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\Documentum\"/>
    </mc:Choice>
  </mc:AlternateContent>
  <xr:revisionPtr revIDLastSave="0" documentId="13_ncr:1_{BA325E65-A754-428E-9DA4-A8862E37689D}" xr6:coauthVersionLast="47" xr6:coauthVersionMax="47" xr10:uidLastSave="{00000000-0000-0000-0000-000000000000}"/>
  <bookViews>
    <workbookView xWindow="-120" yWindow="-120" windowWidth="29040" windowHeight="15840" xr2:uid="{204B08CA-7BDE-46B3-889A-DBB449E57777}"/>
  </bookViews>
  <sheets>
    <sheet name="Summary" sheetId="7" r:id="rId1"/>
    <sheet name="25x25ByteQRVersion2L" sheetId="9" r:id="rId2"/>
    <sheet name="37x37ByteQRVersion5L" sheetId="10" r:id="rId3"/>
    <sheet name="Capacity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4" i="10" l="1"/>
  <c r="AM236" i="10"/>
  <c r="AM237" i="10" s="1"/>
  <c r="AM238" i="10" s="1"/>
  <c r="AM239" i="10" s="1"/>
  <c r="AM240" i="10" s="1"/>
  <c r="AM241" i="10" s="1"/>
  <c r="AM242" i="10" s="1"/>
  <c r="AM243" i="10" s="1"/>
  <c r="AM244" i="10" s="1"/>
  <c r="AM245" i="10" s="1"/>
  <c r="AM246" i="10" s="1"/>
  <c r="AR233" i="10"/>
  <c r="AW258" i="10"/>
  <c r="G24" i="10" s="1"/>
  <c r="AW257" i="10"/>
  <c r="G23" i="10" s="1"/>
  <c r="AW256" i="10"/>
  <c r="G22" i="10" s="1"/>
  <c r="AW255" i="10"/>
  <c r="G21" i="10" s="1"/>
  <c r="AW254" i="10"/>
  <c r="G20" i="10" s="1"/>
  <c r="AW253" i="10"/>
  <c r="G19" i="10" s="1"/>
  <c r="AW252" i="10"/>
  <c r="G18" i="10" s="1"/>
  <c r="AW251" i="10"/>
  <c r="G17" i="10" s="1"/>
  <c r="AW250" i="10"/>
  <c r="G16" i="10" s="1"/>
  <c r="AW249" i="10"/>
  <c r="G15" i="10" s="1"/>
  <c r="AW248" i="10"/>
  <c r="G14" i="10" s="1"/>
  <c r="AW247" i="10"/>
  <c r="G13" i="10" s="1"/>
  <c r="AW246" i="10"/>
  <c r="G12" i="10" s="1"/>
  <c r="AW245" i="10"/>
  <c r="G11" i="10" s="1"/>
  <c r="AW259" i="10"/>
  <c r="G25" i="10" s="1"/>
  <c r="BP241" i="10"/>
  <c r="Z7" i="10" s="1"/>
  <c r="BO241" i="10"/>
  <c r="Y7" i="10" s="1"/>
  <c r="BN241" i="10"/>
  <c r="X7" i="10" s="1"/>
  <c r="BM241" i="10"/>
  <c r="W7" i="10" s="1"/>
  <c r="BL241" i="10"/>
  <c r="V7" i="10" s="1"/>
  <c r="BK241" i="10"/>
  <c r="U7" i="10" s="1"/>
  <c r="BJ241" i="10"/>
  <c r="T7" i="10" s="1"/>
  <c r="BI241" i="10"/>
  <c r="S7" i="10" s="1"/>
  <c r="BH241" i="10"/>
  <c r="R7" i="10" s="1"/>
  <c r="BG241" i="10"/>
  <c r="Q7" i="10" s="1"/>
  <c r="BF241" i="10"/>
  <c r="P7" i="10" s="1"/>
  <c r="BE241" i="10"/>
  <c r="O7" i="10" s="1"/>
  <c r="BD241" i="10"/>
  <c r="N7" i="10" s="1"/>
  <c r="BC241" i="10"/>
  <c r="M7" i="10" s="1"/>
  <c r="BB241" i="10"/>
  <c r="L7" i="10" s="1"/>
  <c r="AN199" i="10"/>
  <c r="AN200" i="10" s="1"/>
  <c r="AN201" i="10" s="1"/>
  <c r="AN202" i="10" s="1"/>
  <c r="AN203" i="10" s="1"/>
  <c r="AN204" i="10" s="1"/>
  <c r="AN205" i="10" s="1"/>
  <c r="AN206" i="10" s="1"/>
  <c r="AN207" i="10" s="1"/>
  <c r="AN208" i="10" s="1"/>
  <c r="AN209" i="10" s="1"/>
  <c r="AN210" i="10" s="1"/>
  <c r="AN211" i="10" s="1"/>
  <c r="AN212" i="10" s="1"/>
  <c r="AN213" i="10" s="1"/>
  <c r="AN214" i="10" s="1"/>
  <c r="AN215" i="10" s="1"/>
  <c r="AN216" i="10" s="1"/>
  <c r="AN217" i="10" s="1"/>
  <c r="AO216" i="10"/>
  <c r="AO215" i="10" s="1"/>
  <c r="AO214" i="10" s="1"/>
  <c r="AO213" i="10" s="1"/>
  <c r="AO212" i="10" s="1"/>
  <c r="AO211" i="10" s="1"/>
  <c r="AO210" i="10" s="1"/>
  <c r="AO209" i="10" s="1"/>
  <c r="AO208" i="10" s="1"/>
  <c r="AO207" i="10" s="1"/>
  <c r="AO206" i="10" s="1"/>
  <c r="AO205" i="10" s="1"/>
  <c r="AO204" i="10" s="1"/>
  <c r="AO203" i="10" s="1"/>
  <c r="AO202" i="10" s="1"/>
  <c r="AO201" i="10" s="1"/>
  <c r="AO200" i="10" s="1"/>
  <c r="AO199" i="10" s="1"/>
  <c r="AO198" i="10" s="1"/>
  <c r="CE190" i="10"/>
  <c r="CE191" i="10" s="1"/>
  <c r="CE192" i="10" s="1"/>
  <c r="CE193" i="10" s="1"/>
  <c r="CE194" i="10" s="1"/>
  <c r="CE196" i="10" s="1"/>
  <c r="CE197" i="10" s="1"/>
  <c r="CE198" i="10" s="1"/>
  <c r="CE199" i="10" s="1"/>
  <c r="CE200" i="10" s="1"/>
  <c r="CE201" i="10" s="1"/>
  <c r="CE202" i="10" s="1"/>
  <c r="CE203" i="10" s="1"/>
  <c r="CE204" i="10" s="1"/>
  <c r="CE205" i="10" s="1"/>
  <c r="CE206" i="10" s="1"/>
  <c r="CE207" i="10" s="1"/>
  <c r="CE208" i="10" s="1"/>
  <c r="CE209" i="10" s="1"/>
  <c r="CE210" i="10" s="1"/>
  <c r="CE211" i="10" s="1"/>
  <c r="CE212" i="10" s="1"/>
  <c r="CE213" i="10" s="1"/>
  <c r="CE214" i="10" s="1"/>
  <c r="CE215" i="10" s="1"/>
  <c r="CE216" i="10" s="1"/>
  <c r="CE217" i="10" s="1"/>
  <c r="CE218" i="10" s="1"/>
  <c r="CE219" i="10" s="1"/>
  <c r="CE220" i="10" s="1"/>
  <c r="CE221" i="10" s="1"/>
  <c r="CE222" i="10" s="1"/>
  <c r="CE223" i="10" s="1"/>
  <c r="CE224" i="10" s="1"/>
  <c r="CE225" i="10" s="1"/>
  <c r="BY228" i="10"/>
  <c r="BX228" i="10" s="1"/>
  <c r="BW228" i="10" s="1"/>
  <c r="BV228" i="10" s="1"/>
  <c r="BU228" i="10" s="1"/>
  <c r="BT228" i="10" s="1"/>
  <c r="BS228" i="10" s="1"/>
  <c r="BR228" i="10" s="1"/>
  <c r="BQ228" i="10" s="1"/>
  <c r="BP228" i="10" s="1"/>
  <c r="BO228" i="10" s="1"/>
  <c r="BN228" i="10" s="1"/>
  <c r="BM228" i="10" s="1"/>
  <c r="BL228" i="10" s="1"/>
  <c r="BK228" i="10" s="1"/>
  <c r="BJ228" i="10" s="1"/>
  <c r="BI228" i="10" s="1"/>
  <c r="BH228" i="10" s="1"/>
  <c r="BG228" i="10" s="1"/>
  <c r="BF228" i="10" s="1"/>
  <c r="BE228" i="10" s="1"/>
  <c r="BD228" i="10" s="1"/>
  <c r="BC228" i="10" s="1"/>
  <c r="BB228" i="10" s="1"/>
  <c r="BA228" i="10" s="1"/>
  <c r="AZ228" i="10" s="1"/>
  <c r="CD224" i="10"/>
  <c r="CD223" i="10" s="1"/>
  <c r="CD222" i="10" s="1"/>
  <c r="CD221" i="10" s="1"/>
  <c r="CD220" i="10" s="1"/>
  <c r="CD219" i="10" s="1"/>
  <c r="CD218" i="10" s="1"/>
  <c r="CD217" i="10" s="1"/>
  <c r="CD216" i="10" s="1"/>
  <c r="CD215" i="10" s="1"/>
  <c r="CD214" i="10" s="1"/>
  <c r="CD213" i="10" s="1"/>
  <c r="CD212" i="10" s="1"/>
  <c r="CD211" i="10" s="1"/>
  <c r="CD210" i="10" s="1"/>
  <c r="CD209" i="10" s="1"/>
  <c r="CD208" i="10" s="1"/>
  <c r="CD207" i="10" s="1"/>
  <c r="CD206" i="10" s="1"/>
  <c r="CD205" i="10" s="1"/>
  <c r="CD204" i="10" s="1"/>
  <c r="CD203" i="10" s="1"/>
  <c r="CD202" i="10" s="1"/>
  <c r="CD201" i="10" s="1"/>
  <c r="CD200" i="10" s="1"/>
  <c r="CD199" i="10" s="1"/>
  <c r="CD198" i="10" s="1"/>
  <c r="CD197" i="10" s="1"/>
  <c r="CD196" i="10" s="1"/>
  <c r="CD194" i="10" s="1"/>
  <c r="CD193" i="10" s="1"/>
  <c r="CD192" i="10" s="1"/>
  <c r="CD191" i="10" s="1"/>
  <c r="CD190" i="10" s="1"/>
  <c r="CD189" i="10" s="1"/>
  <c r="CG63" i="10"/>
  <c r="CH63" i="10" s="1"/>
  <c r="CI63" i="10" s="1"/>
  <c r="CJ63" i="10" s="1"/>
  <c r="CK63" i="10" s="1"/>
  <c r="CL63" i="10" s="1"/>
  <c r="CM63" i="10" s="1"/>
  <c r="CN63" i="10" s="1"/>
  <c r="CO63" i="10" s="1"/>
  <c r="CP63" i="10" s="1"/>
  <c r="CQ63" i="10" s="1"/>
  <c r="CR63" i="10" s="1"/>
  <c r="CS63" i="10" s="1"/>
  <c r="CT63" i="10" s="1"/>
  <c r="CU63" i="10" s="1"/>
  <c r="CV63" i="10" s="1"/>
  <c r="CW63" i="10" s="1"/>
  <c r="CX63" i="10" s="1"/>
  <c r="CY63" i="10" s="1"/>
  <c r="CZ63" i="10" s="1"/>
  <c r="DA63" i="10" s="1"/>
  <c r="DB63" i="10" s="1"/>
  <c r="DC63" i="10" s="1"/>
  <c r="DD63" i="10" s="1"/>
  <c r="DE63" i="10" s="1"/>
  <c r="DF63" i="10" s="1"/>
  <c r="DG63" i="10" s="1"/>
  <c r="DH63" i="10" s="1"/>
  <c r="DI63" i="10" s="1"/>
  <c r="DJ63" i="10" s="1"/>
  <c r="DK63" i="10" s="1"/>
  <c r="DL63" i="10" s="1"/>
  <c r="DM63" i="10" s="1"/>
  <c r="DN63" i="10" s="1"/>
  <c r="DO63" i="10" s="1"/>
  <c r="DP63" i="10" s="1"/>
  <c r="DQ63" i="10" s="1"/>
  <c r="DR63" i="10" s="1"/>
  <c r="DS63" i="10" s="1"/>
  <c r="DT63" i="10" s="1"/>
  <c r="DU63" i="10" s="1"/>
  <c r="DV63" i="10" s="1"/>
  <c r="DW63" i="10" s="1"/>
  <c r="DX63" i="10" s="1"/>
  <c r="DY63" i="10" s="1"/>
  <c r="AX271" i="10"/>
  <c r="H37" i="10" s="1"/>
  <c r="AW271" i="10"/>
  <c r="G37" i="10" s="1"/>
  <c r="AV271" i="10"/>
  <c r="F37" i="10" s="1"/>
  <c r="AU271" i="10"/>
  <c r="E37" i="10" s="1"/>
  <c r="AT271" i="10"/>
  <c r="D37" i="10" s="1"/>
  <c r="AS271" i="10"/>
  <c r="C37" i="10" s="1"/>
  <c r="AR271" i="10"/>
  <c r="B37" i="10" s="1"/>
  <c r="AQ271" i="10"/>
  <c r="A37" i="10" s="1"/>
  <c r="AX270" i="10"/>
  <c r="H36" i="10" s="1"/>
  <c r="AW270" i="10"/>
  <c r="G36" i="10" s="1"/>
  <c r="AV270" i="10"/>
  <c r="F36" i="10" s="1"/>
  <c r="AU270" i="10"/>
  <c r="E36" i="10" s="1"/>
  <c r="AT270" i="10"/>
  <c r="D36" i="10" s="1"/>
  <c r="AS270" i="10"/>
  <c r="C36" i="10" s="1"/>
  <c r="AR270" i="10"/>
  <c r="B36" i="10" s="1"/>
  <c r="AQ270" i="10"/>
  <c r="A36" i="10" s="1"/>
  <c r="AX269" i="10"/>
  <c r="H35" i="10" s="1"/>
  <c r="AW269" i="10"/>
  <c r="G35" i="10" s="1"/>
  <c r="AV269" i="10"/>
  <c r="F35" i="10" s="1"/>
  <c r="AU269" i="10"/>
  <c r="E35" i="10" s="1"/>
  <c r="AT269" i="10"/>
  <c r="D35" i="10" s="1"/>
  <c r="AS269" i="10"/>
  <c r="C35" i="10" s="1"/>
  <c r="AR269" i="10"/>
  <c r="B35" i="10" s="1"/>
  <c r="AQ269" i="10"/>
  <c r="A35" i="10" s="1"/>
  <c r="AX268" i="10"/>
  <c r="H34" i="10" s="1"/>
  <c r="AW268" i="10"/>
  <c r="G34" i="10" s="1"/>
  <c r="AV268" i="10"/>
  <c r="F34" i="10" s="1"/>
  <c r="AU268" i="10"/>
  <c r="E34" i="10" s="1"/>
  <c r="AT268" i="10"/>
  <c r="D34" i="10" s="1"/>
  <c r="AS268" i="10"/>
  <c r="C34" i="10" s="1"/>
  <c r="AR268" i="10"/>
  <c r="B34" i="10" s="1"/>
  <c r="AQ268" i="10"/>
  <c r="A34" i="10" s="1"/>
  <c r="BW267" i="10"/>
  <c r="AG33" i="10" s="1"/>
  <c r="BV267" i="10"/>
  <c r="AF33" i="10" s="1"/>
  <c r="BU267" i="10"/>
  <c r="AE33" i="10" s="1"/>
  <c r="BT267" i="10"/>
  <c r="AD33" i="10" s="1"/>
  <c r="BS267" i="10"/>
  <c r="AC33" i="10" s="1"/>
  <c r="AX267" i="10"/>
  <c r="H33" i="10" s="1"/>
  <c r="AW267" i="10"/>
  <c r="G33" i="10" s="1"/>
  <c r="AV267" i="10"/>
  <c r="F33" i="10" s="1"/>
  <c r="AU267" i="10"/>
  <c r="E33" i="10" s="1"/>
  <c r="AT267" i="10"/>
  <c r="D33" i="10" s="1"/>
  <c r="AS267" i="10"/>
  <c r="C33" i="10" s="1"/>
  <c r="AR267" i="10"/>
  <c r="B33" i="10" s="1"/>
  <c r="AQ267" i="10"/>
  <c r="A33" i="10" s="1"/>
  <c r="BW266" i="10"/>
  <c r="AG32" i="10" s="1"/>
  <c r="BV266" i="10"/>
  <c r="AF32" i="10" s="1"/>
  <c r="BU266" i="10"/>
  <c r="AE32" i="10" s="1"/>
  <c r="BT266" i="10"/>
  <c r="AD32" i="10" s="1"/>
  <c r="BS266" i="10"/>
  <c r="AC32" i="10" s="1"/>
  <c r="AX266" i="10"/>
  <c r="H32" i="10" s="1"/>
  <c r="AW266" i="10"/>
  <c r="G32" i="10" s="1"/>
  <c r="AV266" i="10"/>
  <c r="F32" i="10" s="1"/>
  <c r="AU266" i="10"/>
  <c r="E32" i="10" s="1"/>
  <c r="AT266" i="10"/>
  <c r="D32" i="10" s="1"/>
  <c r="AS266" i="10"/>
  <c r="C32" i="10" s="1"/>
  <c r="AR266" i="10"/>
  <c r="B32" i="10" s="1"/>
  <c r="AQ266" i="10"/>
  <c r="A32" i="10" s="1"/>
  <c r="BW265" i="10"/>
  <c r="AG31" i="10" s="1"/>
  <c r="BV265" i="10"/>
  <c r="AF31" i="10" s="1"/>
  <c r="BU265" i="10"/>
  <c r="AE31" i="10" s="1"/>
  <c r="BT265" i="10"/>
  <c r="AD31" i="10" s="1"/>
  <c r="BS265" i="10"/>
  <c r="AC31" i="10" s="1"/>
  <c r="AX265" i="10"/>
  <c r="H31" i="10" s="1"/>
  <c r="AW265" i="10"/>
  <c r="G31" i="10" s="1"/>
  <c r="AV265" i="10"/>
  <c r="F31" i="10" s="1"/>
  <c r="AU265" i="10"/>
  <c r="E31" i="10" s="1"/>
  <c r="AT265" i="10"/>
  <c r="D31" i="10" s="1"/>
  <c r="AS265" i="10"/>
  <c r="C31" i="10" s="1"/>
  <c r="AR265" i="10"/>
  <c r="B31" i="10" s="1"/>
  <c r="AQ265" i="10"/>
  <c r="A31" i="10" s="1"/>
  <c r="BW264" i="10"/>
  <c r="AG30" i="10" s="1"/>
  <c r="BV264" i="10"/>
  <c r="AF30" i="10" s="1"/>
  <c r="BU264" i="10"/>
  <c r="AE30" i="10" s="1"/>
  <c r="BT264" i="10"/>
  <c r="AD30" i="10" s="1"/>
  <c r="BS264" i="10"/>
  <c r="AC30" i="10" s="1"/>
  <c r="AY264" i="10"/>
  <c r="I30" i="10" s="1"/>
  <c r="AX264" i="10"/>
  <c r="H30" i="10" s="1"/>
  <c r="AW264" i="10"/>
  <c r="G30" i="10" s="1"/>
  <c r="AV264" i="10"/>
  <c r="F30" i="10" s="1"/>
  <c r="AU264" i="10"/>
  <c r="E30" i="10" s="1"/>
  <c r="AT264" i="10"/>
  <c r="D30" i="10" s="1"/>
  <c r="AS264" i="10"/>
  <c r="C30" i="10" s="1"/>
  <c r="AR264" i="10"/>
  <c r="B30" i="10" s="1"/>
  <c r="AQ264" i="10"/>
  <c r="A30" i="10" s="1"/>
  <c r="BW263" i="10"/>
  <c r="AG29" i="10" s="1"/>
  <c r="BV263" i="10"/>
  <c r="AF29" i="10" s="1"/>
  <c r="BU263" i="10"/>
  <c r="AE29" i="10" s="1"/>
  <c r="BT263" i="10"/>
  <c r="AD29" i="10" s="1"/>
  <c r="BS263" i="10"/>
  <c r="AC29" i="10" s="1"/>
  <c r="AW263" i="10"/>
  <c r="G29" i="10" s="1"/>
  <c r="AW262" i="10"/>
  <c r="G28" i="10" s="1"/>
  <c r="AW261" i="10"/>
  <c r="G27" i="10" s="1"/>
  <c r="AW260" i="10"/>
  <c r="G26" i="10" s="1"/>
  <c r="AW244" i="10"/>
  <c r="G10" i="10" s="1"/>
  <c r="AW243" i="10"/>
  <c r="G9" i="10" s="1"/>
  <c r="CA242" i="10"/>
  <c r="AK8" i="10" s="1"/>
  <c r="BZ242" i="10"/>
  <c r="AJ8" i="10" s="1"/>
  <c r="BY242" i="10"/>
  <c r="AI8" i="10" s="1"/>
  <c r="BX242" i="10"/>
  <c r="AH8" i="10" s="1"/>
  <c r="BW242" i="10"/>
  <c r="AG8" i="10" s="1"/>
  <c r="BV242" i="10"/>
  <c r="AF8" i="10" s="1"/>
  <c r="BU242" i="10"/>
  <c r="AE8" i="10" s="1"/>
  <c r="BT242" i="10"/>
  <c r="AD8" i="10" s="1"/>
  <c r="AX242" i="10"/>
  <c r="H8" i="10" s="1"/>
  <c r="AW242" i="10"/>
  <c r="G8" i="10" s="1"/>
  <c r="AV242" i="10"/>
  <c r="F8" i="10" s="1"/>
  <c r="AU242" i="10"/>
  <c r="E8" i="10" s="1"/>
  <c r="AT242" i="10"/>
  <c r="D8" i="10" s="1"/>
  <c r="AS242" i="10"/>
  <c r="C8" i="10" s="1"/>
  <c r="AR242" i="10"/>
  <c r="B8" i="10" s="1"/>
  <c r="AQ242" i="10"/>
  <c r="A8" i="10" s="1"/>
  <c r="CA241" i="10"/>
  <c r="AK7" i="10" s="1"/>
  <c r="BZ241" i="10"/>
  <c r="AJ7" i="10" s="1"/>
  <c r="BY241" i="10"/>
  <c r="AI7" i="10" s="1"/>
  <c r="BX241" i="10"/>
  <c r="AH7" i="10" s="1"/>
  <c r="BW241" i="10"/>
  <c r="AG7" i="10" s="1"/>
  <c r="BV241" i="10"/>
  <c r="AF7" i="10" s="1"/>
  <c r="BU241" i="10"/>
  <c r="AE7" i="10" s="1"/>
  <c r="BT241" i="10"/>
  <c r="AD7" i="10" s="1"/>
  <c r="BS241" i="10"/>
  <c r="AC7" i="10" s="1"/>
  <c r="BR241" i="10"/>
  <c r="AB7" i="10" s="1"/>
  <c r="BQ241" i="10"/>
  <c r="AA7" i="10" s="1"/>
  <c r="BA241" i="10"/>
  <c r="K7" i="10" s="1"/>
  <c r="AZ241" i="10"/>
  <c r="J7" i="10" s="1"/>
  <c r="AY241" i="10"/>
  <c r="I7" i="10" s="1"/>
  <c r="AX241" i="10"/>
  <c r="H7" i="10" s="1"/>
  <c r="AW241" i="10"/>
  <c r="G7" i="10" s="1"/>
  <c r="AV241" i="10"/>
  <c r="F7" i="10" s="1"/>
  <c r="AU241" i="10"/>
  <c r="E7" i="10" s="1"/>
  <c r="AT241" i="10"/>
  <c r="D7" i="10" s="1"/>
  <c r="AS241" i="10"/>
  <c r="C7" i="10" s="1"/>
  <c r="AR241" i="10"/>
  <c r="B7" i="10" s="1"/>
  <c r="AQ241" i="10"/>
  <c r="A7" i="10" s="1"/>
  <c r="CA240" i="10"/>
  <c r="AK6" i="10" s="1"/>
  <c r="BZ240" i="10"/>
  <c r="AJ6" i="10" s="1"/>
  <c r="BY240" i="10"/>
  <c r="AI6" i="10" s="1"/>
  <c r="BX240" i="10"/>
  <c r="AH6" i="10" s="1"/>
  <c r="BW240" i="10"/>
  <c r="AG6" i="10" s="1"/>
  <c r="BV240" i="10"/>
  <c r="AF6" i="10" s="1"/>
  <c r="BU240" i="10"/>
  <c r="AE6" i="10" s="1"/>
  <c r="BT240" i="10"/>
  <c r="AD6" i="10" s="1"/>
  <c r="AX240" i="10"/>
  <c r="H6" i="10" s="1"/>
  <c r="AW240" i="10"/>
  <c r="G6" i="10" s="1"/>
  <c r="AV240" i="10"/>
  <c r="F6" i="10" s="1"/>
  <c r="AU240" i="10"/>
  <c r="E6" i="10" s="1"/>
  <c r="AT240" i="10"/>
  <c r="D6" i="10" s="1"/>
  <c r="AS240" i="10"/>
  <c r="C6" i="10" s="1"/>
  <c r="AR240" i="10"/>
  <c r="B6" i="10" s="1"/>
  <c r="AQ240" i="10"/>
  <c r="A6" i="10" s="1"/>
  <c r="CA239" i="10"/>
  <c r="AK5" i="10" s="1"/>
  <c r="BZ239" i="10"/>
  <c r="AJ5" i="10" s="1"/>
  <c r="BY239" i="10"/>
  <c r="AI5" i="10" s="1"/>
  <c r="BX239" i="10"/>
  <c r="AH5" i="10" s="1"/>
  <c r="BW239" i="10"/>
  <c r="AG5" i="10" s="1"/>
  <c r="BV239" i="10"/>
  <c r="AF5" i="10" s="1"/>
  <c r="BU239" i="10"/>
  <c r="AE5" i="10" s="1"/>
  <c r="BT239" i="10"/>
  <c r="AD5" i="10" s="1"/>
  <c r="AX239" i="10"/>
  <c r="H5" i="10" s="1"/>
  <c r="AW239" i="10"/>
  <c r="G5" i="10" s="1"/>
  <c r="AV239" i="10"/>
  <c r="F5" i="10" s="1"/>
  <c r="AU239" i="10"/>
  <c r="E5" i="10" s="1"/>
  <c r="AT239" i="10"/>
  <c r="D5" i="10" s="1"/>
  <c r="AS239" i="10"/>
  <c r="C5" i="10" s="1"/>
  <c r="AR239" i="10"/>
  <c r="B5" i="10" s="1"/>
  <c r="AQ239" i="10"/>
  <c r="A5" i="10" s="1"/>
  <c r="CA238" i="10"/>
  <c r="AK4" i="10" s="1"/>
  <c r="BZ238" i="10"/>
  <c r="AJ4" i="10" s="1"/>
  <c r="BY238" i="10"/>
  <c r="AI4" i="10" s="1"/>
  <c r="BX238" i="10"/>
  <c r="AH4" i="10" s="1"/>
  <c r="BW238" i="10"/>
  <c r="AG4" i="10" s="1"/>
  <c r="BV238" i="10"/>
  <c r="AF4" i="10" s="1"/>
  <c r="BU238" i="10"/>
  <c r="AE4" i="10" s="1"/>
  <c r="BT238" i="10"/>
  <c r="AD4" i="10" s="1"/>
  <c r="AX238" i="10"/>
  <c r="H4" i="10" s="1"/>
  <c r="AW238" i="10"/>
  <c r="G4" i="10" s="1"/>
  <c r="AV238" i="10"/>
  <c r="F4" i="10" s="1"/>
  <c r="AU238" i="10"/>
  <c r="E4" i="10" s="1"/>
  <c r="AT238" i="10"/>
  <c r="D4" i="10" s="1"/>
  <c r="AS238" i="10"/>
  <c r="C4" i="10" s="1"/>
  <c r="AR238" i="10"/>
  <c r="B4" i="10" s="1"/>
  <c r="AQ238" i="10"/>
  <c r="A4" i="10" s="1"/>
  <c r="CA237" i="10"/>
  <c r="AK3" i="10" s="1"/>
  <c r="BZ237" i="10"/>
  <c r="AJ3" i="10" s="1"/>
  <c r="BY237" i="10"/>
  <c r="AI3" i="10" s="1"/>
  <c r="BX237" i="10"/>
  <c r="AH3" i="10" s="1"/>
  <c r="BW237" i="10"/>
  <c r="AG3" i="10" s="1"/>
  <c r="BV237" i="10"/>
  <c r="AF3" i="10" s="1"/>
  <c r="BU237" i="10"/>
  <c r="AE3" i="10" s="1"/>
  <c r="BT237" i="10"/>
  <c r="AD3" i="10" s="1"/>
  <c r="AX237" i="10"/>
  <c r="H3" i="10" s="1"/>
  <c r="AW237" i="10"/>
  <c r="G3" i="10" s="1"/>
  <c r="AV237" i="10"/>
  <c r="F3" i="10" s="1"/>
  <c r="AU237" i="10"/>
  <c r="E3" i="10" s="1"/>
  <c r="AT237" i="10"/>
  <c r="D3" i="10" s="1"/>
  <c r="AS237" i="10"/>
  <c r="C3" i="10" s="1"/>
  <c r="AR237" i="10"/>
  <c r="B3" i="10" s="1"/>
  <c r="AQ237" i="10"/>
  <c r="A3" i="10" s="1"/>
  <c r="CA236" i="10"/>
  <c r="AK2" i="10" s="1"/>
  <c r="BZ236" i="10"/>
  <c r="AJ2" i="10" s="1"/>
  <c r="BY236" i="10"/>
  <c r="AI2" i="10" s="1"/>
  <c r="BX236" i="10"/>
  <c r="AH2" i="10" s="1"/>
  <c r="BW236" i="10"/>
  <c r="AG2" i="10" s="1"/>
  <c r="BV236" i="10"/>
  <c r="AF2" i="10" s="1"/>
  <c r="BU236" i="10"/>
  <c r="AE2" i="10" s="1"/>
  <c r="BT236" i="10"/>
  <c r="AD2" i="10" s="1"/>
  <c r="AX236" i="10"/>
  <c r="H2" i="10" s="1"/>
  <c r="AW236" i="10"/>
  <c r="G2" i="10" s="1"/>
  <c r="AV236" i="10"/>
  <c r="F2" i="10" s="1"/>
  <c r="AU236" i="10"/>
  <c r="E2" i="10" s="1"/>
  <c r="AT236" i="10"/>
  <c r="D2" i="10" s="1"/>
  <c r="AS236" i="10"/>
  <c r="C2" i="10" s="1"/>
  <c r="AR236" i="10"/>
  <c r="B2" i="10" s="1"/>
  <c r="AQ236" i="10"/>
  <c r="A2" i="10" s="1"/>
  <c r="CA235" i="10"/>
  <c r="AK1" i="10" s="1"/>
  <c r="BZ235" i="10"/>
  <c r="AJ1" i="10" s="1"/>
  <c r="BY235" i="10"/>
  <c r="AI1" i="10" s="1"/>
  <c r="BX235" i="10"/>
  <c r="AH1" i="10" s="1"/>
  <c r="BW235" i="10"/>
  <c r="AG1" i="10" s="1"/>
  <c r="BV235" i="10"/>
  <c r="AF1" i="10" s="1"/>
  <c r="BU235" i="10"/>
  <c r="AE1" i="10" s="1"/>
  <c r="BT235" i="10"/>
  <c r="AD1" i="10" s="1"/>
  <c r="AX235" i="10"/>
  <c r="H1" i="10" s="1"/>
  <c r="AW235" i="10"/>
  <c r="G1" i="10" s="1"/>
  <c r="AV235" i="10"/>
  <c r="F1" i="10" s="1"/>
  <c r="AU235" i="10"/>
  <c r="E1" i="10" s="1"/>
  <c r="AT235" i="10"/>
  <c r="D1" i="10" s="1"/>
  <c r="AS235" i="10"/>
  <c r="C1" i="10" s="1"/>
  <c r="AR235" i="10"/>
  <c r="B1" i="10" s="1"/>
  <c r="AQ235" i="10"/>
  <c r="A1" i="10" s="1"/>
  <c r="CE233" i="10"/>
  <c r="AX243" i="10" s="1"/>
  <c r="H9" i="10" s="1"/>
  <c r="CE67" i="10"/>
  <c r="CE68" i="10" s="1"/>
  <c r="CE69" i="10" s="1"/>
  <c r="CE70" i="10" s="1"/>
  <c r="CE71" i="10" s="1"/>
  <c r="CE72" i="10" s="1"/>
  <c r="CE73" i="10" s="1"/>
  <c r="CE74" i="10" s="1"/>
  <c r="CE75" i="10" s="1"/>
  <c r="CE76" i="10" s="1"/>
  <c r="CE77" i="10" s="1"/>
  <c r="CE78" i="10" s="1"/>
  <c r="CE79" i="10" s="1"/>
  <c r="CE80" i="10" s="1"/>
  <c r="CE81" i="10" s="1"/>
  <c r="CE82" i="10" s="1"/>
  <c r="CE83" i="10" s="1"/>
  <c r="CE84" i="10" s="1"/>
  <c r="CE85" i="10" s="1"/>
  <c r="CE86" i="10" s="1"/>
  <c r="CE87" i="10" s="1"/>
  <c r="CE88" i="10" s="1"/>
  <c r="CE89" i="10" s="1"/>
  <c r="CE90" i="10" s="1"/>
  <c r="CE91" i="10" s="1"/>
  <c r="CE92" i="10" s="1"/>
  <c r="CE93" i="10" s="1"/>
  <c r="CE94" i="10" s="1"/>
  <c r="CE95" i="10" s="1"/>
  <c r="CE96" i="10" s="1"/>
  <c r="CE97" i="10" s="1"/>
  <c r="CE98" i="10" s="1"/>
  <c r="CE99" i="10" s="1"/>
  <c r="CE100" i="10" s="1"/>
  <c r="CE101" i="10" s="1"/>
  <c r="CE102" i="10" s="1"/>
  <c r="CE103" i="10" s="1"/>
  <c r="CE104" i="10" s="1"/>
  <c r="CE105" i="10" s="1"/>
  <c r="CE106" i="10" s="1"/>
  <c r="CE107" i="10" s="1"/>
  <c r="CE108" i="10" s="1"/>
  <c r="CE109" i="10" s="1"/>
  <c r="CE110" i="10" s="1"/>
  <c r="CE111" i="10" s="1"/>
  <c r="CE112" i="10" s="1"/>
  <c r="CE113" i="10" s="1"/>
  <c r="CE114" i="10" s="1"/>
  <c r="CE115" i="10" s="1"/>
  <c r="CE116" i="10" s="1"/>
  <c r="CE117" i="10" s="1"/>
  <c r="CE118" i="10" s="1"/>
  <c r="CE119" i="10" s="1"/>
  <c r="CE120" i="10" s="1"/>
  <c r="CE121" i="10" s="1"/>
  <c r="CE122" i="10" s="1"/>
  <c r="CE123" i="10" s="1"/>
  <c r="CE124" i="10" s="1"/>
  <c r="CE125" i="10" s="1"/>
  <c r="CE126" i="10" s="1"/>
  <c r="CE127" i="10" s="1"/>
  <c r="CE128" i="10" s="1"/>
  <c r="CE129" i="10" s="1"/>
  <c r="CE130" i="10" s="1"/>
  <c r="CE131" i="10" s="1"/>
  <c r="CE132" i="10" s="1"/>
  <c r="CE133" i="10" s="1"/>
  <c r="CE134" i="10" s="1"/>
  <c r="CE135" i="10" s="1"/>
  <c r="CE136" i="10" s="1"/>
  <c r="CE137" i="10" s="1"/>
  <c r="CE138" i="10" s="1"/>
  <c r="CE139" i="10" s="1"/>
  <c r="CE140" i="10" s="1"/>
  <c r="CE141" i="10" s="1"/>
  <c r="CE142" i="10" s="1"/>
  <c r="CE143" i="10" s="1"/>
  <c r="CE144" i="10" s="1"/>
  <c r="CE145" i="10" s="1"/>
  <c r="CE146" i="10" s="1"/>
  <c r="CE147" i="10" s="1"/>
  <c r="CE148" i="10" s="1"/>
  <c r="CE149" i="10" s="1"/>
  <c r="CE150" i="10" s="1"/>
  <c r="CE151" i="10" s="1"/>
  <c r="CE152" i="10" s="1"/>
  <c r="CE153" i="10" s="1"/>
  <c r="CE154" i="10" s="1"/>
  <c r="CE155" i="10" s="1"/>
  <c r="CE156" i="10" s="1"/>
  <c r="CE157" i="10" s="1"/>
  <c r="CE158" i="10" s="1"/>
  <c r="CE159" i="10" s="1"/>
  <c r="CE160" i="10" s="1"/>
  <c r="CE161" i="10" s="1"/>
  <c r="CE162" i="10" s="1"/>
  <c r="CE163" i="10" s="1"/>
  <c r="CE164" i="10" s="1"/>
  <c r="CE165" i="10" s="1"/>
  <c r="CE166" i="10" s="1"/>
  <c r="CE167" i="10" s="1"/>
  <c r="CE168" i="10" s="1"/>
  <c r="CE169" i="10" s="1"/>
  <c r="CE170" i="10" s="1"/>
  <c r="CE171" i="10" s="1"/>
  <c r="CE172" i="10" s="1"/>
  <c r="CE173" i="10" s="1"/>
  <c r="HQ64" i="10"/>
  <c r="CF64" i="10"/>
  <c r="HR63" i="10"/>
  <c r="HR64" i="10" s="1"/>
  <c r="CF60" i="10"/>
  <c r="CG60" i="10" s="1"/>
  <c r="CH60" i="10" s="1"/>
  <c r="CI60" i="10" s="1"/>
  <c r="CJ60" i="10" s="1"/>
  <c r="CK60" i="10" s="1"/>
  <c r="CL60" i="10" s="1"/>
  <c r="CM60" i="10" s="1"/>
  <c r="CN60" i="10" s="1"/>
  <c r="CO60" i="10" s="1"/>
  <c r="CP60" i="10" s="1"/>
  <c r="CQ60" i="10" s="1"/>
  <c r="CR60" i="10" s="1"/>
  <c r="CS60" i="10" s="1"/>
  <c r="CT60" i="10" s="1"/>
  <c r="CU60" i="10" s="1"/>
  <c r="CV60" i="10" s="1"/>
  <c r="CW60" i="10" s="1"/>
  <c r="CX60" i="10" s="1"/>
  <c r="CY60" i="10" s="1"/>
  <c r="CZ60" i="10" s="1"/>
  <c r="DA60" i="10" s="1"/>
  <c r="DB60" i="10" s="1"/>
  <c r="DC60" i="10" s="1"/>
  <c r="DD60" i="10" s="1"/>
  <c r="DE60" i="10" s="1"/>
  <c r="DF60" i="10" s="1"/>
  <c r="DG60" i="10" s="1"/>
  <c r="DH60" i="10" s="1"/>
  <c r="DI60" i="10" s="1"/>
  <c r="DJ60" i="10" s="1"/>
  <c r="DK60" i="10" s="1"/>
  <c r="DL60" i="10" s="1"/>
  <c r="DM60" i="10" s="1"/>
  <c r="DN60" i="10" s="1"/>
  <c r="DO60" i="10" s="1"/>
  <c r="DP60" i="10" s="1"/>
  <c r="DQ60" i="10" s="1"/>
  <c r="DR60" i="10" s="1"/>
  <c r="DS60" i="10" s="1"/>
  <c r="DT60" i="10" s="1"/>
  <c r="DU60" i="10" s="1"/>
  <c r="DV60" i="10" s="1"/>
  <c r="DW60" i="10" s="1"/>
  <c r="DX60" i="10" s="1"/>
  <c r="DY60" i="10" s="1"/>
  <c r="DZ60" i="10" s="1"/>
  <c r="EA60" i="10" s="1"/>
  <c r="EB60" i="10" s="1"/>
  <c r="EC60" i="10" s="1"/>
  <c r="ED60" i="10" s="1"/>
  <c r="EE60" i="10" s="1"/>
  <c r="EF60" i="10" s="1"/>
  <c r="EG60" i="10" s="1"/>
  <c r="EH60" i="10" s="1"/>
  <c r="EI60" i="10" s="1"/>
  <c r="EJ60" i="10" s="1"/>
  <c r="EK60" i="10" s="1"/>
  <c r="EL60" i="10" s="1"/>
  <c r="EM60" i="10" s="1"/>
  <c r="EN60" i="10" s="1"/>
  <c r="EO60" i="10" s="1"/>
  <c r="EP60" i="10" s="1"/>
  <c r="EQ60" i="10" s="1"/>
  <c r="ER60" i="10" s="1"/>
  <c r="ES60" i="10" s="1"/>
  <c r="ET60" i="10" s="1"/>
  <c r="EU60" i="10" s="1"/>
  <c r="EV60" i="10" s="1"/>
  <c r="EW60" i="10" s="1"/>
  <c r="EX60" i="10" s="1"/>
  <c r="EY60" i="10" s="1"/>
  <c r="EZ60" i="10" s="1"/>
  <c r="FA60" i="10" s="1"/>
  <c r="FB60" i="10" s="1"/>
  <c r="FC60" i="10" s="1"/>
  <c r="FD60" i="10" s="1"/>
  <c r="FE60" i="10" s="1"/>
  <c r="FF60" i="10" s="1"/>
  <c r="FG60" i="10" s="1"/>
  <c r="FH60" i="10" s="1"/>
  <c r="FI60" i="10" s="1"/>
  <c r="FJ60" i="10" s="1"/>
  <c r="FK60" i="10" s="1"/>
  <c r="FL60" i="10" s="1"/>
  <c r="FM60" i="10" s="1"/>
  <c r="FN60" i="10" s="1"/>
  <c r="FO60" i="10" s="1"/>
  <c r="FP60" i="10" s="1"/>
  <c r="FQ60" i="10" s="1"/>
  <c r="FR60" i="10" s="1"/>
  <c r="FS60" i="10" s="1"/>
  <c r="FT60" i="10" s="1"/>
  <c r="FU60" i="10" s="1"/>
  <c r="FV60" i="10" s="1"/>
  <c r="FW60" i="10" s="1"/>
  <c r="FX60" i="10" s="1"/>
  <c r="FY60" i="10" s="1"/>
  <c r="FZ60" i="10" s="1"/>
  <c r="GA60" i="10" s="1"/>
  <c r="GB60" i="10" s="1"/>
  <c r="GC60" i="10" s="1"/>
  <c r="GD60" i="10" s="1"/>
  <c r="GE60" i="10" s="1"/>
  <c r="GF60" i="10" s="1"/>
  <c r="GG60" i="10" s="1"/>
  <c r="GH60" i="10" s="1"/>
  <c r="GI60" i="10" s="1"/>
  <c r="CF49" i="10"/>
  <c r="CF51" i="10" s="1"/>
  <c r="CF43" i="10"/>
  <c r="CF42" i="10"/>
  <c r="CG41" i="10"/>
  <c r="CG42" i="10" s="1"/>
  <c r="BG51" i="9"/>
  <c r="DF51" i="9"/>
  <c r="AS233" i="10" l="1"/>
  <c r="AM247" i="10"/>
  <c r="CH41" i="10"/>
  <c r="CH42" i="10" s="1"/>
  <c r="DZ63" i="10"/>
  <c r="DY64" i="10"/>
  <c r="DX64" i="10"/>
  <c r="HS63" i="10"/>
  <c r="HS64" i="10" s="1"/>
  <c r="BZ243" i="10"/>
  <c r="AJ9" i="10" s="1"/>
  <c r="AY266" i="10"/>
  <c r="I32" i="10" s="1"/>
  <c r="AT243" i="10"/>
  <c r="D9" i="10" s="1"/>
  <c r="CF44" i="10"/>
  <c r="CG64" i="10"/>
  <c r="AY268" i="10"/>
  <c r="I34" i="10" s="1"/>
  <c r="AY271" i="10"/>
  <c r="I37" i="10" s="1"/>
  <c r="AY267" i="10"/>
  <c r="I33" i="10" s="1"/>
  <c r="AY270" i="10"/>
  <c r="I36" i="10" s="1"/>
  <c r="AY265" i="10"/>
  <c r="I31" i="10" s="1"/>
  <c r="BY243" i="10"/>
  <c r="AI9" i="10" s="1"/>
  <c r="BU243" i="10"/>
  <c r="AE9" i="10" s="1"/>
  <c r="AS243" i="10"/>
  <c r="C9" i="10" s="1"/>
  <c r="AY237" i="10"/>
  <c r="I3" i="10" s="1"/>
  <c r="BX243" i="10"/>
  <c r="AH9" i="10" s="1"/>
  <c r="BT243" i="10"/>
  <c r="AD9" i="10" s="1"/>
  <c r="AV243" i="10"/>
  <c r="F9" i="10" s="1"/>
  <c r="AR243" i="10"/>
  <c r="B9" i="10" s="1"/>
  <c r="AY240" i="10"/>
  <c r="I6" i="10" s="1"/>
  <c r="AY236" i="10"/>
  <c r="I2" i="10" s="1"/>
  <c r="CA243" i="10"/>
  <c r="AK9" i="10" s="1"/>
  <c r="BW243" i="10"/>
  <c r="AG9" i="10" s="1"/>
  <c r="AY243" i="10"/>
  <c r="I9" i="10" s="1"/>
  <c r="AU243" i="10"/>
  <c r="E9" i="10" s="1"/>
  <c r="AQ243" i="10"/>
  <c r="A9" i="10" s="1"/>
  <c r="AY239" i="10"/>
  <c r="I5" i="10" s="1"/>
  <c r="AY235" i="10"/>
  <c r="I1" i="10" s="1"/>
  <c r="AY269" i="10"/>
  <c r="I35" i="10" s="1"/>
  <c r="BV243" i="10"/>
  <c r="AF9" i="10" s="1"/>
  <c r="AY242" i="10"/>
  <c r="I8" i="10" s="1"/>
  <c r="AY238" i="10"/>
  <c r="I4" i="10" s="1"/>
  <c r="AK156" i="9"/>
  <c r="H25" i="9" s="1"/>
  <c r="AJ156" i="9"/>
  <c r="G25" i="9" s="1"/>
  <c r="AI156" i="9"/>
  <c r="F25" i="9" s="1"/>
  <c r="AH156" i="9"/>
  <c r="E25" i="9" s="1"/>
  <c r="AG156" i="9"/>
  <c r="D25" i="9" s="1"/>
  <c r="AF156" i="9"/>
  <c r="C25" i="9" s="1"/>
  <c r="AE156" i="9"/>
  <c r="B25" i="9" s="1"/>
  <c r="AD156" i="9"/>
  <c r="A25" i="9" s="1"/>
  <c r="AK155" i="9"/>
  <c r="H24" i="9" s="1"/>
  <c r="AJ155" i="9"/>
  <c r="G24" i="9" s="1"/>
  <c r="AI155" i="9"/>
  <c r="F24" i="9" s="1"/>
  <c r="AH155" i="9"/>
  <c r="E24" i="9" s="1"/>
  <c r="AG155" i="9"/>
  <c r="D24" i="9" s="1"/>
  <c r="AF155" i="9"/>
  <c r="C24" i="9" s="1"/>
  <c r="AE155" i="9"/>
  <c r="B24" i="9" s="1"/>
  <c r="AD155" i="9"/>
  <c r="A24" i="9" s="1"/>
  <c r="AK154" i="9"/>
  <c r="H23" i="9" s="1"/>
  <c r="AJ154" i="9"/>
  <c r="G23" i="9" s="1"/>
  <c r="AI154" i="9"/>
  <c r="F23" i="9" s="1"/>
  <c r="AH154" i="9"/>
  <c r="E23" i="9" s="1"/>
  <c r="AG154" i="9"/>
  <c r="D23" i="9" s="1"/>
  <c r="AF154" i="9"/>
  <c r="C23" i="9" s="1"/>
  <c r="AE154" i="9"/>
  <c r="B23" i="9" s="1"/>
  <c r="AD154" i="9"/>
  <c r="A23" i="9" s="1"/>
  <c r="AK153" i="9"/>
  <c r="H22" i="9" s="1"/>
  <c r="AJ153" i="9"/>
  <c r="G22" i="9" s="1"/>
  <c r="AI153" i="9"/>
  <c r="F22" i="9" s="1"/>
  <c r="AH153" i="9"/>
  <c r="E22" i="9" s="1"/>
  <c r="AG153" i="9"/>
  <c r="D22" i="9" s="1"/>
  <c r="AF153" i="9"/>
  <c r="C22" i="9" s="1"/>
  <c r="AE153" i="9"/>
  <c r="B22" i="9" s="1"/>
  <c r="AD153" i="9"/>
  <c r="A22" i="9" s="1"/>
  <c r="AX152" i="9"/>
  <c r="U21" i="9" s="1"/>
  <c r="AW152" i="9"/>
  <c r="T21" i="9" s="1"/>
  <c r="AV152" i="9"/>
  <c r="S21" i="9" s="1"/>
  <c r="AU152" i="9"/>
  <c r="R21" i="9" s="1"/>
  <c r="AT152" i="9"/>
  <c r="Q21" i="9" s="1"/>
  <c r="AK152" i="9"/>
  <c r="H21" i="9" s="1"/>
  <c r="AJ152" i="9"/>
  <c r="G21" i="9" s="1"/>
  <c r="AI152" i="9"/>
  <c r="F21" i="9" s="1"/>
  <c r="AH152" i="9"/>
  <c r="E21" i="9" s="1"/>
  <c r="AG152" i="9"/>
  <c r="D21" i="9" s="1"/>
  <c r="AF152" i="9"/>
  <c r="C21" i="9" s="1"/>
  <c r="AE152" i="9"/>
  <c r="B21" i="9" s="1"/>
  <c r="AD152" i="9"/>
  <c r="A21" i="9" s="1"/>
  <c r="AX151" i="9"/>
  <c r="U20" i="9" s="1"/>
  <c r="AW151" i="9"/>
  <c r="T20" i="9" s="1"/>
  <c r="AV151" i="9"/>
  <c r="S20" i="9" s="1"/>
  <c r="AU151" i="9"/>
  <c r="R20" i="9" s="1"/>
  <c r="AT151" i="9"/>
  <c r="Q20" i="9" s="1"/>
  <c r="AK151" i="9"/>
  <c r="H20" i="9" s="1"/>
  <c r="AJ151" i="9"/>
  <c r="G20" i="9" s="1"/>
  <c r="AI151" i="9"/>
  <c r="F20" i="9" s="1"/>
  <c r="AH151" i="9"/>
  <c r="E20" i="9" s="1"/>
  <c r="AG151" i="9"/>
  <c r="D20" i="9" s="1"/>
  <c r="AF151" i="9"/>
  <c r="C20" i="9" s="1"/>
  <c r="AE151" i="9"/>
  <c r="B20" i="9" s="1"/>
  <c r="AD151" i="9"/>
  <c r="A20" i="9" s="1"/>
  <c r="AX150" i="9"/>
  <c r="U19" i="9" s="1"/>
  <c r="AW150" i="9"/>
  <c r="T19" i="9" s="1"/>
  <c r="AV150" i="9"/>
  <c r="S19" i="9" s="1"/>
  <c r="AU150" i="9"/>
  <c r="R19" i="9" s="1"/>
  <c r="AT150" i="9"/>
  <c r="Q19" i="9" s="1"/>
  <c r="AK150" i="9"/>
  <c r="H19" i="9" s="1"/>
  <c r="AJ150" i="9"/>
  <c r="G19" i="9" s="1"/>
  <c r="AI150" i="9"/>
  <c r="F19" i="9" s="1"/>
  <c r="AH150" i="9"/>
  <c r="E19" i="9" s="1"/>
  <c r="AG150" i="9"/>
  <c r="D19" i="9" s="1"/>
  <c r="AF150" i="9"/>
  <c r="C19" i="9" s="1"/>
  <c r="AE150" i="9"/>
  <c r="B19" i="9" s="1"/>
  <c r="AD150" i="9"/>
  <c r="A19" i="9" s="1"/>
  <c r="AX149" i="9"/>
  <c r="U18" i="9" s="1"/>
  <c r="AW149" i="9"/>
  <c r="T18" i="9" s="1"/>
  <c r="AV149" i="9"/>
  <c r="S18" i="9" s="1"/>
  <c r="AU149" i="9"/>
  <c r="R18" i="9" s="1"/>
  <c r="AT149" i="9"/>
  <c r="Q18" i="9" s="1"/>
  <c r="AL149" i="9"/>
  <c r="I18" i="9" s="1"/>
  <c r="AK149" i="9"/>
  <c r="H18" i="9" s="1"/>
  <c r="AJ149" i="9"/>
  <c r="G18" i="9" s="1"/>
  <c r="AI149" i="9"/>
  <c r="F18" i="9" s="1"/>
  <c r="AH149" i="9"/>
  <c r="E18" i="9" s="1"/>
  <c r="AG149" i="9"/>
  <c r="D18" i="9" s="1"/>
  <c r="AF149" i="9"/>
  <c r="C18" i="9" s="1"/>
  <c r="AE149" i="9"/>
  <c r="B18" i="9" s="1"/>
  <c r="AD149" i="9"/>
  <c r="A18" i="9" s="1"/>
  <c r="AX148" i="9"/>
  <c r="U17" i="9" s="1"/>
  <c r="AW148" i="9"/>
  <c r="T17" i="9" s="1"/>
  <c r="AV148" i="9"/>
  <c r="S17" i="9" s="1"/>
  <c r="AU148" i="9"/>
  <c r="R17" i="9" s="1"/>
  <c r="AT148" i="9"/>
  <c r="Q17" i="9" s="1"/>
  <c r="AJ148" i="9"/>
  <c r="G17" i="9" s="1"/>
  <c r="AE148" i="9"/>
  <c r="B17" i="9" s="1"/>
  <c r="AD148" i="9"/>
  <c r="A17" i="9" s="1"/>
  <c r="AJ147" i="9"/>
  <c r="G16" i="9" s="1"/>
  <c r="AE147" i="9"/>
  <c r="B16" i="9" s="1"/>
  <c r="AD147" i="9"/>
  <c r="A16" i="9" s="1"/>
  <c r="AJ146" i="9"/>
  <c r="G15" i="9" s="1"/>
  <c r="AE146" i="9"/>
  <c r="B15" i="9" s="1"/>
  <c r="AD146" i="9"/>
  <c r="A15" i="9" s="1"/>
  <c r="AJ145" i="9"/>
  <c r="G14" i="9" s="1"/>
  <c r="AD145" i="9"/>
  <c r="A14" i="9" s="1"/>
  <c r="AJ144" i="9"/>
  <c r="G13" i="9" s="1"/>
  <c r="AJ143" i="9"/>
  <c r="G12" i="9" s="1"/>
  <c r="AJ142" i="9"/>
  <c r="G11" i="9" s="1"/>
  <c r="AJ141" i="9"/>
  <c r="G10" i="9" s="1"/>
  <c r="AJ140" i="9"/>
  <c r="G9" i="9" s="1"/>
  <c r="BB139" i="9"/>
  <c r="Y8" i="9" s="1"/>
  <c r="BA139" i="9"/>
  <c r="X8" i="9" s="1"/>
  <c r="AZ139" i="9"/>
  <c r="W8" i="9" s="1"/>
  <c r="AY139" i="9"/>
  <c r="V8" i="9" s="1"/>
  <c r="AX139" i="9"/>
  <c r="U8" i="9" s="1"/>
  <c r="AW139" i="9"/>
  <c r="T8" i="9" s="1"/>
  <c r="AV139" i="9"/>
  <c r="S8" i="9" s="1"/>
  <c r="AU139" i="9"/>
  <c r="R8" i="9" s="1"/>
  <c r="AK139" i="9"/>
  <c r="H8" i="9" s="1"/>
  <c r="AJ139" i="9"/>
  <c r="G8" i="9" s="1"/>
  <c r="AI139" i="9"/>
  <c r="F8" i="9" s="1"/>
  <c r="AH139" i="9"/>
  <c r="E8" i="9" s="1"/>
  <c r="AG139" i="9"/>
  <c r="D8" i="9" s="1"/>
  <c r="AF139" i="9"/>
  <c r="C8" i="9" s="1"/>
  <c r="AE139" i="9"/>
  <c r="B8" i="9" s="1"/>
  <c r="AD139" i="9"/>
  <c r="A8" i="9" s="1"/>
  <c r="BB138" i="9"/>
  <c r="Y7" i="9" s="1"/>
  <c r="BA138" i="9"/>
  <c r="X7" i="9" s="1"/>
  <c r="AZ138" i="9"/>
  <c r="W7" i="9" s="1"/>
  <c r="AY138" i="9"/>
  <c r="V7" i="9" s="1"/>
  <c r="AX138" i="9"/>
  <c r="U7" i="9" s="1"/>
  <c r="AW138" i="9"/>
  <c r="T7" i="9" s="1"/>
  <c r="AV138" i="9"/>
  <c r="S7" i="9" s="1"/>
  <c r="AU138" i="9"/>
  <c r="R7" i="9" s="1"/>
  <c r="AT138" i="9"/>
  <c r="Q7" i="9" s="1"/>
  <c r="AS138" i="9"/>
  <c r="P7" i="9" s="1"/>
  <c r="AR138" i="9"/>
  <c r="O7" i="9" s="1"/>
  <c r="AQ138" i="9"/>
  <c r="N7" i="9" s="1"/>
  <c r="AP138" i="9"/>
  <c r="M7" i="9" s="1"/>
  <c r="AO138" i="9"/>
  <c r="L7" i="9" s="1"/>
  <c r="AN138" i="9"/>
  <c r="K7" i="9" s="1"/>
  <c r="AM138" i="9"/>
  <c r="J7" i="9" s="1"/>
  <c r="AL138" i="9"/>
  <c r="I7" i="9" s="1"/>
  <c r="AK138" i="9"/>
  <c r="H7" i="9" s="1"/>
  <c r="AJ138" i="9"/>
  <c r="AI138" i="9"/>
  <c r="F7" i="9" s="1"/>
  <c r="AH138" i="9"/>
  <c r="E7" i="9" s="1"/>
  <c r="AG138" i="9"/>
  <c r="D7" i="9" s="1"/>
  <c r="AF138" i="9"/>
  <c r="C7" i="9" s="1"/>
  <c r="AE138" i="9"/>
  <c r="B7" i="9" s="1"/>
  <c r="AD138" i="9"/>
  <c r="A7" i="9" s="1"/>
  <c r="BB137" i="9"/>
  <c r="Y6" i="9" s="1"/>
  <c r="BA137" i="9"/>
  <c r="X6" i="9" s="1"/>
  <c r="AZ137" i="9"/>
  <c r="W6" i="9" s="1"/>
  <c r="AY137" i="9"/>
  <c r="V6" i="9" s="1"/>
  <c r="AX137" i="9"/>
  <c r="U6" i="9" s="1"/>
  <c r="AW137" i="9"/>
  <c r="T6" i="9" s="1"/>
  <c r="AV137" i="9"/>
  <c r="S6" i="9" s="1"/>
  <c r="AU137" i="9"/>
  <c r="R6" i="9" s="1"/>
  <c r="AK137" i="9"/>
  <c r="H6" i="9" s="1"/>
  <c r="AJ137" i="9"/>
  <c r="G6" i="9" s="1"/>
  <c r="AI137" i="9"/>
  <c r="F6" i="9" s="1"/>
  <c r="AH137" i="9"/>
  <c r="E6" i="9" s="1"/>
  <c r="AG137" i="9"/>
  <c r="D6" i="9" s="1"/>
  <c r="AF137" i="9"/>
  <c r="C6" i="9" s="1"/>
  <c r="AE137" i="9"/>
  <c r="B6" i="9" s="1"/>
  <c r="AD137" i="9"/>
  <c r="A6" i="9" s="1"/>
  <c r="BB136" i="9"/>
  <c r="Y5" i="9" s="1"/>
  <c r="BA136" i="9"/>
  <c r="X5" i="9" s="1"/>
  <c r="AZ136" i="9"/>
  <c r="W5" i="9" s="1"/>
  <c r="AY136" i="9"/>
  <c r="V5" i="9" s="1"/>
  <c r="AX136" i="9"/>
  <c r="U5" i="9" s="1"/>
  <c r="AW136" i="9"/>
  <c r="T5" i="9" s="1"/>
  <c r="AV136" i="9"/>
  <c r="S5" i="9" s="1"/>
  <c r="AU136" i="9"/>
  <c r="R5" i="9" s="1"/>
  <c r="AK136" i="9"/>
  <c r="H5" i="9" s="1"/>
  <c r="AJ136" i="9"/>
  <c r="G5" i="9" s="1"/>
  <c r="AI136" i="9"/>
  <c r="F5" i="9" s="1"/>
  <c r="AH136" i="9"/>
  <c r="E5" i="9" s="1"/>
  <c r="AG136" i="9"/>
  <c r="D5" i="9" s="1"/>
  <c r="AF136" i="9"/>
  <c r="C5" i="9" s="1"/>
  <c r="AE136" i="9"/>
  <c r="B5" i="9" s="1"/>
  <c r="AD136" i="9"/>
  <c r="A5" i="9" s="1"/>
  <c r="BB135" i="9"/>
  <c r="Y4" i="9" s="1"/>
  <c r="BA135" i="9"/>
  <c r="X4" i="9" s="1"/>
  <c r="AZ135" i="9"/>
  <c r="W4" i="9" s="1"/>
  <c r="AY135" i="9"/>
  <c r="V4" i="9" s="1"/>
  <c r="AX135" i="9"/>
  <c r="U4" i="9" s="1"/>
  <c r="AW135" i="9"/>
  <c r="T4" i="9" s="1"/>
  <c r="AV135" i="9"/>
  <c r="S4" i="9" s="1"/>
  <c r="AU135" i="9"/>
  <c r="R4" i="9" s="1"/>
  <c r="AK135" i="9"/>
  <c r="H4" i="9" s="1"/>
  <c r="AJ135" i="9"/>
  <c r="G4" i="9" s="1"/>
  <c r="AI135" i="9"/>
  <c r="F4" i="9" s="1"/>
  <c r="AH135" i="9"/>
  <c r="E4" i="9" s="1"/>
  <c r="AG135" i="9"/>
  <c r="D4" i="9" s="1"/>
  <c r="AF135" i="9"/>
  <c r="C4" i="9" s="1"/>
  <c r="AE135" i="9"/>
  <c r="B4" i="9" s="1"/>
  <c r="AD135" i="9"/>
  <c r="A4" i="9" s="1"/>
  <c r="BB134" i="9"/>
  <c r="Y3" i="9" s="1"/>
  <c r="BA134" i="9"/>
  <c r="X3" i="9" s="1"/>
  <c r="AZ134" i="9"/>
  <c r="W3" i="9" s="1"/>
  <c r="AY134" i="9"/>
  <c r="V3" i="9" s="1"/>
  <c r="AX134" i="9"/>
  <c r="U3" i="9" s="1"/>
  <c r="AW134" i="9"/>
  <c r="T3" i="9" s="1"/>
  <c r="AV134" i="9"/>
  <c r="S3" i="9" s="1"/>
  <c r="AU134" i="9"/>
  <c r="R3" i="9" s="1"/>
  <c r="AK134" i="9"/>
  <c r="H3" i="9" s="1"/>
  <c r="AJ134" i="9"/>
  <c r="G3" i="9" s="1"/>
  <c r="AI134" i="9"/>
  <c r="F3" i="9" s="1"/>
  <c r="AH134" i="9"/>
  <c r="E3" i="9" s="1"/>
  <c r="AG134" i="9"/>
  <c r="D3" i="9" s="1"/>
  <c r="AF134" i="9"/>
  <c r="C3" i="9" s="1"/>
  <c r="AE134" i="9"/>
  <c r="B3" i="9" s="1"/>
  <c r="AD134" i="9"/>
  <c r="A3" i="9" s="1"/>
  <c r="BB133" i="9"/>
  <c r="Y2" i="9" s="1"/>
  <c r="BA133" i="9"/>
  <c r="X2" i="9" s="1"/>
  <c r="AZ133" i="9"/>
  <c r="W2" i="9" s="1"/>
  <c r="AY133" i="9"/>
  <c r="V2" i="9" s="1"/>
  <c r="AX133" i="9"/>
  <c r="U2" i="9" s="1"/>
  <c r="AW133" i="9"/>
  <c r="T2" i="9" s="1"/>
  <c r="AV133" i="9"/>
  <c r="S2" i="9" s="1"/>
  <c r="AU133" i="9"/>
  <c r="R2" i="9" s="1"/>
  <c r="AK133" i="9"/>
  <c r="H2" i="9" s="1"/>
  <c r="AJ133" i="9"/>
  <c r="G2" i="9" s="1"/>
  <c r="AI133" i="9"/>
  <c r="F2" i="9" s="1"/>
  <c r="AH133" i="9"/>
  <c r="E2" i="9" s="1"/>
  <c r="AG133" i="9"/>
  <c r="D2" i="9" s="1"/>
  <c r="AF133" i="9"/>
  <c r="C2" i="9" s="1"/>
  <c r="AE133" i="9"/>
  <c r="B2" i="9" s="1"/>
  <c r="AD133" i="9"/>
  <c r="A2" i="9" s="1"/>
  <c r="BB132" i="9"/>
  <c r="Y1" i="9" s="1"/>
  <c r="BA132" i="9"/>
  <c r="X1" i="9" s="1"/>
  <c r="AZ132" i="9"/>
  <c r="W1" i="9" s="1"/>
  <c r="AY132" i="9"/>
  <c r="V1" i="9" s="1"/>
  <c r="AX132" i="9"/>
  <c r="U1" i="9" s="1"/>
  <c r="AW132" i="9"/>
  <c r="T1" i="9" s="1"/>
  <c r="AV132" i="9"/>
  <c r="S1" i="9" s="1"/>
  <c r="AU132" i="9"/>
  <c r="R1" i="9" s="1"/>
  <c r="AK132" i="9"/>
  <c r="H1" i="9" s="1"/>
  <c r="AJ132" i="9"/>
  <c r="G1" i="9" s="1"/>
  <c r="AI132" i="9"/>
  <c r="F1" i="9" s="1"/>
  <c r="AH132" i="9"/>
  <c r="E1" i="9" s="1"/>
  <c r="AG132" i="9"/>
  <c r="D1" i="9" s="1"/>
  <c r="AF132" i="9"/>
  <c r="C1" i="9" s="1"/>
  <c r="AE132" i="9"/>
  <c r="B1" i="9" s="1"/>
  <c r="AD132" i="9"/>
  <c r="A1" i="9" s="1"/>
  <c r="BF130" i="9"/>
  <c r="BA140" i="9" s="1"/>
  <c r="X9" i="9" s="1"/>
  <c r="BF54" i="9"/>
  <c r="DG50" i="9"/>
  <c r="BH50" i="9"/>
  <c r="BG47" i="9"/>
  <c r="BH47" i="9" s="1"/>
  <c r="BI47" i="9" s="1"/>
  <c r="BJ47" i="9" s="1"/>
  <c r="BK47" i="9" s="1"/>
  <c r="BL47" i="9" s="1"/>
  <c r="BM47" i="9" s="1"/>
  <c r="BN47" i="9" s="1"/>
  <c r="BO47" i="9" s="1"/>
  <c r="BP47" i="9" s="1"/>
  <c r="BQ47" i="9" s="1"/>
  <c r="BR47" i="9" s="1"/>
  <c r="BS47" i="9" s="1"/>
  <c r="BT47" i="9" s="1"/>
  <c r="BU47" i="9" s="1"/>
  <c r="BV47" i="9" s="1"/>
  <c r="BW47" i="9" s="1"/>
  <c r="BX47" i="9" s="1"/>
  <c r="BY47" i="9" s="1"/>
  <c r="BZ47" i="9" s="1"/>
  <c r="CA47" i="9" s="1"/>
  <c r="CB47" i="9" s="1"/>
  <c r="CC47" i="9" s="1"/>
  <c r="CD47" i="9" s="1"/>
  <c r="CE47" i="9" s="1"/>
  <c r="CF47" i="9" s="1"/>
  <c r="CG47" i="9" s="1"/>
  <c r="CH47" i="9" s="1"/>
  <c r="CI47" i="9" s="1"/>
  <c r="CJ47" i="9" s="1"/>
  <c r="CK47" i="9" s="1"/>
  <c r="CL47" i="9" s="1"/>
  <c r="CM47" i="9" s="1"/>
  <c r="CN47" i="9" s="1"/>
  <c r="BG36" i="9"/>
  <c r="BG38" i="9" s="1"/>
  <c r="BG30" i="9"/>
  <c r="BG31" i="9" s="1"/>
  <c r="BG29" i="9"/>
  <c r="BH28" i="9"/>
  <c r="AT233" i="10" l="1"/>
  <c r="AM248" i="10"/>
  <c r="CI41" i="10"/>
  <c r="CJ41" i="10" s="1"/>
  <c r="HT63" i="10"/>
  <c r="HT64" i="10" s="1"/>
  <c r="EA63" i="10"/>
  <c r="DZ64" i="10"/>
  <c r="CH64" i="10"/>
  <c r="BF55" i="9"/>
  <c r="G7" i="9"/>
  <c r="BI50" i="9"/>
  <c r="BH51" i="9"/>
  <c r="DH50" i="9"/>
  <c r="DG51" i="9"/>
  <c r="BH29" i="9"/>
  <c r="BI28" i="9"/>
  <c r="AL154" i="9"/>
  <c r="I23" i="9" s="1"/>
  <c r="AL150" i="9"/>
  <c r="I19" i="9" s="1"/>
  <c r="AZ140" i="9"/>
  <c r="W9" i="9" s="1"/>
  <c r="AV140" i="9"/>
  <c r="S9" i="9" s="1"/>
  <c r="AF140" i="9"/>
  <c r="C9" i="9" s="1"/>
  <c r="AL134" i="9"/>
  <c r="I3" i="9" s="1"/>
  <c r="AL153" i="9"/>
  <c r="I22" i="9" s="1"/>
  <c r="AY140" i="9"/>
  <c r="V9" i="9" s="1"/>
  <c r="AU140" i="9"/>
  <c r="R9" i="9" s="1"/>
  <c r="AI140" i="9"/>
  <c r="F9" i="9" s="1"/>
  <c r="AE140" i="9"/>
  <c r="B9" i="9" s="1"/>
  <c r="AL137" i="9"/>
  <c r="I6" i="9" s="1"/>
  <c r="AL133" i="9"/>
  <c r="I2" i="9" s="1"/>
  <c r="AL156" i="9"/>
  <c r="I25" i="9" s="1"/>
  <c r="AL152" i="9"/>
  <c r="I21" i="9" s="1"/>
  <c r="BB140" i="9"/>
  <c r="Y9" i="9" s="1"/>
  <c r="AX140" i="9"/>
  <c r="U9" i="9" s="1"/>
  <c r="AL140" i="9"/>
  <c r="I9" i="9" s="1"/>
  <c r="AH140" i="9"/>
  <c r="E9" i="9" s="1"/>
  <c r="AD140" i="9"/>
  <c r="A9" i="9" s="1"/>
  <c r="AL136" i="9"/>
  <c r="AL132" i="9"/>
  <c r="I1" i="9" s="1"/>
  <c r="AL155" i="9"/>
  <c r="I24" i="9" s="1"/>
  <c r="AL151" i="9"/>
  <c r="I20" i="9" s="1"/>
  <c r="AW140" i="9"/>
  <c r="T9" i="9" s="1"/>
  <c r="AL139" i="9"/>
  <c r="I8" i="9" s="1"/>
  <c r="AL135" i="9"/>
  <c r="I4" i="9" s="1"/>
  <c r="AG140" i="9"/>
  <c r="D9" i="9" s="1"/>
  <c r="AK140" i="9"/>
  <c r="H9" i="9" s="1"/>
  <c r="HU63" i="10" l="1"/>
  <c r="HV63" i="10" s="1"/>
  <c r="CI42" i="10"/>
  <c r="AU233" i="10"/>
  <c r="AM249" i="10"/>
  <c r="EA64" i="10"/>
  <c r="EB63" i="10"/>
  <c r="CJ42" i="10"/>
  <c r="CK41" i="10"/>
  <c r="CI64" i="10"/>
  <c r="HU64" i="10"/>
  <c r="BF56" i="9"/>
  <c r="DI50" i="9"/>
  <c r="DH51" i="9"/>
  <c r="BJ50" i="9"/>
  <c r="BI51" i="9"/>
  <c r="I5" i="9"/>
  <c r="BI29" i="9"/>
  <c r="BJ28" i="9"/>
  <c r="AV233" i="10" l="1"/>
  <c r="AM250" i="10"/>
  <c r="EC63" i="10"/>
  <c r="EB64" i="10"/>
  <c r="CL41" i="10"/>
  <c r="CK42" i="10"/>
  <c r="HV64" i="10"/>
  <c r="HW63" i="10"/>
  <c r="CJ64" i="10"/>
  <c r="BF57" i="9"/>
  <c r="BK50" i="9"/>
  <c r="BJ51" i="9"/>
  <c r="DJ50" i="9"/>
  <c r="DI51" i="9"/>
  <c r="BJ29" i="9"/>
  <c r="BK28" i="9"/>
  <c r="AW233" i="10" l="1"/>
  <c r="AX233" i="10" s="1"/>
  <c r="AM251" i="10"/>
  <c r="ED63" i="10"/>
  <c r="EC64" i="10"/>
  <c r="HW64" i="10"/>
  <c r="HX63" i="10"/>
  <c r="CK64" i="10"/>
  <c r="CL42" i="10"/>
  <c r="CM41" i="10"/>
  <c r="BF58" i="9"/>
  <c r="DJ51" i="9"/>
  <c r="DK50" i="9"/>
  <c r="BL50" i="9"/>
  <c r="BK51" i="9"/>
  <c r="BK29" i="9"/>
  <c r="BL28" i="9"/>
  <c r="AY233" i="10" l="1"/>
  <c r="AM252" i="10"/>
  <c r="EE63" i="10"/>
  <c r="ED64" i="10"/>
  <c r="CL64" i="10"/>
  <c r="CM42" i="10"/>
  <c r="CN41" i="10"/>
  <c r="HX64" i="10"/>
  <c r="HY63" i="10"/>
  <c r="BF59" i="9"/>
  <c r="BM50" i="9"/>
  <c r="BL51" i="9"/>
  <c r="DK51" i="9"/>
  <c r="DL50" i="9"/>
  <c r="BL29" i="9"/>
  <c r="BM28" i="9"/>
  <c r="AZ233" i="10" l="1"/>
  <c r="AM253" i="10"/>
  <c r="EE64" i="10"/>
  <c r="EF63" i="10"/>
  <c r="CN42" i="10"/>
  <c r="CO41" i="10"/>
  <c r="HZ63" i="10"/>
  <c r="HY64" i="10"/>
  <c r="CM64" i="10"/>
  <c r="BF60" i="9"/>
  <c r="BN50" i="9"/>
  <c r="BM51" i="9"/>
  <c r="DL51" i="9"/>
  <c r="DM50" i="9"/>
  <c r="BM29" i="9"/>
  <c r="BN28" i="9"/>
  <c r="BA233" i="10" l="1"/>
  <c r="AM254" i="10"/>
  <c r="EG63" i="10"/>
  <c r="EF64" i="10"/>
  <c r="CN64" i="10"/>
  <c r="CP41" i="10"/>
  <c r="CO42" i="10"/>
  <c r="HZ64" i="10"/>
  <c r="IA63" i="10"/>
  <c r="BF61" i="9"/>
  <c r="BO50" i="9"/>
  <c r="BN51" i="9"/>
  <c r="DM51" i="9"/>
  <c r="DN50" i="9"/>
  <c r="BN29" i="9"/>
  <c r="BO28" i="9"/>
  <c r="BB233" i="10" l="1"/>
  <c r="AM255" i="10"/>
  <c r="EH63" i="10"/>
  <c r="EG64" i="10"/>
  <c r="CP42" i="10"/>
  <c r="CQ41" i="10"/>
  <c r="IA64" i="10"/>
  <c r="IB63" i="10"/>
  <c r="CO64" i="10"/>
  <c r="BF62" i="9"/>
  <c r="BP50" i="9"/>
  <c r="BO51" i="9"/>
  <c r="DN51" i="9"/>
  <c r="DO50" i="9"/>
  <c r="BO29" i="9"/>
  <c r="BP28" i="9"/>
  <c r="BC233" i="10" l="1"/>
  <c r="BD233" i="10" s="1"/>
  <c r="AM256" i="10"/>
  <c r="BE233" i="10"/>
  <c r="EI63" i="10"/>
  <c r="EH64" i="10"/>
  <c r="IB64" i="10"/>
  <c r="IC63" i="10"/>
  <c r="CP64" i="10"/>
  <c r="CR41" i="10"/>
  <c r="CQ42" i="10"/>
  <c r="BF63" i="9"/>
  <c r="DO51" i="9"/>
  <c r="DP50" i="9"/>
  <c r="BQ50" i="9"/>
  <c r="BP51" i="9"/>
  <c r="BP29" i="9"/>
  <c r="BQ28" i="9"/>
  <c r="AM257" i="10" l="1"/>
  <c r="BF233" i="10"/>
  <c r="EI64" i="10"/>
  <c r="EJ63" i="10"/>
  <c r="CQ64" i="10"/>
  <c r="ID63" i="10"/>
  <c r="IC64" i="10"/>
  <c r="CR42" i="10"/>
  <c r="CS41" i="10"/>
  <c r="BF64" i="9"/>
  <c r="BR50" i="9"/>
  <c r="BQ51" i="9"/>
  <c r="DQ50" i="9"/>
  <c r="DP51" i="9"/>
  <c r="BQ29" i="9"/>
  <c r="BR28" i="9"/>
  <c r="AM258" i="10" l="1"/>
  <c r="BG233" i="10"/>
  <c r="EK63" i="10"/>
  <c r="EJ64" i="10"/>
  <c r="ID64" i="10"/>
  <c r="IE63" i="10"/>
  <c r="CS42" i="10"/>
  <c r="CT41" i="10"/>
  <c r="CR64" i="10"/>
  <c r="BF65" i="9"/>
  <c r="DR50" i="9"/>
  <c r="DQ51" i="9"/>
  <c r="BS50" i="9"/>
  <c r="BR51" i="9"/>
  <c r="BR29" i="9"/>
  <c r="BS28" i="9"/>
  <c r="AM259" i="10" l="1"/>
  <c r="BH233" i="10"/>
  <c r="EL63" i="10"/>
  <c r="EK64" i="10"/>
  <c r="CS64" i="10"/>
  <c r="CT42" i="10"/>
  <c r="CU41" i="10"/>
  <c r="IE64" i="10"/>
  <c r="IF63" i="10"/>
  <c r="BF66" i="9"/>
  <c r="BT50" i="9"/>
  <c r="BS51" i="9"/>
  <c r="DS50" i="9"/>
  <c r="DR51" i="9"/>
  <c r="BT28" i="9"/>
  <c r="BS29" i="9"/>
  <c r="AM260" i="10" l="1"/>
  <c r="BI233" i="10"/>
  <c r="EM63" i="10"/>
  <c r="EL64" i="10"/>
  <c r="CU42" i="10"/>
  <c r="CV41" i="10"/>
  <c r="IF64" i="10"/>
  <c r="IG63" i="10"/>
  <c r="CT64" i="10"/>
  <c r="BF67" i="9"/>
  <c r="DT50" i="9"/>
  <c r="DS51" i="9"/>
  <c r="BU50" i="9"/>
  <c r="BT51" i="9"/>
  <c r="BT29" i="9"/>
  <c r="BU28" i="9"/>
  <c r="AQ260" i="10" l="1"/>
  <c r="A26" i="10" s="1"/>
  <c r="AM261" i="10"/>
  <c r="BJ233" i="10"/>
  <c r="EM64" i="10"/>
  <c r="EN63" i="10"/>
  <c r="IH63" i="10"/>
  <c r="IG64" i="10"/>
  <c r="CU64" i="10"/>
  <c r="CV42" i="10"/>
  <c r="CW41" i="10"/>
  <c r="BF68" i="9"/>
  <c r="BV50" i="9"/>
  <c r="BU51" i="9"/>
  <c r="DU50" i="9"/>
  <c r="DT51" i="9"/>
  <c r="BU29" i="9"/>
  <c r="BV28" i="9"/>
  <c r="AQ261" i="10" l="1"/>
  <c r="A27" i="10" s="1"/>
  <c r="AM262" i="10"/>
  <c r="AR261" i="10"/>
  <c r="B27" i="10" s="1"/>
  <c r="BK233" i="10"/>
  <c r="EO63" i="10"/>
  <c r="EN64" i="10"/>
  <c r="CV64" i="10"/>
  <c r="CX41" i="10"/>
  <c r="CW42" i="10"/>
  <c r="IH64" i="10"/>
  <c r="II63" i="10"/>
  <c r="BF69" i="9"/>
  <c r="DV50" i="9"/>
  <c r="DU51" i="9"/>
  <c r="BW50" i="9"/>
  <c r="BV51" i="9"/>
  <c r="BV29" i="9"/>
  <c r="BW28" i="9"/>
  <c r="AM263" i="10" l="1"/>
  <c r="AR262" i="10"/>
  <c r="B28" i="10" s="1"/>
  <c r="AQ262" i="10"/>
  <c r="A28" i="10" s="1"/>
  <c r="BL233" i="10"/>
  <c r="EP63" i="10"/>
  <c r="EO64" i="10"/>
  <c r="CX42" i="10"/>
  <c r="CY41" i="10"/>
  <c r="II64" i="10"/>
  <c r="IJ63" i="10"/>
  <c r="CW64" i="10"/>
  <c r="BF70" i="9"/>
  <c r="BX50" i="9"/>
  <c r="BW51" i="9"/>
  <c r="DV51" i="9"/>
  <c r="DW50" i="9"/>
  <c r="BW29" i="9"/>
  <c r="BX28" i="9"/>
  <c r="AQ263" i="10" l="1"/>
  <c r="A29" i="10" s="1"/>
  <c r="AM264" i="10"/>
  <c r="AM265" i="10" s="1"/>
  <c r="AM266" i="10" s="1"/>
  <c r="AM267" i="10" s="1"/>
  <c r="AM268" i="10" s="1"/>
  <c r="AM269" i="10" s="1"/>
  <c r="AM270" i="10" s="1"/>
  <c r="AM271" i="10" s="1"/>
  <c r="AR263" i="10"/>
  <c r="B29" i="10" s="1"/>
  <c r="BM233" i="10"/>
  <c r="EQ63" i="10"/>
  <c r="EP64" i="10"/>
  <c r="IJ64" i="10"/>
  <c r="IK63" i="10"/>
  <c r="CX64" i="10"/>
  <c r="CZ41" i="10"/>
  <c r="CY42" i="10"/>
  <c r="BF71" i="9"/>
  <c r="DW51" i="9"/>
  <c r="DX50" i="9"/>
  <c r="BY50" i="9"/>
  <c r="BX51" i="9"/>
  <c r="BX29" i="9"/>
  <c r="BY28" i="9"/>
  <c r="BN233" i="10" l="1"/>
  <c r="EQ64" i="10"/>
  <c r="ER63" i="10"/>
  <c r="CY64" i="10"/>
  <c r="IL63" i="10"/>
  <c r="IK64" i="10"/>
  <c r="CZ42" i="10"/>
  <c r="DA41" i="10"/>
  <c r="BF72" i="9"/>
  <c r="BZ50" i="9"/>
  <c r="BY51" i="9"/>
  <c r="DX51" i="9"/>
  <c r="DY50" i="9"/>
  <c r="BY29" i="9"/>
  <c r="BZ28" i="9"/>
  <c r="BO233" i="10" l="1"/>
  <c r="ES63" i="10"/>
  <c r="ER64" i="10"/>
  <c r="IL64" i="10"/>
  <c r="IM63" i="10"/>
  <c r="DA42" i="10"/>
  <c r="DB41" i="10"/>
  <c r="CZ64" i="10"/>
  <c r="BF73" i="9"/>
  <c r="DY51" i="9"/>
  <c r="DZ50" i="9"/>
  <c r="CA50" i="9"/>
  <c r="BZ51" i="9"/>
  <c r="BZ29" i="9"/>
  <c r="CA28" i="9"/>
  <c r="BP233" i="10" l="1"/>
  <c r="ET63" i="10"/>
  <c r="ES64" i="10"/>
  <c r="DB42" i="10"/>
  <c r="DC41" i="10"/>
  <c r="DA64" i="10"/>
  <c r="IM64" i="10"/>
  <c r="IN63" i="10"/>
  <c r="BF74" i="9"/>
  <c r="CB50" i="9"/>
  <c r="CA51" i="9"/>
  <c r="DZ51" i="9"/>
  <c r="EA50" i="9"/>
  <c r="CA29" i="9"/>
  <c r="CB28" i="9"/>
  <c r="BQ233" i="10" l="1"/>
  <c r="EU63" i="10"/>
  <c r="ET64" i="10"/>
  <c r="DB64" i="10"/>
  <c r="IN64" i="10"/>
  <c r="IO63" i="10"/>
  <c r="DC42" i="10"/>
  <c r="DD41" i="10"/>
  <c r="BF75" i="9"/>
  <c r="EA51" i="9"/>
  <c r="EB50" i="9"/>
  <c r="CC50" i="9"/>
  <c r="CB51" i="9"/>
  <c r="CB29" i="9"/>
  <c r="CC28" i="9"/>
  <c r="BR233" i="10" l="1"/>
  <c r="EU64" i="10"/>
  <c r="EV63" i="10"/>
  <c r="IP63" i="10"/>
  <c r="IO64" i="10"/>
  <c r="DD42" i="10"/>
  <c r="DE41" i="10"/>
  <c r="DC64" i="10"/>
  <c r="BF76" i="9"/>
  <c r="EB51" i="9"/>
  <c r="EC50" i="9"/>
  <c r="CD50" i="9"/>
  <c r="CC51" i="9"/>
  <c r="CC29" i="9"/>
  <c r="CD28" i="9"/>
  <c r="BS233" i="10" l="1"/>
  <c r="EW63" i="10"/>
  <c r="EV64" i="10"/>
  <c r="DF41" i="10"/>
  <c r="DE42" i="10"/>
  <c r="DD64" i="10"/>
  <c r="IP64" i="10"/>
  <c r="IQ63" i="10"/>
  <c r="IR63" i="10" s="1"/>
  <c r="BF77" i="9"/>
  <c r="CE50" i="9"/>
  <c r="CD51" i="9"/>
  <c r="EC51" i="9"/>
  <c r="ED50" i="9"/>
  <c r="CD29" i="9"/>
  <c r="CE28" i="9"/>
  <c r="BT233" i="10" l="1"/>
  <c r="EX63" i="10"/>
  <c r="EW64" i="10"/>
  <c r="IS63" i="10"/>
  <c r="IR64" i="10"/>
  <c r="DE64" i="10"/>
  <c r="IQ64" i="10"/>
  <c r="DF42" i="10"/>
  <c r="DG41" i="10"/>
  <c r="BF78" i="9"/>
  <c r="ED51" i="9"/>
  <c r="EE50" i="9"/>
  <c r="CF50" i="9"/>
  <c r="CE51" i="9"/>
  <c r="CE29" i="9"/>
  <c r="CF28" i="9"/>
  <c r="BU233" i="10" l="1"/>
  <c r="EY63" i="10"/>
  <c r="EX64" i="10"/>
  <c r="IS64" i="10"/>
  <c r="IT63" i="10"/>
  <c r="DG42" i="10"/>
  <c r="DH41" i="10"/>
  <c r="DF64" i="10"/>
  <c r="BF79" i="9"/>
  <c r="EE51" i="9"/>
  <c r="EF50" i="9"/>
  <c r="CG50" i="9"/>
  <c r="CF51" i="9"/>
  <c r="CF29" i="9"/>
  <c r="CG28" i="9"/>
  <c r="BV233" i="10" l="1"/>
  <c r="EY64" i="10"/>
  <c r="EZ63" i="10"/>
  <c r="IT64" i="10"/>
  <c r="IU63" i="10"/>
  <c r="DH42" i="10"/>
  <c r="DI41" i="10"/>
  <c r="DG64" i="10"/>
  <c r="BF80" i="9"/>
  <c r="CH50" i="9"/>
  <c r="CG51" i="9"/>
  <c r="EG50" i="9"/>
  <c r="EF51" i="9"/>
  <c r="CG29" i="9"/>
  <c r="CH28" i="9"/>
  <c r="BW233" i="10" l="1"/>
  <c r="FA63" i="10"/>
  <c r="EZ64" i="10"/>
  <c r="IV63" i="10"/>
  <c r="IU64" i="10"/>
  <c r="DI42" i="10"/>
  <c r="DJ41" i="10"/>
  <c r="DH64" i="10"/>
  <c r="BF81" i="9"/>
  <c r="EH50" i="9"/>
  <c r="EG51" i="9"/>
  <c r="CI50" i="9"/>
  <c r="CH51" i="9"/>
  <c r="CH29" i="9"/>
  <c r="CI28" i="9"/>
  <c r="BX233" i="10" l="1"/>
  <c r="FB63" i="10"/>
  <c r="FA64" i="10"/>
  <c r="IW63" i="10"/>
  <c r="IV64" i="10"/>
  <c r="DI64" i="10"/>
  <c r="DJ42" i="10"/>
  <c r="DK41" i="10"/>
  <c r="BF82" i="9"/>
  <c r="CJ50" i="9"/>
  <c r="CI51" i="9"/>
  <c r="EI50" i="9"/>
  <c r="EH51" i="9"/>
  <c r="CJ28" i="9"/>
  <c r="CI29" i="9"/>
  <c r="BY233" i="10" l="1"/>
  <c r="FC63" i="10"/>
  <c r="FB64" i="10"/>
  <c r="IW64" i="10"/>
  <c r="IX63" i="10"/>
  <c r="DK42" i="10"/>
  <c r="DL41" i="10"/>
  <c r="DJ64" i="10"/>
  <c r="BF83" i="9"/>
  <c r="EJ50" i="9"/>
  <c r="EI51" i="9"/>
  <c r="CK50" i="9"/>
  <c r="CJ51" i="9"/>
  <c r="CJ29" i="9"/>
  <c r="CK28" i="9"/>
  <c r="BZ233" i="10" l="1"/>
  <c r="FC64" i="10"/>
  <c r="FD63" i="10"/>
  <c r="IX64" i="10"/>
  <c r="IY63" i="10"/>
  <c r="DL42" i="10"/>
  <c r="DM41" i="10"/>
  <c r="DK64" i="10"/>
  <c r="BF84" i="9"/>
  <c r="CL50" i="9"/>
  <c r="CK51" i="9"/>
  <c r="EK50" i="9"/>
  <c r="EJ51" i="9"/>
  <c r="CK29" i="9"/>
  <c r="CL28" i="9"/>
  <c r="CA233" i="10" l="1"/>
  <c r="FE63" i="10"/>
  <c r="FD64" i="10"/>
  <c r="IZ63" i="10"/>
  <c r="IY64" i="10"/>
  <c r="DL64" i="10"/>
  <c r="DN41" i="10"/>
  <c r="DM42" i="10"/>
  <c r="BF85" i="9"/>
  <c r="EL50" i="9"/>
  <c r="EK51" i="9"/>
  <c r="CM50" i="9"/>
  <c r="CL51" i="9"/>
  <c r="CL29" i="9"/>
  <c r="CM28" i="9"/>
  <c r="FF63" i="10" l="1"/>
  <c r="FE64" i="10"/>
  <c r="IZ64" i="10"/>
  <c r="JA63" i="10"/>
  <c r="DN42" i="10"/>
  <c r="DO41" i="10"/>
  <c r="DM64" i="10"/>
  <c r="BF86" i="9"/>
  <c r="CN50" i="9"/>
  <c r="CM51" i="9"/>
  <c r="EM50" i="9"/>
  <c r="EM51" i="9" s="1"/>
  <c r="EL51" i="9"/>
  <c r="CM29" i="9"/>
  <c r="CN28" i="9"/>
  <c r="FG63" i="10" l="1"/>
  <c r="FF64" i="10"/>
  <c r="JB63" i="10"/>
  <c r="JA64" i="10"/>
  <c r="DN64" i="10"/>
  <c r="DP41" i="10"/>
  <c r="DO42" i="10"/>
  <c r="CO50" i="9"/>
  <c r="CN51" i="9"/>
  <c r="CN29" i="9"/>
  <c r="CO28" i="9"/>
  <c r="FG64" i="10" l="1"/>
  <c r="FH63" i="10"/>
  <c r="JB64" i="10"/>
  <c r="JC63" i="10"/>
  <c r="DP42" i="10"/>
  <c r="DQ41" i="10"/>
  <c r="DO64" i="10"/>
  <c r="CP50" i="9"/>
  <c r="CO51" i="9"/>
  <c r="CO29" i="9"/>
  <c r="CP28" i="9"/>
  <c r="FI63" i="10" l="1"/>
  <c r="FH64" i="10"/>
  <c r="JD63" i="10"/>
  <c r="JC64" i="10"/>
  <c r="DP64" i="10"/>
  <c r="DQ42" i="10"/>
  <c r="DR41" i="10"/>
  <c r="CP51" i="9"/>
  <c r="CQ50" i="9"/>
  <c r="CP29" i="9"/>
  <c r="CQ28" i="9"/>
  <c r="FJ63" i="10" l="1"/>
  <c r="FI64" i="10"/>
  <c r="JE63" i="10"/>
  <c r="JD64" i="10"/>
  <c r="DQ64" i="10"/>
  <c r="DR42" i="10"/>
  <c r="DS41" i="10"/>
  <c r="CQ51" i="9"/>
  <c r="CR50" i="9"/>
  <c r="CQ29" i="9"/>
  <c r="CR28" i="9"/>
  <c r="FK63" i="10" l="1"/>
  <c r="FJ64" i="10"/>
  <c r="JF63" i="10"/>
  <c r="JE64" i="10"/>
  <c r="DS42" i="10"/>
  <c r="DT41" i="10"/>
  <c r="DR64" i="10"/>
  <c r="CR51" i="9"/>
  <c r="CS50" i="9"/>
  <c r="CR29" i="9"/>
  <c r="CS28" i="9"/>
  <c r="FK64" i="10" l="1"/>
  <c r="FL63" i="10"/>
  <c r="JF64" i="10"/>
  <c r="JG63" i="10"/>
  <c r="DS64" i="10"/>
  <c r="DT42" i="10"/>
  <c r="DU41" i="10"/>
  <c r="CS51" i="9"/>
  <c r="CT50" i="9"/>
  <c r="CS29" i="9"/>
  <c r="CT28" i="9"/>
  <c r="FM63" i="10" l="1"/>
  <c r="FL64" i="10"/>
  <c r="JH63" i="10"/>
  <c r="JG64" i="10"/>
  <c r="DT64" i="10"/>
  <c r="DV41" i="10"/>
  <c r="DU42" i="10"/>
  <c r="CT51" i="9"/>
  <c r="CU50" i="9"/>
  <c r="CT29" i="9"/>
  <c r="CU28" i="9"/>
  <c r="FN63" i="10" l="1"/>
  <c r="FM64" i="10"/>
  <c r="JH64" i="10"/>
  <c r="JI63" i="10"/>
  <c r="DV42" i="10"/>
  <c r="DW41" i="10"/>
  <c r="DU64" i="10"/>
  <c r="CU51" i="9"/>
  <c r="CV50" i="9"/>
  <c r="CU29" i="9"/>
  <c r="CV28" i="9"/>
  <c r="FO63" i="10" l="1"/>
  <c r="FN64" i="10"/>
  <c r="JJ63" i="10"/>
  <c r="JI64" i="10"/>
  <c r="DV64" i="10"/>
  <c r="DW64" i="10"/>
  <c r="DX41" i="10"/>
  <c r="DW42" i="10"/>
  <c r="CV51" i="9"/>
  <c r="CW50" i="9"/>
  <c r="CV29" i="9"/>
  <c r="CW28" i="9"/>
  <c r="FO64" i="10" l="1"/>
  <c r="FP63" i="10"/>
  <c r="JJ64" i="10"/>
  <c r="JK63" i="10"/>
  <c r="DX42" i="10"/>
  <c r="DY41" i="10"/>
  <c r="CW51" i="9"/>
  <c r="CX50" i="9"/>
  <c r="CX51" i="9" s="1"/>
  <c r="CW29" i="9"/>
  <c r="CX28" i="9"/>
  <c r="FQ63" i="10" l="1"/>
  <c r="FP64" i="10"/>
  <c r="JL63" i="10"/>
  <c r="JK64" i="10"/>
  <c r="DY42" i="10"/>
  <c r="DZ41" i="10"/>
  <c r="CX29" i="9"/>
  <c r="CY28" i="9"/>
  <c r="FR63" i="10" l="1"/>
  <c r="FQ64" i="10"/>
  <c r="JM63" i="10"/>
  <c r="JL64" i="10"/>
  <c r="DZ42" i="10"/>
  <c r="EA41" i="10"/>
  <c r="CZ28" i="9"/>
  <c r="CY29" i="9"/>
  <c r="FS63" i="10" l="1"/>
  <c r="FR64" i="10"/>
  <c r="JN63" i="10"/>
  <c r="JM64" i="10"/>
  <c r="EA42" i="10"/>
  <c r="EB41" i="10"/>
  <c r="CZ29" i="9"/>
  <c r="DA28" i="9"/>
  <c r="FS64" i="10" l="1"/>
  <c r="FT63" i="10"/>
  <c r="JN64" i="10"/>
  <c r="JO63" i="10"/>
  <c r="EB42" i="10"/>
  <c r="EC41" i="10"/>
  <c r="DA29" i="9"/>
  <c r="DB28" i="9"/>
  <c r="FU63" i="10" l="1"/>
  <c r="FT64" i="10"/>
  <c r="JO64" i="10"/>
  <c r="JP63" i="10"/>
  <c r="ED41" i="10"/>
  <c r="EC42" i="10"/>
  <c r="DB29" i="9"/>
  <c r="DC28" i="9"/>
  <c r="FV63" i="10" l="1"/>
  <c r="FU64" i="10"/>
  <c r="JP64" i="10"/>
  <c r="JQ63" i="10"/>
  <c r="ED42" i="10"/>
  <c r="EE41" i="10"/>
  <c r="DC29" i="9"/>
  <c r="DD28" i="9"/>
  <c r="FW63" i="10" l="1"/>
  <c r="FV64" i="10"/>
  <c r="JR63" i="10"/>
  <c r="JQ64" i="10"/>
  <c r="EE42" i="10"/>
  <c r="EF41" i="10"/>
  <c r="DD29" i="9"/>
  <c r="DE28" i="9"/>
  <c r="FW64" i="10" l="1"/>
  <c r="FX63" i="10"/>
  <c r="JS63" i="10"/>
  <c r="JR64" i="10"/>
  <c r="EF42" i="10"/>
  <c r="EG41" i="10"/>
  <c r="DE29" i="9"/>
  <c r="DF28" i="9"/>
  <c r="FY63" i="10" l="1"/>
  <c r="FX64" i="10"/>
  <c r="JS64" i="10"/>
  <c r="JT63" i="10"/>
  <c r="EG42" i="10"/>
  <c r="EH41" i="10"/>
  <c r="DF29" i="9"/>
  <c r="DG28" i="9"/>
  <c r="FZ63" i="10" l="1"/>
  <c r="FY64" i="10"/>
  <c r="JT64" i="10"/>
  <c r="JU63" i="10"/>
  <c r="EH42" i="10"/>
  <c r="EI41" i="10"/>
  <c r="DG29" i="9"/>
  <c r="DH28" i="9"/>
  <c r="GA63" i="10" l="1"/>
  <c r="FZ64" i="10"/>
  <c r="JV63" i="10"/>
  <c r="JU64" i="10"/>
  <c r="EI42" i="10"/>
  <c r="EJ41" i="10"/>
  <c r="DH29" i="9"/>
  <c r="DI28" i="9"/>
  <c r="GA64" i="10" l="1"/>
  <c r="GB63" i="10"/>
  <c r="JV64" i="10"/>
  <c r="JW63" i="10"/>
  <c r="EJ42" i="10"/>
  <c r="EK41" i="10"/>
  <c r="DI29" i="9"/>
  <c r="DJ28" i="9"/>
  <c r="GB64" i="10" l="1"/>
  <c r="GC63" i="10"/>
  <c r="JX63" i="10"/>
  <c r="JW64" i="10"/>
  <c r="EL41" i="10"/>
  <c r="EK42" i="10"/>
  <c r="DJ29" i="9"/>
  <c r="DK28" i="9"/>
  <c r="GD63" i="10" l="1"/>
  <c r="GC64" i="10"/>
  <c r="JX64" i="10"/>
  <c r="JY63" i="10"/>
  <c r="EL42" i="10"/>
  <c r="EM41" i="10"/>
  <c r="DK29" i="9"/>
  <c r="DL28" i="9"/>
  <c r="GE63" i="10" l="1"/>
  <c r="GD64" i="10"/>
  <c r="JZ63" i="10"/>
  <c r="JY64" i="10"/>
  <c r="EN41" i="10"/>
  <c r="EM42" i="10"/>
  <c r="DL29" i="9"/>
  <c r="DM28" i="9"/>
  <c r="GE64" i="10" l="1"/>
  <c r="GF63" i="10"/>
  <c r="JZ64" i="10"/>
  <c r="KA63" i="10"/>
  <c r="EN42" i="10"/>
  <c r="EO41" i="10"/>
  <c r="DM29" i="9"/>
  <c r="DN28" i="9"/>
  <c r="GG63" i="10" l="1"/>
  <c r="GF64" i="10"/>
  <c r="KB63" i="10"/>
  <c r="KA64" i="10"/>
  <c r="EO42" i="10"/>
  <c r="EP41" i="10"/>
  <c r="DN29" i="9"/>
  <c r="DO28" i="9"/>
  <c r="GH63" i="10" l="1"/>
  <c r="GG64" i="10"/>
  <c r="KC63" i="10"/>
  <c r="KB64" i="10"/>
  <c r="EP42" i="10"/>
  <c r="EQ41" i="10"/>
  <c r="DP28" i="9"/>
  <c r="DO29" i="9"/>
  <c r="GI63" i="10" l="1"/>
  <c r="GH64" i="10"/>
  <c r="KD63" i="10"/>
  <c r="KC64" i="10"/>
  <c r="EQ42" i="10"/>
  <c r="ER41" i="10"/>
  <c r="DP29" i="9"/>
  <c r="DQ28" i="9"/>
  <c r="GI64" i="10" l="1"/>
  <c r="GJ63" i="10"/>
  <c r="KD64" i="10"/>
  <c r="KE63" i="10"/>
  <c r="ER42" i="10"/>
  <c r="ES41" i="10"/>
  <c r="DQ29" i="9"/>
  <c r="DR28" i="9"/>
  <c r="GJ64" i="10" l="1"/>
  <c r="GK63" i="10"/>
  <c r="KF63" i="10"/>
  <c r="KE64" i="10"/>
  <c r="ET41" i="10"/>
  <c r="ES42" i="10"/>
  <c r="DR29" i="9"/>
  <c r="DS28" i="9"/>
  <c r="GK64" i="10" l="1"/>
  <c r="GL63" i="10"/>
  <c r="KG63" i="10"/>
  <c r="KF64" i="10"/>
  <c r="ET42" i="10"/>
  <c r="EU41" i="10"/>
  <c r="DS29" i="9"/>
  <c r="DT28" i="9"/>
  <c r="GL64" i="10" l="1"/>
  <c r="GM63" i="10"/>
  <c r="KH63" i="10"/>
  <c r="KG64" i="10"/>
  <c r="EU42" i="10"/>
  <c r="EV41" i="10"/>
  <c r="DT29" i="9"/>
  <c r="DU28" i="9"/>
  <c r="GM64" i="10" l="1"/>
  <c r="GN63" i="10"/>
  <c r="KH64" i="10"/>
  <c r="KI63" i="10"/>
  <c r="EV42" i="10"/>
  <c r="EW41" i="10"/>
  <c r="DU29" i="9"/>
  <c r="DV28" i="9"/>
  <c r="GN64" i="10" l="1"/>
  <c r="GO63" i="10"/>
  <c r="KJ63" i="10"/>
  <c r="KI64" i="10"/>
  <c r="EW42" i="10"/>
  <c r="EX41" i="10"/>
  <c r="DV29" i="9"/>
  <c r="DW28" i="9"/>
  <c r="GO64" i="10" l="1"/>
  <c r="GP63" i="10"/>
  <c r="KK63" i="10"/>
  <c r="KJ64" i="10"/>
  <c r="EX42" i="10"/>
  <c r="EY41" i="10"/>
  <c r="DW29" i="9"/>
  <c r="DX28" i="9"/>
  <c r="GP64" i="10" l="1"/>
  <c r="GQ63" i="10"/>
  <c r="KK64" i="10"/>
  <c r="KL63" i="10"/>
  <c r="EY42" i="10"/>
  <c r="EZ41" i="10"/>
  <c r="DX29" i="9"/>
  <c r="DY28" i="9"/>
  <c r="GQ64" i="10" l="1"/>
  <c r="GR63" i="10"/>
  <c r="KL64" i="10"/>
  <c r="KM63" i="10"/>
  <c r="EZ42" i="10"/>
  <c r="FA41" i="10"/>
  <c r="DY29" i="9"/>
  <c r="DZ28" i="9"/>
  <c r="GR64" i="10" l="1"/>
  <c r="GS63" i="10"/>
  <c r="KN63" i="10"/>
  <c r="KM64" i="10"/>
  <c r="FB41" i="10"/>
  <c r="FA42" i="10"/>
  <c r="DZ29" i="9"/>
  <c r="EA28" i="9"/>
  <c r="GT63" i="10" l="1"/>
  <c r="GS64" i="10"/>
  <c r="KO63" i="10"/>
  <c r="KN64" i="10"/>
  <c r="FB42" i="10"/>
  <c r="FC41" i="10"/>
  <c r="EA29" i="9"/>
  <c r="EB28" i="9"/>
  <c r="GU63" i="10" l="1"/>
  <c r="GT64" i="10"/>
  <c r="KP63" i="10"/>
  <c r="KO64" i="10"/>
  <c r="FD41" i="10"/>
  <c r="FC42" i="10"/>
  <c r="EB29" i="9"/>
  <c r="EC28" i="9"/>
  <c r="GU64" i="10" l="1"/>
  <c r="GV63" i="10"/>
  <c r="KP64" i="10"/>
  <c r="KQ63" i="10"/>
  <c r="FD42" i="10"/>
  <c r="FE41" i="10"/>
  <c r="EC29" i="9"/>
  <c r="ED28" i="9"/>
  <c r="GW63" i="10" l="1"/>
  <c r="GV64" i="10"/>
  <c r="KR63" i="10"/>
  <c r="KQ64" i="10"/>
  <c r="FE42" i="10"/>
  <c r="FF41" i="10"/>
  <c r="ED29" i="9"/>
  <c r="EE28" i="9"/>
  <c r="GW64" i="10" l="1"/>
  <c r="GX63" i="10"/>
  <c r="KS63" i="10"/>
  <c r="KR64" i="10"/>
  <c r="FF42" i="10"/>
  <c r="FG41" i="10"/>
  <c r="EF28" i="9"/>
  <c r="EE29" i="9"/>
  <c r="GY63" i="10" l="1"/>
  <c r="GX64" i="10"/>
  <c r="KT63" i="10"/>
  <c r="KS64" i="10"/>
  <c r="FG42" i="10"/>
  <c r="FH41" i="10"/>
  <c r="EF29" i="9"/>
  <c r="EG28" i="9"/>
  <c r="GY64" i="10" l="1"/>
  <c r="GZ63" i="10"/>
  <c r="KT64" i="10"/>
  <c r="KU63" i="10"/>
  <c r="FH42" i="10"/>
  <c r="FI41" i="10"/>
  <c r="EG29" i="9"/>
  <c r="EH28" i="9"/>
  <c r="GZ64" i="10" l="1"/>
  <c r="HA63" i="10"/>
  <c r="KV63" i="10"/>
  <c r="KU64" i="10"/>
  <c r="FJ41" i="10"/>
  <c r="FI42" i="10"/>
  <c r="EH29" i="9"/>
  <c r="EI28" i="9"/>
  <c r="HA64" i="10" l="1"/>
  <c r="HB63" i="10"/>
  <c r="KV64" i="10"/>
  <c r="KW63" i="10"/>
  <c r="FJ42" i="10"/>
  <c r="FK41" i="10"/>
  <c r="EI29" i="9"/>
  <c r="EJ28" i="9"/>
  <c r="HB64" i="10" l="1"/>
  <c r="HC63" i="10"/>
  <c r="KX63" i="10"/>
  <c r="KW64" i="10"/>
  <c r="FK42" i="10"/>
  <c r="FL41" i="10"/>
  <c r="EJ29" i="9"/>
  <c r="EK28" i="9"/>
  <c r="HC64" i="10" l="1"/>
  <c r="HD63" i="10"/>
  <c r="KX64" i="10"/>
  <c r="KY63" i="10"/>
  <c r="FL42" i="10"/>
  <c r="FM41" i="10"/>
  <c r="EK29" i="9"/>
  <c r="EL28" i="9"/>
  <c r="HE63" i="10" l="1"/>
  <c r="HD64" i="10"/>
  <c r="KZ63" i="10"/>
  <c r="KY64" i="10"/>
  <c r="FM42" i="10"/>
  <c r="FN41" i="10"/>
  <c r="EL29" i="9"/>
  <c r="EM28" i="9"/>
  <c r="HE64" i="10" l="1"/>
  <c r="HF63" i="10"/>
  <c r="LA63" i="10"/>
  <c r="KZ64" i="10"/>
  <c r="FN42" i="10"/>
  <c r="FO41" i="10"/>
  <c r="EM29" i="9"/>
  <c r="EN28" i="9"/>
  <c r="HG63" i="10" l="1"/>
  <c r="HF64" i="10"/>
  <c r="LB63" i="10"/>
  <c r="LA64" i="10"/>
  <c r="FO42" i="10"/>
  <c r="FP41" i="10"/>
  <c r="EN29" i="9"/>
  <c r="EO28" i="9"/>
  <c r="HG64" i="10" l="1"/>
  <c r="HH63" i="10"/>
  <c r="LB64" i="10"/>
  <c r="LC63" i="10"/>
  <c r="FP42" i="10"/>
  <c r="FQ41" i="10"/>
  <c r="EO29" i="9"/>
  <c r="EP28" i="9"/>
  <c r="HH64" i="10" l="1"/>
  <c r="HI63" i="10"/>
  <c r="LD63" i="10"/>
  <c r="LC64" i="10"/>
  <c r="FR41" i="10"/>
  <c r="FQ42" i="10"/>
  <c r="EP29" i="9"/>
  <c r="EQ28" i="9"/>
  <c r="HI64" i="10" l="1"/>
  <c r="LD64" i="10"/>
  <c r="LE63" i="10"/>
  <c r="FR42" i="10"/>
  <c r="FS41" i="10"/>
  <c r="EQ29" i="9"/>
  <c r="ER28" i="9"/>
  <c r="LF63" i="10" l="1"/>
  <c r="LE64" i="10"/>
  <c r="FS42" i="10"/>
  <c r="FT41" i="10"/>
  <c r="ER29" i="9"/>
  <c r="ES28" i="9"/>
  <c r="LF64" i="10" l="1"/>
  <c r="LG63" i="10"/>
  <c r="FT42" i="10"/>
  <c r="FU41" i="10"/>
  <c r="ES29" i="9"/>
  <c r="ET28" i="9"/>
  <c r="LH63" i="10" l="1"/>
  <c r="LG64" i="10"/>
  <c r="FU42" i="10"/>
  <c r="FV41" i="10"/>
  <c r="ET29" i="9"/>
  <c r="EU28" i="9"/>
  <c r="LI63" i="10" l="1"/>
  <c r="LH64" i="10"/>
  <c r="FV42" i="10"/>
  <c r="FW41" i="10"/>
  <c r="EU29" i="9"/>
  <c r="EV28" i="9"/>
  <c r="LJ63" i="10" l="1"/>
  <c r="LI64" i="10"/>
  <c r="FW42" i="10"/>
  <c r="FX41" i="10"/>
  <c r="EV29" i="9"/>
  <c r="EW28" i="9"/>
  <c r="LJ64" i="10" l="1"/>
  <c r="LK63" i="10"/>
  <c r="FX42" i="10"/>
  <c r="FY41" i="10"/>
  <c r="EW29" i="9"/>
  <c r="EX28" i="9"/>
  <c r="LK64" i="10" l="1"/>
  <c r="LL63" i="10"/>
  <c r="FZ41" i="10"/>
  <c r="FY42" i="10"/>
  <c r="EX29" i="9"/>
  <c r="EY28" i="9"/>
  <c r="LL64" i="10" l="1"/>
  <c r="LM63" i="10"/>
  <c r="FZ42" i="10"/>
  <c r="GA41" i="10"/>
  <c r="EY29" i="9"/>
  <c r="EZ28" i="9"/>
  <c r="LN63" i="10" l="1"/>
  <c r="LM64" i="10"/>
  <c r="GB41" i="10"/>
  <c r="GA42" i="10"/>
  <c r="EZ29" i="9"/>
  <c r="FA28" i="9"/>
  <c r="LN64" i="10" l="1"/>
  <c r="LO63" i="10"/>
  <c r="GB42" i="10"/>
  <c r="GC41" i="10"/>
  <c r="FA29" i="9"/>
  <c r="FB28" i="9"/>
  <c r="LP63" i="10" l="1"/>
  <c r="LO64" i="10"/>
  <c r="GC42" i="10"/>
  <c r="GD41" i="10"/>
  <c r="FB29" i="9"/>
  <c r="FC28" i="9"/>
  <c r="LQ63" i="10" l="1"/>
  <c r="LP64" i="10"/>
  <c r="GD42" i="10"/>
  <c r="GE41" i="10"/>
  <c r="FC29" i="9"/>
  <c r="FD28" i="9"/>
  <c r="LR63" i="10" l="1"/>
  <c r="LQ64" i="10"/>
  <c r="GE42" i="10"/>
  <c r="GF41" i="10"/>
  <c r="FD29" i="9"/>
  <c r="FE28" i="9"/>
  <c r="LR64" i="10" l="1"/>
  <c r="LS63" i="10"/>
  <c r="GF42" i="10"/>
  <c r="GG41" i="10"/>
  <c r="FE29" i="9"/>
  <c r="FF28" i="9"/>
  <c r="LS64" i="10" l="1"/>
  <c r="LT63" i="10"/>
  <c r="LT64" i="10" s="1"/>
  <c r="GH41" i="10"/>
  <c r="GG42" i="10"/>
  <c r="FF29" i="9"/>
  <c r="FG28" i="9"/>
  <c r="GH42" i="10" l="1"/>
  <c r="GI41" i="10"/>
  <c r="FG29" i="9"/>
  <c r="FH28" i="9"/>
  <c r="GI42" i="10" l="1"/>
  <c r="GJ41" i="10"/>
  <c r="FH29" i="9"/>
  <c r="FI28" i="9"/>
  <c r="GJ42" i="10" l="1"/>
  <c r="GK41" i="10"/>
  <c r="FI29" i="9"/>
  <c r="FJ28" i="9"/>
  <c r="GK42" i="10" l="1"/>
  <c r="GL41" i="10"/>
  <c r="FJ29" i="9"/>
  <c r="FK28" i="9"/>
  <c r="GL42" i="10" l="1"/>
  <c r="GM41" i="10"/>
  <c r="FL28" i="9"/>
  <c r="FK29" i="9"/>
  <c r="GM42" i="10" l="1"/>
  <c r="GN41" i="10"/>
  <c r="FL29" i="9"/>
  <c r="FM28" i="9"/>
  <c r="GN42" i="10" l="1"/>
  <c r="GO41" i="10"/>
  <c r="FM29" i="9"/>
  <c r="FN28" i="9"/>
  <c r="GP41" i="10" l="1"/>
  <c r="GO42" i="10"/>
  <c r="FN29" i="9"/>
  <c r="FO28" i="9"/>
  <c r="GP42" i="10" l="1"/>
  <c r="GQ41" i="10"/>
  <c r="FO29" i="9"/>
  <c r="FP28" i="9"/>
  <c r="GR41" i="10" l="1"/>
  <c r="GQ42" i="10"/>
  <c r="FP29" i="9"/>
  <c r="FQ28" i="9"/>
  <c r="GR42" i="10" l="1"/>
  <c r="GS41" i="10"/>
  <c r="FQ29" i="9"/>
  <c r="FR28" i="9"/>
  <c r="GS42" i="10" l="1"/>
  <c r="GT41" i="10"/>
  <c r="FR29" i="9"/>
  <c r="FS28" i="9"/>
  <c r="GT42" i="10" l="1"/>
  <c r="GU41" i="10"/>
  <c r="FS29" i="9"/>
  <c r="FT28" i="9"/>
  <c r="GU42" i="10" l="1"/>
  <c r="GV41" i="10"/>
  <c r="FT29" i="9"/>
  <c r="FU28" i="9"/>
  <c r="GV42" i="10" l="1"/>
  <c r="GW41" i="10"/>
  <c r="FU29" i="9"/>
  <c r="FV28" i="9"/>
  <c r="GX41" i="10" l="1"/>
  <c r="GW42" i="10"/>
  <c r="FV29" i="9"/>
  <c r="FW28" i="9"/>
  <c r="GX42" i="10" l="1"/>
  <c r="GY41" i="10"/>
  <c r="FW29" i="9"/>
  <c r="FX28" i="9"/>
  <c r="GY42" i="10" l="1"/>
  <c r="GZ41" i="10"/>
  <c r="FX29" i="9"/>
  <c r="FY28" i="9"/>
  <c r="GZ42" i="10" l="1"/>
  <c r="HA41" i="10"/>
  <c r="FY29" i="9"/>
  <c r="FZ28" i="9"/>
  <c r="HA42" i="10" l="1"/>
  <c r="HB41" i="10"/>
  <c r="FZ29" i="9"/>
  <c r="GA28" i="9"/>
  <c r="HB42" i="10" l="1"/>
  <c r="HC41" i="10"/>
  <c r="GA29" i="9"/>
  <c r="GB28" i="9"/>
  <c r="HC42" i="10" l="1"/>
  <c r="HD41" i="10"/>
  <c r="GB29" i="9"/>
  <c r="GC28" i="9"/>
  <c r="HD42" i="10" l="1"/>
  <c r="HE41" i="10"/>
  <c r="GC29" i="9"/>
  <c r="GD28" i="9"/>
  <c r="HF41" i="10" l="1"/>
  <c r="HE42" i="10"/>
  <c r="GD29" i="9"/>
  <c r="GE28" i="9"/>
  <c r="HF42" i="10" l="1"/>
  <c r="HG41" i="10"/>
  <c r="GE29" i="9"/>
  <c r="GF28" i="9"/>
  <c r="HH41" i="10" l="1"/>
  <c r="HG42" i="10"/>
  <c r="GF29" i="9"/>
  <c r="GG28" i="9"/>
  <c r="HH42" i="10" l="1"/>
  <c r="HI41" i="10"/>
  <c r="GG29" i="9"/>
  <c r="GH28" i="9"/>
  <c r="HI42" i="10" l="1"/>
  <c r="HJ41" i="10"/>
  <c r="GH29" i="9"/>
  <c r="GI28" i="9"/>
  <c r="HJ42" i="10" l="1"/>
  <c r="HK41" i="10"/>
  <c r="GI29" i="9"/>
  <c r="GJ28" i="9"/>
  <c r="HK42" i="10" l="1"/>
  <c r="HL41" i="10"/>
  <c r="GJ29" i="9"/>
  <c r="GK28" i="9"/>
  <c r="HL42" i="10" l="1"/>
  <c r="HM41" i="10"/>
  <c r="GK29" i="9"/>
  <c r="GL28" i="9"/>
  <c r="HN41" i="10" l="1"/>
  <c r="HM42" i="10"/>
  <c r="GL29" i="9"/>
  <c r="GM28" i="9"/>
  <c r="HN42" i="10" l="1"/>
  <c r="HO41" i="10"/>
  <c r="GM29" i="9"/>
  <c r="GN28" i="9"/>
  <c r="HO42" i="10" l="1"/>
  <c r="HQ41" i="10"/>
  <c r="GN29" i="9"/>
  <c r="GO28" i="9"/>
  <c r="HQ42" i="10" l="1"/>
  <c r="HR41" i="10"/>
  <c r="GO29" i="9"/>
  <c r="GP28" i="9"/>
  <c r="HR42" i="10" l="1"/>
  <c r="HS41" i="10"/>
  <c r="GP29" i="9"/>
  <c r="GQ28" i="9"/>
  <c r="HS42" i="10" l="1"/>
  <c r="HT41" i="10"/>
  <c r="GQ29" i="9"/>
  <c r="GR28" i="9"/>
  <c r="HT42" i="10" l="1"/>
  <c r="HU41" i="10"/>
  <c r="GR29" i="9"/>
  <c r="GS28" i="9"/>
  <c r="HU42" i="10" l="1"/>
  <c r="HV41" i="10"/>
  <c r="GS29" i="9"/>
  <c r="GT28" i="9"/>
  <c r="HW41" i="10" l="1"/>
  <c r="HV42" i="10"/>
  <c r="GT29" i="9"/>
  <c r="GU28" i="9"/>
  <c r="HW42" i="10" l="1"/>
  <c r="HX41" i="10"/>
  <c r="GU29" i="9"/>
  <c r="GV28" i="9"/>
  <c r="HY41" i="10" l="1"/>
  <c r="HX42" i="10"/>
  <c r="GV29" i="9"/>
  <c r="GW28" i="9"/>
  <c r="HY42" i="10" l="1"/>
  <c r="HZ41" i="10"/>
  <c r="GW29" i="9"/>
  <c r="GX28" i="9"/>
  <c r="HZ42" i="10" l="1"/>
  <c r="IA41" i="10"/>
  <c r="GX29" i="9"/>
  <c r="GY28" i="9"/>
  <c r="IA42" i="10" l="1"/>
  <c r="IB41" i="10"/>
  <c r="GY29" i="9"/>
  <c r="GZ28" i="9"/>
  <c r="IB42" i="10" l="1"/>
  <c r="IC41" i="10"/>
  <c r="GZ29" i="9"/>
  <c r="HA28" i="9"/>
  <c r="IC42" i="10" l="1"/>
  <c r="ID41" i="10"/>
  <c r="HA29" i="9"/>
  <c r="HB28" i="9"/>
  <c r="IE41" i="10" l="1"/>
  <c r="ID42" i="10"/>
  <c r="HB29" i="9"/>
  <c r="HC28" i="9"/>
  <c r="IE42" i="10" l="1"/>
  <c r="IF41" i="10"/>
  <c r="HC29" i="9"/>
  <c r="HD28" i="9"/>
  <c r="IF42" i="10" l="1"/>
  <c r="IG41" i="10"/>
  <c r="HD29" i="9"/>
  <c r="HE28" i="9"/>
  <c r="IG42" i="10" l="1"/>
  <c r="IH41" i="10"/>
  <c r="HE29" i="9"/>
  <c r="HF28" i="9"/>
  <c r="IH42" i="10" l="1"/>
  <c r="II41" i="10"/>
  <c r="HF29" i="9"/>
  <c r="HG28" i="9"/>
  <c r="II42" i="10" l="1"/>
  <c r="IJ41" i="10"/>
  <c r="HG29" i="9"/>
  <c r="HH28" i="9"/>
  <c r="IJ42" i="10" l="1"/>
  <c r="IK41" i="10"/>
  <c r="HH29" i="9"/>
  <c r="HI28" i="9"/>
  <c r="IK42" i="10" l="1"/>
  <c r="IL41" i="10"/>
  <c r="HI29" i="9"/>
  <c r="HJ28" i="9"/>
  <c r="IM41" i="10" l="1"/>
  <c r="IL42" i="10"/>
  <c r="HJ29" i="9"/>
  <c r="HK28" i="9"/>
  <c r="IM42" i="10" l="1"/>
  <c r="IN41" i="10"/>
  <c r="HK29" i="9"/>
  <c r="HL28" i="9"/>
  <c r="IO41" i="10" l="1"/>
  <c r="IN42" i="10"/>
  <c r="HL29" i="9"/>
  <c r="HM28" i="9"/>
  <c r="IO42" i="10" l="1"/>
  <c r="IP41" i="10"/>
  <c r="HM29" i="9"/>
  <c r="HN28" i="9"/>
  <c r="IP42" i="10" l="1"/>
  <c r="IQ41" i="10"/>
  <c r="HN29" i="9"/>
  <c r="HO28" i="9"/>
  <c r="IQ42" i="10" l="1"/>
  <c r="IR41" i="10"/>
  <c r="HP28" i="9"/>
  <c r="HO29" i="9"/>
  <c r="IR42" i="10" l="1"/>
  <c r="IS41" i="10"/>
  <c r="HP29" i="9"/>
  <c r="HQ28" i="9"/>
  <c r="IS42" i="10" l="1"/>
  <c r="IT41" i="10"/>
  <c r="HQ29" i="9"/>
  <c r="HR28" i="9"/>
  <c r="IU41" i="10" l="1"/>
  <c r="IT42" i="10"/>
  <c r="HR29" i="9"/>
  <c r="HS28" i="9"/>
  <c r="IU42" i="10" l="1"/>
  <c r="IV41" i="10"/>
  <c r="HS29" i="9"/>
  <c r="HT28" i="9"/>
  <c r="IV42" i="10" l="1"/>
  <c r="IW41" i="10"/>
  <c r="HT29" i="9"/>
  <c r="HU28" i="9"/>
  <c r="IW42" i="10" l="1"/>
  <c r="IX41" i="10"/>
  <c r="HU29" i="9"/>
  <c r="HV28" i="9"/>
  <c r="IX42" i="10" l="1"/>
  <c r="IY41" i="10"/>
  <c r="HV29" i="9"/>
  <c r="HW28" i="9"/>
  <c r="IY42" i="10" l="1"/>
  <c r="IZ41" i="10"/>
  <c r="HW29" i="9"/>
  <c r="HX28" i="9"/>
  <c r="IZ42" i="10" l="1"/>
  <c r="JA41" i="10"/>
  <c r="HX29" i="9"/>
  <c r="HY28" i="9"/>
  <c r="JA42" i="10" l="1"/>
  <c r="JB41" i="10"/>
  <c r="HY29" i="9"/>
  <c r="HZ28" i="9"/>
  <c r="JC41" i="10" l="1"/>
  <c r="JB42" i="10"/>
  <c r="HZ29" i="9"/>
  <c r="IA28" i="9"/>
  <c r="JC42" i="10" l="1"/>
  <c r="JD41" i="10"/>
  <c r="IA29" i="9"/>
  <c r="IB28" i="9"/>
  <c r="JD42" i="10" l="1"/>
  <c r="JE41" i="10"/>
  <c r="IB29" i="9"/>
  <c r="IC28" i="9"/>
  <c r="JE42" i="10" l="1"/>
  <c r="JF41" i="10"/>
  <c r="IC29" i="9"/>
  <c r="ID28" i="9"/>
  <c r="JF42" i="10" l="1"/>
  <c r="JG41" i="10"/>
  <c r="ID29" i="9"/>
  <c r="IE28" i="9"/>
  <c r="JG42" i="10" l="1"/>
  <c r="JH41" i="10"/>
  <c r="IE29" i="9"/>
  <c r="IF28" i="9"/>
  <c r="JH42" i="10" l="1"/>
  <c r="JI41" i="10"/>
  <c r="IF29" i="9"/>
  <c r="IG28" i="9"/>
  <c r="JI42" i="10" l="1"/>
  <c r="JJ41" i="10"/>
  <c r="IG29" i="9"/>
  <c r="IH28" i="9"/>
  <c r="JK41" i="10" l="1"/>
  <c r="JJ42" i="10"/>
  <c r="IH29" i="9"/>
  <c r="II28" i="9"/>
  <c r="JK42" i="10" l="1"/>
  <c r="JL41" i="10"/>
  <c r="II29" i="9"/>
  <c r="IJ28" i="9"/>
  <c r="JM41" i="10" l="1"/>
  <c r="JL42" i="10"/>
  <c r="IJ29" i="9"/>
  <c r="IK28" i="9"/>
  <c r="JM42" i="10" l="1"/>
  <c r="JN41" i="10"/>
  <c r="IK29" i="9"/>
  <c r="IL28" i="9"/>
  <c r="JN42" i="10" l="1"/>
  <c r="JO41" i="10"/>
  <c r="IL29" i="9"/>
  <c r="IM28" i="9"/>
  <c r="JO42" i="10" l="1"/>
  <c r="JP41" i="10"/>
  <c r="IM29" i="9"/>
  <c r="IN28" i="9"/>
  <c r="JP42" i="10" l="1"/>
  <c r="JQ41" i="10"/>
  <c r="IN29" i="9"/>
  <c r="IO28" i="9"/>
  <c r="JQ42" i="10" l="1"/>
  <c r="JR41" i="10"/>
  <c r="IO29" i="9"/>
  <c r="IP28" i="9"/>
  <c r="JS41" i="10" l="1"/>
  <c r="JR42" i="10"/>
  <c r="IP29" i="9"/>
  <c r="IQ28" i="9"/>
  <c r="JS42" i="10" l="1"/>
  <c r="JT41" i="10"/>
  <c r="IQ29" i="9"/>
  <c r="IR28" i="9"/>
  <c r="JT42" i="10" l="1"/>
  <c r="JU41" i="10"/>
  <c r="IR29" i="9"/>
  <c r="IS28" i="9"/>
  <c r="JU42" i="10" l="1"/>
  <c r="JV41" i="10"/>
  <c r="IS29" i="9"/>
  <c r="IT28" i="9"/>
  <c r="JV42" i="10" l="1"/>
  <c r="JW41" i="10"/>
  <c r="IT29" i="9"/>
  <c r="IU28" i="9"/>
  <c r="JW42" i="10" l="1"/>
  <c r="JX41" i="10"/>
  <c r="IU29" i="9"/>
  <c r="IV28" i="9"/>
  <c r="JX42" i="10" l="1"/>
  <c r="JY41" i="10"/>
  <c r="JY42" i="10" s="1"/>
  <c r="IV29" i="9"/>
  <c r="IW28" i="9"/>
  <c r="CF52" i="10" l="1"/>
  <c r="CF50" i="10" s="1"/>
  <c r="IW29" i="9"/>
  <c r="IX28" i="9"/>
  <c r="CF53" i="10" l="1"/>
  <c r="CF54" i="10" s="1"/>
  <c r="CF57" i="10" s="1"/>
  <c r="IX29" i="9"/>
  <c r="IY28" i="9"/>
  <c r="IY29" i="9" s="1"/>
  <c r="GG61" i="10" l="1"/>
  <c r="GG65" i="10" s="1"/>
  <c r="GC61" i="10"/>
  <c r="GC65" i="10" s="1"/>
  <c r="FY61" i="10"/>
  <c r="FY65" i="10" s="1"/>
  <c r="FU61" i="10"/>
  <c r="FU65" i="10" s="1"/>
  <c r="FQ61" i="10"/>
  <c r="FQ65" i="10" s="1"/>
  <c r="FM61" i="10"/>
  <c r="FM65" i="10" s="1"/>
  <c r="FI61" i="10"/>
  <c r="FI65" i="10" s="1"/>
  <c r="FE61" i="10"/>
  <c r="FE65" i="10" s="1"/>
  <c r="FA61" i="10"/>
  <c r="FA65" i="10" s="1"/>
  <c r="EW61" i="10"/>
  <c r="EW65" i="10" s="1"/>
  <c r="ES61" i="10"/>
  <c r="ES65" i="10" s="1"/>
  <c r="EO61" i="10"/>
  <c r="EO65" i="10" s="1"/>
  <c r="EK61" i="10"/>
  <c r="EK65" i="10" s="1"/>
  <c r="EG61" i="10"/>
  <c r="EG65" i="10" s="1"/>
  <c r="EC61" i="10"/>
  <c r="EC65" i="10" s="1"/>
  <c r="DY61" i="10"/>
  <c r="DY65" i="10" s="1"/>
  <c r="DU61" i="10"/>
  <c r="DU65" i="10" s="1"/>
  <c r="DQ61" i="10"/>
  <c r="DQ65" i="10" s="1"/>
  <c r="DM61" i="10"/>
  <c r="DM65" i="10" s="1"/>
  <c r="DI61" i="10"/>
  <c r="DI65" i="10" s="1"/>
  <c r="DE61" i="10"/>
  <c r="DE65" i="10" s="1"/>
  <c r="DA61" i="10"/>
  <c r="DA65" i="10" s="1"/>
  <c r="CW61" i="10"/>
  <c r="CW65" i="10" s="1"/>
  <c r="CS61" i="10"/>
  <c r="CS65" i="10" s="1"/>
  <c r="CO61" i="10"/>
  <c r="CO65" i="10" s="1"/>
  <c r="CK61" i="10"/>
  <c r="CK65" i="10" s="1"/>
  <c r="GF61" i="10"/>
  <c r="GF65" i="10" s="1"/>
  <c r="GB61" i="10"/>
  <c r="GB65" i="10" s="1"/>
  <c r="FX61" i="10"/>
  <c r="FX65" i="10" s="1"/>
  <c r="FT61" i="10"/>
  <c r="FT65" i="10" s="1"/>
  <c r="FP61" i="10"/>
  <c r="FP65" i="10" s="1"/>
  <c r="FL61" i="10"/>
  <c r="FL65" i="10" s="1"/>
  <c r="FH61" i="10"/>
  <c r="FH65" i="10" s="1"/>
  <c r="FD61" i="10"/>
  <c r="FD65" i="10" s="1"/>
  <c r="EZ61" i="10"/>
  <c r="EZ65" i="10" s="1"/>
  <c r="EV61" i="10"/>
  <c r="EV65" i="10" s="1"/>
  <c r="ER61" i="10"/>
  <c r="ER65" i="10" s="1"/>
  <c r="EN61" i="10"/>
  <c r="EN65" i="10" s="1"/>
  <c r="EJ61" i="10"/>
  <c r="EJ65" i="10" s="1"/>
  <c r="EF61" i="10"/>
  <c r="EF65" i="10" s="1"/>
  <c r="EB61" i="10"/>
  <c r="EB65" i="10" s="1"/>
  <c r="DX61" i="10"/>
  <c r="DX65" i="10" s="1"/>
  <c r="DT61" i="10"/>
  <c r="DT65" i="10" s="1"/>
  <c r="DP61" i="10"/>
  <c r="DP65" i="10" s="1"/>
  <c r="DL61" i="10"/>
  <c r="DL65" i="10" s="1"/>
  <c r="DH61" i="10"/>
  <c r="DH65" i="10" s="1"/>
  <c r="DD61" i="10"/>
  <c r="DD65" i="10" s="1"/>
  <c r="CZ61" i="10"/>
  <c r="CZ65" i="10" s="1"/>
  <c r="CV61" i="10"/>
  <c r="CV65" i="10" s="1"/>
  <c r="CR61" i="10"/>
  <c r="CR65" i="10" s="1"/>
  <c r="CN61" i="10"/>
  <c r="CN65" i="10" s="1"/>
  <c r="CJ61" i="10"/>
  <c r="CJ65" i="10" s="1"/>
  <c r="GI61" i="10"/>
  <c r="GI65" i="10" s="1"/>
  <c r="GE61" i="10"/>
  <c r="GE65" i="10" s="1"/>
  <c r="GA61" i="10"/>
  <c r="GA65" i="10" s="1"/>
  <c r="FW61" i="10"/>
  <c r="FW65" i="10" s="1"/>
  <c r="FS61" i="10"/>
  <c r="FS65" i="10" s="1"/>
  <c r="FO61" i="10"/>
  <c r="FO65" i="10" s="1"/>
  <c r="FK61" i="10"/>
  <c r="FK65" i="10" s="1"/>
  <c r="FG61" i="10"/>
  <c r="FG65" i="10" s="1"/>
  <c r="FC61" i="10"/>
  <c r="FC65" i="10" s="1"/>
  <c r="EY61" i="10"/>
  <c r="EY65" i="10" s="1"/>
  <c r="EU61" i="10"/>
  <c r="EU65" i="10" s="1"/>
  <c r="EQ61" i="10"/>
  <c r="EQ65" i="10" s="1"/>
  <c r="EM61" i="10"/>
  <c r="EM65" i="10" s="1"/>
  <c r="EI61" i="10"/>
  <c r="EI65" i="10" s="1"/>
  <c r="EE61" i="10"/>
  <c r="EE65" i="10" s="1"/>
  <c r="EA61" i="10"/>
  <c r="EA65" i="10" s="1"/>
  <c r="DW61" i="10"/>
  <c r="DW65" i="10" s="1"/>
  <c r="DS61" i="10"/>
  <c r="DS65" i="10" s="1"/>
  <c r="DO61" i="10"/>
  <c r="DO65" i="10" s="1"/>
  <c r="DK61" i="10"/>
  <c r="DK65" i="10" s="1"/>
  <c r="DG61" i="10"/>
  <c r="DG65" i="10" s="1"/>
  <c r="DC61" i="10"/>
  <c r="DC65" i="10" s="1"/>
  <c r="CY61" i="10"/>
  <c r="CY65" i="10" s="1"/>
  <c r="CU61" i="10"/>
  <c r="CU65" i="10" s="1"/>
  <c r="CQ61" i="10"/>
  <c r="CQ65" i="10" s="1"/>
  <c r="CM61" i="10"/>
  <c r="CM65" i="10" s="1"/>
  <c r="CI61" i="10"/>
  <c r="CI65" i="10" s="1"/>
  <c r="GH61" i="10"/>
  <c r="GH65" i="10" s="1"/>
  <c r="GD61" i="10"/>
  <c r="GD65" i="10" s="1"/>
  <c r="FZ61" i="10"/>
  <c r="FZ65" i="10" s="1"/>
  <c r="FV61" i="10"/>
  <c r="FV65" i="10" s="1"/>
  <c r="FR61" i="10"/>
  <c r="FR65" i="10" s="1"/>
  <c r="FN61" i="10"/>
  <c r="FN65" i="10" s="1"/>
  <c r="FJ61" i="10"/>
  <c r="FJ65" i="10" s="1"/>
  <c r="FF61" i="10"/>
  <c r="FF65" i="10" s="1"/>
  <c r="FB61" i="10"/>
  <c r="FB65" i="10" s="1"/>
  <c r="EX61" i="10"/>
  <c r="EX65" i="10" s="1"/>
  <c r="ET61" i="10"/>
  <c r="ET65" i="10" s="1"/>
  <c r="EP61" i="10"/>
  <c r="EP65" i="10" s="1"/>
  <c r="EL61" i="10"/>
  <c r="EL65" i="10" s="1"/>
  <c r="EH61" i="10"/>
  <c r="EH65" i="10" s="1"/>
  <c r="ED61" i="10"/>
  <c r="ED65" i="10" s="1"/>
  <c r="DZ61" i="10"/>
  <c r="DZ65" i="10" s="1"/>
  <c r="DV61" i="10"/>
  <c r="DV65" i="10" s="1"/>
  <c r="DF61" i="10"/>
  <c r="DF65" i="10" s="1"/>
  <c r="CP61" i="10"/>
  <c r="CP65" i="10" s="1"/>
  <c r="DR61" i="10"/>
  <c r="DR65" i="10" s="1"/>
  <c r="DB61" i="10"/>
  <c r="DB65" i="10" s="1"/>
  <c r="CL61" i="10"/>
  <c r="CL65" i="10" s="1"/>
  <c r="DN61" i="10"/>
  <c r="DN65" i="10" s="1"/>
  <c r="CX61" i="10"/>
  <c r="CX65" i="10" s="1"/>
  <c r="CH61" i="10"/>
  <c r="CH65" i="10" s="1"/>
  <c r="DJ61" i="10"/>
  <c r="DJ65" i="10" s="1"/>
  <c r="CT61" i="10"/>
  <c r="CT65" i="10" s="1"/>
  <c r="CG61" i="10"/>
  <c r="CG65" i="10" s="1"/>
  <c r="CF61" i="10"/>
  <c r="CF65" i="10" s="1"/>
  <c r="HN65" i="10" s="1"/>
  <c r="CE57" i="10"/>
  <c r="BG39" i="9"/>
  <c r="BG40" i="9" s="1"/>
  <c r="BG41" i="9" s="1"/>
  <c r="IP66" i="10" l="1"/>
  <c r="HO66" i="10"/>
  <c r="DP66" i="10" s="1"/>
  <c r="IG66" i="10"/>
  <c r="HY66" i="10"/>
  <c r="IO66" i="10"/>
  <c r="IE66" i="10"/>
  <c r="IB66" i="10"/>
  <c r="HR66" i="10"/>
  <c r="IH66" i="10"/>
  <c r="IC66" i="10"/>
  <c r="HS66" i="10"/>
  <c r="II66" i="10"/>
  <c r="IK66" i="10"/>
  <c r="IM66" i="10"/>
  <c r="IF66" i="10"/>
  <c r="HV66" i="10"/>
  <c r="IL66" i="10"/>
  <c r="HU66" i="10"/>
  <c r="CJ66" i="10" s="1"/>
  <c r="IQ66" i="10"/>
  <c r="HQ66" i="10"/>
  <c r="HT66" i="10"/>
  <c r="IJ66" i="10"/>
  <c r="HZ66" i="10"/>
  <c r="IA66" i="10"/>
  <c r="HW66" i="10"/>
  <c r="HX66" i="10"/>
  <c r="IN66" i="10"/>
  <c r="ID66" i="10"/>
  <c r="EL66" i="10"/>
  <c r="DJ66" i="10"/>
  <c r="DW66" i="10"/>
  <c r="GI66" i="10"/>
  <c r="ER66" i="10"/>
  <c r="BG37" i="9"/>
  <c r="BG44" i="9"/>
  <c r="EK66" i="10" l="1"/>
  <c r="FN66" i="10"/>
  <c r="CL66" i="10"/>
  <c r="DA66" i="10"/>
  <c r="FT66" i="10"/>
  <c r="FL66" i="10"/>
  <c r="EZ66" i="10"/>
  <c r="CY66" i="10"/>
  <c r="FX66" i="10"/>
  <c r="FC66" i="10"/>
  <c r="CU66" i="10"/>
  <c r="CF66" i="10"/>
  <c r="CN66" i="10"/>
  <c r="GC66" i="10"/>
  <c r="EN66" i="10"/>
  <c r="DS66" i="10"/>
  <c r="DN66" i="10"/>
  <c r="EQ66" i="10"/>
  <c r="ES66" i="10"/>
  <c r="DT66" i="10"/>
  <c r="FV66" i="10"/>
  <c r="DI66" i="10"/>
  <c r="EG66" i="10"/>
  <c r="GE66" i="10"/>
  <c r="FJ66" i="10"/>
  <c r="DY66" i="10"/>
  <c r="DV66" i="10"/>
  <c r="GF66" i="10"/>
  <c r="EE66" i="10"/>
  <c r="DR66" i="10"/>
  <c r="GG66" i="10"/>
  <c r="DU66" i="10"/>
  <c r="EB66" i="10"/>
  <c r="FS66" i="10"/>
  <c r="DG66" i="10"/>
  <c r="EX66" i="10"/>
  <c r="EA66" i="10"/>
  <c r="DB66" i="10"/>
  <c r="CZ66" i="10"/>
  <c r="DE66" i="10"/>
  <c r="EY66" i="10"/>
  <c r="ED66" i="10"/>
  <c r="FY66" i="10"/>
  <c r="FU66" i="10"/>
  <c r="FQ66" i="10"/>
  <c r="DL66" i="10"/>
  <c r="CQ66" i="10"/>
  <c r="EH66" i="10"/>
  <c r="FA66" i="10"/>
  <c r="FH66" i="10"/>
  <c r="CV66" i="10"/>
  <c r="EM66" i="10"/>
  <c r="GD66" i="10"/>
  <c r="DF66" i="10"/>
  <c r="FR66" i="10"/>
  <c r="CO66" i="10"/>
  <c r="FM66" i="10"/>
  <c r="DH66" i="10"/>
  <c r="CM66" i="10"/>
  <c r="CG66" i="10"/>
  <c r="GH66" i="10"/>
  <c r="DM66" i="10"/>
  <c r="FK66" i="10"/>
  <c r="EP66" i="10"/>
  <c r="EV66" i="10"/>
  <c r="DQ66" i="10"/>
  <c r="FD66" i="10"/>
  <c r="CR66" i="10"/>
  <c r="EI66" i="10"/>
  <c r="FZ66" i="10"/>
  <c r="CP66" i="10"/>
  <c r="FE66" i="10"/>
  <c r="EF66" i="10"/>
  <c r="DK66" i="10"/>
  <c r="CH66" i="10"/>
  <c r="EC66" i="10"/>
  <c r="FP66" i="10"/>
  <c r="DD66" i="10"/>
  <c r="EU66" i="10"/>
  <c r="CI66" i="10"/>
  <c r="DZ66" i="10"/>
  <c r="EO66" i="10"/>
  <c r="GJ66" i="10"/>
  <c r="GK66" i="10"/>
  <c r="GL66" i="10"/>
  <c r="GM66" i="10"/>
  <c r="GN66" i="10"/>
  <c r="GO66" i="10"/>
  <c r="GP66" i="10"/>
  <c r="GQ66" i="10"/>
  <c r="GR66" i="10"/>
  <c r="GS66" i="10"/>
  <c r="GT66" i="10"/>
  <c r="GU66" i="10"/>
  <c r="GV66" i="10"/>
  <c r="GW66" i="10"/>
  <c r="GX66" i="10"/>
  <c r="GY66" i="10"/>
  <c r="GZ66" i="10"/>
  <c r="HA66" i="10"/>
  <c r="HB66" i="10"/>
  <c r="HC66" i="10"/>
  <c r="HD66" i="10"/>
  <c r="HE66" i="10"/>
  <c r="HF66" i="10"/>
  <c r="HG66" i="10"/>
  <c r="HH66" i="10"/>
  <c r="HI66" i="10"/>
  <c r="HK66" i="10" s="1"/>
  <c r="EW66" i="10"/>
  <c r="CK66" i="10"/>
  <c r="DX66" i="10"/>
  <c r="FO66" i="10"/>
  <c r="DC66" i="10"/>
  <c r="ET66" i="10"/>
  <c r="CT66" i="10"/>
  <c r="CS66" i="10"/>
  <c r="FW66" i="10"/>
  <c r="FB66" i="10"/>
  <c r="FI66" i="10"/>
  <c r="CW66" i="10"/>
  <c r="EJ66" i="10"/>
  <c r="GA66" i="10"/>
  <c r="DO66" i="10"/>
  <c r="FF66" i="10"/>
  <c r="CX66" i="10"/>
  <c r="GB66" i="10"/>
  <c r="FG66" i="10"/>
  <c r="CN48" i="9"/>
  <c r="CN52" i="9" s="1"/>
  <c r="CJ48" i="9"/>
  <c r="CJ52" i="9" s="1"/>
  <c r="CF48" i="9"/>
  <c r="CF52" i="9" s="1"/>
  <c r="CB48" i="9"/>
  <c r="CB52" i="9" s="1"/>
  <c r="BX48" i="9"/>
  <c r="BX52" i="9" s="1"/>
  <c r="BT48" i="9"/>
  <c r="BT52" i="9" s="1"/>
  <c r="BP48" i="9"/>
  <c r="BP52" i="9" s="1"/>
  <c r="BL48" i="9"/>
  <c r="BL52" i="9" s="1"/>
  <c r="BH48" i="9"/>
  <c r="BH52" i="9" s="1"/>
  <c r="CM48" i="9"/>
  <c r="CM52" i="9" s="1"/>
  <c r="CI48" i="9"/>
  <c r="CI52" i="9" s="1"/>
  <c r="CE48" i="9"/>
  <c r="CE52" i="9" s="1"/>
  <c r="CA48" i="9"/>
  <c r="CA52" i="9" s="1"/>
  <c r="BW48" i="9"/>
  <c r="BW52" i="9" s="1"/>
  <c r="BS48" i="9"/>
  <c r="BS52" i="9" s="1"/>
  <c r="BO48" i="9"/>
  <c r="BO52" i="9" s="1"/>
  <c r="BK48" i="9"/>
  <c r="BK52" i="9" s="1"/>
  <c r="BG48" i="9"/>
  <c r="BG52" i="9" s="1"/>
  <c r="CL48" i="9"/>
  <c r="CL52" i="9" s="1"/>
  <c r="CD48" i="9"/>
  <c r="CD52" i="9" s="1"/>
  <c r="BV48" i="9"/>
  <c r="BV52" i="9" s="1"/>
  <c r="BN48" i="9"/>
  <c r="BN52" i="9" s="1"/>
  <c r="BY48" i="9"/>
  <c r="BY52" i="9" s="1"/>
  <c r="BF44" i="9"/>
  <c r="CK48" i="9"/>
  <c r="CK52" i="9" s="1"/>
  <c r="CC48" i="9"/>
  <c r="CC52" i="9" s="1"/>
  <c r="BU48" i="9"/>
  <c r="BU52" i="9" s="1"/>
  <c r="BM48" i="9"/>
  <c r="BM52" i="9" s="1"/>
  <c r="BQ48" i="9"/>
  <c r="BQ52" i="9" s="1"/>
  <c r="CH48" i="9"/>
  <c r="CH52" i="9" s="1"/>
  <c r="BZ48" i="9"/>
  <c r="BZ52" i="9" s="1"/>
  <c r="BR48" i="9"/>
  <c r="BR52" i="9" s="1"/>
  <c r="BJ48" i="9"/>
  <c r="BJ52" i="9" s="1"/>
  <c r="CG48" i="9"/>
  <c r="CG52" i="9" s="1"/>
  <c r="BI48" i="9"/>
  <c r="BI52" i="9" s="1"/>
  <c r="DC52" i="9" l="1"/>
  <c r="DD53" i="9" s="1"/>
  <c r="CM53" i="9" l="1"/>
  <c r="CC53" i="9"/>
  <c r="CI53" i="9"/>
  <c r="BU53" i="9"/>
  <c r="CE53" i="9"/>
  <c r="CA53" i="9"/>
  <c r="BW53" i="9"/>
  <c r="CK53" i="9"/>
  <c r="CD53" i="9"/>
  <c r="CJ53" i="9"/>
  <c r="CG53" i="9"/>
  <c r="CF53" i="9"/>
  <c r="BR53" i="9"/>
  <c r="CV53" i="9"/>
  <c r="CR53" i="9"/>
  <c r="CU53" i="9"/>
  <c r="CQ53" i="9"/>
  <c r="CS53" i="9"/>
  <c r="CX53" i="9"/>
  <c r="CZ53" i="9" s="1"/>
  <c r="CT53" i="9"/>
  <c r="CP53" i="9"/>
  <c r="CW53" i="9"/>
  <c r="CO53" i="9"/>
  <c r="CH53" i="9"/>
  <c r="BS53" i="9"/>
  <c r="BZ53" i="9"/>
  <c r="BV53" i="9"/>
  <c r="CN53" i="9"/>
  <c r="CL53" i="9"/>
  <c r="BT53" i="9"/>
  <c r="BY53" i="9"/>
  <c r="CB53" i="9"/>
  <c r="BX53" i="9"/>
  <c r="DP53" i="9"/>
  <c r="BQ53" i="9" s="1"/>
  <c r="DL53" i="9"/>
  <c r="BM53" i="9" s="1"/>
  <c r="DH53" i="9"/>
  <c r="DO53" i="9"/>
  <c r="BP53" i="9" s="1"/>
  <c r="DK53" i="9"/>
  <c r="DG53" i="9"/>
  <c r="DN53" i="9"/>
  <c r="BO53" i="9" s="1"/>
  <c r="DJ53" i="9"/>
  <c r="BK53" i="9" s="1"/>
  <c r="DM53" i="9"/>
  <c r="DI53" i="9"/>
  <c r="BI53" i="9" s="1"/>
  <c r="DF53" i="9"/>
  <c r="BG53" i="9" s="1"/>
  <c r="BH53" i="9" l="1"/>
  <c r="DC53" i="9" s="1"/>
  <c r="BL53" i="9"/>
  <c r="BN53" i="9"/>
  <c r="BJ53" i="9"/>
  <c r="DM54" i="9" l="1"/>
  <c r="DD54" i="9"/>
  <c r="DL54" i="9"/>
  <c r="DF54" i="9"/>
  <c r="DK54" i="9"/>
  <c r="DP54" i="9"/>
  <c r="DN54" i="9"/>
  <c r="DH54" i="9"/>
  <c r="DG54" i="9"/>
  <c r="DJ54" i="9"/>
  <c r="DO54" i="9"/>
  <c r="DI54" i="9"/>
  <c r="BI54" i="9" l="1"/>
  <c r="BY54" i="9"/>
  <c r="CO54" i="9"/>
  <c r="BN54" i="9"/>
  <c r="CD54" i="9"/>
  <c r="CT54" i="9"/>
  <c r="BO54" i="9"/>
  <c r="CE54" i="9"/>
  <c r="CU54" i="9"/>
  <c r="BT54" i="9"/>
  <c r="CJ54" i="9"/>
  <c r="CG54" i="9"/>
  <c r="CL54" i="9"/>
  <c r="BW54" i="9"/>
  <c r="BL54" i="9"/>
  <c r="CR54" i="9"/>
  <c r="BU54" i="9"/>
  <c r="BJ54" i="9"/>
  <c r="BZ54" i="9"/>
  <c r="CP54" i="9"/>
  <c r="BK54" i="9"/>
  <c r="CQ54" i="9"/>
  <c r="CF54" i="9"/>
  <c r="BM54" i="9"/>
  <c r="CC54" i="9"/>
  <c r="CS54" i="9"/>
  <c r="BR54" i="9"/>
  <c r="CH54" i="9"/>
  <c r="CX54" i="9"/>
  <c r="BS54" i="9"/>
  <c r="CI54" i="9"/>
  <c r="BH54" i="9"/>
  <c r="BX54" i="9"/>
  <c r="CN54" i="9"/>
  <c r="BQ54" i="9"/>
  <c r="CW54" i="9"/>
  <c r="BV54" i="9"/>
  <c r="BG54" i="9"/>
  <c r="CM54" i="9"/>
  <c r="CB54" i="9"/>
  <c r="CK54" i="9"/>
  <c r="CA54" i="9"/>
  <c r="BP54" i="9"/>
  <c r="CV54" i="9"/>
  <c r="DC54" i="9" l="1"/>
  <c r="DM55" i="9" s="1"/>
  <c r="CZ54" i="9"/>
  <c r="DG55" i="9" l="1"/>
  <c r="DH55" i="9"/>
  <c r="DD55" i="9"/>
  <c r="CB55" i="9" s="1"/>
  <c r="DJ55" i="9"/>
  <c r="DN55" i="9"/>
  <c r="DL55" i="9"/>
  <c r="CV55" i="9"/>
  <c r="BV55" i="9"/>
  <c r="DI55" i="9"/>
  <c r="DP55" i="9"/>
  <c r="DF55" i="9"/>
  <c r="DO55" i="9"/>
  <c r="DK55" i="9"/>
  <c r="CD55" i="9"/>
  <c r="CG55" i="9"/>
  <c r="BJ55" i="9" l="1"/>
  <c r="BU55" i="9"/>
  <c r="CH55" i="9"/>
  <c r="BP55" i="9"/>
  <c r="BY55" i="9"/>
  <c r="CK55" i="9"/>
  <c r="BK55" i="9"/>
  <c r="CX55" i="9"/>
  <c r="BM55" i="9"/>
  <c r="BR55" i="9"/>
  <c r="CR55" i="9"/>
  <c r="CA55" i="9"/>
  <c r="CJ55" i="9"/>
  <c r="CW55" i="9"/>
  <c r="CE55" i="9"/>
  <c r="BO55" i="9"/>
  <c r="BX55" i="9"/>
  <c r="CS55" i="9"/>
  <c r="BG55" i="9"/>
  <c r="BZ55" i="9"/>
  <c r="CN55" i="9"/>
  <c r="CF55" i="9"/>
  <c r="BN55" i="9"/>
  <c r="BI55" i="9"/>
  <c r="CM55" i="9"/>
  <c r="BT55" i="9"/>
  <c r="CP55" i="9"/>
  <c r="CQ55" i="9"/>
  <c r="CC55" i="9"/>
  <c r="CO55" i="9"/>
  <c r="CL55" i="9"/>
  <c r="BS55" i="9"/>
  <c r="BL55" i="9"/>
  <c r="BH55" i="9"/>
  <c r="CI55" i="9"/>
  <c r="CT55" i="9"/>
  <c r="CU55" i="9"/>
  <c r="BW55" i="9"/>
  <c r="BQ55" i="9"/>
  <c r="CZ55" i="9"/>
  <c r="DC55" i="9" l="1"/>
  <c r="DK56" i="9" s="1"/>
  <c r="DH56" i="9" l="1"/>
  <c r="DJ56" i="9"/>
  <c r="DO56" i="9"/>
  <c r="DL56" i="9"/>
  <c r="DF56" i="9"/>
  <c r="DP56" i="9"/>
  <c r="DD56" i="9"/>
  <c r="DI56" i="9"/>
  <c r="BM56" i="9" s="1"/>
  <c r="DN56" i="9"/>
  <c r="BR56" i="9" s="1"/>
  <c r="DM56" i="9"/>
  <c r="DG56" i="9"/>
  <c r="CB56" i="9"/>
  <c r="BN56" i="9"/>
  <c r="CT56" i="9"/>
  <c r="CR56" i="9"/>
  <c r="CH56" i="9"/>
  <c r="BV56" i="9"/>
  <c r="BY56" i="9"/>
  <c r="BL56" i="9"/>
  <c r="CJ56" i="9"/>
  <c r="CP56" i="9"/>
  <c r="CV56" i="9"/>
  <c r="CS56" i="9"/>
  <c r="BW56" i="9"/>
  <c r="BK56" i="9"/>
  <c r="CI56" i="9"/>
  <c r="CW56" i="9"/>
  <c r="BX56" i="9"/>
  <c r="CQ56" i="9"/>
  <c r="BS56" i="9"/>
  <c r="CE56" i="9"/>
  <c r="BU56" i="9"/>
  <c r="CN56" i="9"/>
  <c r="CK56" i="9"/>
  <c r="BQ56" i="9"/>
  <c r="CX56" i="9"/>
  <c r="CO56" i="9"/>
  <c r="CL56" i="9"/>
  <c r="CM56" i="9"/>
  <c r="CC56" i="9"/>
  <c r="BH56" i="9"/>
  <c r="BO56" i="9"/>
  <c r="CA56" i="9"/>
  <c r="CF56" i="9"/>
  <c r="BG56" i="9"/>
  <c r="BP56" i="9"/>
  <c r="CG56" i="9"/>
  <c r="BZ56" i="9"/>
  <c r="BI56" i="9"/>
  <c r="CU56" i="9"/>
  <c r="CD56" i="9"/>
  <c r="BT56" i="9"/>
  <c r="BJ56" i="9" l="1"/>
  <c r="CZ56" i="9"/>
  <c r="DC56" i="9"/>
  <c r="DO57" i="9" l="1"/>
  <c r="DP57" i="9"/>
  <c r="DF57" i="9"/>
  <c r="DD57" i="9"/>
  <c r="DK57" i="9"/>
  <c r="DL57" i="9"/>
  <c r="DJ57" i="9"/>
  <c r="DM57" i="9"/>
  <c r="DN57" i="9"/>
  <c r="DI57" i="9"/>
  <c r="DG57" i="9"/>
  <c r="DH57" i="9"/>
  <c r="BZ57" i="9" l="1"/>
  <c r="CD57" i="9"/>
  <c r="CX57" i="9"/>
  <c r="BW57" i="9"/>
  <c r="BG57" i="9"/>
  <c r="CU57" i="9"/>
  <c r="BQ57" i="9"/>
  <c r="CJ57" i="9"/>
  <c r="BH57" i="9"/>
  <c r="BR57" i="9"/>
  <c r="BS57" i="9"/>
  <c r="BM57" i="9"/>
  <c r="BP57" i="9"/>
  <c r="CE57" i="9"/>
  <c r="CH57" i="9"/>
  <c r="CQ57" i="9"/>
  <c r="BO57" i="9"/>
  <c r="CI57" i="9"/>
  <c r="CB57" i="9"/>
  <c r="BK57" i="9"/>
  <c r="CF57" i="9"/>
  <c r="BU57" i="9"/>
  <c r="BV57" i="9"/>
  <c r="CN57" i="9"/>
  <c r="CA57" i="9"/>
  <c r="CW57" i="9"/>
  <c r="BN57" i="9"/>
  <c r="CR57" i="9"/>
  <c r="CL57" i="9"/>
  <c r="CV57" i="9"/>
  <c r="BY57" i="9"/>
  <c r="CC57" i="9"/>
  <c r="BX57" i="9"/>
  <c r="CT57" i="9"/>
  <c r="CP57" i="9"/>
  <c r="CM57" i="9"/>
  <c r="CS57" i="9"/>
  <c r="BT57" i="9"/>
  <c r="BI57" i="9"/>
  <c r="CK57" i="9"/>
  <c r="BL57" i="9"/>
  <c r="CO57" i="9"/>
  <c r="CG57" i="9"/>
  <c r="BJ57" i="9"/>
  <c r="CZ57" i="9" l="1"/>
  <c r="DC57" i="9"/>
  <c r="DD58" i="9" l="1"/>
  <c r="DH58" i="9"/>
  <c r="DN58" i="9"/>
  <c r="DI58" i="9"/>
  <c r="DO58" i="9"/>
  <c r="DJ58" i="9"/>
  <c r="DP58" i="9"/>
  <c r="DK58" i="9"/>
  <c r="DF58" i="9"/>
  <c r="DG58" i="9"/>
  <c r="DM58" i="9"/>
  <c r="DL58" i="9"/>
  <c r="CK58" i="9" l="1"/>
  <c r="CJ58" i="9"/>
  <c r="CB58" i="9"/>
  <c r="CV58" i="9"/>
  <c r="CE58" i="9"/>
  <c r="BJ58" i="9"/>
  <c r="BM58" i="9"/>
  <c r="BV58" i="9"/>
  <c r="CS58" i="9"/>
  <c r="CF58" i="9"/>
  <c r="BG58" i="9"/>
  <c r="BS58" i="9"/>
  <c r="BO58" i="9"/>
  <c r="CN58" i="9"/>
  <c r="BT58" i="9"/>
  <c r="CU58" i="9"/>
  <c r="BI58" i="9"/>
  <c r="CL58" i="9"/>
  <c r="BP58" i="9"/>
  <c r="CQ58" i="9"/>
  <c r="BN58" i="9"/>
  <c r="CX58" i="9"/>
  <c r="CT58" i="9"/>
  <c r="CI58" i="9"/>
  <c r="CD58" i="9"/>
  <c r="BK58" i="9"/>
  <c r="BY58" i="9"/>
  <c r="BL58" i="9"/>
  <c r="CA58" i="9"/>
  <c r="BH58" i="9"/>
  <c r="CC58" i="9"/>
  <c r="CG58" i="9"/>
  <c r="CH58" i="9"/>
  <c r="CO58" i="9"/>
  <c r="CW58" i="9"/>
  <c r="BR58" i="9"/>
  <c r="CM58" i="9"/>
  <c r="BW58" i="9"/>
  <c r="BX58" i="9"/>
  <c r="BZ58" i="9"/>
  <c r="CP58" i="9"/>
  <c r="BQ58" i="9"/>
  <c r="BU58" i="9"/>
  <c r="CR58" i="9"/>
  <c r="DC58" i="9" l="1"/>
  <c r="CZ58" i="9"/>
  <c r="DD59" i="9" l="1"/>
  <c r="DL59" i="9"/>
  <c r="DG59" i="9"/>
  <c r="DI59" i="9"/>
  <c r="DO59" i="9"/>
  <c r="DJ59" i="9"/>
  <c r="DM59" i="9"/>
  <c r="DH59" i="9"/>
  <c r="DF59" i="9"/>
  <c r="DN59" i="9"/>
  <c r="DP59" i="9"/>
  <c r="DK59" i="9"/>
  <c r="BZ59" i="9" l="1"/>
  <c r="BV59" i="9"/>
  <c r="CC59" i="9"/>
  <c r="BT59" i="9"/>
  <c r="CB59" i="9"/>
  <c r="BS59" i="9"/>
  <c r="CO59" i="9"/>
  <c r="BJ59" i="9"/>
  <c r="CM59" i="9"/>
  <c r="BN59" i="9"/>
  <c r="CE59" i="9"/>
  <c r="BQ59" i="9"/>
  <c r="BK59" i="9"/>
  <c r="CR59" i="9"/>
  <c r="BO59" i="9"/>
  <c r="CU59" i="9"/>
  <c r="BP59" i="9"/>
  <c r="BM59" i="9"/>
  <c r="BW59" i="9"/>
  <c r="CF59" i="9"/>
  <c r="CD59" i="9"/>
  <c r="CG59" i="9"/>
  <c r="BU59" i="9"/>
  <c r="BY59" i="9"/>
  <c r="BG59" i="9"/>
  <c r="BR59" i="9"/>
  <c r="CV59" i="9"/>
  <c r="BH59" i="9"/>
  <c r="CL59" i="9"/>
  <c r="CJ59" i="9"/>
  <c r="CH59" i="9"/>
  <c r="BI59" i="9"/>
  <c r="CK59" i="9"/>
  <c r="BL59" i="9"/>
  <c r="CN59" i="9"/>
  <c r="CA59" i="9"/>
  <c r="CW59" i="9"/>
  <c r="CQ59" i="9"/>
  <c r="CX59" i="9"/>
  <c r="CP59" i="9"/>
  <c r="CS59" i="9"/>
  <c r="CI59" i="9"/>
  <c r="BX59" i="9"/>
  <c r="CT59" i="9"/>
  <c r="CZ59" i="9" l="1"/>
  <c r="DC59" i="9"/>
  <c r="DD60" i="9" l="1"/>
  <c r="DN60" i="9"/>
  <c r="DI60" i="9"/>
  <c r="DK60" i="9"/>
  <c r="DH60" i="9"/>
  <c r="DJ60" i="9"/>
  <c r="DP60" i="9"/>
  <c r="DG60" i="9"/>
  <c r="DM60" i="9"/>
  <c r="DF60" i="9"/>
  <c r="DL60" i="9"/>
  <c r="DO60" i="9"/>
  <c r="CP60" i="9" l="1"/>
  <c r="BW60" i="9"/>
  <c r="CF60" i="9"/>
  <c r="CV60" i="9"/>
  <c r="CI60" i="9"/>
  <c r="BR60" i="9"/>
  <c r="BN60" i="9"/>
  <c r="BI60" i="9"/>
  <c r="CK60" i="9"/>
  <c r="CD60" i="9"/>
  <c r="CB60" i="9"/>
  <c r="CC60" i="9"/>
  <c r="BJ60" i="9"/>
  <c r="BO60" i="9"/>
  <c r="CQ60" i="9"/>
  <c r="BS60" i="9"/>
  <c r="CU60" i="9"/>
  <c r="BU60" i="9"/>
  <c r="CL60" i="9"/>
  <c r="BZ60" i="9"/>
  <c r="BM60" i="9"/>
  <c r="BT60" i="9"/>
  <c r="BK60" i="9"/>
  <c r="BH60" i="9"/>
  <c r="CN60" i="9"/>
  <c r="CJ60" i="9"/>
  <c r="CT60" i="9"/>
  <c r="CW60" i="9"/>
  <c r="BY60" i="9"/>
  <c r="CG60" i="9"/>
  <c r="BP60" i="9"/>
  <c r="BG60" i="9"/>
  <c r="CH60" i="9"/>
  <c r="CO60" i="9"/>
  <c r="CR60" i="9"/>
  <c r="CX60" i="9"/>
  <c r="CM60" i="9"/>
  <c r="BQ60" i="9"/>
  <c r="CA60" i="9"/>
  <c r="BX60" i="9"/>
  <c r="CE60" i="9"/>
  <c r="BL60" i="9"/>
  <c r="BV60" i="9"/>
  <c r="CS60" i="9"/>
  <c r="CZ60" i="9" l="1"/>
  <c r="DC60" i="9"/>
  <c r="DD61" i="9" l="1"/>
  <c r="DG61" i="9"/>
  <c r="DM61" i="9"/>
  <c r="DH61" i="9"/>
  <c r="DI61" i="9"/>
  <c r="DJ61" i="9"/>
  <c r="DK61" i="9"/>
  <c r="DL61" i="9"/>
  <c r="DN61" i="9"/>
  <c r="DO61" i="9"/>
  <c r="DP61" i="9"/>
  <c r="DF61" i="9"/>
  <c r="BX61" i="9" l="1"/>
  <c r="BS61" i="9"/>
  <c r="BV61" i="9"/>
  <c r="CT61" i="9"/>
  <c r="CB61" i="9"/>
  <c r="BL61" i="9"/>
  <c r="CJ61" i="9"/>
  <c r="CD61" i="9"/>
  <c r="CM61" i="9"/>
  <c r="BM61" i="9"/>
  <c r="CI61" i="9"/>
  <c r="CX61" i="9"/>
  <c r="CW61" i="9"/>
  <c r="CC61" i="9"/>
  <c r="CA61" i="9"/>
  <c r="BK61" i="9"/>
  <c r="BN61" i="9"/>
  <c r="BQ61" i="9"/>
  <c r="BT61" i="9"/>
  <c r="BR61" i="9"/>
  <c r="CH61" i="9"/>
  <c r="CU61" i="9"/>
  <c r="CP61" i="9"/>
  <c r="BH61" i="9"/>
  <c r="BI61" i="9"/>
  <c r="CR61" i="9"/>
  <c r="CL61" i="9"/>
  <c r="CF61" i="9"/>
  <c r="CO61" i="9"/>
  <c r="BU61" i="9"/>
  <c r="BW61" i="9"/>
  <c r="BY61" i="9"/>
  <c r="BG61" i="9"/>
  <c r="BZ61" i="9"/>
  <c r="CV61" i="9"/>
  <c r="BP61" i="9"/>
  <c r="CQ61" i="9"/>
  <c r="CS61" i="9"/>
  <c r="CG61" i="9"/>
  <c r="BO61" i="9"/>
  <c r="CE61" i="9"/>
  <c r="CN61" i="9"/>
  <c r="CK61" i="9"/>
  <c r="BJ61" i="9"/>
  <c r="CZ61" i="9" l="1"/>
  <c r="DC61" i="9"/>
  <c r="DD62" i="9" l="1"/>
  <c r="DP62" i="9"/>
  <c r="DK62" i="9"/>
  <c r="DF62" i="9"/>
  <c r="DN62" i="9"/>
  <c r="DL62" i="9"/>
  <c r="DG62" i="9"/>
  <c r="DM62" i="9"/>
  <c r="DI62" i="9"/>
  <c r="DO62" i="9"/>
  <c r="DJ62" i="9"/>
  <c r="DH62" i="9"/>
  <c r="CD62" i="9" l="1"/>
  <c r="BW62" i="9"/>
  <c r="CI62" i="9"/>
  <c r="BP62" i="9"/>
  <c r="CN62" i="9"/>
  <c r="CU62" i="9"/>
  <c r="BL62" i="9"/>
  <c r="BR62" i="9"/>
  <c r="CL62" i="9"/>
  <c r="BG62" i="9"/>
  <c r="CH62" i="9"/>
  <c r="CB62" i="9"/>
  <c r="BH62" i="9"/>
  <c r="BQ62" i="9"/>
  <c r="BS62" i="9"/>
  <c r="CS62" i="9"/>
  <c r="BN62" i="9"/>
  <c r="BX62" i="9"/>
  <c r="BV62" i="9"/>
  <c r="BU62" i="9"/>
  <c r="BO62" i="9"/>
  <c r="BY62" i="9"/>
  <c r="CP62" i="9"/>
  <c r="CJ62" i="9"/>
  <c r="BZ62" i="9"/>
  <c r="CX62" i="9"/>
  <c r="BK62" i="9"/>
  <c r="BT62" i="9"/>
  <c r="CT62" i="9"/>
  <c r="CC62" i="9"/>
  <c r="CE62" i="9"/>
  <c r="CO62" i="9"/>
  <c r="CW62" i="9"/>
  <c r="CK62" i="9"/>
  <c r="CA62" i="9"/>
  <c r="BJ62" i="9"/>
  <c r="CV62" i="9"/>
  <c r="CR62" i="9"/>
  <c r="BM62" i="9"/>
  <c r="CF62" i="9"/>
  <c r="CG62" i="9"/>
  <c r="CQ62" i="9"/>
  <c r="BI62" i="9"/>
  <c r="CM62" i="9"/>
  <c r="CZ62" i="9" l="1"/>
  <c r="DC62" i="9"/>
  <c r="DD63" i="9" l="1"/>
  <c r="DM63" i="9"/>
  <c r="DH63" i="9"/>
  <c r="DJ63" i="9"/>
  <c r="DI63" i="9"/>
  <c r="DO63" i="9"/>
  <c r="DF63" i="9"/>
  <c r="DK63" i="9"/>
  <c r="DN63" i="9"/>
  <c r="DL63" i="9"/>
  <c r="DG63" i="9"/>
  <c r="DP63" i="9"/>
  <c r="CM63" i="9" l="1"/>
  <c r="BT63" i="9"/>
  <c r="CB63" i="9"/>
  <c r="BK63" i="9"/>
  <c r="CH63" i="9"/>
  <c r="CE63" i="9"/>
  <c r="CC63" i="9"/>
  <c r="BX63" i="9"/>
  <c r="CU63" i="9"/>
  <c r="CV63" i="9"/>
  <c r="BO63" i="9"/>
  <c r="CN63" i="9"/>
  <c r="CI63" i="9"/>
  <c r="BM63" i="9"/>
  <c r="BH63" i="9"/>
  <c r="CG63" i="9"/>
  <c r="BZ63" i="9"/>
  <c r="CF63" i="9"/>
  <c r="CJ63" i="9"/>
  <c r="BR63" i="9"/>
  <c r="CP63" i="9"/>
  <c r="BL63" i="9"/>
  <c r="CQ63" i="9"/>
  <c r="CX63" i="9"/>
  <c r="BQ63" i="9"/>
  <c r="BW63" i="9"/>
  <c r="CW63" i="9"/>
  <c r="BN63" i="9"/>
  <c r="CD63" i="9"/>
  <c r="CR63" i="9"/>
  <c r="BG63" i="9"/>
  <c r="CT63" i="9"/>
  <c r="CL63" i="9"/>
  <c r="BJ63" i="9"/>
  <c r="BU63" i="9"/>
  <c r="BP63" i="9"/>
  <c r="BV63" i="9"/>
  <c r="CO63" i="9"/>
  <c r="CS63" i="9"/>
  <c r="CA63" i="9"/>
  <c r="BS63" i="9"/>
  <c r="BI63" i="9"/>
  <c r="CK63" i="9"/>
  <c r="BY63" i="9"/>
  <c r="CZ63" i="9" l="1"/>
  <c r="DC63" i="9"/>
  <c r="DH64" i="9" l="1"/>
  <c r="DN64" i="9"/>
  <c r="DL64" i="9"/>
  <c r="DK64" i="9"/>
  <c r="DI64" i="9"/>
  <c r="DM64" i="9"/>
  <c r="DD64" i="9"/>
  <c r="DG64" i="9"/>
  <c r="DJ64" i="9"/>
  <c r="DF64" i="9"/>
  <c r="DO64" i="9"/>
  <c r="DP64" i="9"/>
  <c r="BP64" i="9" l="1"/>
  <c r="CK64" i="9"/>
  <c r="CW64" i="9"/>
  <c r="BO64" i="9"/>
  <c r="CT64" i="9"/>
  <c r="CS64" i="9"/>
  <c r="CR64" i="9"/>
  <c r="BM64" i="9"/>
  <c r="BY64" i="9"/>
  <c r="BV64" i="9"/>
  <c r="CP64" i="9"/>
  <c r="CH64" i="9"/>
  <c r="CX64" i="9"/>
  <c r="BU64" i="9"/>
  <c r="CQ64" i="9"/>
  <c r="CC64" i="9"/>
  <c r="BR64" i="9"/>
  <c r="BI64" i="9"/>
  <c r="BW64" i="9"/>
  <c r="CV64" i="9"/>
  <c r="BN64" i="9"/>
  <c r="CL64" i="9"/>
  <c r="CM64" i="9"/>
  <c r="BG64" i="9"/>
  <c r="CJ64" i="9"/>
  <c r="CB64" i="9"/>
  <c r="CG64" i="9"/>
  <c r="CO64" i="9"/>
  <c r="BL64" i="9"/>
  <c r="CN64" i="9"/>
  <c r="CD64" i="9"/>
  <c r="BX64" i="9"/>
  <c r="BH64" i="9"/>
  <c r="CA64" i="9"/>
  <c r="BK64" i="9"/>
  <c r="BJ64" i="9"/>
  <c r="CF64" i="9"/>
  <c r="BT64" i="9"/>
  <c r="BS64" i="9"/>
  <c r="BQ64" i="9"/>
  <c r="CU64" i="9"/>
  <c r="BZ64" i="9"/>
  <c r="CE64" i="9"/>
  <c r="CI64" i="9"/>
  <c r="DC64" i="9" l="1"/>
  <c r="CZ64" i="9"/>
  <c r="DO65" i="9" l="1"/>
  <c r="DH65" i="9"/>
  <c r="DF65" i="9"/>
  <c r="DD65" i="9"/>
  <c r="DM65" i="9"/>
  <c r="DG65" i="9"/>
  <c r="DJ65" i="9"/>
  <c r="DK65" i="9"/>
  <c r="DI65" i="9"/>
  <c r="DP65" i="9"/>
  <c r="DN65" i="9"/>
  <c r="DL65" i="9"/>
  <c r="BG65" i="9" l="1"/>
  <c r="CC65" i="9"/>
  <c r="CM65" i="9"/>
  <c r="CN65" i="9"/>
  <c r="BV65" i="9"/>
  <c r="BJ65" i="9"/>
  <c r="BO65" i="9"/>
  <c r="BW65" i="9"/>
  <c r="CA65" i="9"/>
  <c r="BH65" i="9"/>
  <c r="BR65" i="9"/>
  <c r="CT65" i="9"/>
  <c r="BM65" i="9"/>
  <c r="CQ65" i="9"/>
  <c r="CL65" i="9"/>
  <c r="CS65" i="9"/>
  <c r="BX65" i="9"/>
  <c r="CE65" i="9"/>
  <c r="CP65" i="9"/>
  <c r="CB65" i="9"/>
  <c r="BL65" i="9"/>
  <c r="CX65" i="9"/>
  <c r="BP65" i="9"/>
  <c r="BQ65" i="9"/>
  <c r="BS65" i="9"/>
  <c r="CR65" i="9"/>
  <c r="BI65" i="9"/>
  <c r="CK65" i="9"/>
  <c r="CV65" i="9"/>
  <c r="BK65" i="9"/>
  <c r="CW65" i="9"/>
  <c r="CU65" i="9"/>
  <c r="CJ65" i="9"/>
  <c r="CO65" i="9"/>
  <c r="CD65" i="9"/>
  <c r="BT65" i="9"/>
  <c r="BU65" i="9"/>
  <c r="CI65" i="9"/>
  <c r="CH65" i="9"/>
  <c r="CG65" i="9"/>
  <c r="CF65" i="9"/>
  <c r="BN65" i="9"/>
  <c r="BY65" i="9"/>
  <c r="BZ65" i="9"/>
  <c r="CZ65" i="9" l="1"/>
  <c r="DC65" i="9"/>
  <c r="DP66" i="9" l="1"/>
  <c r="DI66" i="9"/>
  <c r="DO66" i="9"/>
  <c r="DD66" i="9"/>
  <c r="DK66" i="9"/>
  <c r="DF66" i="9"/>
  <c r="DL66" i="9"/>
  <c r="DN66" i="9"/>
  <c r="DH66" i="9"/>
  <c r="DM66" i="9"/>
  <c r="DJ66" i="9"/>
  <c r="DG66" i="9"/>
  <c r="BZ66" i="9" l="1"/>
  <c r="CK66" i="9"/>
  <c r="CT66" i="9"/>
  <c r="CH66" i="9"/>
  <c r="BP66" i="9"/>
  <c r="BO66" i="9"/>
  <c r="BJ66" i="9"/>
  <c r="CO66" i="9"/>
  <c r="CJ66" i="9"/>
  <c r="BX66" i="9"/>
  <c r="BG66" i="9"/>
  <c r="BN66" i="9"/>
  <c r="CA66" i="9"/>
  <c r="CG66" i="9"/>
  <c r="BQ66" i="9"/>
  <c r="BW66" i="9"/>
  <c r="CD66" i="9"/>
  <c r="CP66" i="9"/>
  <c r="CM66" i="9"/>
  <c r="CE66" i="9"/>
  <c r="CC66" i="9"/>
  <c r="BK66" i="9"/>
  <c r="CV66" i="9"/>
  <c r="BM66" i="9"/>
  <c r="BT66" i="9"/>
  <c r="CB66" i="9"/>
  <c r="CN66" i="9"/>
  <c r="CW66" i="9"/>
  <c r="CL66" i="9"/>
  <c r="CR66" i="9"/>
  <c r="CQ66" i="9"/>
  <c r="CF66" i="9"/>
  <c r="BS66" i="9"/>
  <c r="CU66" i="9"/>
  <c r="CS66" i="9"/>
  <c r="BY66" i="9"/>
  <c r="BI66" i="9"/>
  <c r="BR66" i="9"/>
  <c r="CX66" i="9"/>
  <c r="BH66" i="9"/>
  <c r="CI66" i="9"/>
  <c r="BU66" i="9"/>
  <c r="BL66" i="9"/>
  <c r="BV66" i="9"/>
  <c r="CZ66" i="9" l="1"/>
  <c r="DC66" i="9"/>
  <c r="DI67" i="9" l="1"/>
  <c r="DO67" i="9"/>
  <c r="DP67" i="9"/>
  <c r="DL67" i="9"/>
  <c r="DH67" i="9"/>
  <c r="DD67" i="9"/>
  <c r="DN67" i="9"/>
  <c r="DJ67" i="9"/>
  <c r="DG67" i="9"/>
  <c r="DM67" i="9"/>
  <c r="DK67" i="9"/>
  <c r="DF67" i="9"/>
  <c r="BY67" i="9" l="1"/>
  <c r="CX67" i="9"/>
  <c r="CN67" i="9"/>
  <c r="BG67" i="9"/>
  <c r="BH67" i="9"/>
  <c r="BR67" i="9"/>
  <c r="BK67" i="9"/>
  <c r="BO67" i="9"/>
  <c r="CE67" i="9"/>
  <c r="BI67" i="9"/>
  <c r="CC67" i="9"/>
  <c r="BP67" i="9"/>
  <c r="CV67" i="9"/>
  <c r="BM67" i="9"/>
  <c r="CW67" i="9"/>
  <c r="CU67" i="9"/>
  <c r="CP67" i="9"/>
  <c r="CK67" i="9"/>
  <c r="CO67" i="9"/>
  <c r="BS67" i="9"/>
  <c r="CD67" i="9"/>
  <c r="BZ67" i="9"/>
  <c r="CS67" i="9"/>
  <c r="BJ67" i="9"/>
  <c r="BW67" i="9"/>
  <c r="CR67" i="9"/>
  <c r="CG67" i="9"/>
  <c r="BU67" i="9"/>
  <c r="CL67" i="9"/>
  <c r="BN67" i="9"/>
  <c r="CM67" i="9"/>
  <c r="BV67" i="9"/>
  <c r="CA67" i="9"/>
  <c r="BL67" i="9"/>
  <c r="CQ67" i="9"/>
  <c r="BQ67" i="9"/>
  <c r="CT67" i="9"/>
  <c r="CH67" i="9"/>
  <c r="CB67" i="9"/>
  <c r="BX67" i="9"/>
  <c r="CF67" i="9"/>
  <c r="CI67" i="9"/>
  <c r="BT67" i="9"/>
  <c r="CJ67" i="9"/>
  <c r="DC67" i="9" l="1"/>
  <c r="CZ67" i="9"/>
  <c r="DJ68" i="9" l="1"/>
  <c r="DK68" i="9"/>
  <c r="DG68" i="9"/>
  <c r="DD68" i="9"/>
  <c r="DN68" i="9"/>
  <c r="DF68" i="9"/>
  <c r="DO68" i="9"/>
  <c r="DI68" i="9"/>
  <c r="DH68" i="9"/>
  <c r="DP68" i="9"/>
  <c r="DM68" i="9"/>
  <c r="DL68" i="9"/>
  <c r="CJ68" i="9" l="1"/>
  <c r="BU68" i="9"/>
  <c r="BP68" i="9"/>
  <c r="CB68" i="9"/>
  <c r="CS68" i="9"/>
  <c r="BK68" i="9"/>
  <c r="CH68" i="9"/>
  <c r="BZ68" i="9"/>
  <c r="BR68" i="9"/>
  <c r="CT68" i="9"/>
  <c r="CD68" i="9"/>
  <c r="BH68" i="9"/>
  <c r="BL68" i="9"/>
  <c r="CA68" i="9"/>
  <c r="BY68" i="9"/>
  <c r="BS68" i="9"/>
  <c r="BG68" i="9"/>
  <c r="CW68" i="9"/>
  <c r="BT68" i="9"/>
  <c r="BN68" i="9"/>
  <c r="CC68" i="9"/>
  <c r="BI68" i="9"/>
  <c r="CE68" i="9"/>
  <c r="BX68" i="9"/>
  <c r="BJ68" i="9"/>
  <c r="BO68" i="9"/>
  <c r="CQ68" i="9"/>
  <c r="CO68" i="9"/>
  <c r="CN68" i="9"/>
  <c r="CK68" i="9"/>
  <c r="CX68" i="9"/>
  <c r="CP68" i="9"/>
  <c r="CL68" i="9"/>
  <c r="CG68" i="9"/>
  <c r="CI68" i="9"/>
  <c r="CR68" i="9"/>
  <c r="CF68" i="9"/>
  <c r="BQ68" i="9"/>
  <c r="CM68" i="9"/>
  <c r="BM68" i="9"/>
  <c r="CV68" i="9"/>
  <c r="BW68" i="9"/>
  <c r="BV68" i="9"/>
  <c r="CU68" i="9"/>
  <c r="CZ68" i="9" l="1"/>
  <c r="DC68" i="9"/>
  <c r="DO69" i="9" l="1"/>
  <c r="DH69" i="9"/>
  <c r="DL69" i="9"/>
  <c r="DF69" i="9"/>
  <c r="DD69" i="9"/>
  <c r="DN69" i="9"/>
  <c r="DJ69" i="9"/>
  <c r="DI69" i="9"/>
  <c r="DP69" i="9"/>
  <c r="DG69" i="9"/>
  <c r="DK69" i="9"/>
  <c r="DM69" i="9"/>
  <c r="CU69" i="9" l="1"/>
  <c r="CO69" i="9"/>
  <c r="BH69" i="9"/>
  <c r="CI69" i="9"/>
  <c r="CE69" i="9"/>
  <c r="CH69" i="9"/>
  <c r="CK69" i="9"/>
  <c r="CA69" i="9"/>
  <c r="BV69" i="9"/>
  <c r="CL69" i="9"/>
  <c r="BG69" i="9"/>
  <c r="CS69" i="9"/>
  <c r="BX69" i="9"/>
  <c r="BZ69" i="9"/>
  <c r="CX69" i="9"/>
  <c r="BT69" i="9"/>
  <c r="BP69" i="9"/>
  <c r="BO69" i="9"/>
  <c r="CT69" i="9"/>
  <c r="BW69" i="9"/>
  <c r="BM69" i="9"/>
  <c r="CN69" i="9"/>
  <c r="CJ69" i="9"/>
  <c r="BN69" i="9"/>
  <c r="CB69" i="9"/>
  <c r="BJ69" i="9"/>
  <c r="CR69" i="9"/>
  <c r="BY69" i="9"/>
  <c r="BQ69" i="9"/>
  <c r="BI69" i="9"/>
  <c r="BK69" i="9"/>
  <c r="CV69" i="9"/>
  <c r="BL69" i="9"/>
  <c r="CP69" i="9"/>
  <c r="BS69" i="9"/>
  <c r="CM69" i="9"/>
  <c r="CQ69" i="9"/>
  <c r="CD69" i="9"/>
  <c r="CG69" i="9"/>
  <c r="CW69" i="9"/>
  <c r="BU69" i="9"/>
  <c r="CF69" i="9"/>
  <c r="CC69" i="9"/>
  <c r="BR69" i="9"/>
  <c r="CZ69" i="9" l="1"/>
  <c r="DC69" i="9"/>
  <c r="DF70" i="9" l="1"/>
  <c r="DJ70" i="9"/>
  <c r="DP70" i="9"/>
  <c r="DI70" i="9"/>
  <c r="DM70" i="9"/>
  <c r="DN70" i="9"/>
  <c r="DL70" i="9"/>
  <c r="DO70" i="9"/>
  <c r="DD70" i="9"/>
  <c r="DG70" i="9"/>
  <c r="DK70" i="9"/>
  <c r="DH70" i="9"/>
  <c r="CW70" i="9" l="1"/>
  <c r="BN70" i="9"/>
  <c r="CA70" i="9"/>
  <c r="BK70" i="9"/>
  <c r="CX70" i="9"/>
  <c r="CK70" i="9"/>
  <c r="CD70" i="9"/>
  <c r="CN70" i="9"/>
  <c r="CH70" i="9"/>
  <c r="CQ70" i="9"/>
  <c r="BM70" i="9"/>
  <c r="CE70" i="9"/>
  <c r="BH70" i="9"/>
  <c r="CP70" i="9"/>
  <c r="BO70" i="9"/>
  <c r="CO70" i="9"/>
  <c r="BL70" i="9"/>
  <c r="BP70" i="9"/>
  <c r="CU70" i="9"/>
  <c r="BR70" i="9"/>
  <c r="CL70" i="9"/>
  <c r="BV70" i="9"/>
  <c r="CM70" i="9"/>
  <c r="BW70" i="9"/>
  <c r="CI70" i="9"/>
  <c r="CR70" i="9"/>
  <c r="CF70" i="9"/>
  <c r="BJ70" i="9"/>
  <c r="BU70" i="9"/>
  <c r="CB70" i="9"/>
  <c r="CV70" i="9"/>
  <c r="BT70" i="9"/>
  <c r="CG70" i="9"/>
  <c r="CJ70" i="9"/>
  <c r="BG70" i="9"/>
  <c r="CC70" i="9"/>
  <c r="BI70" i="9"/>
  <c r="BZ70" i="9"/>
  <c r="BQ70" i="9"/>
  <c r="BX70" i="9"/>
  <c r="BY70" i="9"/>
  <c r="CS70" i="9"/>
  <c r="BS70" i="9"/>
  <c r="CT70" i="9"/>
  <c r="DC70" i="9" l="1"/>
  <c r="CZ70" i="9"/>
  <c r="DD71" i="9" l="1"/>
  <c r="DJ71" i="9"/>
  <c r="DL71" i="9"/>
  <c r="DG71" i="9"/>
  <c r="DM71" i="9"/>
  <c r="DK71" i="9"/>
  <c r="DP71" i="9"/>
  <c r="DN71" i="9"/>
  <c r="DI71" i="9"/>
  <c r="DF71" i="9"/>
  <c r="DH71" i="9"/>
  <c r="DO71" i="9"/>
  <c r="BX71" i="9" l="1"/>
  <c r="BW71" i="9"/>
  <c r="CN71" i="9"/>
  <c r="CG71" i="9"/>
  <c r="CC71" i="9"/>
  <c r="BR71" i="9"/>
  <c r="BK71" i="9"/>
  <c r="CV71" i="9"/>
  <c r="BO71" i="9"/>
  <c r="CS71" i="9"/>
  <c r="BV71" i="9"/>
  <c r="CK71" i="9"/>
  <c r="BZ71" i="9"/>
  <c r="BU71" i="9"/>
  <c r="BH71" i="9"/>
  <c r="CW71" i="9"/>
  <c r="BS71" i="9"/>
  <c r="CJ71" i="9"/>
  <c r="BN71" i="9"/>
  <c r="CI71" i="9"/>
  <c r="BT71" i="9"/>
  <c r="CO71" i="9"/>
  <c r="CF71" i="9"/>
  <c r="BM71" i="9"/>
  <c r="BP71" i="9"/>
  <c r="BY71" i="9"/>
  <c r="CH71" i="9"/>
  <c r="BJ71" i="9"/>
  <c r="CE71" i="9"/>
  <c r="BG71" i="9"/>
  <c r="CM71" i="9"/>
  <c r="CD71" i="9"/>
  <c r="CB71" i="9"/>
  <c r="CP71" i="9"/>
  <c r="CT71" i="9"/>
  <c r="BI71" i="9"/>
  <c r="CL71" i="9"/>
  <c r="CX71" i="9"/>
  <c r="CU71" i="9"/>
  <c r="CA71" i="9"/>
  <c r="CR71" i="9"/>
  <c r="CQ71" i="9"/>
  <c r="BQ71" i="9"/>
  <c r="BL71" i="9"/>
  <c r="CZ71" i="9" l="1"/>
  <c r="DC71" i="9"/>
  <c r="DD72" i="9" l="1"/>
  <c r="DK72" i="9"/>
  <c r="DN72" i="9"/>
  <c r="DH72" i="9"/>
  <c r="DF72" i="9"/>
  <c r="DI72" i="9"/>
  <c r="DL72" i="9"/>
  <c r="DO72" i="9"/>
  <c r="DM72" i="9"/>
  <c r="DJ72" i="9"/>
  <c r="DP72" i="9"/>
  <c r="DG72" i="9"/>
  <c r="BQ72" i="9" l="1"/>
  <c r="CF72" i="9"/>
  <c r="BK72" i="9"/>
  <c r="BY72" i="9"/>
  <c r="CS72" i="9"/>
  <c r="CR72" i="9"/>
  <c r="BP72" i="9"/>
  <c r="BO72" i="9"/>
  <c r="BI72" i="9"/>
  <c r="CI72" i="9"/>
  <c r="CG72" i="9"/>
  <c r="CT72" i="9"/>
  <c r="BN72" i="9"/>
  <c r="CN72" i="9"/>
  <c r="CO72" i="9"/>
  <c r="BR72" i="9"/>
  <c r="CL72" i="9"/>
  <c r="BT72" i="9"/>
  <c r="CC72" i="9"/>
  <c r="BG72" i="9"/>
  <c r="CD72" i="9"/>
  <c r="CW72" i="9"/>
  <c r="CM72" i="9"/>
  <c r="BH72" i="9"/>
  <c r="CU72" i="9"/>
  <c r="CJ72" i="9"/>
  <c r="BW72" i="9"/>
  <c r="CB72" i="9"/>
  <c r="BS72" i="9"/>
  <c r="BX72" i="9"/>
  <c r="BL72" i="9"/>
  <c r="BJ72" i="9"/>
  <c r="CK72" i="9"/>
  <c r="CH72" i="9"/>
  <c r="BV72" i="9"/>
  <c r="CP72" i="9"/>
  <c r="BU72" i="9"/>
  <c r="CQ72" i="9"/>
  <c r="CE72" i="9"/>
  <c r="BZ72" i="9"/>
  <c r="CX72" i="9"/>
  <c r="CA72" i="9"/>
  <c r="BM72" i="9"/>
  <c r="CV72" i="9"/>
  <c r="DC72" i="9" l="1"/>
  <c r="CZ72" i="9"/>
  <c r="DD73" i="9" l="1"/>
  <c r="DK73" i="9"/>
  <c r="DM73" i="9"/>
  <c r="DO73" i="9"/>
  <c r="DH73" i="9"/>
  <c r="DJ73" i="9"/>
  <c r="DN73" i="9"/>
  <c r="DP73" i="9"/>
  <c r="DF73" i="9"/>
  <c r="DL73" i="9"/>
  <c r="DI73" i="9"/>
  <c r="DG73" i="9"/>
  <c r="BZ73" i="9" l="1"/>
  <c r="BH73" i="9"/>
  <c r="CT73" i="9"/>
  <c r="BV73" i="9"/>
  <c r="CO73" i="9"/>
  <c r="CV73" i="9"/>
  <c r="BT73" i="9"/>
  <c r="CF73" i="9"/>
  <c r="CH73" i="9"/>
  <c r="BU73" i="9"/>
  <c r="CD73" i="9"/>
  <c r="CS73" i="9"/>
  <c r="CN73" i="9"/>
  <c r="CJ73" i="9"/>
  <c r="CL73" i="9"/>
  <c r="BJ73" i="9"/>
  <c r="BY73" i="9"/>
  <c r="CM73" i="9"/>
  <c r="BP73" i="9"/>
  <c r="BX73" i="9"/>
  <c r="CI73" i="9"/>
  <c r="BL73" i="9"/>
  <c r="BS73" i="9"/>
  <c r="BN73" i="9"/>
  <c r="CP73" i="9"/>
  <c r="BG73" i="9"/>
  <c r="BO73" i="9"/>
  <c r="BW73" i="9"/>
  <c r="CG73" i="9"/>
  <c r="CQ73" i="9"/>
  <c r="CE73" i="9"/>
  <c r="CK73" i="9"/>
  <c r="BQ73" i="9"/>
  <c r="CX73" i="9"/>
  <c r="CU73" i="9"/>
  <c r="CB73" i="9"/>
  <c r="BR73" i="9"/>
  <c r="BM73" i="9"/>
  <c r="CC73" i="9"/>
  <c r="BK73" i="9"/>
  <c r="CW73" i="9"/>
  <c r="CR73" i="9"/>
  <c r="CA73" i="9"/>
  <c r="BI73" i="9"/>
  <c r="CZ73" i="9" l="1"/>
  <c r="DC73" i="9"/>
  <c r="DD74" i="9" l="1"/>
  <c r="DL74" i="9"/>
  <c r="DH74" i="9"/>
  <c r="DJ74" i="9"/>
  <c r="DG74" i="9"/>
  <c r="DN74" i="9"/>
  <c r="DP74" i="9"/>
  <c r="DM74" i="9"/>
  <c r="DI74" i="9"/>
  <c r="DF74" i="9"/>
  <c r="DK74" i="9"/>
  <c r="DO74" i="9"/>
  <c r="CB74" i="9" l="1"/>
  <c r="CC74" i="9"/>
  <c r="CL74" i="9"/>
  <c r="BI74" i="9"/>
  <c r="CF74" i="9"/>
  <c r="CR74" i="9"/>
  <c r="CQ74" i="9"/>
  <c r="CM74" i="9"/>
  <c r="BH74" i="9"/>
  <c r="BR74" i="9"/>
  <c r="CI74" i="9"/>
  <c r="CO74" i="9"/>
  <c r="BS74" i="9"/>
  <c r="CX74" i="9"/>
  <c r="BU74" i="9"/>
  <c r="BX74" i="9"/>
  <c r="CG74" i="9"/>
  <c r="CN74" i="9"/>
  <c r="BV74" i="9"/>
  <c r="BP74" i="9"/>
  <c r="CT74" i="9"/>
  <c r="BJ74" i="9"/>
  <c r="CE74" i="9"/>
  <c r="BL74" i="9"/>
  <c r="CV74" i="9"/>
  <c r="CW74" i="9"/>
  <c r="CP74" i="9"/>
  <c r="CH74" i="9"/>
  <c r="BW74" i="9"/>
  <c r="BO74" i="9"/>
  <c r="CD74" i="9"/>
  <c r="CK74" i="9"/>
  <c r="CA74" i="9"/>
  <c r="BM74" i="9"/>
  <c r="BG74" i="9"/>
  <c r="CJ74" i="9"/>
  <c r="BK74" i="9"/>
  <c r="BQ74" i="9"/>
  <c r="BY74" i="9"/>
  <c r="BZ74" i="9"/>
  <c r="CS74" i="9"/>
  <c r="BT74" i="9"/>
  <c r="BN74" i="9"/>
  <c r="CU74" i="9"/>
  <c r="DC74" i="9" l="1"/>
  <c r="CZ74" i="9"/>
  <c r="DD75" i="9" l="1"/>
  <c r="DJ75" i="9"/>
  <c r="DL75" i="9"/>
  <c r="DN75" i="9"/>
  <c r="DG75" i="9"/>
  <c r="DH75" i="9"/>
  <c r="DP75" i="9"/>
  <c r="DI75" i="9"/>
  <c r="DM75" i="9"/>
  <c r="DO75" i="9"/>
  <c r="DK75" i="9"/>
  <c r="DF75" i="9"/>
  <c r="BK75" i="9" l="1"/>
  <c r="CJ75" i="9"/>
  <c r="BP75" i="9"/>
  <c r="BI75" i="9"/>
  <c r="CV75" i="9"/>
  <c r="CK75" i="9"/>
  <c r="BX75" i="9"/>
  <c r="BN75" i="9"/>
  <c r="CD75" i="9"/>
  <c r="BU75" i="9"/>
  <c r="CS75" i="9"/>
  <c r="BO75" i="9"/>
  <c r="CX75" i="9"/>
  <c r="CC75" i="9"/>
  <c r="CG75" i="9"/>
  <c r="CB75" i="9"/>
  <c r="CO75" i="9"/>
  <c r="CP75" i="9"/>
  <c r="CI75" i="9"/>
  <c r="CW75" i="9"/>
  <c r="CT75" i="9"/>
  <c r="CU75" i="9"/>
  <c r="CH75" i="9"/>
  <c r="BY75" i="9"/>
  <c r="BT75" i="9"/>
  <c r="CA75" i="9"/>
  <c r="BS75" i="9"/>
  <c r="BZ75" i="9"/>
  <c r="BL75" i="9"/>
  <c r="CM75" i="9"/>
  <c r="BG75" i="9"/>
  <c r="CE75" i="9"/>
  <c r="CQ75" i="9"/>
  <c r="BQ75" i="9"/>
  <c r="BJ75" i="9"/>
  <c r="BR75" i="9"/>
  <c r="BW75" i="9"/>
  <c r="BH75" i="9"/>
  <c r="BV75" i="9"/>
  <c r="CL75" i="9"/>
  <c r="BM75" i="9"/>
  <c r="CN75" i="9"/>
  <c r="CR75" i="9"/>
  <c r="CF75" i="9"/>
  <c r="DC75" i="9" l="1"/>
  <c r="CZ75" i="9"/>
  <c r="DD76" i="9" l="1"/>
  <c r="DJ76" i="9"/>
  <c r="DL76" i="9"/>
  <c r="DN76" i="9"/>
  <c r="DG76" i="9"/>
  <c r="DI76" i="9"/>
  <c r="DO76" i="9"/>
  <c r="DP76" i="9"/>
  <c r="DM76" i="9"/>
  <c r="DF76" i="9"/>
  <c r="DK76" i="9"/>
  <c r="DH76" i="9"/>
  <c r="CL76" i="9" l="1"/>
  <c r="BY76" i="9"/>
  <c r="BN76" i="9"/>
  <c r="BH76" i="9"/>
  <c r="CQ76" i="9"/>
  <c r="BR76" i="9"/>
  <c r="CW76" i="9"/>
  <c r="BI76" i="9"/>
  <c r="BS76" i="9"/>
  <c r="CS76" i="9"/>
  <c r="CR76" i="9"/>
  <c r="BQ76" i="9"/>
  <c r="CP76" i="9"/>
  <c r="CJ76" i="9"/>
  <c r="BL76" i="9"/>
  <c r="CX76" i="9"/>
  <c r="BK76" i="9"/>
  <c r="BV76" i="9"/>
  <c r="BX76" i="9"/>
  <c r="CM76" i="9"/>
  <c r="BM76" i="9"/>
  <c r="BT76" i="9"/>
  <c r="CE76" i="9"/>
  <c r="CB76" i="9"/>
  <c r="CH76" i="9"/>
  <c r="BJ76" i="9"/>
  <c r="CC76" i="9"/>
  <c r="CO76" i="9"/>
  <c r="BZ76" i="9"/>
  <c r="BO76" i="9"/>
  <c r="BG76" i="9"/>
  <c r="CI76" i="9"/>
  <c r="BP76" i="9"/>
  <c r="CN76" i="9"/>
  <c r="CA76" i="9"/>
  <c r="BU76" i="9"/>
  <c r="BW76" i="9"/>
  <c r="CT76" i="9"/>
  <c r="CD76" i="9"/>
  <c r="CG76" i="9"/>
  <c r="CF76" i="9"/>
  <c r="CU76" i="9"/>
  <c r="CK76" i="9"/>
  <c r="CV76" i="9"/>
  <c r="CZ76" i="9" l="1"/>
  <c r="DC76" i="9"/>
  <c r="HN66" i="10"/>
  <c r="HO67" i="10" s="1"/>
  <c r="DD77" i="9" l="1"/>
  <c r="DK77" i="9"/>
  <c r="DM77" i="9"/>
  <c r="DO77" i="9"/>
  <c r="DJ77" i="9"/>
  <c r="DL77" i="9"/>
  <c r="DN77" i="9"/>
  <c r="DG77" i="9"/>
  <c r="DI77" i="9"/>
  <c r="DF77" i="9"/>
  <c r="DH77" i="9"/>
  <c r="DP77" i="9"/>
  <c r="GV67" i="10"/>
  <c r="GB67" i="10"/>
  <c r="FP67" i="10"/>
  <c r="FD67" i="10"/>
  <c r="ER67" i="10"/>
  <c r="EF67" i="10"/>
  <c r="DX67" i="10"/>
  <c r="DP67" i="10"/>
  <c r="DH67" i="10"/>
  <c r="CF67" i="10"/>
  <c r="GK67" i="10"/>
  <c r="FX67" i="10"/>
  <c r="FL67" i="10"/>
  <c r="FH67" i="10"/>
  <c r="EV67" i="10"/>
  <c r="EJ67" i="10"/>
  <c r="EB67" i="10"/>
  <c r="DT67" i="10"/>
  <c r="DL67" i="10"/>
  <c r="HA67" i="10"/>
  <c r="GF67" i="10"/>
  <c r="FT67" i="10"/>
  <c r="EZ67" i="10"/>
  <c r="EN67" i="10"/>
  <c r="EL67" i="10"/>
  <c r="GX67" i="10"/>
  <c r="DK67" i="10"/>
  <c r="EA67" i="10"/>
  <c r="EQ67" i="10"/>
  <c r="FG67" i="10"/>
  <c r="FW67" i="10"/>
  <c r="ET67" i="10"/>
  <c r="GL67" i="10"/>
  <c r="GN67" i="10"/>
  <c r="HH67" i="10"/>
  <c r="DR67" i="10"/>
  <c r="FN67" i="10"/>
  <c r="HF67" i="10"/>
  <c r="DI67" i="10"/>
  <c r="DY67" i="10"/>
  <c r="EO67" i="10"/>
  <c r="FE67" i="10"/>
  <c r="FU67" i="10"/>
  <c r="GO67" i="10"/>
  <c r="HI67" i="10"/>
  <c r="HK67" i="10" s="1"/>
  <c r="GU67" i="10"/>
  <c r="FV67" i="10"/>
  <c r="GJ67" i="10"/>
  <c r="FB67" i="10"/>
  <c r="DU67" i="10"/>
  <c r="FA67" i="10"/>
  <c r="HE67" i="10"/>
  <c r="HG67" i="10"/>
  <c r="EX67" i="10"/>
  <c r="DO67" i="10"/>
  <c r="EE67" i="10"/>
  <c r="EU67" i="10"/>
  <c r="FK67" i="10"/>
  <c r="GA67" i="10"/>
  <c r="DJ67" i="10"/>
  <c r="FF67" i="10"/>
  <c r="GT67" i="10"/>
  <c r="GR67" i="10"/>
  <c r="ED67" i="10"/>
  <c r="FZ67" i="10"/>
  <c r="DM67" i="10"/>
  <c r="EC67" i="10"/>
  <c r="ES67" i="10"/>
  <c r="FI67" i="10"/>
  <c r="FY67" i="10"/>
  <c r="GS67" i="10"/>
  <c r="GI67" i="10"/>
  <c r="GY67" i="10"/>
  <c r="DZ67" i="10"/>
  <c r="DW67" i="10"/>
  <c r="EM67" i="10"/>
  <c r="FC67" i="10"/>
  <c r="FS67" i="10"/>
  <c r="EH67" i="10"/>
  <c r="GD67" i="10"/>
  <c r="HD67" i="10"/>
  <c r="GP67" i="10"/>
  <c r="EK67" i="10"/>
  <c r="FQ67" i="10"/>
  <c r="GG67" i="10"/>
  <c r="GQ67" i="10"/>
  <c r="DN67" i="10"/>
  <c r="FJ67" i="10"/>
  <c r="DS67" i="10"/>
  <c r="EI67" i="10"/>
  <c r="EY67" i="10"/>
  <c r="FO67" i="10"/>
  <c r="GE67" i="10"/>
  <c r="DV67" i="10"/>
  <c r="FR67" i="10"/>
  <c r="HB67" i="10"/>
  <c r="GZ67" i="10"/>
  <c r="EP67" i="10"/>
  <c r="GH67" i="10"/>
  <c r="DQ67" i="10"/>
  <c r="EG67" i="10"/>
  <c r="EW67" i="10"/>
  <c r="FM67" i="10"/>
  <c r="GC67" i="10"/>
  <c r="GW67" i="10"/>
  <c r="GM67" i="10"/>
  <c r="HC67" i="10"/>
  <c r="ID67" i="10"/>
  <c r="CT67" i="10" s="1"/>
  <c r="HQ67" i="10"/>
  <c r="CG67" i="10" s="1"/>
  <c r="HU67" i="10"/>
  <c r="CK67" i="10" s="1"/>
  <c r="HT67" i="10"/>
  <c r="CJ67" i="10" s="1"/>
  <c r="HY67" i="10"/>
  <c r="CO67" i="10" s="1"/>
  <c r="HZ67" i="10"/>
  <c r="CP67" i="10" s="1"/>
  <c r="IC67" i="10"/>
  <c r="CS67" i="10" s="1"/>
  <c r="IF67" i="10"/>
  <c r="CV67" i="10" s="1"/>
  <c r="HV67" i="10"/>
  <c r="CL67" i="10" s="1"/>
  <c r="IA67" i="10"/>
  <c r="CQ67" i="10" s="1"/>
  <c r="IE67" i="10"/>
  <c r="CU67" i="10" s="1"/>
  <c r="HS67" i="10"/>
  <c r="CI67" i="10" s="1"/>
  <c r="HW67" i="10"/>
  <c r="CM67" i="10" s="1"/>
  <c r="IB67" i="10"/>
  <c r="CR67" i="10" s="1"/>
  <c r="IN67" i="10"/>
  <c r="DD67" i="10" s="1"/>
  <c r="IH67" i="10"/>
  <c r="CX67" i="10" s="1"/>
  <c r="IO67" i="10"/>
  <c r="DE67" i="10" s="1"/>
  <c r="IL67" i="10"/>
  <c r="DB67" i="10" s="1"/>
  <c r="II67" i="10"/>
  <c r="CY67" i="10" s="1"/>
  <c r="IM67" i="10"/>
  <c r="DC67" i="10" s="1"/>
  <c r="IQ67" i="10"/>
  <c r="DG67" i="10" s="1"/>
  <c r="IP67" i="10"/>
  <c r="DF67" i="10" s="1"/>
  <c r="IK67" i="10"/>
  <c r="DA67" i="10" s="1"/>
  <c r="IJ67" i="10"/>
  <c r="CZ67" i="10" s="1"/>
  <c r="IG67" i="10"/>
  <c r="CW67" i="10" s="1"/>
  <c r="HR67" i="10"/>
  <c r="CH67" i="10" s="1"/>
  <c r="HX67" i="10"/>
  <c r="CN67" i="10" s="1"/>
  <c r="CV77" i="9" l="1"/>
  <c r="CO77" i="9"/>
  <c r="CK77" i="9"/>
  <c r="CG77" i="9"/>
  <c r="CB77" i="9"/>
  <c r="BQ77" i="9"/>
  <c r="CD77" i="9"/>
  <c r="CC77" i="9"/>
  <c r="CR77" i="9"/>
  <c r="CT77" i="9"/>
  <c r="BT77" i="9"/>
  <c r="BR77" i="9"/>
  <c r="BP77" i="9"/>
  <c r="BK77" i="9"/>
  <c r="CL77" i="9"/>
  <c r="CX77" i="9"/>
  <c r="BN77" i="9"/>
  <c r="CJ77" i="9"/>
  <c r="CH77" i="9"/>
  <c r="BL77" i="9"/>
  <c r="BJ77" i="9"/>
  <c r="BW77" i="9"/>
  <c r="CQ77" i="9"/>
  <c r="BU77" i="9"/>
  <c r="CM77" i="9"/>
  <c r="BI77" i="9"/>
  <c r="CA77" i="9"/>
  <c r="CE77" i="9"/>
  <c r="CW77" i="9"/>
  <c r="CN77" i="9"/>
  <c r="BV77" i="9"/>
  <c r="BY77" i="9"/>
  <c r="BZ77" i="9"/>
  <c r="CP77" i="9"/>
  <c r="CI77" i="9"/>
  <c r="BH77" i="9"/>
  <c r="BG77" i="9"/>
  <c r="BX77" i="9"/>
  <c r="BO77" i="9"/>
  <c r="CF77" i="9"/>
  <c r="BS77" i="9"/>
  <c r="CU77" i="9"/>
  <c r="CS77" i="9"/>
  <c r="BM77" i="9"/>
  <c r="HN67" i="10"/>
  <c r="HO68" i="10" s="1"/>
  <c r="CZ77" i="9" l="1"/>
  <c r="DC77" i="9"/>
  <c r="DR68" i="10"/>
  <c r="ES68" i="10"/>
  <c r="FJ68" i="10"/>
  <c r="EA68" i="10"/>
  <c r="GL68" i="10"/>
  <c r="DJ68" i="10"/>
  <c r="FR68" i="10"/>
  <c r="DX68" i="10"/>
  <c r="EO68" i="10"/>
  <c r="FY68" i="10"/>
  <c r="EG68" i="10"/>
  <c r="EK68" i="10"/>
  <c r="GK68" i="10"/>
  <c r="GX68" i="10"/>
  <c r="DI68" i="10"/>
  <c r="DO68" i="10"/>
  <c r="GI68" i="10"/>
  <c r="EI68" i="10"/>
  <c r="DP68" i="10"/>
  <c r="HH68" i="10"/>
  <c r="FS68" i="10"/>
  <c r="GB68" i="10"/>
  <c r="HA68" i="10"/>
  <c r="FN68" i="10"/>
  <c r="FA68" i="10"/>
  <c r="FI68" i="10"/>
  <c r="GP68" i="10"/>
  <c r="EP68" i="10"/>
  <c r="DT68" i="10"/>
  <c r="DS68" i="10"/>
  <c r="FL68" i="10"/>
  <c r="FW68" i="10"/>
  <c r="HI68" i="10"/>
  <c r="HK68" i="10" s="1"/>
  <c r="FF68" i="10"/>
  <c r="DZ68" i="10"/>
  <c r="FO68" i="10"/>
  <c r="GW68" i="10"/>
  <c r="HG68" i="10"/>
  <c r="GZ68" i="10"/>
  <c r="CG68" i="10"/>
  <c r="EV68" i="10"/>
  <c r="FU68" i="10"/>
  <c r="GA68" i="10"/>
  <c r="DV68" i="10"/>
  <c r="FH68" i="10"/>
  <c r="GU68" i="10"/>
  <c r="DN68" i="10"/>
  <c r="EF68" i="10"/>
  <c r="EN68" i="10"/>
  <c r="DY68" i="10"/>
  <c r="EX68" i="10"/>
  <c r="GY68" i="10"/>
  <c r="GG68" i="10"/>
  <c r="DQ68" i="10"/>
  <c r="FT68" i="10"/>
  <c r="FK68" i="10"/>
  <c r="EW68" i="10"/>
  <c r="EB68" i="10"/>
  <c r="GN68" i="10"/>
  <c r="FB68" i="10"/>
  <c r="ED68" i="10"/>
  <c r="FC68" i="10"/>
  <c r="HB68" i="10"/>
  <c r="CF68" i="10"/>
  <c r="GT68" i="10"/>
  <c r="GM68" i="10"/>
  <c r="EZ68" i="10"/>
  <c r="DU68" i="10"/>
  <c r="HC68" i="10"/>
  <c r="FZ68" i="10"/>
  <c r="EJ68" i="10"/>
  <c r="GJ68" i="10"/>
  <c r="EH68" i="10"/>
  <c r="FD68" i="10"/>
  <c r="HD68" i="10"/>
  <c r="DK68" i="10"/>
  <c r="EU68" i="10"/>
  <c r="GQ68" i="10"/>
  <c r="FE68" i="10"/>
  <c r="GV68" i="10"/>
  <c r="EQ68" i="10"/>
  <c r="DW68" i="10"/>
  <c r="ER68" i="10"/>
  <c r="DL68" i="10"/>
  <c r="ET68" i="10"/>
  <c r="FV68" i="10"/>
  <c r="GR68" i="10"/>
  <c r="FQ68" i="10"/>
  <c r="FM68" i="10"/>
  <c r="GE68" i="10"/>
  <c r="FX68" i="10"/>
  <c r="FG68" i="10"/>
  <c r="GO68" i="10"/>
  <c r="EE68" i="10"/>
  <c r="EM68" i="10"/>
  <c r="EY68" i="10"/>
  <c r="GC68" i="10"/>
  <c r="EC68" i="10"/>
  <c r="FP68" i="10"/>
  <c r="GF68" i="10"/>
  <c r="HF68" i="10"/>
  <c r="HE68" i="10"/>
  <c r="DM68" i="10"/>
  <c r="GD68" i="10"/>
  <c r="GH68" i="10"/>
  <c r="EL68" i="10"/>
  <c r="GS68" i="10"/>
  <c r="HR68" i="10"/>
  <c r="CI68" i="10" s="1"/>
  <c r="IO68" i="10"/>
  <c r="DF68" i="10" s="1"/>
  <c r="HU68" i="10"/>
  <c r="CL68" i="10" s="1"/>
  <c r="HZ68" i="10"/>
  <c r="CQ68" i="10" s="1"/>
  <c r="IB68" i="10"/>
  <c r="CS68" i="10" s="1"/>
  <c r="IJ68" i="10"/>
  <c r="DA68" i="10" s="1"/>
  <c r="IQ68" i="10"/>
  <c r="DH68" i="10" s="1"/>
  <c r="IK68" i="10"/>
  <c r="DB68" i="10" s="1"/>
  <c r="IG68" i="10"/>
  <c r="CX68" i="10" s="1"/>
  <c r="IH68" i="10"/>
  <c r="CY68" i="10" s="1"/>
  <c r="HX68" i="10"/>
  <c r="CO68" i="10" s="1"/>
  <c r="IE68" i="10"/>
  <c r="CV68" i="10" s="1"/>
  <c r="HY68" i="10"/>
  <c r="CP68" i="10" s="1"/>
  <c r="IP68" i="10"/>
  <c r="DG68" i="10" s="1"/>
  <c r="IC68" i="10"/>
  <c r="CT68" i="10" s="1"/>
  <c r="IA68" i="10"/>
  <c r="CR68" i="10" s="1"/>
  <c r="ID68" i="10"/>
  <c r="CU68" i="10" s="1"/>
  <c r="II68" i="10"/>
  <c r="CZ68" i="10" s="1"/>
  <c r="IM68" i="10"/>
  <c r="DD68" i="10" s="1"/>
  <c r="HV68" i="10"/>
  <c r="CM68" i="10" s="1"/>
  <c r="HS68" i="10"/>
  <c r="CJ68" i="10" s="1"/>
  <c r="HQ68" i="10"/>
  <c r="CH68" i="10" s="1"/>
  <c r="HT68" i="10"/>
  <c r="CK68" i="10" s="1"/>
  <c r="IN68" i="10"/>
  <c r="DE68" i="10" s="1"/>
  <c r="IL68" i="10"/>
  <c r="DC68" i="10" s="1"/>
  <c r="IF68" i="10"/>
  <c r="CW68" i="10" s="1"/>
  <c r="HW68" i="10"/>
  <c r="CN68" i="10" s="1"/>
  <c r="DF78" i="9" l="1"/>
  <c r="DP78" i="9"/>
  <c r="DL78" i="9"/>
  <c r="DK78" i="9"/>
  <c r="DJ78" i="9"/>
  <c r="DH78" i="9"/>
  <c r="DI78" i="9"/>
  <c r="DG78" i="9"/>
  <c r="DM78" i="9"/>
  <c r="DD78" i="9"/>
  <c r="DN78" i="9"/>
  <c r="DO78" i="9"/>
  <c r="HN68" i="10"/>
  <c r="HO69" i="10" s="1"/>
  <c r="BY78" i="9" l="1"/>
  <c r="CX78" i="9"/>
  <c r="CH78" i="9"/>
  <c r="CK78" i="9"/>
  <c r="CS78" i="9"/>
  <c r="CP78" i="9"/>
  <c r="CJ78" i="9"/>
  <c r="CO78" i="9"/>
  <c r="BO78" i="9"/>
  <c r="BJ78" i="9"/>
  <c r="BR78" i="9"/>
  <c r="CL78" i="9"/>
  <c r="BM78" i="9"/>
  <c r="CA78" i="9"/>
  <c r="CN78" i="9"/>
  <c r="BK78" i="9"/>
  <c r="CF78" i="9"/>
  <c r="BV78" i="9"/>
  <c r="BZ78" i="9"/>
  <c r="BN78" i="9"/>
  <c r="CV78" i="9"/>
  <c r="CG78" i="9"/>
  <c r="CI78" i="9"/>
  <c r="BT78" i="9"/>
  <c r="CE78" i="9"/>
  <c r="CU78" i="9"/>
  <c r="BI78" i="9"/>
  <c r="CT78" i="9"/>
  <c r="BU78" i="9"/>
  <c r="BS78" i="9"/>
  <c r="CW78" i="9"/>
  <c r="BP78" i="9"/>
  <c r="BH78" i="9"/>
  <c r="CQ78" i="9"/>
  <c r="CD78" i="9"/>
  <c r="BL78" i="9"/>
  <c r="BX78" i="9"/>
  <c r="BW78" i="9"/>
  <c r="BQ78" i="9"/>
  <c r="CC78" i="9"/>
  <c r="BG78" i="9"/>
  <c r="CM78" i="9"/>
  <c r="CR78" i="9"/>
  <c r="CB78" i="9"/>
  <c r="GX69" i="10"/>
  <c r="HI69" i="10"/>
  <c r="HK69" i="10" s="1"/>
  <c r="EN69" i="10"/>
  <c r="GT69" i="10"/>
  <c r="DW69" i="10"/>
  <c r="FP69" i="10"/>
  <c r="FW69" i="10"/>
  <c r="HD69" i="10"/>
  <c r="EA69" i="10"/>
  <c r="DP69" i="10"/>
  <c r="FF69" i="10"/>
  <c r="DY69" i="10"/>
  <c r="GM69" i="10"/>
  <c r="ER69" i="10"/>
  <c r="GF69" i="10"/>
  <c r="DT69" i="10"/>
  <c r="EZ69" i="10"/>
  <c r="DR69" i="10"/>
  <c r="FN69" i="10"/>
  <c r="GZ69" i="10"/>
  <c r="EX69" i="10"/>
  <c r="FZ69" i="10"/>
  <c r="DL69" i="10"/>
  <c r="HF69" i="10"/>
  <c r="EK69" i="10"/>
  <c r="CH69" i="10"/>
  <c r="EQ69" i="10"/>
  <c r="FI69" i="10"/>
  <c r="ED69" i="10"/>
  <c r="EY69" i="10"/>
  <c r="GU69" i="10"/>
  <c r="FC69" i="10"/>
  <c r="GC69" i="10"/>
  <c r="FB69" i="10"/>
  <c r="HH69" i="10"/>
  <c r="DN69" i="10"/>
  <c r="GV69" i="10"/>
  <c r="DX69" i="10"/>
  <c r="EJ69" i="10"/>
  <c r="EI69" i="10"/>
  <c r="GG69" i="10"/>
  <c r="FV69" i="10"/>
  <c r="DV69" i="10"/>
  <c r="FR69" i="10"/>
  <c r="HG69" i="10"/>
  <c r="HC69" i="10"/>
  <c r="GD69" i="10"/>
  <c r="EG69" i="10"/>
  <c r="CG69" i="10"/>
  <c r="FD69" i="10"/>
  <c r="GH69" i="10"/>
  <c r="GY69" i="10"/>
  <c r="FX69" i="10"/>
  <c r="EO69" i="10"/>
  <c r="FH69" i="10"/>
  <c r="DK69" i="10"/>
  <c r="GK69" i="10"/>
  <c r="EL69" i="10"/>
  <c r="DS69" i="10"/>
  <c r="EU69" i="10"/>
  <c r="FS69" i="10"/>
  <c r="EC69" i="10"/>
  <c r="DZ69" i="10"/>
  <c r="HB69" i="10"/>
  <c r="EE69" i="10"/>
  <c r="FO69" i="10"/>
  <c r="FJ69" i="10"/>
  <c r="GW69" i="10"/>
  <c r="DU69" i="10"/>
  <c r="DM69" i="10"/>
  <c r="ET69" i="10"/>
  <c r="HA69" i="10"/>
  <c r="DQ69" i="10"/>
  <c r="GR69" i="10"/>
  <c r="FE69" i="10"/>
  <c r="EP69" i="10"/>
  <c r="FT69" i="10"/>
  <c r="FQ69" i="10"/>
  <c r="GI69" i="10"/>
  <c r="DJ69" i="10"/>
  <c r="GB69" i="10"/>
  <c r="EV69" i="10"/>
  <c r="EW69" i="10"/>
  <c r="GJ69" i="10"/>
  <c r="FG69" i="10"/>
  <c r="GS69" i="10"/>
  <c r="FK69" i="10"/>
  <c r="EM69" i="10"/>
  <c r="FY69" i="10"/>
  <c r="GP69" i="10"/>
  <c r="FU69" i="10"/>
  <c r="EB69" i="10"/>
  <c r="EH69" i="10"/>
  <c r="GO69" i="10"/>
  <c r="GL69" i="10"/>
  <c r="EF69" i="10"/>
  <c r="FM69" i="10"/>
  <c r="DO69" i="10"/>
  <c r="FL69" i="10"/>
  <c r="GA69" i="10"/>
  <c r="GN69" i="10"/>
  <c r="GQ69" i="10"/>
  <c r="GE69" i="10"/>
  <c r="ES69" i="10"/>
  <c r="FA69" i="10"/>
  <c r="CF69" i="10"/>
  <c r="HE69" i="10"/>
  <c r="IQ69" i="10"/>
  <c r="DI69" i="10" s="1"/>
  <c r="IN69" i="10"/>
  <c r="DF69" i="10" s="1"/>
  <c r="IG69" i="10"/>
  <c r="CY69" i="10" s="1"/>
  <c r="II69" i="10"/>
  <c r="DA69" i="10" s="1"/>
  <c r="IB69" i="10"/>
  <c r="CT69" i="10" s="1"/>
  <c r="HQ69" i="10"/>
  <c r="CI69" i="10" s="1"/>
  <c r="ID69" i="10"/>
  <c r="CV69" i="10" s="1"/>
  <c r="HZ69" i="10"/>
  <c r="CR69" i="10" s="1"/>
  <c r="HX69" i="10"/>
  <c r="CP69" i="10" s="1"/>
  <c r="IE69" i="10"/>
  <c r="CW69" i="10" s="1"/>
  <c r="IC69" i="10"/>
  <c r="CU69" i="10" s="1"/>
  <c r="IL69" i="10"/>
  <c r="DD69" i="10" s="1"/>
  <c r="HV69" i="10"/>
  <c r="CN69" i="10" s="1"/>
  <c r="IA69" i="10"/>
  <c r="CS69" i="10" s="1"/>
  <c r="HW69" i="10"/>
  <c r="CO69" i="10" s="1"/>
  <c r="HS69" i="10"/>
  <c r="CK69" i="10" s="1"/>
  <c r="HU69" i="10"/>
  <c r="CM69" i="10" s="1"/>
  <c r="IH69" i="10"/>
  <c r="CZ69" i="10" s="1"/>
  <c r="IK69" i="10"/>
  <c r="DC69" i="10" s="1"/>
  <c r="IP69" i="10"/>
  <c r="DH69" i="10" s="1"/>
  <c r="HY69" i="10"/>
  <c r="CQ69" i="10" s="1"/>
  <c r="HR69" i="10"/>
  <c r="CJ69" i="10" s="1"/>
  <c r="IF69" i="10"/>
  <c r="CX69" i="10" s="1"/>
  <c r="IM69" i="10"/>
  <c r="DE69" i="10" s="1"/>
  <c r="HT69" i="10"/>
  <c r="CL69" i="10" s="1"/>
  <c r="IO69" i="10"/>
  <c r="DG69" i="10" s="1"/>
  <c r="IJ69" i="10"/>
  <c r="DB69" i="10" s="1"/>
  <c r="CZ78" i="9" l="1"/>
  <c r="DC78" i="9"/>
  <c r="HN69" i="10"/>
  <c r="HO70" i="10" s="1"/>
  <c r="DM79" i="9" l="1"/>
  <c r="DK79" i="9"/>
  <c r="DI79" i="9"/>
  <c r="DD79" i="9"/>
  <c r="DP79" i="9"/>
  <c r="DG79" i="9"/>
  <c r="DJ79" i="9"/>
  <c r="DN79" i="9"/>
  <c r="DH79" i="9"/>
  <c r="DF79" i="9"/>
  <c r="DL79" i="9"/>
  <c r="DO79" i="9"/>
  <c r="EY70" i="10"/>
  <c r="HC70" i="10"/>
  <c r="EW70" i="10"/>
  <c r="FF70" i="10"/>
  <c r="GP70" i="10"/>
  <c r="GD70" i="10"/>
  <c r="FT70" i="10"/>
  <c r="FN70" i="10"/>
  <c r="HI70" i="10"/>
  <c r="HK70" i="10" s="1"/>
  <c r="EG70" i="10"/>
  <c r="GB70" i="10"/>
  <c r="GF70" i="10"/>
  <c r="GS70" i="10"/>
  <c r="FC70" i="10"/>
  <c r="FK70" i="10"/>
  <c r="DL70" i="10"/>
  <c r="DK70" i="10"/>
  <c r="GQ70" i="10"/>
  <c r="GM70" i="10"/>
  <c r="GC70" i="10"/>
  <c r="GH70" i="10"/>
  <c r="FO70" i="10"/>
  <c r="EF70" i="10"/>
  <c r="HH70" i="10"/>
  <c r="EV70" i="10"/>
  <c r="FP70" i="10"/>
  <c r="FZ70" i="10"/>
  <c r="DX70" i="10"/>
  <c r="GY70" i="10"/>
  <c r="FJ70" i="10"/>
  <c r="FG70" i="10"/>
  <c r="GN70" i="10"/>
  <c r="EQ70" i="10"/>
  <c r="EU70" i="10"/>
  <c r="GO70" i="10"/>
  <c r="DU70" i="10"/>
  <c r="GT70" i="10"/>
  <c r="DN70" i="10"/>
  <c r="DQ70" i="10"/>
  <c r="HE70" i="10"/>
  <c r="ED70" i="10"/>
  <c r="GX70" i="10"/>
  <c r="EZ70" i="10"/>
  <c r="GV70" i="10"/>
  <c r="DM70" i="10"/>
  <c r="GJ70" i="10"/>
  <c r="GA70" i="10"/>
  <c r="HG70" i="10"/>
  <c r="DO70" i="10"/>
  <c r="DP70" i="10"/>
  <c r="CH70" i="10"/>
  <c r="EI70" i="10"/>
  <c r="FH70" i="10"/>
  <c r="ET70" i="10"/>
  <c r="FY70" i="10"/>
  <c r="FA70" i="10"/>
  <c r="GU70" i="10"/>
  <c r="CF70" i="10"/>
  <c r="DY70" i="10"/>
  <c r="EE70" i="10"/>
  <c r="FL70" i="10"/>
  <c r="CG70" i="10"/>
  <c r="EA70" i="10"/>
  <c r="EK70" i="10"/>
  <c r="EC70" i="10"/>
  <c r="EB70" i="10"/>
  <c r="HA70" i="10"/>
  <c r="DR70" i="10"/>
  <c r="FB70" i="10"/>
  <c r="DZ70" i="10"/>
  <c r="FM70" i="10"/>
  <c r="FX70" i="10"/>
  <c r="CI70" i="10"/>
  <c r="DT70" i="10"/>
  <c r="FD70" i="10"/>
  <c r="GE70" i="10"/>
  <c r="GZ70" i="10"/>
  <c r="GK70" i="10"/>
  <c r="FU70" i="10"/>
  <c r="GW70" i="10"/>
  <c r="EO70" i="10"/>
  <c r="HD70" i="10"/>
  <c r="HF70" i="10"/>
  <c r="FV70" i="10"/>
  <c r="FS70" i="10"/>
  <c r="EP70" i="10"/>
  <c r="GL70" i="10"/>
  <c r="EN70" i="10"/>
  <c r="EJ70" i="10"/>
  <c r="GI70" i="10"/>
  <c r="DW70" i="10"/>
  <c r="EX70" i="10"/>
  <c r="DV70" i="10"/>
  <c r="EL70" i="10"/>
  <c r="GR70" i="10"/>
  <c r="EM70" i="10"/>
  <c r="ES70" i="10"/>
  <c r="HB70" i="10"/>
  <c r="ER70" i="10"/>
  <c r="FI70" i="10"/>
  <c r="FR70" i="10"/>
  <c r="DS70" i="10"/>
  <c r="FQ70" i="10"/>
  <c r="EH70" i="10"/>
  <c r="FW70" i="10"/>
  <c r="GG70" i="10"/>
  <c r="FE70" i="10"/>
  <c r="IJ70" i="10"/>
  <c r="DC70" i="10" s="1"/>
  <c r="II70" i="10"/>
  <c r="DB70" i="10" s="1"/>
  <c r="IG70" i="10"/>
  <c r="CZ70" i="10" s="1"/>
  <c r="IP70" i="10"/>
  <c r="DI70" i="10" s="1"/>
  <c r="ID70" i="10"/>
  <c r="CW70" i="10" s="1"/>
  <c r="HR70" i="10"/>
  <c r="CK70" i="10" s="1"/>
  <c r="HT70" i="10"/>
  <c r="CM70" i="10" s="1"/>
  <c r="HZ70" i="10"/>
  <c r="CS70" i="10" s="1"/>
  <c r="HU70" i="10"/>
  <c r="CN70" i="10" s="1"/>
  <c r="HY70" i="10"/>
  <c r="CR70" i="10" s="1"/>
  <c r="HQ70" i="10"/>
  <c r="CJ70" i="10" s="1"/>
  <c r="IF70" i="10"/>
  <c r="CY70" i="10" s="1"/>
  <c r="IK70" i="10"/>
  <c r="DD70" i="10" s="1"/>
  <c r="IE70" i="10"/>
  <c r="CX70" i="10" s="1"/>
  <c r="IH70" i="10"/>
  <c r="DA70" i="10" s="1"/>
  <c r="IM70" i="10"/>
  <c r="DF70" i="10" s="1"/>
  <c r="IA70" i="10"/>
  <c r="CT70" i="10" s="1"/>
  <c r="HW70" i="10"/>
  <c r="CP70" i="10" s="1"/>
  <c r="IL70" i="10"/>
  <c r="DE70" i="10" s="1"/>
  <c r="HS70" i="10"/>
  <c r="CL70" i="10" s="1"/>
  <c r="IC70" i="10"/>
  <c r="CV70" i="10" s="1"/>
  <c r="IN70" i="10"/>
  <c r="DG70" i="10" s="1"/>
  <c r="IB70" i="10"/>
  <c r="CU70" i="10" s="1"/>
  <c r="IO70" i="10"/>
  <c r="DH70" i="10" s="1"/>
  <c r="HX70" i="10"/>
  <c r="CQ70" i="10" s="1"/>
  <c r="HV70" i="10"/>
  <c r="CO70" i="10" s="1"/>
  <c r="IQ70" i="10"/>
  <c r="DJ70" i="10" s="1"/>
  <c r="CC79" i="9" l="1"/>
  <c r="CL79" i="9"/>
  <c r="CD79" i="9"/>
  <c r="BZ79" i="9"/>
  <c r="CH79" i="9"/>
  <c r="BN79" i="9"/>
  <c r="CQ79" i="9"/>
  <c r="BV79" i="9"/>
  <c r="CX79" i="9"/>
  <c r="BX79" i="9"/>
  <c r="CV79" i="9"/>
  <c r="CS79" i="9"/>
  <c r="CK79" i="9"/>
  <c r="CN79" i="9"/>
  <c r="CB79" i="9"/>
  <c r="BS79" i="9"/>
  <c r="CU79" i="9"/>
  <c r="BG79" i="9"/>
  <c r="BQ79" i="9"/>
  <c r="CT79" i="9"/>
  <c r="CG79" i="9"/>
  <c r="BP79" i="9"/>
  <c r="CW79" i="9"/>
  <c r="CO79" i="9"/>
  <c r="CA79" i="9"/>
  <c r="BH79" i="9"/>
  <c r="CF79" i="9"/>
  <c r="BY79" i="9"/>
  <c r="BT79" i="9"/>
  <c r="CR79" i="9"/>
  <c r="BI79" i="9"/>
  <c r="BR79" i="9"/>
  <c r="BL79" i="9"/>
  <c r="CM79" i="9"/>
  <c r="BJ79" i="9"/>
  <c r="BU79" i="9"/>
  <c r="BM79" i="9"/>
  <c r="BK79" i="9"/>
  <c r="CI79" i="9"/>
  <c r="CJ79" i="9"/>
  <c r="BW79" i="9"/>
  <c r="CP79" i="9"/>
  <c r="CE79" i="9"/>
  <c r="BO79" i="9"/>
  <c r="HN70" i="10"/>
  <c r="HO71" i="10" s="1"/>
  <c r="DC79" i="9" l="1"/>
  <c r="CZ79" i="9"/>
  <c r="GN71" i="10"/>
  <c r="HA71" i="10"/>
  <c r="EO71" i="10"/>
  <c r="ES71" i="10"/>
  <c r="FQ71" i="10"/>
  <c r="GS71" i="10"/>
  <c r="EV71" i="10"/>
  <c r="EZ71" i="10"/>
  <c r="CF71" i="10"/>
  <c r="FX71" i="10"/>
  <c r="EP71" i="10"/>
  <c r="FR71" i="10"/>
  <c r="GD71" i="10"/>
  <c r="FP71" i="10"/>
  <c r="HE71" i="10"/>
  <c r="FA71" i="10"/>
  <c r="FD71" i="10"/>
  <c r="DW71" i="10"/>
  <c r="EW71" i="10"/>
  <c r="GC71" i="10"/>
  <c r="GO71" i="10"/>
  <c r="DO71" i="10"/>
  <c r="CG71" i="10"/>
  <c r="GW71" i="10"/>
  <c r="FE71" i="10"/>
  <c r="CJ71" i="10"/>
  <c r="DX71" i="10"/>
  <c r="EA71" i="10"/>
  <c r="DV71" i="10"/>
  <c r="HI71" i="10"/>
  <c r="HK71" i="10" s="1"/>
  <c r="DQ71" i="10"/>
  <c r="DR71" i="10"/>
  <c r="HB71" i="10"/>
  <c r="GM71" i="10"/>
  <c r="EI71" i="10"/>
  <c r="GL71" i="10"/>
  <c r="DL71" i="10"/>
  <c r="DM71" i="10"/>
  <c r="GE71" i="10"/>
  <c r="EM71" i="10"/>
  <c r="FF71" i="10"/>
  <c r="DN71" i="10"/>
  <c r="FM71" i="10"/>
  <c r="FS71" i="10"/>
  <c r="EY71" i="10"/>
  <c r="GY71" i="10"/>
  <c r="GA71" i="10"/>
  <c r="EE71" i="10"/>
  <c r="DT71" i="10"/>
  <c r="GI71" i="10"/>
  <c r="EG71" i="10"/>
  <c r="FJ71" i="10"/>
  <c r="GV71" i="10"/>
  <c r="FL71" i="10"/>
  <c r="FU71" i="10"/>
  <c r="GR71" i="10"/>
  <c r="FT71" i="10"/>
  <c r="EF71" i="10"/>
  <c r="GT71" i="10"/>
  <c r="FH71" i="10"/>
  <c r="EB71" i="10"/>
  <c r="FV71" i="10"/>
  <c r="GF71" i="10"/>
  <c r="GJ71" i="10"/>
  <c r="GZ71" i="10"/>
  <c r="EN71" i="10"/>
  <c r="FO71" i="10"/>
  <c r="FY71" i="10"/>
  <c r="HD71" i="10"/>
  <c r="HC71" i="10"/>
  <c r="DU71" i="10"/>
  <c r="FB71" i="10"/>
  <c r="GG71" i="10"/>
  <c r="FG71" i="10"/>
  <c r="DP71" i="10"/>
  <c r="GH71" i="10"/>
  <c r="ET71" i="10"/>
  <c r="FI71" i="10"/>
  <c r="FC71" i="10"/>
  <c r="FW71" i="10"/>
  <c r="FN71" i="10"/>
  <c r="HH71" i="10"/>
  <c r="GX71" i="10"/>
  <c r="DY71" i="10"/>
  <c r="CI71" i="10"/>
  <c r="EJ71" i="10"/>
  <c r="EH71" i="10"/>
  <c r="GP71" i="10"/>
  <c r="GQ71" i="10"/>
  <c r="EQ71" i="10"/>
  <c r="CH71" i="10"/>
  <c r="EK71" i="10"/>
  <c r="GK71" i="10"/>
  <c r="EL71" i="10"/>
  <c r="ER71" i="10"/>
  <c r="FK71" i="10"/>
  <c r="EU71" i="10"/>
  <c r="HG71" i="10"/>
  <c r="EC71" i="10"/>
  <c r="HF71" i="10"/>
  <c r="DS71" i="10"/>
  <c r="GB71" i="10"/>
  <c r="FZ71" i="10"/>
  <c r="ED71" i="10"/>
  <c r="GU71" i="10"/>
  <c r="DZ71" i="10"/>
  <c r="EX71" i="10"/>
  <c r="IQ71" i="10"/>
  <c r="DK71" i="10" s="1"/>
  <c r="IE71" i="10"/>
  <c r="CY71" i="10" s="1"/>
  <c r="IL71" i="10"/>
  <c r="DF71" i="10" s="1"/>
  <c r="IJ71" i="10"/>
  <c r="DD71" i="10" s="1"/>
  <c r="IF71" i="10"/>
  <c r="CZ71" i="10" s="1"/>
  <c r="HS71" i="10"/>
  <c r="CM71" i="10" s="1"/>
  <c r="HY71" i="10"/>
  <c r="CS71" i="10" s="1"/>
  <c r="HQ71" i="10"/>
  <c r="CK71" i="10" s="1"/>
  <c r="IM71" i="10"/>
  <c r="DG71" i="10" s="1"/>
  <c r="IB71" i="10"/>
  <c r="CV71" i="10" s="1"/>
  <c r="HX71" i="10"/>
  <c r="CR71" i="10" s="1"/>
  <c r="IK71" i="10"/>
  <c r="DE71" i="10" s="1"/>
  <c r="IP71" i="10"/>
  <c r="DJ71" i="10" s="1"/>
  <c r="HZ71" i="10"/>
  <c r="CT71" i="10" s="1"/>
  <c r="HR71" i="10"/>
  <c r="CL71" i="10" s="1"/>
  <c r="HV71" i="10"/>
  <c r="CP71" i="10" s="1"/>
  <c r="HT71" i="10"/>
  <c r="CN71" i="10" s="1"/>
  <c r="IA71" i="10"/>
  <c r="CU71" i="10" s="1"/>
  <c r="IN71" i="10"/>
  <c r="DH71" i="10" s="1"/>
  <c r="IH71" i="10"/>
  <c r="DB71" i="10" s="1"/>
  <c r="ID71" i="10"/>
  <c r="CX71" i="10" s="1"/>
  <c r="HW71" i="10"/>
  <c r="CQ71" i="10" s="1"/>
  <c r="IG71" i="10"/>
  <c r="DA71" i="10" s="1"/>
  <c r="HU71" i="10"/>
  <c r="CO71" i="10" s="1"/>
  <c r="IO71" i="10"/>
  <c r="DI71" i="10" s="1"/>
  <c r="IC71" i="10"/>
  <c r="CW71" i="10" s="1"/>
  <c r="II71" i="10"/>
  <c r="DC71" i="10" s="1"/>
  <c r="DG80" i="9" l="1"/>
  <c r="DH80" i="9"/>
  <c r="DN80" i="9"/>
  <c r="DD80" i="9"/>
  <c r="DM80" i="9"/>
  <c r="DF80" i="9"/>
  <c r="DI80" i="9"/>
  <c r="DJ80" i="9"/>
  <c r="DO80" i="9"/>
  <c r="DK80" i="9"/>
  <c r="DP80" i="9"/>
  <c r="DL80" i="9"/>
  <c r="HN71" i="10"/>
  <c r="HO72" i="10" s="1"/>
  <c r="BO80" i="9" l="1"/>
  <c r="BZ80" i="9"/>
  <c r="BJ80" i="9"/>
  <c r="BQ80" i="9"/>
  <c r="CD80" i="9"/>
  <c r="CM80" i="9"/>
  <c r="BG80" i="9"/>
  <c r="BN80" i="9"/>
  <c r="CE80" i="9"/>
  <c r="BL80" i="9"/>
  <c r="CU80" i="9"/>
  <c r="CH80" i="9"/>
  <c r="CL80" i="9"/>
  <c r="BK80" i="9"/>
  <c r="BT80" i="9"/>
  <c r="CK80" i="9"/>
  <c r="CC80" i="9"/>
  <c r="BH80" i="9"/>
  <c r="CA80" i="9"/>
  <c r="BY80" i="9"/>
  <c r="BU80" i="9"/>
  <c r="BI80" i="9"/>
  <c r="CB80" i="9"/>
  <c r="BR80" i="9"/>
  <c r="CR80" i="9"/>
  <c r="CS80" i="9"/>
  <c r="CT80" i="9"/>
  <c r="CF80" i="9"/>
  <c r="CV80" i="9"/>
  <c r="BS80" i="9"/>
  <c r="CN80" i="9"/>
  <c r="CJ80" i="9"/>
  <c r="BW80" i="9"/>
  <c r="CX80" i="9"/>
  <c r="BV80" i="9"/>
  <c r="CI80" i="9"/>
  <c r="CW80" i="9"/>
  <c r="CQ80" i="9"/>
  <c r="CP80" i="9"/>
  <c r="BP80" i="9"/>
  <c r="BX80" i="9"/>
  <c r="CO80" i="9"/>
  <c r="BM80" i="9"/>
  <c r="CG80" i="9"/>
  <c r="FR72" i="10"/>
  <c r="FM72" i="10"/>
  <c r="GH72" i="10"/>
  <c r="EV72" i="10"/>
  <c r="FO72" i="10"/>
  <c r="GD72" i="10"/>
  <c r="FS72" i="10"/>
  <c r="ET72" i="10"/>
  <c r="EO72" i="10"/>
  <c r="HA72" i="10"/>
  <c r="HB72" i="10"/>
  <c r="EN72" i="10"/>
  <c r="HG72" i="10"/>
  <c r="EF72" i="10"/>
  <c r="CK72" i="10"/>
  <c r="FA72" i="10"/>
  <c r="GJ72" i="10"/>
  <c r="FK72" i="10"/>
  <c r="HE72" i="10"/>
  <c r="DN72" i="10"/>
  <c r="DP72" i="10"/>
  <c r="GN72" i="10"/>
  <c r="FD72" i="10"/>
  <c r="DR72" i="10"/>
  <c r="EE72" i="10"/>
  <c r="GZ72" i="10"/>
  <c r="FN72" i="10"/>
  <c r="EU72" i="10"/>
  <c r="FC72" i="10"/>
  <c r="GS72" i="10"/>
  <c r="DO72" i="10"/>
  <c r="GV72" i="10"/>
  <c r="HC72" i="10"/>
  <c r="EJ72" i="10"/>
  <c r="GB72" i="10"/>
  <c r="GF72" i="10"/>
  <c r="DX72" i="10"/>
  <c r="GT72" i="10"/>
  <c r="EK72" i="10"/>
  <c r="DM72" i="10"/>
  <c r="EX72" i="10"/>
  <c r="EA72" i="10"/>
  <c r="FH72" i="10"/>
  <c r="GK72" i="10"/>
  <c r="DU72" i="10"/>
  <c r="DW72" i="10"/>
  <c r="DT72" i="10"/>
  <c r="HH72" i="10"/>
  <c r="CG72" i="10"/>
  <c r="EC72" i="10"/>
  <c r="DQ72" i="10"/>
  <c r="FW72" i="10"/>
  <c r="GC72" i="10"/>
  <c r="EG72" i="10"/>
  <c r="DY72" i="10"/>
  <c r="HF72" i="10"/>
  <c r="EW72" i="10"/>
  <c r="GI72" i="10"/>
  <c r="EH72" i="10"/>
  <c r="FQ72" i="10"/>
  <c r="GO72" i="10"/>
  <c r="GL72" i="10"/>
  <c r="FJ72" i="10"/>
  <c r="HD72" i="10"/>
  <c r="CI72" i="10"/>
  <c r="DS72" i="10"/>
  <c r="FL72" i="10"/>
  <c r="CH72" i="10"/>
  <c r="FX72" i="10"/>
  <c r="CJ72" i="10"/>
  <c r="FF72" i="10"/>
  <c r="FT72" i="10"/>
  <c r="FG72" i="10"/>
  <c r="EQ72" i="10"/>
  <c r="DZ72" i="10"/>
  <c r="GM72" i="10"/>
  <c r="GA72" i="10"/>
  <c r="ES72" i="10"/>
  <c r="EI72" i="10"/>
  <c r="FY72" i="10"/>
  <c r="EZ72" i="10"/>
  <c r="GW72" i="10"/>
  <c r="GE72" i="10"/>
  <c r="FU72" i="10"/>
  <c r="FB72" i="10"/>
  <c r="GP72" i="10"/>
  <c r="ED72" i="10"/>
  <c r="HI72" i="10"/>
  <c r="HK72" i="10" s="1"/>
  <c r="FV72" i="10"/>
  <c r="ER72" i="10"/>
  <c r="CF72" i="10"/>
  <c r="FE72" i="10"/>
  <c r="EM72" i="10"/>
  <c r="GR72" i="10"/>
  <c r="GG72" i="10"/>
  <c r="GQ72" i="10"/>
  <c r="GU72" i="10"/>
  <c r="FZ72" i="10"/>
  <c r="FP72" i="10"/>
  <c r="DV72" i="10"/>
  <c r="EY72" i="10"/>
  <c r="EB72" i="10"/>
  <c r="FI72" i="10"/>
  <c r="EL72" i="10"/>
  <c r="EP72" i="10"/>
  <c r="GY72" i="10"/>
  <c r="GX72" i="10"/>
  <c r="HU72" i="10"/>
  <c r="CP72" i="10" s="1"/>
  <c r="HX72" i="10"/>
  <c r="CS72" i="10" s="1"/>
  <c r="IE72" i="10"/>
  <c r="CZ72" i="10" s="1"/>
  <c r="HR72" i="10"/>
  <c r="CM72" i="10" s="1"/>
  <c r="IG72" i="10"/>
  <c r="DB72" i="10" s="1"/>
  <c r="IC72" i="10"/>
  <c r="CX72" i="10" s="1"/>
  <c r="IK72" i="10"/>
  <c r="DF72" i="10" s="1"/>
  <c r="IB72" i="10"/>
  <c r="CW72" i="10" s="1"/>
  <c r="IF72" i="10"/>
  <c r="DA72" i="10" s="1"/>
  <c r="HV72" i="10"/>
  <c r="CQ72" i="10" s="1"/>
  <c r="IP72" i="10"/>
  <c r="DK72" i="10" s="1"/>
  <c r="II72" i="10"/>
  <c r="DD72" i="10" s="1"/>
  <c r="HQ72" i="10"/>
  <c r="CL72" i="10" s="1"/>
  <c r="IA72" i="10"/>
  <c r="CV72" i="10" s="1"/>
  <c r="HW72" i="10"/>
  <c r="CR72" i="10" s="1"/>
  <c r="IO72" i="10"/>
  <c r="DJ72" i="10" s="1"/>
  <c r="IJ72" i="10"/>
  <c r="DE72" i="10" s="1"/>
  <c r="HZ72" i="10"/>
  <c r="CU72" i="10" s="1"/>
  <c r="HS72" i="10"/>
  <c r="CN72" i="10" s="1"/>
  <c r="IQ72" i="10"/>
  <c r="DL72" i="10" s="1"/>
  <c r="HY72" i="10"/>
  <c r="CT72" i="10" s="1"/>
  <c r="IL72" i="10"/>
  <c r="DG72" i="10" s="1"/>
  <c r="HT72" i="10"/>
  <c r="CO72" i="10" s="1"/>
  <c r="IN72" i="10"/>
  <c r="DI72" i="10" s="1"/>
  <c r="IM72" i="10"/>
  <c r="DH72" i="10" s="1"/>
  <c r="IH72" i="10"/>
  <c r="DC72" i="10" s="1"/>
  <c r="ID72" i="10"/>
  <c r="CY72" i="10" s="1"/>
  <c r="DC80" i="9" l="1"/>
  <c r="CZ80" i="9"/>
  <c r="HN72" i="10"/>
  <c r="HO73" i="10" s="1"/>
  <c r="DH81" i="9" l="1"/>
  <c r="DM81" i="9"/>
  <c r="DJ81" i="9"/>
  <c r="DL81" i="9"/>
  <c r="DN81" i="9"/>
  <c r="DP81" i="9"/>
  <c r="DG81" i="9"/>
  <c r="DI81" i="9"/>
  <c r="DF81" i="9"/>
  <c r="DO81" i="9"/>
  <c r="DD81" i="9"/>
  <c r="DK81" i="9"/>
  <c r="FC73" i="10"/>
  <c r="EH73" i="10"/>
  <c r="GX73" i="10"/>
  <c r="EO73" i="10"/>
  <c r="GF73" i="10"/>
  <c r="HD73" i="10"/>
  <c r="EM73" i="10"/>
  <c r="FA73" i="10"/>
  <c r="CI73" i="10"/>
  <c r="EY73" i="10"/>
  <c r="EI73" i="10"/>
  <c r="GV73" i="10"/>
  <c r="FJ73" i="10"/>
  <c r="GQ73" i="10"/>
  <c r="HG73" i="10"/>
  <c r="FW73" i="10"/>
  <c r="EZ73" i="10"/>
  <c r="GJ73" i="10"/>
  <c r="GD73" i="10"/>
  <c r="GC73" i="10"/>
  <c r="GP73" i="10"/>
  <c r="CF73" i="10"/>
  <c r="GN73" i="10"/>
  <c r="DQ73" i="10"/>
  <c r="FU73" i="10"/>
  <c r="CJ73" i="10"/>
  <c r="CK73" i="10"/>
  <c r="EA73" i="10"/>
  <c r="HF73" i="10"/>
  <c r="FT73" i="10"/>
  <c r="FB73" i="10"/>
  <c r="EE73" i="10"/>
  <c r="GI73" i="10"/>
  <c r="GG73" i="10"/>
  <c r="HA73" i="10"/>
  <c r="DR73" i="10"/>
  <c r="EK73" i="10"/>
  <c r="EW73" i="10"/>
  <c r="FG73" i="10"/>
  <c r="ER73" i="10"/>
  <c r="GH73" i="10"/>
  <c r="GL73" i="10"/>
  <c r="EB73" i="10"/>
  <c r="CL73" i="10"/>
  <c r="EN73" i="10"/>
  <c r="DU73" i="10"/>
  <c r="DZ73" i="10"/>
  <c r="FE73" i="10"/>
  <c r="ED73" i="10"/>
  <c r="FD73" i="10"/>
  <c r="EC73" i="10"/>
  <c r="GA73" i="10"/>
  <c r="FS73" i="10"/>
  <c r="FM73" i="10"/>
  <c r="DO73" i="10"/>
  <c r="DT73" i="10"/>
  <c r="GW73" i="10"/>
  <c r="GK73" i="10"/>
  <c r="FK73" i="10"/>
  <c r="CG73" i="10"/>
  <c r="FY73" i="10"/>
  <c r="HH73" i="10"/>
  <c r="FZ73" i="10"/>
  <c r="FN73" i="10"/>
  <c r="GT73" i="10"/>
  <c r="CH73" i="10"/>
  <c r="GU73" i="10"/>
  <c r="GE73" i="10"/>
  <c r="DN73" i="10"/>
  <c r="EJ73" i="10"/>
  <c r="FX73" i="10"/>
  <c r="EP73" i="10"/>
  <c r="DP73" i="10"/>
  <c r="EG73" i="10"/>
  <c r="EV73" i="10"/>
  <c r="DX73" i="10"/>
  <c r="FL73" i="10"/>
  <c r="FP73" i="10"/>
  <c r="FR73" i="10"/>
  <c r="GS73" i="10"/>
  <c r="DV73" i="10"/>
  <c r="ET73" i="10"/>
  <c r="GZ73" i="10"/>
  <c r="EX73" i="10"/>
  <c r="DY73" i="10"/>
  <c r="FF73" i="10"/>
  <c r="HI73" i="10"/>
  <c r="HK73" i="10" s="1"/>
  <c r="FI73" i="10"/>
  <c r="FO73" i="10"/>
  <c r="HE73" i="10"/>
  <c r="HC73" i="10"/>
  <c r="DW73" i="10"/>
  <c r="FQ73" i="10"/>
  <c r="GM73" i="10"/>
  <c r="FV73" i="10"/>
  <c r="EL73" i="10"/>
  <c r="DS73" i="10"/>
  <c r="GY73" i="10"/>
  <c r="EF73" i="10"/>
  <c r="EU73" i="10"/>
  <c r="FH73" i="10"/>
  <c r="GO73" i="10"/>
  <c r="ES73" i="10"/>
  <c r="GR73" i="10"/>
  <c r="HB73" i="10"/>
  <c r="GB73" i="10"/>
  <c r="EQ73" i="10"/>
  <c r="HT73" i="10"/>
  <c r="CP73" i="10" s="1"/>
  <c r="HS73" i="10"/>
  <c r="CO73" i="10" s="1"/>
  <c r="HU73" i="10"/>
  <c r="CQ73" i="10" s="1"/>
  <c r="IN73" i="10"/>
  <c r="DJ73" i="10" s="1"/>
  <c r="HY73" i="10"/>
  <c r="CU73" i="10" s="1"/>
  <c r="IO73" i="10"/>
  <c r="DK73" i="10" s="1"/>
  <c r="ID73" i="10"/>
  <c r="CZ73" i="10" s="1"/>
  <c r="HR73" i="10"/>
  <c r="CN73" i="10" s="1"/>
  <c r="IG73" i="10"/>
  <c r="DC73" i="10" s="1"/>
  <c r="HV73" i="10"/>
  <c r="CR73" i="10" s="1"/>
  <c r="IC73" i="10"/>
  <c r="CY73" i="10" s="1"/>
  <c r="IJ73" i="10"/>
  <c r="DF73" i="10" s="1"/>
  <c r="IB73" i="10"/>
  <c r="CX73" i="10" s="1"/>
  <c r="II73" i="10"/>
  <c r="DE73" i="10" s="1"/>
  <c r="IL73" i="10"/>
  <c r="DH73" i="10" s="1"/>
  <c r="IE73" i="10"/>
  <c r="DA73" i="10" s="1"/>
  <c r="IF73" i="10"/>
  <c r="DB73" i="10" s="1"/>
  <c r="HX73" i="10"/>
  <c r="CT73" i="10" s="1"/>
  <c r="IQ73" i="10"/>
  <c r="DM73" i="10" s="1"/>
  <c r="IP73" i="10"/>
  <c r="DL73" i="10" s="1"/>
  <c r="IA73" i="10"/>
  <c r="CW73" i="10" s="1"/>
  <c r="IH73" i="10"/>
  <c r="DD73" i="10" s="1"/>
  <c r="IK73" i="10"/>
  <c r="DG73" i="10" s="1"/>
  <c r="HZ73" i="10"/>
  <c r="CV73" i="10" s="1"/>
  <c r="HQ73" i="10"/>
  <c r="CM73" i="10" s="1"/>
  <c r="HW73" i="10"/>
  <c r="CS73" i="10" s="1"/>
  <c r="IM73" i="10"/>
  <c r="DI73" i="10" s="1"/>
  <c r="CG81" i="9" l="1"/>
  <c r="CF81" i="9"/>
  <c r="CH81" i="9"/>
  <c r="CP81" i="9"/>
  <c r="CB81" i="9"/>
  <c r="BG81" i="9"/>
  <c r="CQ81" i="9"/>
  <c r="CS81" i="9"/>
  <c r="BL81" i="9"/>
  <c r="CW81" i="9"/>
  <c r="BU81" i="9"/>
  <c r="CD81" i="9"/>
  <c r="BP81" i="9"/>
  <c r="BR81" i="9"/>
  <c r="BN81" i="9"/>
  <c r="BV81" i="9"/>
  <c r="CA81" i="9"/>
  <c r="CX81" i="9"/>
  <c r="BI81" i="9"/>
  <c r="CM81" i="9"/>
  <c r="BW81" i="9"/>
  <c r="BJ81" i="9"/>
  <c r="BH81" i="9"/>
  <c r="CV81" i="9"/>
  <c r="CI81" i="9"/>
  <c r="BY81" i="9"/>
  <c r="BQ81" i="9"/>
  <c r="CN81" i="9"/>
  <c r="CJ81" i="9"/>
  <c r="CK81" i="9"/>
  <c r="BM81" i="9"/>
  <c r="CT81" i="9"/>
  <c r="CU81" i="9"/>
  <c r="CO81" i="9"/>
  <c r="BS81" i="9"/>
  <c r="BK81" i="9"/>
  <c r="BX81" i="9"/>
  <c r="CR81" i="9"/>
  <c r="CE81" i="9"/>
  <c r="CC81" i="9"/>
  <c r="BO81" i="9"/>
  <c r="BT81" i="9"/>
  <c r="BZ81" i="9"/>
  <c r="CL81" i="9"/>
  <c r="HN73" i="10"/>
  <c r="HO74" i="10" s="1"/>
  <c r="CZ81" i="9" l="1"/>
  <c r="DC81" i="9"/>
  <c r="GQ74" i="10"/>
  <c r="CL74" i="10"/>
  <c r="DP74" i="10"/>
  <c r="EQ74" i="10"/>
  <c r="FA74" i="10"/>
  <c r="ED74" i="10"/>
  <c r="ET74" i="10"/>
  <c r="CG74" i="10"/>
  <c r="GV74" i="10"/>
  <c r="GL74" i="10"/>
  <c r="EV74" i="10"/>
  <c r="HB74" i="10"/>
  <c r="GO74" i="10"/>
  <c r="GJ74" i="10"/>
  <c r="FE74" i="10"/>
  <c r="FY74" i="10"/>
  <c r="FL74" i="10"/>
  <c r="EL74" i="10"/>
  <c r="GX74" i="10"/>
  <c r="EE74" i="10"/>
  <c r="FN74" i="10"/>
  <c r="HG74" i="10"/>
  <c r="GG74" i="10"/>
  <c r="FS74" i="10"/>
  <c r="EJ74" i="10"/>
  <c r="FF74" i="10"/>
  <c r="GR74" i="10"/>
  <c r="ER74" i="10"/>
  <c r="EP74" i="10"/>
  <c r="EH74" i="10"/>
  <c r="FW74" i="10"/>
  <c r="FB74" i="10"/>
  <c r="DU74" i="10"/>
  <c r="FZ74" i="10"/>
  <c r="FR74" i="10"/>
  <c r="GM74" i="10"/>
  <c r="EM74" i="10"/>
  <c r="GE74" i="10"/>
  <c r="GP74" i="10"/>
  <c r="GA74" i="10"/>
  <c r="DV74" i="10"/>
  <c r="DX74" i="10"/>
  <c r="FC74" i="10"/>
  <c r="CF74" i="10"/>
  <c r="DT74" i="10"/>
  <c r="EG74" i="10"/>
  <c r="FO74" i="10"/>
  <c r="EY74" i="10"/>
  <c r="EX74" i="10"/>
  <c r="HD74" i="10"/>
  <c r="GD74" i="10"/>
  <c r="HA74" i="10"/>
  <c r="FD74" i="10"/>
  <c r="GU74" i="10"/>
  <c r="GZ74" i="10"/>
  <c r="DS74" i="10"/>
  <c r="GC74" i="10"/>
  <c r="GS74" i="10"/>
  <c r="HF74" i="10"/>
  <c r="GK74" i="10"/>
  <c r="DW74" i="10"/>
  <c r="DQ74" i="10"/>
  <c r="GY74" i="10"/>
  <c r="FT74" i="10"/>
  <c r="CH74" i="10"/>
  <c r="EU74" i="10"/>
  <c r="EA74" i="10"/>
  <c r="GB74" i="10"/>
  <c r="CK74" i="10"/>
  <c r="FK74" i="10"/>
  <c r="HE74" i="10"/>
  <c r="DZ74" i="10"/>
  <c r="GI74" i="10"/>
  <c r="EO74" i="10"/>
  <c r="EK74" i="10"/>
  <c r="GT74" i="10"/>
  <c r="EF74" i="10"/>
  <c r="EB74" i="10"/>
  <c r="EW74" i="10"/>
  <c r="EI74" i="10"/>
  <c r="FU74" i="10"/>
  <c r="GH74" i="10"/>
  <c r="DO74" i="10"/>
  <c r="DY74" i="10"/>
  <c r="ES74" i="10"/>
  <c r="FJ74" i="10"/>
  <c r="EC74" i="10"/>
  <c r="FI74" i="10"/>
  <c r="GF74" i="10"/>
  <c r="CJ74" i="10"/>
  <c r="EN74" i="10"/>
  <c r="HH74" i="10"/>
  <c r="FP74" i="10"/>
  <c r="FQ74" i="10"/>
  <c r="EZ74" i="10"/>
  <c r="FM74" i="10"/>
  <c r="FV74" i="10"/>
  <c r="CI74" i="10"/>
  <c r="GN74" i="10"/>
  <c r="FG74" i="10"/>
  <c r="GW74" i="10"/>
  <c r="FX74" i="10"/>
  <c r="HI74" i="10"/>
  <c r="HK74" i="10" s="1"/>
  <c r="FH74" i="10"/>
  <c r="DR74" i="10"/>
  <c r="HC74" i="10"/>
  <c r="CM74" i="10"/>
  <c r="HX74" i="10"/>
  <c r="CU74" i="10" s="1"/>
  <c r="IF74" i="10"/>
  <c r="DC74" i="10" s="1"/>
  <c r="HQ74" i="10"/>
  <c r="CN74" i="10" s="1"/>
  <c r="HS74" i="10"/>
  <c r="CP74" i="10" s="1"/>
  <c r="HV74" i="10"/>
  <c r="CS74" i="10" s="1"/>
  <c r="II74" i="10"/>
  <c r="DF74" i="10" s="1"/>
  <c r="HT74" i="10"/>
  <c r="CQ74" i="10" s="1"/>
  <c r="IH74" i="10"/>
  <c r="DE74" i="10" s="1"/>
  <c r="IQ74" i="10"/>
  <c r="DN74" i="10" s="1"/>
  <c r="ID74" i="10"/>
  <c r="DA74" i="10" s="1"/>
  <c r="IO74" i="10"/>
  <c r="DL74" i="10" s="1"/>
  <c r="IE74" i="10"/>
  <c r="DB74" i="10" s="1"/>
  <c r="IP74" i="10"/>
  <c r="DM74" i="10" s="1"/>
  <c r="IA74" i="10"/>
  <c r="CX74" i="10" s="1"/>
  <c r="HZ74" i="10"/>
  <c r="CW74" i="10" s="1"/>
  <c r="IN74" i="10"/>
  <c r="DK74" i="10" s="1"/>
  <c r="IC74" i="10"/>
  <c r="CZ74" i="10" s="1"/>
  <c r="IM74" i="10"/>
  <c r="DJ74" i="10" s="1"/>
  <c r="IL74" i="10"/>
  <c r="DI74" i="10" s="1"/>
  <c r="IB74" i="10"/>
  <c r="CY74" i="10" s="1"/>
  <c r="IK74" i="10"/>
  <c r="DH74" i="10" s="1"/>
  <c r="IJ74" i="10"/>
  <c r="DG74" i="10" s="1"/>
  <c r="HW74" i="10"/>
  <c r="CT74" i="10" s="1"/>
  <c r="IG74" i="10"/>
  <c r="DD74" i="10" s="1"/>
  <c r="HY74" i="10"/>
  <c r="CV74" i="10" s="1"/>
  <c r="HU74" i="10"/>
  <c r="CR74" i="10" s="1"/>
  <c r="HR74" i="10"/>
  <c r="CO74" i="10" s="1"/>
  <c r="DP82" i="9" l="1"/>
  <c r="DK82" i="9"/>
  <c r="DF82" i="9"/>
  <c r="DD82" i="9"/>
  <c r="DI82" i="9"/>
  <c r="DJ82" i="9"/>
  <c r="DO82" i="9"/>
  <c r="DH82" i="9"/>
  <c r="DL82" i="9"/>
  <c r="DG82" i="9"/>
  <c r="DM82" i="9"/>
  <c r="DN82" i="9"/>
  <c r="HN74" i="10"/>
  <c r="HO75" i="10" s="1"/>
  <c r="CC82" i="9" l="1"/>
  <c r="CV82" i="9"/>
  <c r="CS82" i="9"/>
  <c r="BQ82" i="9"/>
  <c r="BU82" i="9"/>
  <c r="BM82" i="9"/>
  <c r="CK82" i="9"/>
  <c r="BX82" i="9"/>
  <c r="BW82" i="9"/>
  <c r="BK82" i="9"/>
  <c r="CM82" i="9"/>
  <c r="CP82" i="9"/>
  <c r="BH82" i="9"/>
  <c r="CQ82" i="9"/>
  <c r="BT82" i="9"/>
  <c r="BY82" i="9"/>
  <c r="BR82" i="9"/>
  <c r="CF82" i="9"/>
  <c r="CU82" i="9"/>
  <c r="CA82" i="9"/>
  <c r="CG82" i="9"/>
  <c r="CT82" i="9"/>
  <c r="BV82" i="9"/>
  <c r="CL82" i="9"/>
  <c r="BI82" i="9"/>
  <c r="CH82" i="9"/>
  <c r="CR82" i="9"/>
  <c r="BJ82" i="9"/>
  <c r="CW82" i="9"/>
  <c r="BZ82" i="9"/>
  <c r="CJ82" i="9"/>
  <c r="BP82" i="9"/>
  <c r="CN82" i="9"/>
  <c r="CD82" i="9"/>
  <c r="BS82" i="9"/>
  <c r="BN82" i="9"/>
  <c r="CE82" i="9"/>
  <c r="CO82" i="9"/>
  <c r="CX82" i="9"/>
  <c r="BG82" i="9"/>
  <c r="BO82" i="9"/>
  <c r="CI82" i="9"/>
  <c r="BL82" i="9"/>
  <c r="CB82" i="9"/>
  <c r="EV75" i="10"/>
  <c r="HA75" i="10"/>
  <c r="FJ75" i="10"/>
  <c r="GR75" i="10"/>
  <c r="FV75" i="10"/>
  <c r="EP75" i="10"/>
  <c r="GC75" i="10"/>
  <c r="EN75" i="10"/>
  <c r="FA75" i="10"/>
  <c r="FZ75" i="10"/>
  <c r="GK75" i="10"/>
  <c r="FI75" i="10"/>
  <c r="GH75" i="10"/>
  <c r="FB75" i="10"/>
  <c r="EK75" i="10"/>
  <c r="FW75" i="10"/>
  <c r="CH75" i="10"/>
  <c r="GJ75" i="10"/>
  <c r="EG75" i="10"/>
  <c r="HF75" i="10"/>
  <c r="GT75" i="10"/>
  <c r="EZ75" i="10"/>
  <c r="GZ75" i="10"/>
  <c r="GF75" i="10"/>
  <c r="GV75" i="10"/>
  <c r="HG75" i="10"/>
  <c r="GE75" i="10"/>
  <c r="HD75" i="10"/>
  <c r="FT75" i="10"/>
  <c r="EF75" i="10"/>
  <c r="HH75" i="10"/>
  <c r="CM75" i="10"/>
  <c r="FY75" i="10"/>
  <c r="GD75" i="10"/>
  <c r="FP75" i="10"/>
  <c r="DS75" i="10"/>
  <c r="CJ75" i="10"/>
  <c r="EQ75" i="10"/>
  <c r="GM75" i="10"/>
  <c r="EW75" i="10"/>
  <c r="ED75" i="10"/>
  <c r="CF75" i="10"/>
  <c r="EO75" i="10"/>
  <c r="EL75" i="10"/>
  <c r="EM75" i="10"/>
  <c r="EX75" i="10"/>
  <c r="GY75" i="10"/>
  <c r="EI75" i="10"/>
  <c r="GN75" i="10"/>
  <c r="DW75" i="10"/>
  <c r="GW75" i="10"/>
  <c r="GO75" i="10"/>
  <c r="FF75" i="10"/>
  <c r="GA75" i="10"/>
  <c r="GU75" i="10"/>
  <c r="GB75" i="10"/>
  <c r="FU75" i="10"/>
  <c r="FM75" i="10"/>
  <c r="DP75" i="10"/>
  <c r="GG75" i="10"/>
  <c r="CN75" i="10"/>
  <c r="DR75" i="10"/>
  <c r="ER75" i="10"/>
  <c r="FK75" i="10"/>
  <c r="FX75" i="10"/>
  <c r="HB75" i="10"/>
  <c r="DX75" i="10"/>
  <c r="HE75" i="10"/>
  <c r="FR75" i="10"/>
  <c r="EB75" i="10"/>
  <c r="GX75" i="10"/>
  <c r="FO75" i="10"/>
  <c r="GI75" i="10"/>
  <c r="FH75" i="10"/>
  <c r="DV75" i="10"/>
  <c r="FL75" i="10"/>
  <c r="HC75" i="10"/>
  <c r="DU75" i="10"/>
  <c r="FN75" i="10"/>
  <c r="DQ75" i="10"/>
  <c r="FQ75" i="10"/>
  <c r="GQ75" i="10"/>
  <c r="ET75" i="10"/>
  <c r="FS75" i="10"/>
  <c r="DT75" i="10"/>
  <c r="EU75" i="10"/>
  <c r="CI75" i="10"/>
  <c r="EE75" i="10"/>
  <c r="EY75" i="10"/>
  <c r="ES75" i="10"/>
  <c r="CG75" i="10"/>
  <c r="EJ75" i="10"/>
  <c r="GP75" i="10"/>
  <c r="FD75" i="10"/>
  <c r="EA75" i="10"/>
  <c r="EC75" i="10"/>
  <c r="HI75" i="10"/>
  <c r="HK75" i="10" s="1"/>
  <c r="CL75" i="10"/>
  <c r="FE75" i="10"/>
  <c r="EH75" i="10"/>
  <c r="FC75" i="10"/>
  <c r="GS75" i="10"/>
  <c r="DZ75" i="10"/>
  <c r="DY75" i="10"/>
  <c r="FG75" i="10"/>
  <c r="GL75" i="10"/>
  <c r="CK75" i="10"/>
  <c r="IA75" i="10"/>
  <c r="CY75" i="10" s="1"/>
  <c r="IK75" i="10"/>
  <c r="DI75" i="10" s="1"/>
  <c r="HV75" i="10"/>
  <c r="CT75" i="10" s="1"/>
  <c r="ID75" i="10"/>
  <c r="DB75" i="10" s="1"/>
  <c r="IO75" i="10"/>
  <c r="DM75" i="10" s="1"/>
  <c r="IJ75" i="10"/>
  <c r="DH75" i="10" s="1"/>
  <c r="HQ75" i="10"/>
  <c r="CO75" i="10" s="1"/>
  <c r="HX75" i="10"/>
  <c r="CV75" i="10" s="1"/>
  <c r="II75" i="10"/>
  <c r="DG75" i="10" s="1"/>
  <c r="IQ75" i="10"/>
  <c r="DO75" i="10" s="1"/>
  <c r="HZ75" i="10"/>
  <c r="CX75" i="10" s="1"/>
  <c r="IP75" i="10"/>
  <c r="DN75" i="10" s="1"/>
  <c r="IN75" i="10"/>
  <c r="DL75" i="10" s="1"/>
  <c r="HY75" i="10"/>
  <c r="CW75" i="10" s="1"/>
  <c r="IF75" i="10"/>
  <c r="DD75" i="10" s="1"/>
  <c r="IB75" i="10"/>
  <c r="CZ75" i="10" s="1"/>
  <c r="HW75" i="10"/>
  <c r="CU75" i="10" s="1"/>
  <c r="IC75" i="10"/>
  <c r="DA75" i="10" s="1"/>
  <c r="HR75" i="10"/>
  <c r="CP75" i="10" s="1"/>
  <c r="HU75" i="10"/>
  <c r="CS75" i="10" s="1"/>
  <c r="HT75" i="10"/>
  <c r="CR75" i="10" s="1"/>
  <c r="IG75" i="10"/>
  <c r="DE75" i="10" s="1"/>
  <c r="IM75" i="10"/>
  <c r="DK75" i="10" s="1"/>
  <c r="IL75" i="10"/>
  <c r="DJ75" i="10" s="1"/>
  <c r="HS75" i="10"/>
  <c r="CQ75" i="10" s="1"/>
  <c r="IH75" i="10"/>
  <c r="DF75" i="10" s="1"/>
  <c r="IE75" i="10"/>
  <c r="DC75" i="10" s="1"/>
  <c r="DC82" i="9" l="1"/>
  <c r="CZ82" i="9"/>
  <c r="HN75" i="10"/>
  <c r="HO76" i="10" s="1"/>
  <c r="DD83" i="9" l="1"/>
  <c r="DJ83" i="9"/>
  <c r="DG83" i="9"/>
  <c r="DO83" i="9"/>
  <c r="DH83" i="9"/>
  <c r="DM83" i="9"/>
  <c r="DL83" i="9"/>
  <c r="DI83" i="9"/>
  <c r="DF83" i="9"/>
  <c r="DN83" i="9"/>
  <c r="DK83" i="9"/>
  <c r="DP83" i="9"/>
  <c r="DQ76" i="10"/>
  <c r="DR76" i="10"/>
  <c r="DS76" i="10"/>
  <c r="DT76" i="10"/>
  <c r="DU76" i="10"/>
  <c r="DV76" i="10"/>
  <c r="DW76" i="10"/>
  <c r="HB76" i="10"/>
  <c r="FA76" i="10"/>
  <c r="HF76" i="10"/>
  <c r="GN76" i="10"/>
  <c r="FY76" i="10"/>
  <c r="FH76" i="10"/>
  <c r="ET76" i="10"/>
  <c r="EC76" i="10"/>
  <c r="GF76" i="10"/>
  <c r="EL76" i="10"/>
  <c r="GS76" i="10"/>
  <c r="GB76" i="10"/>
  <c r="FM76" i="10"/>
  <c r="EV76" i="10"/>
  <c r="EG76" i="10"/>
  <c r="GQ76" i="10"/>
  <c r="EU76" i="10"/>
  <c r="HI76" i="10"/>
  <c r="HK76" i="10" s="1"/>
  <c r="GP76" i="10"/>
  <c r="GA76" i="10"/>
  <c r="FK76" i="10"/>
  <c r="ES76" i="10"/>
  <c r="ED76" i="10"/>
  <c r="GL76" i="10"/>
  <c r="EO76" i="10"/>
  <c r="HA76" i="10"/>
  <c r="GI76" i="10"/>
  <c r="FU76" i="10"/>
  <c r="FE76" i="10"/>
  <c r="EN76" i="10"/>
  <c r="DX76" i="10"/>
  <c r="FW76" i="10"/>
  <c r="DY76" i="10"/>
  <c r="GO76" i="10"/>
  <c r="FX76" i="10"/>
  <c r="FI76" i="10"/>
  <c r="ER76" i="10"/>
  <c r="EB76" i="10"/>
  <c r="GD76" i="10"/>
  <c r="EH76" i="10"/>
  <c r="HD76" i="10"/>
  <c r="GM76" i="10"/>
  <c r="FV76" i="10"/>
  <c r="FF76" i="10"/>
  <c r="EQ76" i="10"/>
  <c r="EA76" i="10"/>
  <c r="GC76" i="10"/>
  <c r="GG76" i="10"/>
  <c r="EZ76" i="10"/>
  <c r="GX76" i="10"/>
  <c r="GZ76" i="10"/>
  <c r="GU76" i="10"/>
  <c r="FO76" i="10"/>
  <c r="EJ76" i="10"/>
  <c r="FZ76" i="10"/>
  <c r="EE76" i="10"/>
  <c r="GW76" i="10"/>
  <c r="GH76" i="10"/>
  <c r="FQ76" i="10"/>
  <c r="FB76" i="10"/>
  <c r="EK76" i="10"/>
  <c r="HE76" i="10"/>
  <c r="FJ76" i="10"/>
  <c r="HC76" i="10"/>
  <c r="GK76" i="10"/>
  <c r="FT76" i="10"/>
  <c r="FD76" i="10"/>
  <c r="EP76" i="10"/>
  <c r="DZ76" i="10"/>
  <c r="FR76" i="10"/>
  <c r="HH76" i="10"/>
  <c r="GY76" i="10"/>
  <c r="GJ76" i="10"/>
  <c r="FS76" i="10"/>
  <c r="FC76" i="10"/>
  <c r="EM76" i="10"/>
  <c r="CF76" i="10"/>
  <c r="FN76" i="10"/>
  <c r="HG76" i="10"/>
  <c r="GR76" i="10"/>
  <c r="FL76" i="10"/>
  <c r="EW76" i="10"/>
  <c r="EF76" i="10"/>
  <c r="GT76" i="10"/>
  <c r="EX76" i="10"/>
  <c r="GV76" i="10"/>
  <c r="FP76" i="10"/>
  <c r="EI76" i="10"/>
  <c r="FG76" i="10"/>
  <c r="GE76" i="10"/>
  <c r="EY76" i="10"/>
  <c r="CG76" i="10"/>
  <c r="CH76" i="10"/>
  <c r="CI76" i="10"/>
  <c r="CJ76" i="10"/>
  <c r="CK76" i="10"/>
  <c r="CL76" i="10"/>
  <c r="CM76" i="10"/>
  <c r="CN76" i="10"/>
  <c r="CO76" i="10"/>
  <c r="IH76" i="10"/>
  <c r="DG76" i="10" s="1"/>
  <c r="IN76" i="10"/>
  <c r="DM76" i="10" s="1"/>
  <c r="IP76" i="10"/>
  <c r="DO76" i="10" s="1"/>
  <c r="HR76" i="10"/>
  <c r="CQ76" i="10" s="1"/>
  <c r="IC76" i="10"/>
  <c r="DB76" i="10" s="1"/>
  <c r="HQ76" i="10"/>
  <c r="CP76" i="10" s="1"/>
  <c r="IK76" i="10"/>
  <c r="DJ76" i="10" s="1"/>
  <c r="ID76" i="10"/>
  <c r="DC76" i="10" s="1"/>
  <c r="HU76" i="10"/>
  <c r="CT76" i="10" s="1"/>
  <c r="IB76" i="10"/>
  <c r="DA76" i="10" s="1"/>
  <c r="HZ76" i="10"/>
  <c r="CY76" i="10" s="1"/>
  <c r="HT76" i="10"/>
  <c r="CS76" i="10" s="1"/>
  <c r="IO76" i="10"/>
  <c r="DN76" i="10" s="1"/>
  <c r="II76" i="10"/>
  <c r="DH76" i="10" s="1"/>
  <c r="HS76" i="10"/>
  <c r="CR76" i="10" s="1"/>
  <c r="IJ76" i="10"/>
  <c r="DI76" i="10" s="1"/>
  <c r="IL76" i="10"/>
  <c r="DK76" i="10" s="1"/>
  <c r="HV76" i="10"/>
  <c r="CU76" i="10" s="1"/>
  <c r="HW76" i="10"/>
  <c r="CV76" i="10" s="1"/>
  <c r="IF76" i="10"/>
  <c r="DE76" i="10" s="1"/>
  <c r="IM76" i="10"/>
  <c r="DL76" i="10" s="1"/>
  <c r="IG76" i="10"/>
  <c r="DF76" i="10" s="1"/>
  <c r="HX76" i="10"/>
  <c r="CW76" i="10" s="1"/>
  <c r="IE76" i="10"/>
  <c r="DD76" i="10" s="1"/>
  <c r="IQ76" i="10"/>
  <c r="DP76" i="10" s="1"/>
  <c r="IA76" i="10"/>
  <c r="CZ76" i="10" s="1"/>
  <c r="HY76" i="10"/>
  <c r="CX76" i="10" s="1"/>
  <c r="BG83" i="9" l="1"/>
  <c r="BJ83" i="9"/>
  <c r="CP83" i="9"/>
  <c r="BL83" i="9"/>
  <c r="CJ83" i="9"/>
  <c r="BT83" i="9"/>
  <c r="CO83" i="9"/>
  <c r="CQ83" i="9"/>
  <c r="CI83" i="9"/>
  <c r="CE83" i="9"/>
  <c r="CG83" i="9"/>
  <c r="BU83" i="9"/>
  <c r="CL83" i="9"/>
  <c r="BX83" i="9"/>
  <c r="CX83" i="9"/>
  <c r="CR83" i="9"/>
  <c r="CM83" i="9"/>
  <c r="BZ83" i="9"/>
  <c r="BK83" i="9"/>
  <c r="CD83" i="9"/>
  <c r="CN83" i="9"/>
  <c r="BR83" i="9"/>
  <c r="CC83" i="9"/>
  <c r="BN83" i="9"/>
  <c r="CA83" i="9"/>
  <c r="BQ83" i="9"/>
  <c r="BV83" i="9"/>
  <c r="CK83" i="9"/>
  <c r="BM83" i="9"/>
  <c r="BH83" i="9"/>
  <c r="BP83" i="9"/>
  <c r="BY83" i="9"/>
  <c r="CB83" i="9"/>
  <c r="BS83" i="9"/>
  <c r="CU83" i="9"/>
  <c r="CS83" i="9"/>
  <c r="CF83" i="9"/>
  <c r="CV83" i="9"/>
  <c r="BO83" i="9"/>
  <c r="BI83" i="9"/>
  <c r="BW83" i="9"/>
  <c r="CT83" i="9"/>
  <c r="CH83" i="9"/>
  <c r="CW83" i="9"/>
  <c r="HN76" i="10"/>
  <c r="HO77" i="10" s="1"/>
  <c r="CZ83" i="9" l="1"/>
  <c r="DC83" i="9"/>
  <c r="DR77" i="10"/>
  <c r="DS77" i="10"/>
  <c r="DT77" i="10"/>
  <c r="DU77" i="10"/>
  <c r="DV77" i="10"/>
  <c r="DW77" i="10"/>
  <c r="HE77" i="10"/>
  <c r="GQ77" i="10"/>
  <c r="FZ77" i="10"/>
  <c r="FJ77" i="10"/>
  <c r="EU77" i="10"/>
  <c r="EE77" i="10"/>
  <c r="HA77" i="10"/>
  <c r="GI77" i="10"/>
  <c r="FU77" i="10"/>
  <c r="FE77" i="10"/>
  <c r="EN77" i="10"/>
  <c r="DX77" i="10"/>
  <c r="GV77" i="10"/>
  <c r="GG77" i="10"/>
  <c r="FP77" i="10"/>
  <c r="EZ77" i="10"/>
  <c r="EI77" i="10"/>
  <c r="HI77" i="10"/>
  <c r="HK77" i="10" s="1"/>
  <c r="GP77" i="10"/>
  <c r="GA77" i="10"/>
  <c r="FK77" i="10"/>
  <c r="ES77" i="10"/>
  <c r="ED77" i="10"/>
  <c r="HB77" i="10"/>
  <c r="GL77" i="10"/>
  <c r="FW77" i="10"/>
  <c r="FG77" i="10"/>
  <c r="EO77" i="10"/>
  <c r="DY77" i="10"/>
  <c r="GW77" i="10"/>
  <c r="GH77" i="10"/>
  <c r="FQ77" i="10"/>
  <c r="FB77" i="10"/>
  <c r="EK77" i="10"/>
  <c r="HH77" i="10"/>
  <c r="GS77" i="10"/>
  <c r="GB77" i="10"/>
  <c r="FM77" i="10"/>
  <c r="EV77" i="10"/>
  <c r="EG77" i="10"/>
  <c r="HD77" i="10"/>
  <c r="GM77" i="10"/>
  <c r="FV77" i="10"/>
  <c r="FF77" i="10"/>
  <c r="EQ77" i="10"/>
  <c r="EA77" i="10"/>
  <c r="GX77" i="10"/>
  <c r="GF77" i="10"/>
  <c r="FR77" i="10"/>
  <c r="FA77" i="10"/>
  <c r="EL77" i="10"/>
  <c r="HG77" i="10"/>
  <c r="GR77" i="10"/>
  <c r="GC77" i="10"/>
  <c r="FL77" i="10"/>
  <c r="EW77" i="10"/>
  <c r="EF77" i="10"/>
  <c r="HC77" i="10"/>
  <c r="GO77" i="10"/>
  <c r="FX77" i="10"/>
  <c r="FI77" i="10"/>
  <c r="ER77" i="10"/>
  <c r="EB77" i="10"/>
  <c r="GY77" i="10"/>
  <c r="GJ77" i="10"/>
  <c r="FS77" i="10"/>
  <c r="FC77" i="10"/>
  <c r="EM77" i="10"/>
  <c r="CF77" i="10"/>
  <c r="GT77" i="10"/>
  <c r="GD77" i="10"/>
  <c r="FN77" i="10"/>
  <c r="EX77" i="10"/>
  <c r="EH77" i="10"/>
  <c r="HF77" i="10"/>
  <c r="GN77" i="10"/>
  <c r="FY77" i="10"/>
  <c r="FH77" i="10"/>
  <c r="ET77" i="10"/>
  <c r="EC77" i="10"/>
  <c r="GZ77" i="10"/>
  <c r="GK77" i="10"/>
  <c r="FT77" i="10"/>
  <c r="FD77" i="10"/>
  <c r="EP77" i="10"/>
  <c r="DZ77" i="10"/>
  <c r="GU77" i="10"/>
  <c r="GE77" i="10"/>
  <c r="FO77" i="10"/>
  <c r="EY77" i="10"/>
  <c r="EJ77" i="10"/>
  <c r="CG77" i="10"/>
  <c r="CH77" i="10"/>
  <c r="CI77" i="10"/>
  <c r="CJ77" i="10"/>
  <c r="CK77" i="10"/>
  <c r="CL77" i="10"/>
  <c r="CM77" i="10"/>
  <c r="CN77" i="10"/>
  <c r="CO77" i="10"/>
  <c r="CP77" i="10"/>
  <c r="IP77" i="10"/>
  <c r="DP77" i="10" s="1"/>
  <c r="IO77" i="10"/>
  <c r="DO77" i="10" s="1"/>
  <c r="IJ77" i="10"/>
  <c r="DJ77" i="10" s="1"/>
  <c r="IE77" i="10"/>
  <c r="DE77" i="10" s="1"/>
  <c r="HZ77" i="10"/>
  <c r="CZ77" i="10" s="1"/>
  <c r="HV77" i="10"/>
  <c r="CV77" i="10" s="1"/>
  <c r="IF77" i="10"/>
  <c r="DF77" i="10" s="1"/>
  <c r="IK77" i="10"/>
  <c r="DK77" i="10" s="1"/>
  <c r="IQ77" i="10"/>
  <c r="DQ77" i="10" s="1"/>
  <c r="HX77" i="10"/>
  <c r="CX77" i="10" s="1"/>
  <c r="IB77" i="10"/>
  <c r="DB77" i="10" s="1"/>
  <c r="IH77" i="10"/>
  <c r="DH77" i="10" s="1"/>
  <c r="IN77" i="10"/>
  <c r="DN77" i="10" s="1"/>
  <c r="II77" i="10"/>
  <c r="DI77" i="10" s="1"/>
  <c r="IC77" i="10"/>
  <c r="DC77" i="10" s="1"/>
  <c r="HT77" i="10"/>
  <c r="CT77" i="10" s="1"/>
  <c r="HQ77" i="10"/>
  <c r="CQ77" i="10" s="1"/>
  <c r="IG77" i="10"/>
  <c r="DG77" i="10" s="1"/>
  <c r="HS77" i="10"/>
  <c r="CS77" i="10" s="1"/>
  <c r="IA77" i="10"/>
  <c r="DA77" i="10" s="1"/>
  <c r="ID77" i="10"/>
  <c r="DD77" i="10" s="1"/>
  <c r="HR77" i="10"/>
  <c r="CR77" i="10" s="1"/>
  <c r="HY77" i="10"/>
  <c r="CY77" i="10" s="1"/>
  <c r="HW77" i="10"/>
  <c r="CW77" i="10" s="1"/>
  <c r="IM77" i="10"/>
  <c r="DM77" i="10" s="1"/>
  <c r="HU77" i="10"/>
  <c r="CU77" i="10" s="1"/>
  <c r="IL77" i="10"/>
  <c r="DL77" i="10" s="1"/>
  <c r="DD84" i="9" l="1"/>
  <c r="DM84" i="9"/>
  <c r="DL84" i="9"/>
  <c r="DI84" i="9"/>
  <c r="DP84" i="9"/>
  <c r="DH84" i="9"/>
  <c r="DF84" i="9"/>
  <c r="DK84" i="9"/>
  <c r="DJ84" i="9"/>
  <c r="DN84" i="9"/>
  <c r="DO84" i="9"/>
  <c r="DG84" i="9"/>
  <c r="HN77" i="10"/>
  <c r="HO78" i="10" s="1"/>
  <c r="CW84" i="9" l="1"/>
  <c r="CK84" i="9"/>
  <c r="BU84" i="9"/>
  <c r="BV84" i="9"/>
  <c r="CG84" i="9"/>
  <c r="BP84" i="9"/>
  <c r="BS84" i="9"/>
  <c r="BZ84" i="9"/>
  <c r="BJ84" i="9"/>
  <c r="CB84" i="9"/>
  <c r="CM84" i="9"/>
  <c r="BG84" i="9"/>
  <c r="BO84" i="9"/>
  <c r="BI84" i="9"/>
  <c r="BN84" i="9"/>
  <c r="CQ84" i="9"/>
  <c r="BK84" i="9"/>
  <c r="CO84" i="9"/>
  <c r="CC84" i="9"/>
  <c r="BH84" i="9"/>
  <c r="BX84" i="9"/>
  <c r="BM84" i="9"/>
  <c r="CL84" i="9"/>
  <c r="CS84" i="9"/>
  <c r="CD84" i="9"/>
  <c r="BL84" i="9"/>
  <c r="CX84" i="9"/>
  <c r="CP84" i="9"/>
  <c r="CT84" i="9"/>
  <c r="BQ84" i="9"/>
  <c r="CE84" i="9"/>
  <c r="BW84" i="9"/>
  <c r="CA84" i="9"/>
  <c r="CI84" i="9"/>
  <c r="BY84" i="9"/>
  <c r="CR84" i="9"/>
  <c r="CU84" i="9"/>
  <c r="CH84" i="9"/>
  <c r="CV84" i="9"/>
  <c r="BR84" i="9"/>
  <c r="BT84" i="9"/>
  <c r="CF84" i="9"/>
  <c r="CN84" i="9"/>
  <c r="CJ84" i="9"/>
  <c r="DT78" i="10"/>
  <c r="DU78" i="10"/>
  <c r="DV78" i="10"/>
  <c r="DW78" i="10"/>
  <c r="FZ78" i="10"/>
  <c r="FH78" i="10"/>
  <c r="EC78" i="10"/>
  <c r="FJ78" i="10"/>
  <c r="EL78" i="10"/>
  <c r="GV78" i="10"/>
  <c r="GG78" i="10"/>
  <c r="FI78" i="10"/>
  <c r="ER78" i="10"/>
  <c r="EI78" i="10"/>
  <c r="HB78" i="10"/>
  <c r="GF78" i="10"/>
  <c r="FN78" i="10"/>
  <c r="EO78" i="10"/>
  <c r="HG78" i="10"/>
  <c r="HA78" i="10"/>
  <c r="GR78" i="10"/>
  <c r="GI78" i="10"/>
  <c r="GC78" i="10"/>
  <c r="FU78" i="10"/>
  <c r="FL78" i="10"/>
  <c r="FE78" i="10"/>
  <c r="EW78" i="10"/>
  <c r="EN78" i="10"/>
  <c r="EF78" i="10"/>
  <c r="DX78" i="10"/>
  <c r="GQ78" i="10"/>
  <c r="FW78" i="10"/>
  <c r="EX78" i="10"/>
  <c r="DY78" i="10"/>
  <c r="GZ78" i="10"/>
  <c r="GS78" i="10"/>
  <c r="GK78" i="10"/>
  <c r="GB78" i="10"/>
  <c r="FT78" i="10"/>
  <c r="FM78" i="10"/>
  <c r="FD78" i="10"/>
  <c r="EV78" i="10"/>
  <c r="EP78" i="10"/>
  <c r="EG78" i="10"/>
  <c r="DZ78" i="10"/>
  <c r="GL78" i="10"/>
  <c r="FG78" i="10"/>
  <c r="EH78" i="10"/>
  <c r="HI78" i="10"/>
  <c r="HK78" i="10" s="1"/>
  <c r="GY78" i="10"/>
  <c r="GP78" i="10"/>
  <c r="GJ78" i="10"/>
  <c r="GA78" i="10"/>
  <c r="FS78" i="10"/>
  <c r="FK78" i="10"/>
  <c r="FC78" i="10"/>
  <c r="ES78" i="10"/>
  <c r="EM78" i="10"/>
  <c r="ED78" i="10"/>
  <c r="CF78" i="10"/>
  <c r="GT78" i="10"/>
  <c r="FA78" i="10"/>
  <c r="EE78" i="10"/>
  <c r="HF78" i="10"/>
  <c r="GW78" i="10"/>
  <c r="GN78" i="10"/>
  <c r="GH78" i="10"/>
  <c r="FY78" i="10"/>
  <c r="FQ78" i="10"/>
  <c r="FB78" i="10"/>
  <c r="ET78" i="10"/>
  <c r="EK78" i="10"/>
  <c r="HE78" i="10"/>
  <c r="GD78" i="10"/>
  <c r="HC78" i="10"/>
  <c r="GO78" i="10"/>
  <c r="FX78" i="10"/>
  <c r="FP78" i="10"/>
  <c r="EZ78" i="10"/>
  <c r="EB78" i="10"/>
  <c r="GX78" i="10"/>
  <c r="EU78" i="10"/>
  <c r="HH78" i="10"/>
  <c r="HD78" i="10"/>
  <c r="GU78" i="10"/>
  <c r="GM78" i="10"/>
  <c r="GE78" i="10"/>
  <c r="FV78" i="10"/>
  <c r="FO78" i="10"/>
  <c r="FF78" i="10"/>
  <c r="EQ78" i="10"/>
  <c r="EJ78" i="10"/>
  <c r="EA78" i="10"/>
  <c r="FR78" i="10"/>
  <c r="EY78" i="10"/>
  <c r="CG78" i="10"/>
  <c r="CH78" i="10"/>
  <c r="CI78" i="10"/>
  <c r="CJ78" i="10"/>
  <c r="CK78" i="10"/>
  <c r="CL78" i="10"/>
  <c r="CM78" i="10"/>
  <c r="CN78" i="10"/>
  <c r="CO78" i="10"/>
  <c r="CP78" i="10"/>
  <c r="CQ78" i="10"/>
  <c r="IK78" i="10"/>
  <c r="IJ78" i="10"/>
  <c r="IC78" i="10"/>
  <c r="IG78" i="10"/>
  <c r="HY78" i="10"/>
  <c r="HV78" i="10"/>
  <c r="HQ78" i="10"/>
  <c r="CR78" i="10" s="1"/>
  <c r="IO78" i="10"/>
  <c r="HZ78" i="10"/>
  <c r="ID78" i="10"/>
  <c r="IF78" i="10"/>
  <c r="HS78" i="10"/>
  <c r="HU78" i="10"/>
  <c r="HR78" i="10"/>
  <c r="CT78" i="10" s="1"/>
  <c r="IM78" i="10"/>
  <c r="HT78" i="10"/>
  <c r="IQ78" i="10"/>
  <c r="DS78" i="10" s="1"/>
  <c r="IE78" i="10"/>
  <c r="IL78" i="10"/>
  <c r="IP78" i="10"/>
  <c r="IA78" i="10"/>
  <c r="HX78" i="10"/>
  <c r="CZ78" i="10" s="1"/>
  <c r="II78" i="10"/>
  <c r="IN78" i="10"/>
  <c r="DP78" i="10" s="1"/>
  <c r="IH78" i="10"/>
  <c r="IB78" i="10"/>
  <c r="DD78" i="10" s="1"/>
  <c r="HW78" i="10"/>
  <c r="DH78" i="10" l="1"/>
  <c r="DC84" i="9"/>
  <c r="CZ84" i="9"/>
  <c r="DL78" i="10"/>
  <c r="DG78" i="10"/>
  <c r="DN78" i="10"/>
  <c r="DJ78" i="10"/>
  <c r="CW78" i="10"/>
  <c r="DK78" i="10"/>
  <c r="DB78" i="10"/>
  <c r="DA78" i="10"/>
  <c r="DM78" i="10"/>
  <c r="DC78" i="10"/>
  <c r="DR78" i="10"/>
  <c r="CV78" i="10"/>
  <c r="CU78" i="10"/>
  <c r="DQ78" i="10"/>
  <c r="DI78" i="10"/>
  <c r="CY78" i="10"/>
  <c r="DO78" i="10"/>
  <c r="CS78" i="10"/>
  <c r="HN78" i="10" s="1"/>
  <c r="HO79" i="10" s="1"/>
  <c r="DE78" i="10"/>
  <c r="DF78" i="10"/>
  <c r="CX78" i="10"/>
  <c r="DD85" i="9" l="1"/>
  <c r="DI85" i="9"/>
  <c r="DH85" i="9"/>
  <c r="DK85" i="9"/>
  <c r="DN85" i="9"/>
  <c r="DM85" i="9"/>
  <c r="DP85" i="9"/>
  <c r="DJ85" i="9"/>
  <c r="DF85" i="9"/>
  <c r="DL85" i="9"/>
  <c r="DG85" i="9"/>
  <c r="DO85" i="9"/>
  <c r="FN79" i="10"/>
  <c r="HI79" i="10"/>
  <c r="HK79" i="10" s="1"/>
  <c r="CH79" i="10"/>
  <c r="FE79" i="10"/>
  <c r="EM79" i="10"/>
  <c r="CN79" i="10"/>
  <c r="EL79" i="10"/>
  <c r="FL79" i="10"/>
  <c r="FD79" i="10"/>
  <c r="ES79" i="10"/>
  <c r="HE79" i="10"/>
  <c r="FO79" i="10"/>
  <c r="CP79" i="10"/>
  <c r="DU79" i="10"/>
  <c r="EO79" i="10"/>
  <c r="DY79" i="10"/>
  <c r="GY79" i="10"/>
  <c r="GN79" i="10"/>
  <c r="EU79" i="10"/>
  <c r="CI79" i="10"/>
  <c r="HB79" i="10"/>
  <c r="GQ79" i="10"/>
  <c r="FG79" i="10"/>
  <c r="EE79" i="10"/>
  <c r="EZ79" i="10"/>
  <c r="EY79" i="10"/>
  <c r="FI79" i="10"/>
  <c r="EN79" i="10"/>
  <c r="EG79" i="10"/>
  <c r="CF79" i="10"/>
  <c r="GO79" i="10"/>
  <c r="EJ79" i="10"/>
  <c r="ER79" i="10"/>
  <c r="EF79" i="10"/>
  <c r="DZ79" i="10"/>
  <c r="GT79" i="10"/>
  <c r="FX79" i="10"/>
  <c r="EA79" i="10"/>
  <c r="FH79" i="10"/>
  <c r="GI79" i="10"/>
  <c r="GB79" i="10"/>
  <c r="FS79" i="10"/>
  <c r="FB79" i="10"/>
  <c r="GM79" i="10"/>
  <c r="CM79" i="10"/>
  <c r="DV79" i="10"/>
  <c r="HG79" i="10"/>
  <c r="GZ79" i="10"/>
  <c r="GP79" i="10"/>
  <c r="GH79" i="10"/>
  <c r="HH79" i="10"/>
  <c r="CJ79" i="10"/>
  <c r="GF79" i="10"/>
  <c r="FW79" i="10"/>
  <c r="EH79" i="10"/>
  <c r="HF79" i="10"/>
  <c r="EB79" i="10"/>
  <c r="CG79" i="10"/>
  <c r="GW79" i="10"/>
  <c r="FF79" i="10"/>
  <c r="HD79" i="10"/>
  <c r="CK79" i="10"/>
  <c r="EX79" i="10"/>
  <c r="GX79" i="10"/>
  <c r="GV79" i="10"/>
  <c r="EV79" i="10"/>
  <c r="GD79" i="10"/>
  <c r="CQ79" i="10"/>
  <c r="EC79" i="10"/>
  <c r="GC79" i="10"/>
  <c r="FT79" i="10"/>
  <c r="FK79" i="10"/>
  <c r="ET79" i="10"/>
  <c r="GE79" i="10"/>
  <c r="DW79" i="10"/>
  <c r="HA79" i="10"/>
  <c r="GS79" i="10"/>
  <c r="GJ79" i="10"/>
  <c r="FY79" i="10"/>
  <c r="FZ79" i="10"/>
  <c r="GR79" i="10"/>
  <c r="GK79" i="10"/>
  <c r="GA79" i="10"/>
  <c r="FQ79" i="10"/>
  <c r="GU79" i="10"/>
  <c r="CL79" i="10"/>
  <c r="EI79" i="10"/>
  <c r="DX79" i="10"/>
  <c r="GL79" i="10"/>
  <c r="FA79" i="10"/>
  <c r="FP79" i="10"/>
  <c r="FR79" i="10"/>
  <c r="GG79" i="10"/>
  <c r="EW79" i="10"/>
  <c r="EP79" i="10"/>
  <c r="ED79" i="10"/>
  <c r="HC79" i="10"/>
  <c r="EQ79" i="10"/>
  <c r="CR79" i="10"/>
  <c r="FJ79" i="10"/>
  <c r="FU79" i="10"/>
  <c r="FM79" i="10"/>
  <c r="FC79" i="10"/>
  <c r="EK79" i="10"/>
  <c r="FV79" i="10"/>
  <c r="CO79" i="10"/>
  <c r="IP79" i="10"/>
  <c r="HT79" i="10"/>
  <c r="II79" i="10"/>
  <c r="IA79" i="10"/>
  <c r="HZ79" i="10"/>
  <c r="HV79" i="10"/>
  <c r="IF79" i="10"/>
  <c r="HR79" i="10"/>
  <c r="HQ79" i="10"/>
  <c r="IB79" i="10"/>
  <c r="ID79" i="10"/>
  <c r="IK79" i="10"/>
  <c r="IL79" i="10"/>
  <c r="IM79" i="10"/>
  <c r="IE79" i="10"/>
  <c r="IJ79" i="10"/>
  <c r="HU79" i="10"/>
  <c r="HW79" i="10"/>
  <c r="IG79" i="10"/>
  <c r="HS79" i="10"/>
  <c r="HX79" i="10"/>
  <c r="IN79" i="10"/>
  <c r="IC79" i="10"/>
  <c r="DF79" i="10" s="1"/>
  <c r="IO79" i="10"/>
  <c r="IH79" i="10"/>
  <c r="HY79" i="10"/>
  <c r="IQ79" i="10"/>
  <c r="DT79" i="10" s="1"/>
  <c r="CJ85" i="9" l="1"/>
  <c r="CP85" i="9"/>
  <c r="BG85" i="9"/>
  <c r="BY85" i="9"/>
  <c r="CC85" i="9"/>
  <c r="BU85" i="9"/>
  <c r="BQ85" i="9"/>
  <c r="BI85" i="9"/>
  <c r="CV85" i="9"/>
  <c r="CU85" i="9"/>
  <c r="BX85" i="9"/>
  <c r="CG85" i="9"/>
  <c r="CX85" i="9"/>
  <c r="BN85" i="9"/>
  <c r="CN85" i="9"/>
  <c r="BL85" i="9"/>
  <c r="CB85" i="9"/>
  <c r="CE85" i="9"/>
  <c r="CA85" i="9"/>
  <c r="BK85" i="9"/>
  <c r="CW85" i="9"/>
  <c r="CM85" i="9"/>
  <c r="CF85" i="9"/>
  <c r="BM85" i="9"/>
  <c r="BP85" i="9"/>
  <c r="CI85" i="9"/>
  <c r="CT85" i="9"/>
  <c r="BO85" i="9"/>
  <c r="BR85" i="9"/>
  <c r="CS85" i="9"/>
  <c r="CR85" i="9"/>
  <c r="BH85" i="9"/>
  <c r="BZ85" i="9"/>
  <c r="BW85" i="9"/>
  <c r="CQ85" i="9"/>
  <c r="BV85" i="9"/>
  <c r="CL85" i="9"/>
  <c r="BS85" i="9"/>
  <c r="CH85" i="9"/>
  <c r="CO85" i="9"/>
  <c r="CK85" i="9"/>
  <c r="BT85" i="9"/>
  <c r="CD85" i="9"/>
  <c r="BJ85" i="9"/>
  <c r="DC79" i="10"/>
  <c r="DB79" i="10"/>
  <c r="DH79" i="10"/>
  <c r="DR79" i="10"/>
  <c r="DQ79" i="10"/>
  <c r="DK79" i="10"/>
  <c r="CX79" i="10"/>
  <c r="CT79" i="10"/>
  <c r="CV79" i="10"/>
  <c r="DM79" i="10"/>
  <c r="DA79" i="10"/>
  <c r="DO79" i="10"/>
  <c r="DS79" i="10"/>
  <c r="DN79" i="10"/>
  <c r="CU79" i="10"/>
  <c r="DD79" i="10"/>
  <c r="DJ79" i="10"/>
  <c r="DG79" i="10"/>
  <c r="DI79" i="10"/>
  <c r="DL79" i="10"/>
  <c r="CZ79" i="10"/>
  <c r="DP79" i="10"/>
  <c r="DE79" i="10"/>
  <c r="CY79" i="10"/>
  <c r="CW79" i="10"/>
  <c r="CS79" i="10"/>
  <c r="HN79" i="10" s="1"/>
  <c r="DC85" i="9" l="1"/>
  <c r="CZ85" i="9"/>
  <c r="HV80" i="10"/>
  <c r="HO80" i="10"/>
  <c r="HW80" i="10"/>
  <c r="IG80" i="10"/>
  <c r="IA80" i="10"/>
  <c r="HT80" i="10"/>
  <c r="IP80" i="10"/>
  <c r="IK80" i="10"/>
  <c r="IJ80" i="10"/>
  <c r="HX80" i="10"/>
  <c r="IL80" i="10"/>
  <c r="IQ80" i="10"/>
  <c r="IO80" i="10"/>
  <c r="ID80" i="10"/>
  <c r="II80" i="10"/>
  <c r="IH80" i="10"/>
  <c r="IC80" i="10"/>
  <c r="HY80" i="10"/>
  <c r="IF80" i="10"/>
  <c r="IM80" i="10"/>
  <c r="IB80" i="10"/>
  <c r="IN80" i="10"/>
  <c r="HZ80" i="10"/>
  <c r="HU80" i="10"/>
  <c r="HR80" i="10"/>
  <c r="HS80" i="10"/>
  <c r="IE80" i="10"/>
  <c r="HQ80" i="10"/>
  <c r="DD86" i="9" l="1"/>
  <c r="DG86" i="9"/>
  <c r="DO86" i="9"/>
  <c r="DL86" i="9"/>
  <c r="DI86" i="9"/>
  <c r="DF86" i="9"/>
  <c r="DN86" i="9"/>
  <c r="DK86" i="9"/>
  <c r="DP86" i="9"/>
  <c r="DJ86" i="9"/>
  <c r="DH86" i="9"/>
  <c r="DM86" i="9"/>
  <c r="CX80" i="10"/>
  <c r="DS80" i="10"/>
  <c r="DD80" i="10"/>
  <c r="DJ80" i="10"/>
  <c r="DL80" i="10"/>
  <c r="DB80" i="10"/>
  <c r="DE80" i="10"/>
  <c r="FU80" i="10"/>
  <c r="DX80" i="10"/>
  <c r="FT80" i="10"/>
  <c r="EB80" i="10"/>
  <c r="GM80" i="10"/>
  <c r="EJ80" i="10"/>
  <c r="CI80" i="10"/>
  <c r="CH80" i="10"/>
  <c r="GG80" i="10"/>
  <c r="GR80" i="10"/>
  <c r="EV80" i="10"/>
  <c r="GH80" i="10"/>
  <c r="FX80" i="10"/>
  <c r="EZ80" i="10"/>
  <c r="FO80" i="10"/>
  <c r="FC80" i="10"/>
  <c r="FZ80" i="10"/>
  <c r="GV80" i="10"/>
  <c r="GP80" i="10"/>
  <c r="EE80" i="10"/>
  <c r="EL80" i="10"/>
  <c r="FM80" i="10"/>
  <c r="GA80" i="10"/>
  <c r="CQ80" i="10"/>
  <c r="CJ80" i="10"/>
  <c r="DZ80" i="10"/>
  <c r="ES80" i="10"/>
  <c r="FL80" i="10"/>
  <c r="FS80" i="10"/>
  <c r="FE80" i="10"/>
  <c r="FY80" i="10"/>
  <c r="GZ80" i="10"/>
  <c r="GE80" i="10"/>
  <c r="ET80" i="10"/>
  <c r="DU80" i="10"/>
  <c r="EP80" i="10"/>
  <c r="FG80" i="10"/>
  <c r="DO80" i="10"/>
  <c r="DK80" i="10"/>
  <c r="DT80" i="10"/>
  <c r="DH80" i="10"/>
  <c r="DA80" i="10"/>
  <c r="DQ80" i="10"/>
  <c r="CY80" i="10"/>
  <c r="EQ80" i="10"/>
  <c r="CL80" i="10"/>
  <c r="GD80" i="10"/>
  <c r="GF80" i="10"/>
  <c r="GI80" i="10"/>
  <c r="EN80" i="10"/>
  <c r="DY80" i="10"/>
  <c r="EK80" i="10"/>
  <c r="FP80" i="10"/>
  <c r="GS80" i="10"/>
  <c r="EX80" i="10"/>
  <c r="DV80" i="10"/>
  <c r="ER80" i="10"/>
  <c r="HB80" i="10"/>
  <c r="ED80" i="10"/>
  <c r="HA80" i="10"/>
  <c r="FF80" i="10"/>
  <c r="GN80" i="10"/>
  <c r="CR80" i="10"/>
  <c r="GW80" i="10"/>
  <c r="EG80" i="10"/>
  <c r="CN80" i="10"/>
  <c r="HD80" i="10"/>
  <c r="FA80" i="10"/>
  <c r="GT80" i="10"/>
  <c r="CG80" i="10"/>
  <c r="CT80" i="10"/>
  <c r="DR80" i="10"/>
  <c r="DM80" i="10"/>
  <c r="DG80" i="10"/>
  <c r="CV80" i="10"/>
  <c r="CZ80" i="10"/>
  <c r="CW80" i="10"/>
  <c r="EW80" i="10"/>
  <c r="GK80" i="10"/>
  <c r="GX80" i="10"/>
  <c r="HH80" i="10"/>
  <c r="EA80" i="10"/>
  <c r="EY80" i="10"/>
  <c r="CP80" i="10"/>
  <c r="FJ80" i="10"/>
  <c r="EI80" i="10"/>
  <c r="FB80" i="10"/>
  <c r="GO80" i="10"/>
  <c r="EU80" i="10"/>
  <c r="EM80" i="10"/>
  <c r="EH80" i="10"/>
  <c r="FN80" i="10"/>
  <c r="CM80" i="10"/>
  <c r="DC80" i="10"/>
  <c r="CU80" i="10"/>
  <c r="DF80" i="10"/>
  <c r="DI80" i="10"/>
  <c r="DN80" i="10"/>
  <c r="DP80" i="10"/>
  <c r="FV80" i="10"/>
  <c r="FR80" i="10"/>
  <c r="GJ80" i="10"/>
  <c r="CK80" i="10"/>
  <c r="HG80" i="10"/>
  <c r="EF80" i="10"/>
  <c r="GQ80" i="10"/>
  <c r="FD80" i="10"/>
  <c r="HC80" i="10"/>
  <c r="GU80" i="10"/>
  <c r="GC80" i="10"/>
  <c r="HF80" i="10"/>
  <c r="FH80" i="10"/>
  <c r="FI80" i="10"/>
  <c r="EO80" i="10"/>
  <c r="HI80" i="10"/>
  <c r="HK80" i="10" s="1"/>
  <c r="FQ80" i="10"/>
  <c r="EC80" i="10"/>
  <c r="CS80" i="10"/>
  <c r="CF80" i="10"/>
  <c r="HE80" i="10"/>
  <c r="CO80" i="10"/>
  <c r="GL80" i="10"/>
  <c r="FK80" i="10"/>
  <c r="FW80" i="10"/>
  <c r="GB80" i="10"/>
  <c r="GY80" i="10"/>
  <c r="DW80" i="10"/>
  <c r="CO86" i="9" l="1"/>
  <c r="CT86" i="9"/>
  <c r="BX86" i="9"/>
  <c r="BJ86" i="9"/>
  <c r="CD86" i="9"/>
  <c r="CS86" i="9"/>
  <c r="BN86" i="9"/>
  <c r="BV86" i="9"/>
  <c r="CQ86" i="9"/>
  <c r="BZ86" i="9"/>
  <c r="CB86" i="9"/>
  <c r="CC86" i="9"/>
  <c r="CJ86" i="9"/>
  <c r="BI86" i="9"/>
  <c r="BS86" i="9"/>
  <c r="BU86" i="9"/>
  <c r="CK86" i="9"/>
  <c r="CH86" i="9"/>
  <c r="BM86" i="9"/>
  <c r="CF86" i="9"/>
  <c r="BQ86" i="9"/>
  <c r="BH86" i="9"/>
  <c r="CR86" i="9"/>
  <c r="CI86" i="9"/>
  <c r="CU86" i="9"/>
  <c r="BO86" i="9"/>
  <c r="BT86" i="9"/>
  <c r="BR86" i="9"/>
  <c r="CX86" i="9"/>
  <c r="CA86" i="9"/>
  <c r="BK86" i="9"/>
  <c r="CM86" i="9"/>
  <c r="BL86" i="9"/>
  <c r="BY86" i="9"/>
  <c r="CV86" i="9"/>
  <c r="BG86" i="9"/>
  <c r="BP86" i="9"/>
  <c r="CN86" i="9"/>
  <c r="CG86" i="9"/>
  <c r="BW86" i="9"/>
  <c r="CE86" i="9"/>
  <c r="CP86" i="9"/>
  <c r="CL86" i="9"/>
  <c r="CW86" i="9"/>
  <c r="HN80" i="10"/>
  <c r="IB81" i="10" s="1"/>
  <c r="DC86" i="9" l="1"/>
  <c r="CZ86" i="9"/>
  <c r="IP81" i="10"/>
  <c r="HS81" i="10"/>
  <c r="IQ81" i="10"/>
  <c r="IG81" i="10"/>
  <c r="IH81" i="10"/>
  <c r="HQ81" i="10"/>
  <c r="HT81" i="10"/>
  <c r="IM81" i="10"/>
  <c r="HX81" i="10"/>
  <c r="HW81" i="10"/>
  <c r="IN81" i="10"/>
  <c r="HO81" i="10"/>
  <c r="ET81" i="10" s="1"/>
  <c r="IF81" i="10"/>
  <c r="II81" i="10"/>
  <c r="IA81" i="10"/>
  <c r="HV81" i="10"/>
  <c r="IJ81" i="10"/>
  <c r="HU81" i="10"/>
  <c r="ID81" i="10"/>
  <c r="HZ81" i="10"/>
  <c r="IC81" i="10"/>
  <c r="IK81" i="10"/>
  <c r="HR81" i="10"/>
  <c r="IL81" i="10"/>
  <c r="HY81" i="10"/>
  <c r="IO81" i="10"/>
  <c r="IE81" i="10"/>
  <c r="EJ81" i="10"/>
  <c r="CT87" i="9" l="1"/>
  <c r="CX87" i="9"/>
  <c r="CP87" i="9"/>
  <c r="CU87" i="9"/>
  <c r="CW87" i="9"/>
  <c r="CS87" i="9"/>
  <c r="CO87" i="9"/>
  <c r="CV87" i="9"/>
  <c r="CR87" i="9"/>
  <c r="CQ87" i="9"/>
  <c r="FT81" i="10"/>
  <c r="FY81" i="10"/>
  <c r="CY81" i="10"/>
  <c r="FI81" i="10"/>
  <c r="FJ81" i="10"/>
  <c r="FF81" i="10"/>
  <c r="GI81" i="10"/>
  <c r="FC81" i="10"/>
  <c r="GV81" i="10"/>
  <c r="CI81" i="10"/>
  <c r="EL81" i="10"/>
  <c r="HD81" i="10"/>
  <c r="CU81" i="10"/>
  <c r="CJ81" i="10"/>
  <c r="HE81" i="10"/>
  <c r="DT81" i="10"/>
  <c r="EW81" i="10"/>
  <c r="GX81" i="10"/>
  <c r="GQ81" i="10"/>
  <c r="FD81" i="10"/>
  <c r="DR81" i="10"/>
  <c r="ES81" i="10"/>
  <c r="DJ81" i="10"/>
  <c r="HA81" i="10"/>
  <c r="EZ81" i="10"/>
  <c r="EB81" i="10"/>
  <c r="GB81" i="10"/>
  <c r="EU81" i="10"/>
  <c r="CT81" i="10"/>
  <c r="FW81" i="10"/>
  <c r="EH81" i="10"/>
  <c r="GS81" i="10"/>
  <c r="GL81" i="10"/>
  <c r="EV81" i="10"/>
  <c r="FM81" i="10"/>
  <c r="DX81" i="10"/>
  <c r="EA81" i="10"/>
  <c r="GY81" i="10"/>
  <c r="EM81" i="10"/>
  <c r="GM81" i="10"/>
  <c r="CQ81" i="10"/>
  <c r="DY81" i="10"/>
  <c r="FV81" i="10"/>
  <c r="DL81" i="10"/>
  <c r="DI81" i="10"/>
  <c r="GE81" i="10"/>
  <c r="EK81" i="10"/>
  <c r="HG81" i="10"/>
  <c r="FO81" i="10"/>
  <c r="GU81" i="10"/>
  <c r="EQ81" i="10"/>
  <c r="FA81" i="10"/>
  <c r="DE81" i="10"/>
  <c r="CP81" i="10"/>
  <c r="DM81" i="10"/>
  <c r="GG81" i="10"/>
  <c r="FL81" i="10"/>
  <c r="CF81" i="10"/>
  <c r="EX81" i="10"/>
  <c r="EO81" i="10"/>
  <c r="DA81" i="10"/>
  <c r="DS81" i="10"/>
  <c r="GR81" i="10"/>
  <c r="EI81" i="10"/>
  <c r="EC81" i="10"/>
  <c r="FN81" i="10"/>
  <c r="DP81" i="10"/>
  <c r="GC81" i="10"/>
  <c r="FH81" i="10"/>
  <c r="FZ81" i="10"/>
  <c r="EP81" i="10"/>
  <c r="CR81" i="10"/>
  <c r="DB81" i="10"/>
  <c r="DG81" i="10"/>
  <c r="CM81" i="10"/>
  <c r="FS81" i="10"/>
  <c r="GF81" i="10"/>
  <c r="GO81" i="10"/>
  <c r="CO81" i="10"/>
  <c r="ER81" i="10"/>
  <c r="HC81" i="10"/>
  <c r="GH81" i="10"/>
  <c r="CK81" i="10"/>
  <c r="DK81" i="10"/>
  <c r="CG81" i="10"/>
  <c r="CX81" i="10"/>
  <c r="GJ81" i="10"/>
  <c r="DQ81" i="10"/>
  <c r="HB81" i="10"/>
  <c r="CV81" i="10"/>
  <c r="GT81" i="10"/>
  <c r="HI81" i="10"/>
  <c r="HK81" i="10" s="1"/>
  <c r="GN81" i="10"/>
  <c r="GK81" i="10"/>
  <c r="FP81" i="10"/>
  <c r="CH81" i="10"/>
  <c r="DU81" i="10"/>
  <c r="CL81" i="10"/>
  <c r="HH81" i="10"/>
  <c r="DW81" i="10"/>
  <c r="FR81" i="10"/>
  <c r="FG81" i="10"/>
  <c r="DV81" i="10"/>
  <c r="FQ81" i="10"/>
  <c r="EY81" i="10"/>
  <c r="GP81" i="10"/>
  <c r="DC81" i="10"/>
  <c r="FE81" i="10"/>
  <c r="CS81" i="10"/>
  <c r="EG81" i="10"/>
  <c r="FU81" i="10"/>
  <c r="EE81" i="10"/>
  <c r="HF81" i="10"/>
  <c r="GD81" i="10"/>
  <c r="CZ81" i="10"/>
  <c r="DF81" i="10"/>
  <c r="CW81" i="10"/>
  <c r="FX81" i="10"/>
  <c r="GZ81" i="10"/>
  <c r="FK81" i="10"/>
  <c r="EF81" i="10"/>
  <c r="DH81" i="10"/>
  <c r="GW81" i="10"/>
  <c r="DD81" i="10"/>
  <c r="FB81" i="10"/>
  <c r="ED81" i="10"/>
  <c r="EN81" i="10"/>
  <c r="DN81" i="10"/>
  <c r="CN81" i="10"/>
  <c r="GA81" i="10"/>
  <c r="DZ81" i="10"/>
  <c r="DO81" i="10"/>
  <c r="BG46" i="9" l="1"/>
  <c r="HN81" i="10"/>
  <c r="BG42" i="9" l="1"/>
  <c r="BF46" i="9"/>
  <c r="HO82" i="10"/>
  <c r="HW82" i="10"/>
  <c r="HX82" i="10"/>
  <c r="IG82" i="10"/>
  <c r="IP82" i="10"/>
  <c r="DW82" i="10" s="1"/>
  <c r="IF82" i="10"/>
  <c r="IE82" i="10"/>
  <c r="II82" i="10"/>
  <c r="IC82" i="10"/>
  <c r="IJ82" i="10"/>
  <c r="HR82" i="10"/>
  <c r="HU82" i="10"/>
  <c r="HT82" i="10"/>
  <c r="IM82" i="10"/>
  <c r="HS82" i="10"/>
  <c r="IQ82" i="10"/>
  <c r="IK82" i="10"/>
  <c r="IA82" i="10"/>
  <c r="IN82" i="10"/>
  <c r="IL82" i="10"/>
  <c r="HZ82" i="10"/>
  <c r="IH82" i="10"/>
  <c r="ID82" i="10"/>
  <c r="HV82" i="10"/>
  <c r="HQ82" i="10"/>
  <c r="IB82" i="10"/>
  <c r="IO82" i="10"/>
  <c r="HY82" i="10"/>
  <c r="DR82" i="10" l="1"/>
  <c r="DF82" i="10"/>
  <c r="AO122" i="9"/>
  <c r="AL112" i="9"/>
  <c r="AW110" i="9"/>
  <c r="AO114" i="9"/>
  <c r="AX119" i="9"/>
  <c r="AM100" i="9"/>
  <c r="AY116" i="9"/>
  <c r="AN114" i="9"/>
  <c r="AV120" i="9"/>
  <c r="AS112" i="9"/>
  <c r="AY122" i="9"/>
  <c r="AN115" i="9"/>
  <c r="BA117" i="9"/>
  <c r="AS101" i="9"/>
  <c r="AF110" i="9"/>
  <c r="AV113" i="9"/>
  <c r="AZ108" i="9"/>
  <c r="AP99" i="9"/>
  <c r="AI112" i="9"/>
  <c r="AN119" i="9"/>
  <c r="AM112" i="9"/>
  <c r="AQ101" i="9"/>
  <c r="AY121" i="9"/>
  <c r="AU107" i="9"/>
  <c r="AS121" i="9"/>
  <c r="AW119" i="9"/>
  <c r="AQ116" i="9"/>
  <c r="AT103" i="9"/>
  <c r="AP103" i="9"/>
  <c r="AT105" i="9"/>
  <c r="AQ110" i="9"/>
  <c r="AS99" i="9"/>
  <c r="AX107" i="9"/>
  <c r="AM103" i="9"/>
  <c r="AQ102" i="9"/>
  <c r="AP116" i="9"/>
  <c r="AY110" i="9"/>
  <c r="AN99" i="9"/>
  <c r="BB121" i="9"/>
  <c r="AG111" i="9"/>
  <c r="AP98" i="9"/>
  <c r="AS119" i="9"/>
  <c r="AN118" i="9"/>
  <c r="AP112" i="9"/>
  <c r="AL107" i="9"/>
  <c r="AS113" i="9"/>
  <c r="AZ111" i="9"/>
  <c r="AY113" i="9"/>
  <c r="AQ121" i="9"/>
  <c r="AH113" i="9"/>
  <c r="AO103" i="9"/>
  <c r="AG110" i="9"/>
  <c r="AR118" i="9"/>
  <c r="AS98" i="9"/>
  <c r="AQ112" i="9"/>
  <c r="AQ107" i="9"/>
  <c r="AO106" i="9"/>
  <c r="AF113" i="9"/>
  <c r="AN111" i="9"/>
  <c r="AO101" i="9"/>
  <c r="AP113" i="9"/>
  <c r="AS116" i="9"/>
  <c r="AX121" i="9"/>
  <c r="BB119" i="9"/>
  <c r="BA114" i="9"/>
  <c r="AP115" i="9"/>
  <c r="AY111" i="9"/>
  <c r="AO112" i="9"/>
  <c r="AT109" i="9"/>
  <c r="AW109" i="9"/>
  <c r="BA120" i="9"/>
  <c r="AT99" i="9"/>
  <c r="AL111" i="9"/>
  <c r="AT106" i="9"/>
  <c r="AI107" i="9"/>
  <c r="BB108" i="9"/>
  <c r="AQ115" i="9"/>
  <c r="AM105" i="9"/>
  <c r="AM111" i="9"/>
  <c r="AZ120" i="9"/>
  <c r="AR122" i="9"/>
  <c r="BA122" i="9"/>
  <c r="AP106" i="9"/>
  <c r="AI113" i="9"/>
  <c r="AQ119" i="9"/>
  <c r="AO119" i="9"/>
  <c r="BA118" i="9"/>
  <c r="AR98" i="9"/>
  <c r="AX122" i="9"/>
  <c r="BA110" i="9"/>
  <c r="AZ109" i="9"/>
  <c r="AU110" i="9"/>
  <c r="AE107" i="9"/>
  <c r="AP121" i="9"/>
  <c r="AQ109" i="9"/>
  <c r="AT112" i="9"/>
  <c r="AX113" i="9"/>
  <c r="AN117" i="9"/>
  <c r="AS114" i="9"/>
  <c r="AM109" i="9"/>
  <c r="AZ119" i="9"/>
  <c r="AM107" i="9"/>
  <c r="AI109" i="9"/>
  <c r="AN98" i="9"/>
  <c r="AP117" i="9"/>
  <c r="AI114" i="9"/>
  <c r="BF42" i="9"/>
  <c r="AO98" i="9"/>
  <c r="AH108" i="9"/>
  <c r="AP114" i="9"/>
  <c r="AF107" i="9"/>
  <c r="AX111" i="9"/>
  <c r="AZ115" i="9"/>
  <c r="AY117" i="9"/>
  <c r="AT98" i="9"/>
  <c r="AH110" i="9"/>
  <c r="AD109" i="9"/>
  <c r="AM118" i="9"/>
  <c r="AW122" i="9"/>
  <c r="AU120" i="9"/>
  <c r="AM98" i="9"/>
  <c r="AV121" i="9"/>
  <c r="AN100" i="9"/>
  <c r="AN122" i="9"/>
  <c r="AR111" i="9"/>
  <c r="AH114" i="9"/>
  <c r="AM115" i="9"/>
  <c r="AY119" i="9"/>
  <c r="AN105" i="9"/>
  <c r="AR110" i="9"/>
  <c r="AW113" i="9"/>
  <c r="AS109" i="9"/>
  <c r="AP109" i="9"/>
  <c r="AG109" i="9"/>
  <c r="AG112" i="9"/>
  <c r="AT122" i="9"/>
  <c r="AX109" i="9"/>
  <c r="AT108" i="9"/>
  <c r="AN102" i="9"/>
  <c r="AR112" i="9"/>
  <c r="AT107" i="9"/>
  <c r="AR109" i="9"/>
  <c r="BB112" i="9"/>
  <c r="AR102" i="9"/>
  <c r="BB107" i="9"/>
  <c r="AS100" i="9"/>
  <c r="BA107" i="9"/>
  <c r="AZ117" i="9"/>
  <c r="AK109" i="9"/>
  <c r="AF108" i="9"/>
  <c r="AS122" i="9"/>
  <c r="AU113" i="9"/>
  <c r="AW121" i="9"/>
  <c r="AF111" i="9"/>
  <c r="AP107" i="9"/>
  <c r="AS106" i="9"/>
  <c r="AO110" i="9"/>
  <c r="AN103" i="9"/>
  <c r="AH111" i="9"/>
  <c r="AN110" i="9"/>
  <c r="AM110" i="9"/>
  <c r="AM106" i="9"/>
  <c r="AT111" i="9"/>
  <c r="AM102" i="9"/>
  <c r="AN106" i="9"/>
  <c r="BB113" i="9"/>
  <c r="AK113" i="9"/>
  <c r="AI110" i="9"/>
  <c r="AQ106" i="9"/>
  <c r="AO109" i="9"/>
  <c r="AV110" i="9"/>
  <c r="AT120" i="9"/>
  <c r="AQ105" i="9"/>
  <c r="AQ117" i="9"/>
  <c r="AK112" i="9"/>
  <c r="AQ118" i="9"/>
  <c r="AQ111" i="9"/>
  <c r="BA113" i="9"/>
  <c r="AZ110" i="9"/>
  <c r="AN112" i="9"/>
  <c r="AS117" i="9"/>
  <c r="AH109" i="9"/>
  <c r="BA121" i="9"/>
  <c r="AS118" i="9"/>
  <c r="AG108" i="9"/>
  <c r="AP110" i="9"/>
  <c r="AV107" i="9"/>
  <c r="AM120" i="9"/>
  <c r="AQ103" i="9"/>
  <c r="AN107" i="9"/>
  <c r="AE108" i="9"/>
  <c r="BB109" i="9"/>
  <c r="AL109" i="9"/>
  <c r="AW111" i="9"/>
  <c r="BB114" i="9"/>
  <c r="AX112" i="9"/>
  <c r="AT113" i="9"/>
  <c r="AQ120" i="9"/>
  <c r="AW108" i="9"/>
  <c r="AK111" i="9"/>
  <c r="AV119" i="9"/>
  <c r="AP122" i="9"/>
  <c r="AE111" i="9"/>
  <c r="AF114" i="9"/>
  <c r="AN108" i="9"/>
  <c r="AO102" i="9"/>
  <c r="AW120" i="9"/>
  <c r="AU111" i="9"/>
  <c r="BB117" i="9"/>
  <c r="AS107" i="9"/>
  <c r="AT100" i="9"/>
  <c r="AP105" i="9"/>
  <c r="AQ98" i="9"/>
  <c r="AV111" i="9"/>
  <c r="AR101" i="9"/>
  <c r="AP111" i="9"/>
  <c r="AN113" i="9"/>
  <c r="AY108" i="9"/>
  <c r="AZ116" i="9"/>
  <c r="AG114" i="9"/>
  <c r="AM116" i="9"/>
  <c r="AR116" i="9"/>
  <c r="AR113" i="9"/>
  <c r="AR120" i="9"/>
  <c r="AK114" i="9"/>
  <c r="AM121" i="9"/>
  <c r="AS108" i="9"/>
  <c r="BA116" i="9"/>
  <c r="AO99" i="9"/>
  <c r="AR99" i="9"/>
  <c r="AQ99" i="9"/>
  <c r="AE110" i="9"/>
  <c r="AU112" i="9"/>
  <c r="AO120" i="9"/>
  <c r="AM117" i="9"/>
  <c r="AO116" i="9"/>
  <c r="AW112" i="9"/>
  <c r="BB118" i="9"/>
  <c r="AN121" i="9"/>
  <c r="AH107" i="9"/>
  <c r="AX120" i="9"/>
  <c r="AX110" i="9"/>
  <c r="AT119" i="9"/>
  <c r="AO108" i="9"/>
  <c r="BB120" i="9"/>
  <c r="AK110" i="9"/>
  <c r="AO118" i="9"/>
  <c r="AN116" i="9"/>
  <c r="BA112" i="9"/>
  <c r="AP100" i="9"/>
  <c r="AM101" i="9"/>
  <c r="AN101" i="9"/>
  <c r="AR114" i="9"/>
  <c r="AQ122" i="9"/>
  <c r="BB122" i="9"/>
  <c r="AQ108" i="9"/>
  <c r="AY120" i="9"/>
  <c r="AO100" i="9"/>
  <c r="AS105" i="9"/>
  <c r="AO115" i="9"/>
  <c r="AL114" i="9"/>
  <c r="AM119" i="9"/>
  <c r="AZ114" i="9"/>
  <c r="AR105" i="9"/>
  <c r="AI111" i="9"/>
  <c r="AN120" i="9"/>
  <c r="BB111" i="9"/>
  <c r="AM122" i="9"/>
  <c r="AP102" i="9"/>
  <c r="AL113" i="9"/>
  <c r="AR119" i="9"/>
  <c r="AR115" i="9"/>
  <c r="AS103" i="9"/>
  <c r="AY118" i="9"/>
  <c r="BB110" i="9"/>
  <c r="BA115" i="9"/>
  <c r="BA111" i="9"/>
  <c r="AP119" i="9"/>
  <c r="AO107" i="9"/>
  <c r="AT101" i="9"/>
  <c r="AP120" i="9"/>
  <c r="AM99" i="9"/>
  <c r="AU121" i="9"/>
  <c r="AV122" i="9"/>
  <c r="AY115" i="9"/>
  <c r="AK108" i="9"/>
  <c r="AG107" i="9"/>
  <c r="AY114" i="9"/>
  <c r="AM108" i="9"/>
  <c r="AG113" i="9"/>
  <c r="AT110" i="9"/>
  <c r="AO117" i="9"/>
  <c r="AY109" i="9"/>
  <c r="AM113" i="9"/>
  <c r="AM114" i="9"/>
  <c r="BA108" i="9"/>
  <c r="AS110" i="9"/>
  <c r="AH112" i="9"/>
  <c r="AR121" i="9"/>
  <c r="AV112" i="9"/>
  <c r="AD107" i="9"/>
  <c r="AF109" i="9"/>
  <c r="AZ118" i="9"/>
  <c r="AT121" i="9"/>
  <c r="AO113" i="9"/>
  <c r="AF112" i="9"/>
  <c r="AQ114" i="9"/>
  <c r="AS111" i="9"/>
  <c r="BB116" i="9"/>
  <c r="AU109" i="9"/>
  <c r="AZ107" i="9"/>
  <c r="AL108" i="9"/>
  <c r="AR107" i="9"/>
  <c r="AD108" i="9"/>
  <c r="BB115" i="9"/>
  <c r="AQ113" i="9"/>
  <c r="AX108" i="9"/>
  <c r="AU122" i="9"/>
  <c r="AS102" i="9"/>
  <c r="AR117" i="9"/>
  <c r="AR106" i="9"/>
  <c r="AR108" i="9"/>
  <c r="AE109" i="9"/>
  <c r="AR100" i="9"/>
  <c r="AU119" i="9"/>
  <c r="AZ112" i="9"/>
  <c r="AR103" i="9"/>
  <c r="AI108" i="9"/>
  <c r="AS115" i="9"/>
  <c r="AU108" i="9"/>
  <c r="AO121" i="9"/>
  <c r="AZ121" i="9"/>
  <c r="AS120" i="9"/>
  <c r="AZ113" i="9"/>
  <c r="AO111" i="9"/>
  <c r="AO105" i="9"/>
  <c r="AL110" i="9"/>
  <c r="AP108" i="9"/>
  <c r="AQ100" i="9"/>
  <c r="AK107" i="9"/>
  <c r="AP118" i="9"/>
  <c r="AW107" i="9"/>
  <c r="AP101" i="9"/>
  <c r="BA109" i="9"/>
  <c r="AZ122" i="9"/>
  <c r="AV109" i="9"/>
  <c r="AT102" i="9"/>
  <c r="BA119" i="9"/>
  <c r="AN109" i="9"/>
  <c r="AY112" i="9"/>
  <c r="AD110" i="9"/>
  <c r="AY107" i="9"/>
  <c r="AV108" i="9"/>
  <c r="CX82" i="10"/>
  <c r="DC82" i="10"/>
  <c r="DX82" i="10"/>
  <c r="DB82" i="10"/>
  <c r="DI82" i="10"/>
  <c r="DK82" i="10"/>
  <c r="DU82" i="10"/>
  <c r="DO82" i="10"/>
  <c r="DH82" i="10"/>
  <c r="CZ82" i="10"/>
  <c r="DL82" i="10"/>
  <c r="DV82" i="10"/>
  <c r="DJ82" i="10"/>
  <c r="DS82" i="10"/>
  <c r="DP82" i="10"/>
  <c r="DN82" i="10"/>
  <c r="CY82" i="10"/>
  <c r="DE82" i="10"/>
  <c r="DT82" i="10"/>
  <c r="DQ82" i="10"/>
  <c r="DM82" i="10"/>
  <c r="DD82" i="10"/>
  <c r="DG82" i="10"/>
  <c r="DA82" i="10"/>
  <c r="FW82" i="10"/>
  <c r="CR82" i="10"/>
  <c r="HD82" i="10"/>
  <c r="FF82" i="10"/>
  <c r="EI82" i="10"/>
  <c r="CT82" i="10"/>
  <c r="GM82" i="10"/>
  <c r="FV82" i="10"/>
  <c r="GX82" i="10"/>
  <c r="GQ82" i="10"/>
  <c r="FA82" i="10"/>
  <c r="GG82" i="10"/>
  <c r="HE82" i="10"/>
  <c r="EL82" i="10"/>
  <c r="FN82" i="10"/>
  <c r="GE82" i="10"/>
  <c r="FS82" i="10"/>
  <c r="ET82" i="10"/>
  <c r="HH82" i="10"/>
  <c r="ES82" i="10"/>
  <c r="GW82" i="10"/>
  <c r="GV82" i="10"/>
  <c r="FT82" i="10"/>
  <c r="EG82" i="10"/>
  <c r="GD82" i="10"/>
  <c r="FC82" i="10"/>
  <c r="EJ82" i="10"/>
  <c r="CI82" i="10"/>
  <c r="EB82" i="10"/>
  <c r="DZ82" i="10"/>
  <c r="EH82" i="10"/>
  <c r="EN82" i="10"/>
  <c r="GY82" i="10"/>
  <c r="CH82" i="10"/>
  <c r="EK82" i="10"/>
  <c r="EM82" i="10"/>
  <c r="GS82" i="10"/>
  <c r="GH82" i="10"/>
  <c r="CK82" i="10"/>
  <c r="EP82" i="10"/>
  <c r="FM82" i="10"/>
  <c r="HA82" i="10"/>
  <c r="EE82" i="10"/>
  <c r="EV82" i="10"/>
  <c r="GT82" i="10"/>
  <c r="GI82" i="10"/>
  <c r="FY82" i="10"/>
  <c r="CP82" i="10"/>
  <c r="FR82" i="10"/>
  <c r="CL82" i="10"/>
  <c r="CM82" i="10"/>
  <c r="ER82" i="10"/>
  <c r="GP82" i="10"/>
  <c r="FZ82" i="10"/>
  <c r="FX82" i="10"/>
  <c r="GJ82" i="10"/>
  <c r="FJ82" i="10"/>
  <c r="EW82" i="10"/>
  <c r="FU82" i="10"/>
  <c r="FD82" i="10"/>
  <c r="EU82" i="10"/>
  <c r="HI82" i="10"/>
  <c r="FI82" i="10"/>
  <c r="CU82" i="10"/>
  <c r="GU82" i="10"/>
  <c r="CF82" i="10"/>
  <c r="CV82" i="10"/>
  <c r="GC82" i="10"/>
  <c r="HG82" i="10"/>
  <c r="GR82" i="10"/>
  <c r="GO82" i="10"/>
  <c r="CO82" i="10"/>
  <c r="FG82" i="10"/>
  <c r="FE82" i="10"/>
  <c r="GZ82" i="10"/>
  <c r="GA82" i="10"/>
  <c r="EZ82" i="10"/>
  <c r="GB82" i="10"/>
  <c r="CJ82" i="10"/>
  <c r="DY82" i="10"/>
  <c r="EQ82" i="10"/>
  <c r="EX82" i="10"/>
  <c r="FP82" i="10"/>
  <c r="GK82" i="10"/>
  <c r="ED82" i="10"/>
  <c r="EO82" i="10"/>
  <c r="FB82" i="10"/>
  <c r="FH82" i="10"/>
  <c r="CN82" i="10"/>
  <c r="EC82" i="10"/>
  <c r="CG82" i="10"/>
  <c r="FQ82" i="10"/>
  <c r="FL82" i="10"/>
  <c r="CW82" i="10"/>
  <c r="GL82" i="10"/>
  <c r="GF82" i="10"/>
  <c r="HF82" i="10"/>
  <c r="GN82" i="10"/>
  <c r="CQ82" i="10"/>
  <c r="EY82" i="10"/>
  <c r="EF82" i="10"/>
  <c r="FO82" i="10"/>
  <c r="HC82" i="10"/>
  <c r="FK82" i="10"/>
  <c r="HB82" i="10"/>
  <c r="CS82" i="10"/>
  <c r="EA82" i="10"/>
  <c r="BA143" i="9" l="1"/>
  <c r="X12" i="9" s="1"/>
  <c r="AZ155" i="9"/>
  <c r="W24" i="9" s="1"/>
  <c r="AR151" i="9"/>
  <c r="O20" i="9" s="1"/>
  <c r="AS145" i="9"/>
  <c r="P14" i="9" s="1"/>
  <c r="AV146" i="9"/>
  <c r="S15" i="9" s="1"/>
  <c r="AY148" i="9"/>
  <c r="V17" i="9" s="1"/>
  <c r="BA149" i="9"/>
  <c r="X18" i="9" s="1"/>
  <c r="AR139" i="9"/>
  <c r="O8" i="9" s="1"/>
  <c r="AN135" i="9"/>
  <c r="K4" i="9" s="1"/>
  <c r="AH141" i="9"/>
  <c r="E10" i="9" s="1"/>
  <c r="BA150" i="9"/>
  <c r="X19" i="9" s="1"/>
  <c r="AP139" i="9"/>
  <c r="M8" i="9" s="1"/>
  <c r="AK145" i="9"/>
  <c r="H14" i="9" s="1"/>
  <c r="BB143" i="9"/>
  <c r="Y12" i="9" s="1"/>
  <c r="AN146" i="9"/>
  <c r="K15" i="9" s="1"/>
  <c r="AI144" i="9"/>
  <c r="F13" i="9" s="1"/>
  <c r="AS140" i="9"/>
  <c r="P9" i="9" s="1"/>
  <c r="AR136" i="9"/>
  <c r="O5" i="9" s="1"/>
  <c r="AS143" i="9"/>
  <c r="P12" i="9" s="1"/>
  <c r="AN156" i="9"/>
  <c r="K25" i="9" s="1"/>
  <c r="AX145" i="9"/>
  <c r="U14" i="9" s="1"/>
  <c r="AM143" i="9"/>
  <c r="J12" i="9" s="1"/>
  <c r="AR132" i="9"/>
  <c r="O1" i="9" s="1"/>
  <c r="BB142" i="9"/>
  <c r="Y11" i="9" s="1"/>
  <c r="BB153" i="9"/>
  <c r="Y22" i="9" s="1"/>
  <c r="AG144" i="9"/>
  <c r="D13" i="9" s="1"/>
  <c r="AG145" i="9"/>
  <c r="D14" i="9" s="1"/>
  <c r="AS133" i="9"/>
  <c r="P2" i="9" s="1"/>
  <c r="AN153" i="9"/>
  <c r="K22" i="9" s="1"/>
  <c r="AN149" i="9"/>
  <c r="K18" i="9" s="1"/>
  <c r="AT136" i="9"/>
  <c r="Q5" i="9" s="1"/>
  <c r="AO145" i="9"/>
  <c r="L14" i="9" s="1"/>
  <c r="AE143" i="9"/>
  <c r="B12" i="9" s="1"/>
  <c r="AQ148" i="9"/>
  <c r="N17" i="9" s="1"/>
  <c r="AM148" i="9"/>
  <c r="J17" i="9" s="1"/>
  <c r="AU155" i="9"/>
  <c r="R24" i="9" s="1"/>
  <c r="AR153" i="9"/>
  <c r="O22" i="9" s="1"/>
  <c r="AS139" i="9"/>
  <c r="P8" i="9" s="1"/>
  <c r="AN155" i="9"/>
  <c r="K24" i="9" s="1"/>
  <c r="AT134" i="9"/>
  <c r="Q3" i="9" s="1"/>
  <c r="AK146" i="9"/>
  <c r="H15" i="9" s="1"/>
  <c r="AV144" i="9"/>
  <c r="S13" i="9" s="1"/>
  <c r="AK147" i="9"/>
  <c r="H16" i="9" s="1"/>
  <c r="AT145" i="9"/>
  <c r="Q14" i="9" s="1"/>
  <c r="AH145" i="9"/>
  <c r="E14" i="9" s="1"/>
  <c r="AP141" i="9"/>
  <c r="M10" i="9" s="1"/>
  <c r="AS156" i="9"/>
  <c r="P25" i="9" s="1"/>
  <c r="BA141" i="9"/>
  <c r="X10" i="9" s="1"/>
  <c r="BB146" i="9"/>
  <c r="Y15" i="9" s="1"/>
  <c r="AN136" i="9"/>
  <c r="K5" i="9" s="1"/>
  <c r="AG146" i="9"/>
  <c r="D15" i="9" s="1"/>
  <c r="AW147" i="9"/>
  <c r="T16" i="9" s="1"/>
  <c r="AM149" i="9"/>
  <c r="J18" i="9" s="1"/>
  <c r="AN134" i="9"/>
  <c r="K3" i="9" s="1"/>
  <c r="AW156" i="9"/>
  <c r="T25" i="9" s="1"/>
  <c r="AT132" i="9"/>
  <c r="Q1" i="9" s="1"/>
  <c r="AF141" i="9"/>
  <c r="C10" i="9" s="1"/>
  <c r="AI143" i="9"/>
  <c r="F12" i="9" s="1"/>
  <c r="AS148" i="9"/>
  <c r="P17" i="9" s="1"/>
  <c r="AQ143" i="9"/>
  <c r="N12" i="9" s="1"/>
  <c r="AZ143" i="9"/>
  <c r="W12" i="9" s="1"/>
  <c r="BA152" i="9"/>
  <c r="X21" i="9" s="1"/>
  <c r="AP140" i="9"/>
  <c r="M9" i="9" s="1"/>
  <c r="AM145" i="9"/>
  <c r="J14" i="9" s="1"/>
  <c r="AI141" i="9"/>
  <c r="F10" i="9" s="1"/>
  <c r="BA154" i="9"/>
  <c r="X23" i="9" s="1"/>
  <c r="AY145" i="9"/>
  <c r="V14" i="9" s="1"/>
  <c r="AX155" i="9"/>
  <c r="U24" i="9" s="1"/>
  <c r="AN145" i="9"/>
  <c r="K14" i="9" s="1"/>
  <c r="AQ146" i="9"/>
  <c r="N15" i="9" s="1"/>
  <c r="AO137" i="9"/>
  <c r="L6" i="9" s="1"/>
  <c r="AZ145" i="9"/>
  <c r="W14" i="9" s="1"/>
  <c r="AN152" i="9"/>
  <c r="K21" i="9" s="1"/>
  <c r="BB155" i="9"/>
  <c r="Y24" i="9" s="1"/>
  <c r="AQ136" i="9"/>
  <c r="N5" i="9" s="1"/>
  <c r="AQ144" i="9"/>
  <c r="N13" i="9" s="1"/>
  <c r="AQ150" i="9"/>
  <c r="N19" i="9" s="1"/>
  <c r="AY155" i="9"/>
  <c r="V24" i="9" s="1"/>
  <c r="AI146" i="9"/>
  <c r="F15" i="9" s="1"/>
  <c r="AF144" i="9"/>
  <c r="C13" i="9" s="1"/>
  <c r="AY156" i="9"/>
  <c r="V25" i="9" s="1"/>
  <c r="AY150" i="9"/>
  <c r="V19" i="9" s="1"/>
  <c r="AW144" i="9"/>
  <c r="T13" i="9" s="1"/>
  <c r="BA153" i="9"/>
  <c r="X22" i="9" s="1"/>
  <c r="AO139" i="9"/>
  <c r="L8" i="9" s="1"/>
  <c r="AR134" i="9"/>
  <c r="O3" i="9" s="1"/>
  <c r="AL142" i="9"/>
  <c r="I11" i="9" s="1"/>
  <c r="BA142" i="9"/>
  <c r="X11" i="9" s="1"/>
  <c r="AV156" i="9"/>
  <c r="S25" i="9" s="1"/>
  <c r="AR149" i="9"/>
  <c r="O18" i="9" s="1"/>
  <c r="AO149" i="9"/>
  <c r="L18" i="9" s="1"/>
  <c r="AN150" i="9"/>
  <c r="K19" i="9" s="1"/>
  <c r="AO150" i="9"/>
  <c r="L19" i="9" s="1"/>
  <c r="AR154" i="9"/>
  <c r="O23" i="9" s="1"/>
  <c r="AP145" i="9"/>
  <c r="M14" i="9" s="1"/>
  <c r="AF148" i="9"/>
  <c r="C17" i="9" s="1"/>
  <c r="AM154" i="9"/>
  <c r="J23" i="9" s="1"/>
  <c r="AQ152" i="9"/>
  <c r="N21" i="9" s="1"/>
  <c r="AM136" i="9"/>
  <c r="J5" i="9" s="1"/>
  <c r="AU147" i="9"/>
  <c r="R16" i="9" s="1"/>
  <c r="AR146" i="9"/>
  <c r="O15" i="9" s="1"/>
  <c r="AY153" i="9"/>
  <c r="V22" i="9" s="1"/>
  <c r="AH144" i="9"/>
  <c r="E13" i="9" s="1"/>
  <c r="AN132" i="9"/>
  <c r="K1" i="9" s="1"/>
  <c r="AU144" i="9"/>
  <c r="R13" i="9" s="1"/>
  <c r="AZ154" i="9"/>
  <c r="W23" i="9" s="1"/>
  <c r="AO146" i="9"/>
  <c r="L15" i="9" s="1"/>
  <c r="AQ141" i="9"/>
  <c r="N10" i="9" s="1"/>
  <c r="AP146" i="9"/>
  <c r="M15" i="9" s="1"/>
  <c r="AT137" i="9"/>
  <c r="Q6" i="9" s="1"/>
  <c r="AV147" i="9"/>
  <c r="S16" i="9" s="1"/>
  <c r="AO148" i="9"/>
  <c r="L17" i="9" s="1"/>
  <c r="AD144" i="9"/>
  <c r="A13" i="9" s="1"/>
  <c r="AQ134" i="9"/>
  <c r="N3" i="9" s="1"/>
  <c r="AR137" i="9"/>
  <c r="O6" i="9" s="1"/>
  <c r="BB149" i="9"/>
  <c r="Y18" i="9" s="1"/>
  <c r="AZ152" i="9"/>
  <c r="W21" i="9" s="1"/>
  <c r="AT144" i="9"/>
  <c r="Q13" i="9" s="1"/>
  <c r="AO141" i="9"/>
  <c r="L10" i="9" s="1"/>
  <c r="BB145" i="9"/>
  <c r="Y14" i="9" s="1"/>
  <c r="BB156" i="9"/>
  <c r="Y25" i="9" s="1"/>
  <c r="AO152" i="9"/>
  <c r="L21" i="9" s="1"/>
  <c r="AM151" i="9"/>
  <c r="J20" i="9" s="1"/>
  <c r="AS142" i="9"/>
  <c r="P11" i="9" s="1"/>
  <c r="AZ150" i="9"/>
  <c r="W19" i="9" s="1"/>
  <c r="AW154" i="9"/>
  <c r="T23" i="9" s="1"/>
  <c r="BB148" i="9"/>
  <c r="Y17" i="9" s="1"/>
  <c r="AZ144" i="9"/>
  <c r="W13" i="9" s="1"/>
  <c r="AY146" i="9"/>
  <c r="V15" i="9" s="1"/>
  <c r="AV143" i="9"/>
  <c r="S12" i="9" s="1"/>
  <c r="AW141" i="9"/>
  <c r="T10" i="9" s="1"/>
  <c r="AP142" i="9"/>
  <c r="M11" i="9" s="1"/>
  <c r="AZ147" i="9"/>
  <c r="W16" i="9" s="1"/>
  <c r="AU142" i="9"/>
  <c r="R11" i="9" s="1"/>
  <c r="AZ146" i="9"/>
  <c r="W15" i="9" s="1"/>
  <c r="AR142" i="9"/>
  <c r="O11" i="9" s="1"/>
  <c r="AU156" i="9"/>
  <c r="R25" i="9" s="1"/>
  <c r="AD142" i="9"/>
  <c r="A11" i="9" s="1"/>
  <c r="AU143" i="9"/>
  <c r="R12" i="9" s="1"/>
  <c r="AF146" i="9"/>
  <c r="C15" i="9" s="1"/>
  <c r="AF143" i="9"/>
  <c r="C12" i="9" s="1"/>
  <c r="AH146" i="9"/>
  <c r="E15" i="9" s="1"/>
  <c r="AM147" i="9"/>
  <c r="J16" i="9" s="1"/>
  <c r="AG147" i="9"/>
  <c r="D16" i="9" s="1"/>
  <c r="AK142" i="9"/>
  <c r="H11" i="9" s="1"/>
  <c r="AM133" i="9"/>
  <c r="J2" i="9" s="1"/>
  <c r="AP153" i="9"/>
  <c r="M22" i="9" s="1"/>
  <c r="AY152" i="9"/>
  <c r="V21" i="9" s="1"/>
  <c r="AL147" i="9"/>
  <c r="I16" i="9" s="1"/>
  <c r="AN154" i="9"/>
  <c r="K23" i="9" s="1"/>
  <c r="AM153" i="9"/>
  <c r="J22" i="9" s="1"/>
  <c r="AO134" i="9"/>
  <c r="L3" i="9" s="1"/>
  <c r="AQ156" i="9"/>
  <c r="N25" i="9" s="1"/>
  <c r="AP134" i="9"/>
  <c r="M3" i="9" s="1"/>
  <c r="AK144" i="9"/>
  <c r="H13" i="9" s="1"/>
  <c r="AX144" i="9"/>
  <c r="U13" i="9" s="1"/>
  <c r="BB152" i="9"/>
  <c r="Y21" i="9" s="1"/>
  <c r="AO154" i="9"/>
  <c r="L23" i="9" s="1"/>
  <c r="AR133" i="9"/>
  <c r="O2" i="9" s="1"/>
  <c r="AM155" i="9"/>
  <c r="J24" i="9" s="1"/>
  <c r="AR150" i="9"/>
  <c r="O19" i="9" s="1"/>
  <c r="AY142" i="9"/>
  <c r="V11" i="9" s="1"/>
  <c r="AV145" i="9"/>
  <c r="S14" i="9" s="1"/>
  <c r="AS141" i="9"/>
  <c r="P10" i="9" s="1"/>
  <c r="AO136" i="9"/>
  <c r="L5" i="9" s="1"/>
  <c r="AP156" i="9"/>
  <c r="M25" i="9" s="1"/>
  <c r="AQ154" i="9"/>
  <c r="N23" i="9" s="1"/>
  <c r="AW145" i="9"/>
  <c r="T14" i="9" s="1"/>
  <c r="AN141" i="9"/>
  <c r="K10" i="9" s="1"/>
  <c r="AP144" i="9"/>
  <c r="M13" i="9" s="1"/>
  <c r="AH143" i="9"/>
  <c r="E12" i="9" s="1"/>
  <c r="BA147" i="9"/>
  <c r="X16" i="9" s="1"/>
  <c r="AQ151" i="9"/>
  <c r="N20" i="9" s="1"/>
  <c r="AO143" i="9"/>
  <c r="L12" i="9" s="1"/>
  <c r="BB147" i="9"/>
  <c r="Y16" i="9" s="1"/>
  <c r="AM140" i="9"/>
  <c r="J9" i="9" s="1"/>
  <c r="AN137" i="9"/>
  <c r="K6" i="9" s="1"/>
  <c r="AF145" i="9"/>
  <c r="C14" i="9" s="1"/>
  <c r="AF142" i="9"/>
  <c r="C11" i="9" s="1"/>
  <c r="AS134" i="9"/>
  <c r="P3" i="9" s="1"/>
  <c r="AR143" i="9"/>
  <c r="O12" i="9" s="1"/>
  <c r="AT142" i="9"/>
  <c r="Q11" i="9" s="1"/>
  <c r="AG143" i="9"/>
  <c r="D12" i="9" s="1"/>
  <c r="AR144" i="9"/>
  <c r="O13" i="9" s="1"/>
  <c r="AH148" i="9"/>
  <c r="E17" i="9" s="1"/>
  <c r="AV155" i="9"/>
  <c r="S24" i="9" s="1"/>
  <c r="AM152" i="9"/>
  <c r="J21" i="9" s="1"/>
  <c r="AY151" i="9"/>
  <c r="V20" i="9" s="1"/>
  <c r="AP148" i="9"/>
  <c r="M17" i="9" s="1"/>
  <c r="AI148" i="9"/>
  <c r="F17" i="9" s="1"/>
  <c r="AM141" i="9"/>
  <c r="J10" i="9" s="1"/>
  <c r="AN151" i="9"/>
  <c r="K20" i="9" s="1"/>
  <c r="AP155" i="9"/>
  <c r="M24" i="9" s="1"/>
  <c r="BA144" i="9"/>
  <c r="X13" i="9" s="1"/>
  <c r="AO153" i="9"/>
  <c r="L22" i="9" s="1"/>
  <c r="BA156" i="9"/>
  <c r="X25" i="9" s="1"/>
  <c r="AM139" i="9"/>
  <c r="J8" i="9" s="1"/>
  <c r="AT140" i="9"/>
  <c r="Q9" i="9" s="1"/>
  <c r="AW143" i="9"/>
  <c r="T12" i="9" s="1"/>
  <c r="AP149" i="9"/>
  <c r="M18" i="9" s="1"/>
  <c r="AS150" i="9"/>
  <c r="P19" i="9" s="1"/>
  <c r="AF147" i="9"/>
  <c r="C16" i="9" s="1"/>
  <c r="AS132" i="9"/>
  <c r="P1" i="9" s="1"/>
  <c r="AH147" i="9"/>
  <c r="E16" i="9" s="1"/>
  <c r="AS147" i="9"/>
  <c r="P16" i="9" s="1"/>
  <c r="AS153" i="9"/>
  <c r="P22" i="9" s="1"/>
  <c r="AN133" i="9"/>
  <c r="K2" i="9" s="1"/>
  <c r="AM137" i="9"/>
  <c r="J6" i="9" s="1"/>
  <c r="AT139" i="9"/>
  <c r="Q8" i="9" s="1"/>
  <c r="AW153" i="9"/>
  <c r="T22" i="9" s="1"/>
  <c r="AQ135" i="9"/>
  <c r="N4" i="9" s="1"/>
  <c r="AP133" i="9"/>
  <c r="M2" i="9" s="1"/>
  <c r="AS135" i="9"/>
  <c r="P4" i="9" s="1"/>
  <c r="AS146" i="9"/>
  <c r="P15" i="9" s="1"/>
  <c r="AM134" i="9"/>
  <c r="J3" i="9" s="1"/>
  <c r="AL146" i="9"/>
  <c r="I15" i="9" s="1"/>
  <c r="AY141" i="9"/>
  <c r="V10" i="9" s="1"/>
  <c r="AK141" i="9"/>
  <c r="H10" i="9" s="1"/>
  <c r="AI142" i="9"/>
  <c r="F11" i="9" s="1"/>
  <c r="AQ147" i="9"/>
  <c r="N16" i="9" s="1"/>
  <c r="AT155" i="9"/>
  <c r="Q24" i="9" s="1"/>
  <c r="AO151" i="9"/>
  <c r="L20" i="9" s="1"/>
  <c r="AT135" i="9"/>
  <c r="Q4" i="9" s="1"/>
  <c r="AM156" i="9"/>
  <c r="J25" i="9" s="1"/>
  <c r="AQ142" i="9"/>
  <c r="N11" i="9" s="1"/>
  <c r="AO142" i="9"/>
  <c r="L11" i="9" s="1"/>
  <c r="AE144" i="9"/>
  <c r="B13" i="9" s="1"/>
  <c r="AG148" i="9"/>
  <c r="D17" i="9" s="1"/>
  <c r="AU145" i="9"/>
  <c r="R14" i="9" s="1"/>
  <c r="AX146" i="9"/>
  <c r="U15" i="9" s="1"/>
  <c r="AS152" i="9"/>
  <c r="P21" i="9" s="1"/>
  <c r="AT154" i="9"/>
  <c r="Q23" i="9" s="1"/>
  <c r="AN144" i="9"/>
  <c r="K13" i="9" s="1"/>
  <c r="AZ151" i="9"/>
  <c r="W20" i="9" s="1"/>
  <c r="AT156" i="9"/>
  <c r="Q25" i="9" s="1"/>
  <c r="AU154" i="9"/>
  <c r="R23" i="9" s="1"/>
  <c r="AO132" i="9"/>
  <c r="L1" i="9" s="1"/>
  <c r="AT146" i="9"/>
  <c r="Q15" i="9" s="1"/>
  <c r="AI147" i="9"/>
  <c r="F16" i="9" s="1"/>
  <c r="AT133" i="9"/>
  <c r="Q2" i="9" s="1"/>
  <c r="AO135" i="9"/>
  <c r="L4" i="9" s="1"/>
  <c r="AY147" i="9"/>
  <c r="V16" i="9" s="1"/>
  <c r="AP150" i="9"/>
  <c r="M19" i="9" s="1"/>
  <c r="AU141" i="9"/>
  <c r="R10" i="9" s="1"/>
  <c r="AN148" i="9"/>
  <c r="K17" i="9" s="1"/>
  <c r="AP135" i="9"/>
  <c r="M4" i="9" s="1"/>
  <c r="AO155" i="9"/>
  <c r="L24" i="9" s="1"/>
  <c r="AS136" i="9"/>
  <c r="P5" i="9" s="1"/>
  <c r="AZ141" i="9"/>
  <c r="W10" i="9" s="1"/>
  <c r="AR155" i="9"/>
  <c r="O24" i="9" s="1"/>
  <c r="AG141" i="9"/>
  <c r="D10" i="9" s="1"/>
  <c r="BB144" i="9"/>
  <c r="Y13" i="9" s="1"/>
  <c r="AZ148" i="9"/>
  <c r="W17" i="9" s="1"/>
  <c r="AM135" i="9"/>
  <c r="J4" i="9" s="1"/>
  <c r="AT153" i="9"/>
  <c r="Q22" i="9" s="1"/>
  <c r="AQ133" i="9"/>
  <c r="N2" i="9" s="1"/>
  <c r="AR147" i="9"/>
  <c r="O16" i="9" s="1"/>
  <c r="AR135" i="9"/>
  <c r="O4" i="9" s="1"/>
  <c r="AE145" i="9"/>
  <c r="B14" i="9" s="1"/>
  <c r="AW142" i="9"/>
  <c r="T11" i="9" s="1"/>
  <c r="AE142" i="9"/>
  <c r="B11" i="9" s="1"/>
  <c r="AV141" i="9"/>
  <c r="S10" i="9" s="1"/>
  <c r="BA155" i="9"/>
  <c r="X24" i="9" s="1"/>
  <c r="AV142" i="9"/>
  <c r="S11" i="9" s="1"/>
  <c r="AN143" i="9"/>
  <c r="K12" i="9" s="1"/>
  <c r="AZ156" i="9"/>
  <c r="W25" i="9" s="1"/>
  <c r="AP152" i="9"/>
  <c r="M21" i="9" s="1"/>
  <c r="AL144" i="9"/>
  <c r="I13" i="9" s="1"/>
  <c r="AS154" i="9"/>
  <c r="P23" i="9" s="1"/>
  <c r="AS149" i="9"/>
  <c r="P18" i="9" s="1"/>
  <c r="AU153" i="9"/>
  <c r="R22" i="9" s="1"/>
  <c r="AR140" i="9"/>
  <c r="O9" i="9" s="1"/>
  <c r="AX142" i="9"/>
  <c r="U11" i="9" s="1"/>
  <c r="AR141" i="9"/>
  <c r="O10" i="9" s="1"/>
  <c r="BB150" i="9"/>
  <c r="Y19" i="9" s="1"/>
  <c r="AO147" i="9"/>
  <c r="L16" i="9" s="1"/>
  <c r="AD141" i="9"/>
  <c r="A10" i="9" s="1"/>
  <c r="AS144" i="9"/>
  <c r="P13" i="9" s="1"/>
  <c r="AY143" i="9"/>
  <c r="V12" i="9" s="1"/>
  <c r="AM142" i="9"/>
  <c r="J11" i="9" s="1"/>
  <c r="AY149" i="9"/>
  <c r="V18" i="9" s="1"/>
  <c r="AP154" i="9"/>
  <c r="M23" i="9" s="1"/>
  <c r="BA145" i="9"/>
  <c r="X14" i="9" s="1"/>
  <c r="AS137" i="9"/>
  <c r="P6" i="9" s="1"/>
  <c r="AP136" i="9"/>
  <c r="M5" i="9" s="1"/>
  <c r="AI145" i="9"/>
  <c r="F14" i="9" s="1"/>
  <c r="AL148" i="9"/>
  <c r="I17" i="9" s="1"/>
  <c r="AY154" i="9"/>
  <c r="V23" i="9" s="1"/>
  <c r="AR148" i="9"/>
  <c r="O17" i="9" s="1"/>
  <c r="BA146" i="9"/>
  <c r="X15" i="9" s="1"/>
  <c r="BB154" i="9"/>
  <c r="Y23" i="9" s="1"/>
  <c r="AX154" i="9"/>
  <c r="U23" i="9" s="1"/>
  <c r="AW146" i="9"/>
  <c r="T15" i="9" s="1"/>
  <c r="AU146" i="9"/>
  <c r="R15" i="9" s="1"/>
  <c r="AO133" i="9"/>
  <c r="L2" i="9" s="1"/>
  <c r="AK148" i="9"/>
  <c r="H17" i="9" s="1"/>
  <c r="AM150" i="9"/>
  <c r="J19" i="9" s="1"/>
  <c r="AN147" i="9"/>
  <c r="K16" i="9" s="1"/>
  <c r="AQ132" i="9"/>
  <c r="N1" i="9" s="1"/>
  <c r="BB151" i="9"/>
  <c r="Y20" i="9" s="1"/>
  <c r="AN142" i="9"/>
  <c r="K11" i="9" s="1"/>
  <c r="AV153" i="9"/>
  <c r="S22" i="9" s="1"/>
  <c r="AT147" i="9"/>
  <c r="Q16" i="9" s="1"/>
  <c r="AL143" i="9"/>
  <c r="I12" i="9" s="1"/>
  <c r="AQ137" i="9"/>
  <c r="N6" i="9" s="1"/>
  <c r="AG142" i="9"/>
  <c r="D11" i="9" s="1"/>
  <c r="AS151" i="9"/>
  <c r="P20" i="9" s="1"/>
  <c r="AQ145" i="9"/>
  <c r="N14" i="9" s="1"/>
  <c r="AQ139" i="9"/>
  <c r="N8" i="9" s="1"/>
  <c r="AQ140" i="9"/>
  <c r="N9" i="9" s="1"/>
  <c r="AN140" i="9"/>
  <c r="K9" i="9" s="1"/>
  <c r="AM144" i="9"/>
  <c r="J13" i="9" s="1"/>
  <c r="AO144" i="9"/>
  <c r="L13" i="9" s="1"/>
  <c r="AW155" i="9"/>
  <c r="T24" i="9" s="1"/>
  <c r="AK143" i="9"/>
  <c r="H12" i="9" s="1"/>
  <c r="BB141" i="9"/>
  <c r="Y10" i="9" s="1"/>
  <c r="AT141" i="9"/>
  <c r="Q10" i="9" s="1"/>
  <c r="AX143" i="9"/>
  <c r="U12" i="9" s="1"/>
  <c r="AP143" i="9"/>
  <c r="M12" i="9" s="1"/>
  <c r="AN139" i="9"/>
  <c r="K8" i="9" s="1"/>
  <c r="AR145" i="9"/>
  <c r="O14" i="9" s="1"/>
  <c r="AM132" i="9"/>
  <c r="J1" i="9" s="1"/>
  <c r="AD143" i="9"/>
  <c r="A12" i="9" s="1"/>
  <c r="AZ149" i="9"/>
  <c r="W18" i="9" s="1"/>
  <c r="AH142" i="9"/>
  <c r="E11" i="9" s="1"/>
  <c r="AP151" i="9"/>
  <c r="M20" i="9" s="1"/>
  <c r="AZ153" i="9"/>
  <c r="W22" i="9" s="1"/>
  <c r="AX147" i="9"/>
  <c r="U16" i="9" s="1"/>
  <c r="AE141" i="9"/>
  <c r="B10" i="9" s="1"/>
  <c r="AX156" i="9"/>
  <c r="U25" i="9" s="1"/>
  <c r="AQ153" i="9"/>
  <c r="N22" i="9" s="1"/>
  <c r="AR156" i="9"/>
  <c r="O25" i="9" s="1"/>
  <c r="AQ149" i="9"/>
  <c r="N18" i="9" s="1"/>
  <c r="AL145" i="9"/>
  <c r="I14" i="9" s="1"/>
  <c r="AT143" i="9"/>
  <c r="Q12" i="9" s="1"/>
  <c r="BA148" i="9"/>
  <c r="X17" i="9" s="1"/>
  <c r="AP147" i="9"/>
  <c r="M16" i="9" s="1"/>
  <c r="AO140" i="9"/>
  <c r="L9" i="9" s="1"/>
  <c r="AR152" i="9"/>
  <c r="O21" i="9" s="1"/>
  <c r="AQ155" i="9"/>
  <c r="N24" i="9" s="1"/>
  <c r="AL141" i="9"/>
  <c r="I10" i="9" s="1"/>
  <c r="AP132" i="9"/>
  <c r="M1" i="9" s="1"/>
  <c r="AY144" i="9"/>
  <c r="V13" i="9" s="1"/>
  <c r="AX141" i="9"/>
  <c r="U10" i="9" s="1"/>
  <c r="AP137" i="9"/>
  <c r="M6" i="9" s="1"/>
  <c r="AS155" i="9"/>
  <c r="P24" i="9" s="1"/>
  <c r="AM146" i="9"/>
  <c r="J15" i="9" s="1"/>
  <c r="AZ142" i="9"/>
  <c r="W11" i="9" s="1"/>
  <c r="BA151" i="9"/>
  <c r="X20" i="9" s="1"/>
  <c r="AV154" i="9"/>
  <c r="S23" i="9" s="1"/>
  <c r="AX153" i="9"/>
  <c r="U22" i="9" s="1"/>
  <c r="AO156" i="9"/>
  <c r="L25" i="9" s="1"/>
  <c r="HN82" i="10"/>
  <c r="HK82" i="10"/>
  <c r="HO83" i="10" l="1"/>
  <c r="IH83" i="10"/>
  <c r="IK83" i="10"/>
  <c r="HS83" i="10"/>
  <c r="HZ83" i="10"/>
  <c r="HY83" i="10"/>
  <c r="IF83" i="10"/>
  <c r="HW83" i="10"/>
  <c r="IO83" i="10"/>
  <c r="IN83" i="10"/>
  <c r="IL83" i="10"/>
  <c r="IA83" i="10"/>
  <c r="HU83" i="10"/>
  <c r="IP83" i="10"/>
  <c r="IE83" i="10"/>
  <c r="HX83" i="10"/>
  <c r="IM83" i="10"/>
  <c r="IB83" i="10"/>
  <c r="IJ83" i="10"/>
  <c r="HR83" i="10"/>
  <c r="HQ83" i="10"/>
  <c r="II83" i="10"/>
  <c r="ID83" i="10"/>
  <c r="DL83" i="10" s="1"/>
  <c r="IC83" i="10"/>
  <c r="IG83" i="10"/>
  <c r="HV83" i="10"/>
  <c r="HT83" i="10"/>
  <c r="IQ83" i="10"/>
  <c r="DB83" i="10" l="1"/>
  <c r="DU83" i="10"/>
  <c r="DY83" i="10"/>
  <c r="DK83" i="10"/>
  <c r="DF83" i="10"/>
  <c r="DE83" i="10"/>
  <c r="DR83" i="10"/>
  <c r="DN83" i="10"/>
  <c r="DQ83" i="10"/>
  <c r="DX83" i="10"/>
  <c r="DA83" i="10"/>
  <c r="DT83" i="10"/>
  <c r="DM83" i="10"/>
  <c r="DD83" i="10"/>
  <c r="CY83" i="10"/>
  <c r="CZ83" i="10"/>
  <c r="DI83" i="10"/>
  <c r="DS83" i="10"/>
  <c r="DJ83" i="10"/>
  <c r="DV83" i="10"/>
  <c r="DG83" i="10"/>
  <c r="DP83" i="10"/>
  <c r="DO83" i="10"/>
  <c r="DC83" i="10"/>
  <c r="DW83" i="10"/>
  <c r="DH83" i="10"/>
  <c r="FW83" i="10"/>
  <c r="CX83" i="10"/>
  <c r="EY83" i="10"/>
  <c r="EM83" i="10"/>
  <c r="CQ83" i="10"/>
  <c r="CJ83" i="10"/>
  <c r="FI83" i="10"/>
  <c r="FY83" i="10"/>
  <c r="EH83" i="10"/>
  <c r="FN83" i="10"/>
  <c r="FK83" i="10"/>
  <c r="GJ83" i="10"/>
  <c r="FF83" i="10"/>
  <c r="CW83" i="10"/>
  <c r="GB83" i="10"/>
  <c r="CF83" i="10"/>
  <c r="FZ83" i="10"/>
  <c r="GH83" i="10"/>
  <c r="GV83" i="10"/>
  <c r="CT83" i="10"/>
  <c r="CO83" i="10"/>
  <c r="CI83" i="10"/>
  <c r="FO83" i="10"/>
  <c r="FL83" i="10"/>
  <c r="EZ83" i="10"/>
  <c r="EU83" i="10"/>
  <c r="GT83" i="10"/>
  <c r="EB83" i="10"/>
  <c r="HE83" i="10"/>
  <c r="FV83" i="10"/>
  <c r="ES83" i="10"/>
  <c r="EW83" i="10"/>
  <c r="GQ83" i="10"/>
  <c r="GL83" i="10"/>
  <c r="EQ83" i="10"/>
  <c r="FR83" i="10"/>
  <c r="FS83" i="10"/>
  <c r="FH83" i="10"/>
  <c r="EG83" i="10"/>
  <c r="CG83" i="10"/>
  <c r="GZ83" i="10"/>
  <c r="FU83" i="10"/>
  <c r="EE83" i="10"/>
  <c r="EJ83" i="10"/>
  <c r="FA83" i="10"/>
  <c r="FQ83" i="10"/>
  <c r="EV83" i="10"/>
  <c r="HC83" i="10"/>
  <c r="EC83" i="10"/>
  <c r="FE83" i="10"/>
  <c r="CL83" i="10"/>
  <c r="CH83" i="10"/>
  <c r="ET83" i="10"/>
  <c r="CR83" i="10"/>
  <c r="FD83" i="10"/>
  <c r="GG83" i="10"/>
  <c r="HB83" i="10"/>
  <c r="CN83" i="10"/>
  <c r="FG83" i="10"/>
  <c r="FJ83" i="10"/>
  <c r="FM83" i="10"/>
  <c r="GD83" i="10"/>
  <c r="GX83" i="10"/>
  <c r="FP83" i="10"/>
  <c r="CV83" i="10"/>
  <c r="CM83" i="10"/>
  <c r="EK83" i="10"/>
  <c r="HH83" i="10"/>
  <c r="HD83" i="10"/>
  <c r="GN83" i="10"/>
  <c r="EX83" i="10"/>
  <c r="HA83" i="10"/>
  <c r="FC83" i="10"/>
  <c r="GK83" i="10"/>
  <c r="EP83" i="10"/>
  <c r="HF83" i="10"/>
  <c r="GU83" i="10"/>
  <c r="GY83" i="10"/>
  <c r="CU83" i="10"/>
  <c r="GE83" i="10"/>
  <c r="FB83" i="10"/>
  <c r="GO83" i="10"/>
  <c r="FX83" i="10"/>
  <c r="CK83" i="10"/>
  <c r="FT83" i="10"/>
  <c r="GM83" i="10"/>
  <c r="GA83" i="10"/>
  <c r="EN83" i="10"/>
  <c r="CS83" i="10"/>
  <c r="EO83" i="10"/>
  <c r="GR83" i="10"/>
  <c r="HI83" i="10"/>
  <c r="GI83" i="10"/>
  <c r="DZ83" i="10"/>
  <c r="EL83" i="10"/>
  <c r="GF83" i="10"/>
  <c r="CP83" i="10"/>
  <c r="EA83" i="10"/>
  <c r="EF83" i="10"/>
  <c r="ED83" i="10"/>
  <c r="HG83" i="10"/>
  <c r="GP83" i="10"/>
  <c r="GS83" i="10"/>
  <c r="GW83" i="10"/>
  <c r="EI83" i="10"/>
  <c r="ER83" i="10"/>
  <c r="GC83" i="10"/>
  <c r="HK83" i="10" l="1"/>
  <c r="HN83" i="10"/>
  <c r="HO84" i="10" l="1"/>
  <c r="IK84" i="10"/>
  <c r="HR84" i="10"/>
  <c r="HY84" i="10"/>
  <c r="HU84" i="10"/>
  <c r="IE84" i="10"/>
  <c r="IC84" i="10"/>
  <c r="HX84" i="10"/>
  <c r="IM84" i="10"/>
  <c r="ID84" i="10"/>
  <c r="IN84" i="10"/>
  <c r="IA84" i="10"/>
  <c r="HQ84" i="10"/>
  <c r="HZ84" i="10"/>
  <c r="IP84" i="10"/>
  <c r="HS84" i="10"/>
  <c r="HV84" i="10"/>
  <c r="HW84" i="10"/>
  <c r="IB84" i="10"/>
  <c r="II84" i="10"/>
  <c r="IJ84" i="10"/>
  <c r="HT84" i="10"/>
  <c r="IQ84" i="10"/>
  <c r="IG84" i="10"/>
  <c r="IF84" i="10"/>
  <c r="IL84" i="10"/>
  <c r="IO84" i="10"/>
  <c r="DX84" i="10" s="1"/>
  <c r="IH84" i="10"/>
  <c r="DZ84" i="10" l="1"/>
  <c r="DK84" i="10"/>
  <c r="DY84" i="10"/>
  <c r="DL84" i="10"/>
  <c r="DO84" i="10"/>
  <c r="DE84" i="10"/>
  <c r="DW84" i="10"/>
  <c r="DS84" i="10"/>
  <c r="CZ84" i="10"/>
  <c r="DV84" i="10"/>
  <c r="DD84" i="10"/>
  <c r="DQ84" i="10"/>
  <c r="DP84" i="10"/>
  <c r="DR84" i="10"/>
  <c r="DB84" i="10"/>
  <c r="DJ84" i="10"/>
  <c r="DG84" i="10"/>
  <c r="DH84" i="10"/>
  <c r="DA84" i="10"/>
  <c r="DU84" i="10"/>
  <c r="DC84" i="10"/>
  <c r="DF84" i="10"/>
  <c r="DI84" i="10"/>
  <c r="DM84" i="10"/>
  <c r="DN84" i="10"/>
  <c r="DT84" i="10"/>
  <c r="FW84" i="10"/>
  <c r="CY84" i="10"/>
  <c r="GC84" i="10"/>
  <c r="FD84" i="10"/>
  <c r="FK84" i="10"/>
  <c r="EO84" i="10"/>
  <c r="GK84" i="10"/>
  <c r="CN84" i="10"/>
  <c r="FU84" i="10"/>
  <c r="EU84" i="10"/>
  <c r="FN84" i="10"/>
  <c r="GA84" i="10"/>
  <c r="EE84" i="10"/>
  <c r="EI84" i="10"/>
  <c r="CS84" i="10"/>
  <c r="FC84" i="10"/>
  <c r="HB84" i="10"/>
  <c r="GZ84" i="10"/>
  <c r="EZ84" i="10"/>
  <c r="EH84" i="10"/>
  <c r="CU84" i="10"/>
  <c r="EQ84" i="10"/>
  <c r="ED84" i="10"/>
  <c r="EN84" i="10"/>
  <c r="HA84" i="10"/>
  <c r="GG84" i="10"/>
  <c r="CG84" i="10"/>
  <c r="FL84" i="10"/>
  <c r="GJ84" i="10"/>
  <c r="FR84" i="10"/>
  <c r="FY84" i="10"/>
  <c r="FI84" i="10"/>
  <c r="FP84" i="10"/>
  <c r="EW84" i="10"/>
  <c r="EM84" i="10"/>
  <c r="EX84" i="10"/>
  <c r="GB84" i="10"/>
  <c r="GY84" i="10"/>
  <c r="GD84" i="10"/>
  <c r="FQ84" i="10"/>
  <c r="FV84" i="10"/>
  <c r="EF84" i="10"/>
  <c r="CL84" i="10"/>
  <c r="GI84" i="10"/>
  <c r="FM84" i="10"/>
  <c r="HE84" i="10"/>
  <c r="GR84" i="10"/>
  <c r="EV84" i="10"/>
  <c r="HI84" i="10"/>
  <c r="FJ84" i="10"/>
  <c r="EB84" i="10"/>
  <c r="EL84" i="10"/>
  <c r="EG84" i="10"/>
  <c r="ER84" i="10"/>
  <c r="GM84" i="10"/>
  <c r="GN84" i="10"/>
  <c r="CR84" i="10"/>
  <c r="FH84" i="10"/>
  <c r="CI84" i="10"/>
  <c r="CJ84" i="10"/>
  <c r="EP84" i="10"/>
  <c r="ES84" i="10"/>
  <c r="HG84" i="10"/>
  <c r="FT84" i="10"/>
  <c r="HD84" i="10"/>
  <c r="ET84" i="10"/>
  <c r="FS84" i="10"/>
  <c r="CO84" i="10"/>
  <c r="CQ84" i="10"/>
  <c r="EK84" i="10"/>
  <c r="FO84" i="10"/>
  <c r="GF84" i="10"/>
  <c r="CK84" i="10"/>
  <c r="HH84" i="10"/>
  <c r="CH84" i="10"/>
  <c r="CT84" i="10"/>
  <c r="EA84" i="10"/>
  <c r="CW84" i="10"/>
  <c r="EY84" i="10"/>
  <c r="GU84" i="10"/>
  <c r="FA84" i="10"/>
  <c r="FF84" i="10"/>
  <c r="GW84" i="10"/>
  <c r="HF84" i="10"/>
  <c r="EJ84" i="10"/>
  <c r="CF84" i="10"/>
  <c r="FX84" i="10"/>
  <c r="GT84" i="10"/>
  <c r="GP84" i="10"/>
  <c r="GO84" i="10"/>
  <c r="CM84" i="10"/>
  <c r="FE84" i="10"/>
  <c r="GL84" i="10"/>
  <c r="GH84" i="10"/>
  <c r="CX84" i="10"/>
  <c r="GX84" i="10"/>
  <c r="GV84" i="10"/>
  <c r="CP84" i="10"/>
  <c r="FB84" i="10"/>
  <c r="CV84" i="10"/>
  <c r="EC84" i="10"/>
  <c r="GQ84" i="10"/>
  <c r="FZ84" i="10"/>
  <c r="GS84" i="10"/>
  <c r="FG84" i="10"/>
  <c r="GE84" i="10"/>
  <c r="HC84" i="10"/>
  <c r="HN84" i="10" l="1"/>
  <c r="HK84" i="10"/>
  <c r="HO85" i="10" l="1"/>
  <c r="IG85" i="10"/>
  <c r="HU85" i="10"/>
  <c r="IM85" i="10"/>
  <c r="HY85" i="10"/>
  <c r="HT85" i="10"/>
  <c r="ID85" i="10"/>
  <c r="IE85" i="10"/>
  <c r="IB85" i="10"/>
  <c r="IA85" i="10"/>
  <c r="HS85" i="10"/>
  <c r="HQ85" i="10"/>
  <c r="IH85" i="10"/>
  <c r="IC85" i="10"/>
  <c r="IQ85" i="10"/>
  <c r="IO85" i="10"/>
  <c r="DY85" i="10" s="1"/>
  <c r="HX85" i="10"/>
  <c r="IK85" i="10"/>
  <c r="II85" i="10"/>
  <c r="IN85" i="10"/>
  <c r="HZ85" i="10"/>
  <c r="IF85" i="10"/>
  <c r="HV85" i="10"/>
  <c r="IJ85" i="10"/>
  <c r="HW85" i="10"/>
  <c r="DG85" i="10" s="1"/>
  <c r="HR85" i="10"/>
  <c r="DB85" i="10" s="1"/>
  <c r="IP85" i="10"/>
  <c r="IL85" i="10"/>
  <c r="DV85" i="10" s="1"/>
  <c r="DO85" i="10" l="1"/>
  <c r="DA85" i="10"/>
  <c r="DZ85" i="10"/>
  <c r="EA85" i="10"/>
  <c r="DC85" i="10"/>
  <c r="DJ85" i="10"/>
  <c r="DP85" i="10"/>
  <c r="DU85" i="10"/>
  <c r="DM85" i="10"/>
  <c r="DL85" i="10"/>
  <c r="DT85" i="10"/>
  <c r="DX85" i="10"/>
  <c r="DW85" i="10"/>
  <c r="DF85" i="10"/>
  <c r="DS85" i="10"/>
  <c r="DN85" i="10"/>
  <c r="DE85" i="10"/>
  <c r="DK85" i="10"/>
  <c r="DD85" i="10"/>
  <c r="DQ85" i="10"/>
  <c r="DH85" i="10"/>
  <c r="DR85" i="10"/>
  <c r="DI85" i="10"/>
  <c r="FW85" i="10"/>
  <c r="CZ85" i="10"/>
  <c r="HC85" i="10"/>
  <c r="GM85" i="10"/>
  <c r="GK85" i="10"/>
  <c r="HH85" i="10"/>
  <c r="FH85" i="10"/>
  <c r="EF85" i="10"/>
  <c r="GG85" i="10"/>
  <c r="EU85" i="10"/>
  <c r="CX85" i="10"/>
  <c r="EB85" i="10"/>
  <c r="CS85" i="10"/>
  <c r="FG85" i="10"/>
  <c r="GP85" i="10"/>
  <c r="CQ85" i="10"/>
  <c r="EG85" i="10"/>
  <c r="FV85" i="10"/>
  <c r="HA85" i="10"/>
  <c r="FU85" i="10"/>
  <c r="FO85" i="10"/>
  <c r="FN85" i="10"/>
  <c r="FE85" i="10"/>
  <c r="CT85" i="10"/>
  <c r="CJ85" i="10"/>
  <c r="GI85" i="10"/>
  <c r="FL85" i="10"/>
  <c r="GA85" i="10"/>
  <c r="CM85" i="10"/>
  <c r="GD85" i="10"/>
  <c r="GE85" i="10"/>
  <c r="CF85" i="10"/>
  <c r="EK85" i="10"/>
  <c r="ER85" i="10"/>
  <c r="GY85" i="10"/>
  <c r="EQ85" i="10"/>
  <c r="EO85" i="10"/>
  <c r="FX85" i="10"/>
  <c r="CL85" i="10"/>
  <c r="GC85" i="10"/>
  <c r="EC85" i="10"/>
  <c r="EJ85" i="10"/>
  <c r="HD85" i="10"/>
  <c r="GB85" i="10"/>
  <c r="CU85" i="10"/>
  <c r="FK85" i="10"/>
  <c r="CI85" i="10"/>
  <c r="GS85" i="10"/>
  <c r="GT85" i="10"/>
  <c r="GF85" i="10"/>
  <c r="GN85" i="10"/>
  <c r="FQ85" i="10"/>
  <c r="EN85" i="10"/>
  <c r="CN85" i="10"/>
  <c r="EZ85" i="10"/>
  <c r="CW85" i="10"/>
  <c r="HE85" i="10"/>
  <c r="EI85" i="10"/>
  <c r="HG85" i="10"/>
  <c r="ED85" i="10"/>
  <c r="GL85" i="10"/>
  <c r="CR85" i="10"/>
  <c r="GJ85" i="10"/>
  <c r="GW85" i="10"/>
  <c r="GX85" i="10"/>
  <c r="GU85" i="10"/>
  <c r="EV85" i="10"/>
  <c r="FC85" i="10"/>
  <c r="EY85" i="10"/>
  <c r="CG85" i="10"/>
  <c r="CP85" i="10"/>
  <c r="FF85" i="10"/>
  <c r="ET85" i="10"/>
  <c r="FJ85" i="10"/>
  <c r="EW85" i="10"/>
  <c r="GZ85" i="10"/>
  <c r="CY85" i="10"/>
  <c r="CH85" i="10"/>
  <c r="FY85" i="10"/>
  <c r="GQ85" i="10"/>
  <c r="GV85" i="10"/>
  <c r="FA85" i="10"/>
  <c r="EP85" i="10"/>
  <c r="HI85" i="10"/>
  <c r="FP85" i="10"/>
  <c r="HB85" i="10"/>
  <c r="FB85" i="10"/>
  <c r="GR85" i="10"/>
  <c r="CV85" i="10"/>
  <c r="HF85" i="10"/>
  <c r="CO85" i="10"/>
  <c r="EL85" i="10"/>
  <c r="EX85" i="10"/>
  <c r="EH85" i="10"/>
  <c r="FD85" i="10"/>
  <c r="FS85" i="10"/>
  <c r="GO85" i="10"/>
  <c r="ES85" i="10"/>
  <c r="FR85" i="10"/>
  <c r="FZ85" i="10"/>
  <c r="GH85" i="10"/>
  <c r="CK85" i="10"/>
  <c r="FM85" i="10"/>
  <c r="EE85" i="10"/>
  <c r="EM85" i="10"/>
  <c r="FT85" i="10"/>
  <c r="FI85" i="10"/>
  <c r="HN85" i="10" l="1"/>
  <c r="HK85" i="10"/>
  <c r="HO86" i="10" l="1"/>
  <c r="IE86" i="10"/>
  <c r="IJ86" i="10"/>
  <c r="HX86" i="10"/>
  <c r="IC86" i="10"/>
  <c r="IL86" i="10"/>
  <c r="IG86" i="10"/>
  <c r="ID86" i="10"/>
  <c r="IH86" i="10"/>
  <c r="IF86" i="10"/>
  <c r="DQ86" i="10" s="1"/>
  <c r="HQ86" i="10"/>
  <c r="HU86" i="10"/>
  <c r="HW86" i="10"/>
  <c r="IN86" i="10"/>
  <c r="IK86" i="10"/>
  <c r="IA86" i="10"/>
  <c r="DL86" i="10" s="1"/>
  <c r="IB86" i="10"/>
  <c r="IM86" i="10"/>
  <c r="HZ86" i="10"/>
  <c r="HY86" i="10"/>
  <c r="HS86" i="10"/>
  <c r="IQ86" i="10"/>
  <c r="EB86" i="10" s="1"/>
  <c r="II86" i="10"/>
  <c r="HT86" i="10"/>
  <c r="HV86" i="10"/>
  <c r="IO86" i="10"/>
  <c r="HR86" i="10"/>
  <c r="IP86" i="10"/>
  <c r="DE86" i="10" l="1"/>
  <c r="DZ86" i="10"/>
  <c r="DS86" i="10"/>
  <c r="DV86" i="10"/>
  <c r="DJ86" i="10"/>
  <c r="DC86" i="10"/>
  <c r="DG86" i="10"/>
  <c r="DD86" i="10"/>
  <c r="DM86" i="10"/>
  <c r="DN86" i="10"/>
  <c r="DO86" i="10"/>
  <c r="DR86" i="10"/>
  <c r="DY86" i="10"/>
  <c r="FW86" i="10"/>
  <c r="DF86" i="10"/>
  <c r="DB86" i="10"/>
  <c r="DX86" i="10"/>
  <c r="EA86" i="10"/>
  <c r="DP86" i="10"/>
  <c r="DW86" i="10"/>
  <c r="DT86" i="10"/>
  <c r="DU86" i="10"/>
  <c r="DH86" i="10"/>
  <c r="DA86" i="10"/>
  <c r="DK86" i="10"/>
  <c r="DI86" i="10"/>
  <c r="EE86" i="10"/>
  <c r="FQ86" i="10"/>
  <c r="EF86" i="10"/>
  <c r="FR86" i="10"/>
  <c r="EP86" i="10"/>
  <c r="EV86" i="10"/>
  <c r="GN86" i="10"/>
  <c r="GY86" i="10"/>
  <c r="HA86" i="10"/>
  <c r="HC86" i="10"/>
  <c r="FC86" i="10"/>
  <c r="CF86" i="10"/>
  <c r="HF86" i="10"/>
  <c r="EI86" i="10"/>
  <c r="ER86" i="10"/>
  <c r="FV86" i="10"/>
  <c r="CZ86" i="10"/>
  <c r="FF86" i="10"/>
  <c r="CT86" i="10"/>
  <c r="CH86" i="10"/>
  <c r="EJ86" i="10"/>
  <c r="EX86" i="10"/>
  <c r="CY86" i="10"/>
  <c r="GL86" i="10"/>
  <c r="CU86" i="10"/>
  <c r="CM86" i="10"/>
  <c r="CS86" i="10"/>
  <c r="GW86" i="10"/>
  <c r="EZ86" i="10"/>
  <c r="GZ86" i="10"/>
  <c r="GU86" i="10"/>
  <c r="FN86" i="10"/>
  <c r="HI86" i="10"/>
  <c r="HB86" i="10"/>
  <c r="GO86" i="10"/>
  <c r="GX86" i="10"/>
  <c r="EK86" i="10"/>
  <c r="EL86" i="10"/>
  <c r="GC86" i="10"/>
  <c r="GM86" i="10"/>
  <c r="FD86" i="10"/>
  <c r="FY86" i="10"/>
  <c r="GJ86" i="10"/>
  <c r="CI86" i="10"/>
  <c r="GE86" i="10"/>
  <c r="GP86" i="10"/>
  <c r="FZ86" i="10"/>
  <c r="CW86" i="10"/>
  <c r="CQ86" i="10"/>
  <c r="FA86" i="10"/>
  <c r="GF86" i="10"/>
  <c r="GD86" i="10"/>
  <c r="FG86" i="10"/>
  <c r="FS86" i="10"/>
  <c r="ED86" i="10"/>
  <c r="CK86" i="10"/>
  <c r="CG86" i="10"/>
  <c r="EM86" i="10"/>
  <c r="CV86" i="10"/>
  <c r="ET86" i="10"/>
  <c r="HE86" i="10"/>
  <c r="EC86" i="10"/>
  <c r="CJ86" i="10"/>
  <c r="GG86" i="10"/>
  <c r="FU86" i="10"/>
  <c r="CP86" i="10"/>
  <c r="FE86" i="10"/>
  <c r="GQ86" i="10"/>
  <c r="GA86" i="10"/>
  <c r="FI86" i="10"/>
  <c r="CO86" i="10"/>
  <c r="EW86" i="10"/>
  <c r="HG86" i="10"/>
  <c r="HD86" i="10"/>
  <c r="FL86" i="10"/>
  <c r="CX86" i="10"/>
  <c r="GR86" i="10"/>
  <c r="GB86" i="10"/>
  <c r="FT86" i="10"/>
  <c r="FJ86" i="10"/>
  <c r="FK86" i="10"/>
  <c r="GI86" i="10"/>
  <c r="EU86" i="10"/>
  <c r="GS86" i="10"/>
  <c r="EH86" i="10"/>
  <c r="CR86" i="10"/>
  <c r="GH86" i="10"/>
  <c r="FP86" i="10"/>
  <c r="EY86" i="10"/>
  <c r="EN86" i="10"/>
  <c r="EO86" i="10"/>
  <c r="FO86" i="10"/>
  <c r="GK86" i="10"/>
  <c r="FM86" i="10"/>
  <c r="FB86" i="10"/>
  <c r="CL86" i="10"/>
  <c r="FH86" i="10"/>
  <c r="ES86" i="10"/>
  <c r="FX86" i="10"/>
  <c r="HH86" i="10"/>
  <c r="EQ86" i="10"/>
  <c r="CN86" i="10"/>
  <c r="GV86" i="10"/>
  <c r="GT86" i="10"/>
  <c r="EG86" i="10"/>
  <c r="HK86" i="10" l="1"/>
  <c r="HN86" i="10"/>
  <c r="IH87" i="10" l="1"/>
  <c r="II87" i="10"/>
  <c r="HX87" i="10"/>
  <c r="IK87" i="10"/>
  <c r="ID87" i="10"/>
  <c r="IC87" i="10"/>
  <c r="IQ87" i="10"/>
  <c r="IJ87" i="10"/>
  <c r="IE87" i="10"/>
  <c r="HV87" i="10"/>
  <c r="IP87" i="10"/>
  <c r="IN87" i="10"/>
  <c r="IB87" i="10"/>
  <c r="IO87" i="10"/>
  <c r="HS87" i="10"/>
  <c r="HZ87" i="10"/>
  <c r="HY87" i="10"/>
  <c r="IF87" i="10"/>
  <c r="IM87" i="10"/>
  <c r="IG87" i="10"/>
  <c r="HT87" i="10"/>
  <c r="HQ87" i="10"/>
  <c r="IA87" i="10"/>
  <c r="HW87" i="10"/>
  <c r="HO87" i="10"/>
  <c r="HR87" i="10"/>
  <c r="HU87" i="10"/>
  <c r="IL87" i="10"/>
  <c r="DE87" i="10" l="1"/>
  <c r="DR87" i="10"/>
  <c r="DY87" i="10"/>
  <c r="DD87" i="10"/>
  <c r="EB87" i="10"/>
  <c r="DO87" i="10"/>
  <c r="DL87" i="10"/>
  <c r="DQ87" i="10"/>
  <c r="DM87" i="10"/>
  <c r="DV87" i="10"/>
  <c r="DG87" i="10"/>
  <c r="DN87" i="10"/>
  <c r="DC87" i="10"/>
  <c r="DZ87" i="10"/>
  <c r="DJ87" i="10"/>
  <c r="DS87" i="10"/>
  <c r="FX87" i="10"/>
  <c r="GU87" i="10"/>
  <c r="HD87" i="10"/>
  <c r="EM87" i="10"/>
  <c r="FY87" i="10"/>
  <c r="CM87" i="10"/>
  <c r="HC87" i="10"/>
  <c r="DW87" i="10"/>
  <c r="FL87" i="10"/>
  <c r="GO87" i="10"/>
  <c r="DK87" i="10"/>
  <c r="EQ87" i="10"/>
  <c r="FK87" i="10"/>
  <c r="FU87" i="10"/>
  <c r="CQ87" i="10"/>
  <c r="EJ87" i="10"/>
  <c r="EP87" i="10"/>
  <c r="DF87" i="10"/>
  <c r="FE87" i="10"/>
  <c r="CY87" i="10"/>
  <c r="DX87" i="10"/>
  <c r="FH87" i="10"/>
  <c r="FO87" i="10"/>
  <c r="CX87" i="10"/>
  <c r="ET87" i="10"/>
  <c r="CI87" i="10"/>
  <c r="GW87" i="10"/>
  <c r="DI87" i="10"/>
  <c r="EU87" i="10"/>
  <c r="FM87" i="10"/>
  <c r="FI87" i="10"/>
  <c r="FS87" i="10"/>
  <c r="EL87" i="10"/>
  <c r="EX87" i="10"/>
  <c r="EV87" i="10"/>
  <c r="DB87" i="10"/>
  <c r="CJ87" i="10"/>
  <c r="CS87" i="10"/>
  <c r="DT87" i="10"/>
  <c r="GK87" i="10"/>
  <c r="GR87" i="10"/>
  <c r="HE87" i="10"/>
  <c r="GE87" i="10"/>
  <c r="HI87" i="10"/>
  <c r="CZ87" i="10"/>
  <c r="EE87" i="10"/>
  <c r="GV87" i="10"/>
  <c r="CV87" i="10"/>
  <c r="ER87" i="10"/>
  <c r="CN87" i="10"/>
  <c r="GT87" i="10"/>
  <c r="FP87" i="10"/>
  <c r="EW87" i="10"/>
  <c r="CK87" i="10"/>
  <c r="GM87" i="10"/>
  <c r="GL87" i="10"/>
  <c r="CF87" i="10"/>
  <c r="DU87" i="10"/>
  <c r="ED87" i="10"/>
  <c r="GZ87" i="10"/>
  <c r="DA87" i="10"/>
  <c r="GJ87" i="10"/>
  <c r="CR87" i="10"/>
  <c r="EH87" i="10"/>
  <c r="FG87" i="10"/>
  <c r="CU87" i="10"/>
  <c r="DP87" i="10"/>
  <c r="GC87" i="10"/>
  <c r="EF87" i="10"/>
  <c r="CL87" i="10"/>
  <c r="GG87" i="10"/>
  <c r="FN87" i="10"/>
  <c r="FR87" i="10"/>
  <c r="FW87" i="10"/>
  <c r="CO87" i="10"/>
  <c r="GI87" i="10"/>
  <c r="CP87" i="10"/>
  <c r="FA87" i="10"/>
  <c r="HB87" i="10"/>
  <c r="FF87" i="10"/>
  <c r="FQ87" i="10"/>
  <c r="FB87" i="10"/>
  <c r="GF87" i="10"/>
  <c r="CT87" i="10"/>
  <c r="ES87" i="10"/>
  <c r="EY87" i="10"/>
  <c r="HG87" i="10"/>
  <c r="CG87" i="10"/>
  <c r="FD87" i="10"/>
  <c r="EZ87" i="10"/>
  <c r="HF87" i="10"/>
  <c r="DH87" i="10"/>
  <c r="EO87" i="10"/>
  <c r="FZ87" i="10"/>
  <c r="FC87" i="10"/>
  <c r="EN87" i="10"/>
  <c r="HH87" i="10"/>
  <c r="GS87" i="10"/>
  <c r="GQ87" i="10"/>
  <c r="GD87" i="10"/>
  <c r="GX87" i="10"/>
  <c r="CH87" i="10"/>
  <c r="GY87" i="10"/>
  <c r="EA87" i="10"/>
  <c r="GB87" i="10"/>
  <c r="EC87" i="10"/>
  <c r="GP87" i="10"/>
  <c r="EI87" i="10"/>
  <c r="GH87" i="10"/>
  <c r="GN87" i="10"/>
  <c r="GA87" i="10"/>
  <c r="EK87" i="10"/>
  <c r="HA87" i="10"/>
  <c r="FT87" i="10"/>
  <c r="EG87" i="10"/>
  <c r="FJ87" i="10"/>
  <c r="CW87" i="10"/>
  <c r="FV87" i="10"/>
  <c r="HK87" i="10" l="1"/>
  <c r="HN87" i="10"/>
  <c r="HZ88" i="10" l="1"/>
  <c r="IH88" i="10"/>
  <c r="IN88" i="10"/>
  <c r="HS88" i="10"/>
  <c r="IB88" i="10"/>
  <c r="IE88" i="10"/>
  <c r="HR88" i="10"/>
  <c r="HX88" i="10"/>
  <c r="IO88" i="10"/>
  <c r="II88" i="10"/>
  <c r="IC88" i="10"/>
  <c r="IK88" i="10"/>
  <c r="HO88" i="10"/>
  <c r="IA88" i="10"/>
  <c r="HV88" i="10"/>
  <c r="HT88" i="10"/>
  <c r="IM88" i="10"/>
  <c r="IQ88" i="10"/>
  <c r="IP88" i="10"/>
  <c r="HU88" i="10"/>
  <c r="IG88" i="10"/>
  <c r="IJ88" i="10"/>
  <c r="HQ88" i="10"/>
  <c r="IL88" i="10"/>
  <c r="HY88" i="10"/>
  <c r="HW88" i="10"/>
  <c r="ID88" i="10"/>
  <c r="IF88" i="10"/>
  <c r="EA88" i="10" l="1"/>
  <c r="GL88" i="10"/>
  <c r="CY88" i="10"/>
  <c r="DD88" i="10"/>
  <c r="HF88" i="10"/>
  <c r="CO88" i="10"/>
  <c r="ED88" i="10"/>
  <c r="GE88" i="10"/>
  <c r="GW88" i="10"/>
  <c r="DK88" i="10"/>
  <c r="DG88" i="10"/>
  <c r="EI88" i="10"/>
  <c r="GZ88" i="10"/>
  <c r="CX88" i="10"/>
  <c r="DQ88" i="10"/>
  <c r="GN88" i="10"/>
  <c r="FZ88" i="10"/>
  <c r="FA88" i="10"/>
  <c r="GJ88" i="10"/>
  <c r="EE88" i="10"/>
  <c r="FM88" i="10"/>
  <c r="FU88" i="10"/>
  <c r="DZ88" i="10"/>
  <c r="EK88" i="10"/>
  <c r="EH88" i="10"/>
  <c r="FT88" i="10"/>
  <c r="GB88" i="10"/>
  <c r="FD88" i="10"/>
  <c r="FR88" i="10"/>
  <c r="CZ88" i="10"/>
  <c r="EU88" i="10"/>
  <c r="FK88" i="10"/>
  <c r="DC88" i="10"/>
  <c r="CG88" i="10"/>
  <c r="EQ88" i="10"/>
  <c r="GA88" i="10"/>
  <c r="HG88" i="10"/>
  <c r="GG88" i="10"/>
  <c r="GM88" i="10"/>
  <c r="DT88" i="10"/>
  <c r="FO88" i="10"/>
  <c r="HC88" i="10"/>
  <c r="DL88" i="10"/>
  <c r="EN88" i="10"/>
  <c r="CV88" i="10"/>
  <c r="EJ88" i="10"/>
  <c r="EG88" i="10"/>
  <c r="EC88" i="10"/>
  <c r="EZ88" i="10"/>
  <c r="FW88" i="10"/>
  <c r="DU88" i="10"/>
  <c r="HE88" i="10"/>
  <c r="CI88" i="10"/>
  <c r="GO88" i="10"/>
  <c r="DV88" i="10"/>
  <c r="GD88" i="10"/>
  <c r="FP88" i="10"/>
  <c r="CW88" i="10"/>
  <c r="GX88" i="10"/>
  <c r="ES88" i="10"/>
  <c r="EF88" i="10"/>
  <c r="CF88" i="10"/>
  <c r="GR88" i="10"/>
  <c r="ET88" i="10"/>
  <c r="FL88" i="10"/>
  <c r="DM88" i="10"/>
  <c r="DB88" i="10"/>
  <c r="FC88" i="10"/>
  <c r="CR88" i="10"/>
  <c r="GV88" i="10"/>
  <c r="CQ88" i="10"/>
  <c r="FJ88" i="10"/>
  <c r="DI88" i="10"/>
  <c r="GI88" i="10"/>
  <c r="HI88" i="10"/>
  <c r="EM88" i="10"/>
  <c r="GQ88" i="10"/>
  <c r="GF88" i="10"/>
  <c r="DP88" i="10"/>
  <c r="GT88" i="10"/>
  <c r="EV88" i="10"/>
  <c r="FE88" i="10"/>
  <c r="HD88" i="10"/>
  <c r="DY88" i="10"/>
  <c r="CT88" i="10"/>
  <c r="GK88" i="10"/>
  <c r="DW88" i="10"/>
  <c r="GP88" i="10"/>
  <c r="CH88" i="10"/>
  <c r="EY88" i="10"/>
  <c r="CL88" i="10"/>
  <c r="CK88" i="10"/>
  <c r="CS88" i="10"/>
  <c r="FH88" i="10"/>
  <c r="CM88" i="10"/>
  <c r="DO88" i="10"/>
  <c r="DH88" i="10"/>
  <c r="FS88" i="10"/>
  <c r="HA88" i="10"/>
  <c r="HH88" i="10"/>
  <c r="FQ88" i="10"/>
  <c r="FG88" i="10"/>
  <c r="EW88" i="10"/>
  <c r="CJ88" i="10"/>
  <c r="DX88" i="10"/>
  <c r="FY88" i="10"/>
  <c r="EB88" i="10"/>
  <c r="GC88" i="10"/>
  <c r="DN88" i="10"/>
  <c r="HB88" i="10"/>
  <c r="FI88" i="10"/>
  <c r="DJ88" i="10"/>
  <c r="FN88" i="10"/>
  <c r="DS88" i="10"/>
  <c r="FV88" i="10"/>
  <c r="GS88" i="10"/>
  <c r="FB88" i="10"/>
  <c r="CU88" i="10"/>
  <c r="CN88" i="10"/>
  <c r="EX88" i="10"/>
  <c r="DF88" i="10"/>
  <c r="GU88" i="10"/>
  <c r="DR88" i="10"/>
  <c r="FF88" i="10"/>
  <c r="GY88" i="10"/>
  <c r="GH88" i="10"/>
  <c r="EO88" i="10"/>
  <c r="CP88" i="10"/>
  <c r="DA88" i="10"/>
  <c r="ER88" i="10"/>
  <c r="EL88" i="10"/>
  <c r="EP88" i="10"/>
  <c r="FX88" i="10"/>
  <c r="DE88" i="10"/>
  <c r="HK88" i="10" l="1"/>
  <c r="HN88" i="10"/>
  <c r="HO89" i="10" l="1"/>
  <c r="IP89" i="10"/>
  <c r="IB89" i="10"/>
  <c r="IO89" i="10"/>
  <c r="HQ89" i="10"/>
  <c r="HV89" i="10"/>
  <c r="HU89" i="10"/>
  <c r="HS89" i="10"/>
  <c r="II89" i="10"/>
  <c r="IN89" i="10"/>
  <c r="HZ89" i="10"/>
  <c r="IE89" i="10"/>
  <c r="IA89" i="10"/>
  <c r="IG89" i="10"/>
  <c r="HR89" i="10"/>
  <c r="IF89" i="10"/>
  <c r="IL89" i="10"/>
  <c r="IQ89" i="10"/>
  <c r="HW89" i="10"/>
  <c r="IC89" i="10"/>
  <c r="IM89" i="10"/>
  <c r="IH89" i="10"/>
  <c r="HY89" i="10"/>
  <c r="HX89" i="10"/>
  <c r="IK89" i="10"/>
  <c r="ID89" i="10"/>
  <c r="HT89" i="10"/>
  <c r="IJ89" i="10"/>
  <c r="FF89" i="10" l="1"/>
  <c r="EM89" i="10"/>
  <c r="FK89" i="10"/>
  <c r="EI89" i="10"/>
  <c r="DR89" i="10"/>
  <c r="EW89" i="10"/>
  <c r="DW89" i="10"/>
  <c r="HI89" i="10"/>
  <c r="GX89" i="10"/>
  <c r="DL89" i="10"/>
  <c r="GB89" i="10"/>
  <c r="DG89" i="10"/>
  <c r="GS89" i="10"/>
  <c r="FC89" i="10"/>
  <c r="EO89" i="10"/>
  <c r="GH89" i="10"/>
  <c r="HB89" i="10"/>
  <c r="FH89" i="10"/>
  <c r="GF89" i="10"/>
  <c r="FW89" i="10"/>
  <c r="CG89" i="10"/>
  <c r="FA89" i="10"/>
  <c r="GL89" i="10"/>
  <c r="DO89" i="10"/>
  <c r="HE89" i="10"/>
  <c r="GY89" i="10"/>
  <c r="DN89" i="10"/>
  <c r="CS89" i="10"/>
  <c r="GQ89" i="10"/>
  <c r="EF89" i="10"/>
  <c r="CV89" i="10"/>
  <c r="FR89" i="10"/>
  <c r="GZ89" i="10"/>
  <c r="DJ89" i="10"/>
  <c r="ES89" i="10"/>
  <c r="FD89" i="10"/>
  <c r="GE89" i="10"/>
  <c r="FV89" i="10"/>
  <c r="HA89" i="10"/>
  <c r="HD89" i="10"/>
  <c r="CQ89" i="10"/>
  <c r="DV89" i="10"/>
  <c r="GM89" i="10"/>
  <c r="DZ89" i="10"/>
  <c r="ED89" i="10"/>
  <c r="CJ89" i="10"/>
  <c r="GD89" i="10"/>
  <c r="CN89" i="10"/>
  <c r="GU89" i="10"/>
  <c r="FY89" i="10"/>
  <c r="EY89" i="10"/>
  <c r="GI89" i="10"/>
  <c r="CF89" i="10"/>
  <c r="EJ89" i="10"/>
  <c r="CZ89" i="10"/>
  <c r="CX89" i="10"/>
  <c r="EP89" i="10"/>
  <c r="DY89" i="10"/>
  <c r="GA89" i="10"/>
  <c r="DF89" i="10"/>
  <c r="DX89" i="10"/>
  <c r="CH89" i="10"/>
  <c r="DI89" i="10"/>
  <c r="FP89" i="10"/>
  <c r="FO89" i="10"/>
  <c r="EH89" i="10"/>
  <c r="GW89" i="10"/>
  <c r="GP89" i="10"/>
  <c r="GN89" i="10"/>
  <c r="EL89" i="10"/>
  <c r="CL89" i="10"/>
  <c r="GR89" i="10"/>
  <c r="EG89" i="10"/>
  <c r="EU89" i="10"/>
  <c r="DQ89" i="10"/>
  <c r="CP89" i="10"/>
  <c r="GT89" i="10"/>
  <c r="EK89" i="10"/>
  <c r="ER89" i="10"/>
  <c r="DS89" i="10"/>
  <c r="FE89" i="10"/>
  <c r="DM89" i="10"/>
  <c r="GO89" i="10"/>
  <c r="GG89" i="10"/>
  <c r="CO89" i="10"/>
  <c r="GC89" i="10"/>
  <c r="DA89" i="10"/>
  <c r="DH89" i="10"/>
  <c r="EV89" i="10"/>
  <c r="EZ89" i="10"/>
  <c r="FZ89" i="10"/>
  <c r="HH89" i="10"/>
  <c r="EC89" i="10"/>
  <c r="EE89" i="10"/>
  <c r="DD89" i="10"/>
  <c r="FI89" i="10"/>
  <c r="CM89" i="10"/>
  <c r="DP89" i="10"/>
  <c r="DB89" i="10"/>
  <c r="DU89" i="10"/>
  <c r="EQ89" i="10"/>
  <c r="GJ89" i="10"/>
  <c r="CY89" i="10"/>
  <c r="CK89" i="10"/>
  <c r="EN89" i="10"/>
  <c r="DE89" i="10"/>
  <c r="CU89" i="10"/>
  <c r="FG89" i="10"/>
  <c r="GK89" i="10"/>
  <c r="GV89" i="10"/>
  <c r="CW89" i="10"/>
  <c r="HC89" i="10"/>
  <c r="FT89" i="10"/>
  <c r="DK89" i="10"/>
  <c r="EX89" i="10"/>
  <c r="FJ89" i="10"/>
  <c r="FX89" i="10"/>
  <c r="FB89" i="10"/>
  <c r="FQ89" i="10"/>
  <c r="CT89" i="10"/>
  <c r="CR89" i="10"/>
  <c r="CI89" i="10"/>
  <c r="HG89" i="10"/>
  <c r="FM89" i="10"/>
  <c r="HF89" i="10"/>
  <c r="DT89" i="10"/>
  <c r="EB89" i="10"/>
  <c r="FS89" i="10"/>
  <c r="FU89" i="10"/>
  <c r="ET89" i="10"/>
  <c r="FN89" i="10"/>
  <c r="FL89" i="10"/>
  <c r="DC89" i="10"/>
  <c r="EA89" i="10"/>
  <c r="HK89" i="10" l="1"/>
  <c r="HN89" i="10"/>
  <c r="HO90" i="10" l="1"/>
  <c r="HS90" i="10"/>
  <c r="IM90" i="10"/>
  <c r="IE90" i="10"/>
  <c r="HX90" i="10"/>
  <c r="HU90" i="10"/>
  <c r="HZ90" i="10"/>
  <c r="IJ90" i="10"/>
  <c r="IQ90" i="10"/>
  <c r="IA90" i="10"/>
  <c r="IC90" i="10"/>
  <c r="HR90" i="10"/>
  <c r="IF90" i="10"/>
  <c r="IH90" i="10"/>
  <c r="IN90" i="10"/>
  <c r="IG90" i="10"/>
  <c r="HW90" i="10"/>
  <c r="HQ90" i="10"/>
  <c r="IL90" i="10"/>
  <c r="HV90" i="10"/>
  <c r="IO90" i="10"/>
  <c r="ID90" i="10"/>
  <c r="IB90" i="10"/>
  <c r="II90" i="10"/>
  <c r="HY90" i="10"/>
  <c r="IK90" i="10"/>
  <c r="IP90" i="10"/>
  <c r="HT90" i="10"/>
  <c r="FL90" i="10" l="1"/>
  <c r="FI90" i="10"/>
  <c r="DF90" i="10"/>
  <c r="FQ90" i="10"/>
  <c r="GO90" i="10"/>
  <c r="GD90" i="10"/>
  <c r="GB90" i="10"/>
  <c r="FB90" i="10"/>
  <c r="DP90" i="10"/>
  <c r="DM90" i="10"/>
  <c r="EH90" i="10"/>
  <c r="FY90" i="10"/>
  <c r="DJ90" i="10"/>
  <c r="FH90" i="10"/>
  <c r="EM90" i="10"/>
  <c r="FG90" i="10"/>
  <c r="DS90" i="10"/>
  <c r="CN90" i="10"/>
  <c r="CS90" i="10"/>
  <c r="DG90" i="10"/>
  <c r="FN90" i="10"/>
  <c r="CY90" i="10"/>
  <c r="CL90" i="10"/>
  <c r="GM90" i="10"/>
  <c r="EO90" i="10"/>
  <c r="DK90" i="10"/>
  <c r="CR90" i="10"/>
  <c r="EN90" i="10"/>
  <c r="EV90" i="10"/>
  <c r="EG90" i="10"/>
  <c r="EP90" i="10"/>
  <c r="ED90" i="10"/>
  <c r="GQ90" i="10"/>
  <c r="GS90" i="10"/>
  <c r="CQ90" i="10"/>
  <c r="HE90" i="10"/>
  <c r="GX90" i="10"/>
  <c r="HC90" i="10"/>
  <c r="CP90" i="10"/>
  <c r="FR90" i="10"/>
  <c r="DB90" i="10"/>
  <c r="DI90" i="10"/>
  <c r="DN90" i="10"/>
  <c r="EA90" i="10"/>
  <c r="DE90" i="10"/>
  <c r="EZ90" i="10"/>
  <c r="EU90" i="10"/>
  <c r="DY90" i="10"/>
  <c r="DV90" i="10"/>
  <c r="GY90" i="10"/>
  <c r="DL90" i="10"/>
  <c r="FM90" i="10"/>
  <c r="HH90" i="10"/>
  <c r="FP90" i="10"/>
  <c r="HD90" i="10"/>
  <c r="FW90" i="10"/>
  <c r="HI90" i="10"/>
  <c r="EX90" i="10"/>
  <c r="DA90" i="10"/>
  <c r="GA90" i="10"/>
  <c r="CV90" i="10"/>
  <c r="ET90" i="10"/>
  <c r="FU90" i="10"/>
  <c r="FT90" i="10"/>
  <c r="CM90" i="10"/>
  <c r="FE90" i="10"/>
  <c r="FO90" i="10"/>
  <c r="CF90" i="10"/>
  <c r="GE90" i="10"/>
  <c r="CG90" i="10"/>
  <c r="DR90" i="10"/>
  <c r="GP90" i="10"/>
  <c r="EB90" i="10"/>
  <c r="FZ90" i="10"/>
  <c r="CZ90" i="10"/>
  <c r="GF90" i="10"/>
  <c r="CI90" i="10"/>
  <c r="GJ90" i="10"/>
  <c r="EL90" i="10"/>
  <c r="EJ90" i="10"/>
  <c r="FA90" i="10"/>
  <c r="FJ90" i="10"/>
  <c r="CX90" i="10"/>
  <c r="FD90" i="10"/>
  <c r="EI90" i="10"/>
  <c r="ER90" i="10"/>
  <c r="GL90" i="10"/>
  <c r="DT90" i="10"/>
  <c r="GK90" i="10"/>
  <c r="GT90" i="10"/>
  <c r="GU90" i="10"/>
  <c r="HB90" i="10"/>
  <c r="CT90" i="10"/>
  <c r="GG90" i="10"/>
  <c r="GI90" i="10"/>
  <c r="CU90" i="10"/>
  <c r="DQ90" i="10"/>
  <c r="HA90" i="10"/>
  <c r="DW90" i="10"/>
  <c r="GV90" i="10"/>
  <c r="EE90" i="10"/>
  <c r="EK90" i="10"/>
  <c r="CH90" i="10"/>
  <c r="CJ90" i="10"/>
  <c r="EF90" i="10"/>
  <c r="FC90" i="10"/>
  <c r="FS90" i="10"/>
  <c r="DU90" i="10"/>
  <c r="GR90" i="10"/>
  <c r="DZ90" i="10"/>
  <c r="DO90" i="10"/>
  <c r="HG90" i="10"/>
  <c r="DD90" i="10"/>
  <c r="GW90" i="10"/>
  <c r="ES90" i="10"/>
  <c r="FK90" i="10"/>
  <c r="DC90" i="10"/>
  <c r="FX90" i="10"/>
  <c r="EQ90" i="10"/>
  <c r="CO90" i="10"/>
  <c r="GN90" i="10"/>
  <c r="CK90" i="10"/>
  <c r="GC90" i="10"/>
  <c r="FV90" i="10"/>
  <c r="EW90" i="10"/>
  <c r="DH90" i="10"/>
  <c r="GH90" i="10"/>
  <c r="CW90" i="10"/>
  <c r="EY90" i="10"/>
  <c r="HF90" i="10"/>
  <c r="EC90" i="10"/>
  <c r="DX90" i="10"/>
  <c r="GZ90" i="10"/>
  <c r="FF90" i="10"/>
  <c r="HN90" i="10" l="1"/>
  <c r="HK90" i="10"/>
  <c r="HO91" i="10" l="1"/>
  <c r="HW91" i="10"/>
  <c r="HY91" i="10"/>
  <c r="IC91" i="10"/>
  <c r="HR91" i="10"/>
  <c r="IN91" i="10"/>
  <c r="IL91" i="10"/>
  <c r="IF91" i="10"/>
  <c r="HX91" i="10"/>
  <c r="IB91" i="10"/>
  <c r="HQ91" i="10"/>
  <c r="IG91" i="10"/>
  <c r="IO91" i="10"/>
  <c r="HV91" i="10"/>
  <c r="IA91" i="10"/>
  <c r="IQ91" i="10"/>
  <c r="IM91" i="10"/>
  <c r="IH91" i="10"/>
  <c r="ID91" i="10"/>
  <c r="II91" i="10"/>
  <c r="HT91" i="10"/>
  <c r="IK91" i="10"/>
  <c r="HU91" i="10"/>
  <c r="IJ91" i="10"/>
  <c r="HS91" i="10"/>
  <c r="HZ91" i="10"/>
  <c r="IE91" i="10"/>
  <c r="IP91" i="10"/>
  <c r="DT91" i="10" l="1"/>
  <c r="FW91" i="10"/>
  <c r="GH91" i="10"/>
  <c r="DW91" i="10"/>
  <c r="DR91" i="10"/>
  <c r="CP91" i="10"/>
  <c r="EM91" i="10"/>
  <c r="HF91" i="10"/>
  <c r="GW91" i="10"/>
  <c r="HA91" i="10"/>
  <c r="FJ91" i="10"/>
  <c r="FE91" i="10"/>
  <c r="GY91" i="10"/>
  <c r="GS91" i="10"/>
  <c r="CN91" i="10"/>
  <c r="FI91" i="10"/>
  <c r="CO91" i="10"/>
  <c r="CJ91" i="10"/>
  <c r="FD91" i="10"/>
  <c r="GA91" i="10"/>
  <c r="ED91" i="10"/>
  <c r="FY91" i="10"/>
  <c r="GC91" i="10"/>
  <c r="GL91" i="10"/>
  <c r="DL91" i="10"/>
  <c r="GB91" i="10"/>
  <c r="GN91" i="10"/>
  <c r="EF91" i="10"/>
  <c r="GK91" i="10"/>
  <c r="EB91" i="10"/>
  <c r="DE91" i="10"/>
  <c r="EV91" i="10"/>
  <c r="DJ91" i="10"/>
  <c r="ES91" i="10"/>
  <c r="GT91" i="10"/>
  <c r="DI91" i="10"/>
  <c r="DM91" i="10"/>
  <c r="HG91" i="10"/>
  <c r="EJ91" i="10"/>
  <c r="FM91" i="10"/>
  <c r="EQ91" i="10"/>
  <c r="GU91" i="10"/>
  <c r="FU91" i="10"/>
  <c r="EP91" i="10"/>
  <c r="EH91" i="10"/>
  <c r="DH91" i="10"/>
  <c r="DZ91" i="10"/>
  <c r="GG91" i="10"/>
  <c r="GJ91" i="10"/>
  <c r="ET91" i="10"/>
  <c r="EZ91" i="10"/>
  <c r="EG91" i="10"/>
  <c r="FH91" i="10"/>
  <c r="DX91" i="10"/>
  <c r="FK91" i="10"/>
  <c r="GV91" i="10"/>
  <c r="GF91" i="10"/>
  <c r="DY91" i="10"/>
  <c r="GM91" i="10"/>
  <c r="FB91" i="10"/>
  <c r="DO91" i="10"/>
  <c r="EL91" i="10"/>
  <c r="DN91" i="10"/>
  <c r="GZ91" i="10"/>
  <c r="DC91" i="10"/>
  <c r="EE91" i="10"/>
  <c r="EI91" i="10"/>
  <c r="GE91" i="10"/>
  <c r="HI91" i="10"/>
  <c r="DB91" i="10"/>
  <c r="EO91" i="10"/>
  <c r="DP91" i="10"/>
  <c r="GP91" i="10"/>
  <c r="EA91" i="10"/>
  <c r="CX91" i="10"/>
  <c r="HD91" i="10"/>
  <c r="CR91" i="10"/>
  <c r="DF91" i="10"/>
  <c r="CK91" i="10"/>
  <c r="FC91" i="10"/>
  <c r="FZ91" i="10"/>
  <c r="EX91" i="10"/>
  <c r="DK91" i="10"/>
  <c r="CW91" i="10"/>
  <c r="CU91" i="10"/>
  <c r="FR91" i="10"/>
  <c r="DG91" i="10"/>
  <c r="FQ91" i="10"/>
  <c r="CH91" i="10"/>
  <c r="FO91" i="10"/>
  <c r="CQ91" i="10"/>
  <c r="EY91" i="10"/>
  <c r="DD91" i="10"/>
  <c r="DQ91" i="10"/>
  <c r="FA91" i="10"/>
  <c r="CM91" i="10"/>
  <c r="HH91" i="10"/>
  <c r="GX91" i="10"/>
  <c r="FN91" i="10"/>
  <c r="GO91" i="10"/>
  <c r="FT91" i="10"/>
  <c r="EN91" i="10"/>
  <c r="FS91" i="10"/>
  <c r="CZ91" i="10"/>
  <c r="EU91" i="10"/>
  <c r="CS91" i="10"/>
  <c r="FF91" i="10"/>
  <c r="FX91" i="10"/>
  <c r="EK91" i="10"/>
  <c r="ER91" i="10"/>
  <c r="CG91" i="10"/>
  <c r="FP91" i="10"/>
  <c r="HC91" i="10"/>
  <c r="CY91" i="10"/>
  <c r="GD91" i="10"/>
  <c r="FV91" i="10"/>
  <c r="DU91" i="10"/>
  <c r="HB91" i="10"/>
  <c r="CF91" i="10"/>
  <c r="HE91" i="10"/>
  <c r="FG91" i="10"/>
  <c r="EC91" i="10"/>
  <c r="GI91" i="10"/>
  <c r="DA91" i="10"/>
  <c r="CL91" i="10"/>
  <c r="EW91" i="10"/>
  <c r="GR91" i="10"/>
  <c r="CT91" i="10"/>
  <c r="CI91" i="10"/>
  <c r="CV91" i="10"/>
  <c r="DV91" i="10"/>
  <c r="GQ91" i="10"/>
  <c r="DS91" i="10"/>
  <c r="FL91" i="10"/>
  <c r="HN91" i="10" l="1"/>
  <c r="HK91" i="10"/>
  <c r="HO92" i="10" l="1"/>
  <c r="IK92" i="10"/>
  <c r="IF92" i="10"/>
  <c r="IL92" i="10"/>
  <c r="HS92" i="10"/>
  <c r="IA92" i="10"/>
  <c r="IC92" i="10"/>
  <c r="HV92" i="10"/>
  <c r="HT92" i="10"/>
  <c r="IO92" i="10"/>
  <c r="HU92" i="10"/>
  <c r="HX92" i="10"/>
  <c r="HR92" i="10"/>
  <c r="HZ92" i="10"/>
  <c r="IP92" i="10"/>
  <c r="IN92" i="10"/>
  <c r="HW92" i="10"/>
  <c r="HY92" i="10"/>
  <c r="IG92" i="10"/>
  <c r="IQ92" i="10"/>
  <c r="IH92" i="10"/>
  <c r="IJ92" i="10"/>
  <c r="HQ92" i="10"/>
  <c r="IE92" i="10"/>
  <c r="IB92" i="10"/>
  <c r="II92" i="10"/>
  <c r="IM92" i="10"/>
  <c r="ID92" i="10"/>
  <c r="GR92" i="10" l="1"/>
  <c r="FS92" i="10"/>
  <c r="EI92" i="10"/>
  <c r="DB92" i="10"/>
  <c r="GU92" i="10"/>
  <c r="GS92" i="10"/>
  <c r="FG92" i="10"/>
  <c r="DD92" i="10"/>
  <c r="GJ92" i="10"/>
  <c r="GK92" i="10"/>
  <c r="GY92" i="10"/>
  <c r="CT92" i="10"/>
  <c r="FP92" i="10"/>
  <c r="CM92" i="10"/>
  <c r="FC92" i="10"/>
  <c r="GZ92" i="10"/>
  <c r="GG92" i="10"/>
  <c r="EV92" i="10"/>
  <c r="FI92" i="10"/>
  <c r="DV92" i="10"/>
  <c r="FN92" i="10"/>
  <c r="EO92" i="10"/>
  <c r="DZ92" i="10"/>
  <c r="GN92" i="10"/>
  <c r="FJ92" i="10"/>
  <c r="CV92" i="10"/>
  <c r="CY92" i="10"/>
  <c r="GX92" i="10"/>
  <c r="EX92" i="10"/>
  <c r="ET92" i="10"/>
  <c r="CP92" i="10"/>
  <c r="EU92" i="10"/>
  <c r="DC92" i="10"/>
  <c r="GM92" i="10"/>
  <c r="EL92" i="10"/>
  <c r="HA92" i="10"/>
  <c r="HC92" i="10"/>
  <c r="CU92" i="10"/>
  <c r="HI92" i="10"/>
  <c r="DL92" i="10"/>
  <c r="DR92" i="10"/>
  <c r="DA92" i="10"/>
  <c r="EY92" i="10"/>
  <c r="HD92" i="10"/>
  <c r="EP92" i="10"/>
  <c r="FE92" i="10"/>
  <c r="GI92" i="10"/>
  <c r="DN92" i="10"/>
  <c r="GC92" i="10"/>
  <c r="EM92" i="10"/>
  <c r="ER92" i="10"/>
  <c r="EA92" i="10"/>
  <c r="DS92" i="10"/>
  <c r="CF92" i="10"/>
  <c r="FU92" i="10"/>
  <c r="DX92" i="10"/>
  <c r="GB92" i="10"/>
  <c r="FW92" i="10"/>
  <c r="EK92" i="10"/>
  <c r="FZ92" i="10"/>
  <c r="DM92" i="10"/>
  <c r="DT92" i="10"/>
  <c r="CZ92" i="10"/>
  <c r="DP92" i="10"/>
  <c r="FM92" i="10"/>
  <c r="HF92" i="10"/>
  <c r="DK92" i="10"/>
  <c r="FK92" i="10"/>
  <c r="FD92" i="10"/>
  <c r="EC92" i="10"/>
  <c r="CS92" i="10"/>
  <c r="EE92" i="10"/>
  <c r="CL92" i="10"/>
  <c r="EH92" i="10"/>
  <c r="CX92" i="10"/>
  <c r="CI92" i="10"/>
  <c r="GP92" i="10"/>
  <c r="DJ92" i="10"/>
  <c r="GQ92" i="10"/>
  <c r="GO92" i="10"/>
  <c r="GE92" i="10"/>
  <c r="DI92" i="10"/>
  <c r="DW92" i="10"/>
  <c r="CK92" i="10"/>
  <c r="DE92" i="10"/>
  <c r="CN92" i="10"/>
  <c r="HB92" i="10"/>
  <c r="FR92" i="10"/>
  <c r="FY92" i="10"/>
  <c r="CR92" i="10"/>
  <c r="GW92" i="10"/>
  <c r="FA92" i="10"/>
  <c r="ES92" i="10"/>
  <c r="EQ92" i="10"/>
  <c r="FX92" i="10"/>
  <c r="FB92" i="10"/>
  <c r="EF92" i="10"/>
  <c r="CQ92" i="10"/>
  <c r="EJ92" i="10"/>
  <c r="EW92" i="10"/>
  <c r="DQ92" i="10"/>
  <c r="HG92" i="10"/>
  <c r="HH92" i="10"/>
  <c r="GF92" i="10"/>
  <c r="DG92" i="10"/>
  <c r="DO92" i="10"/>
  <c r="ED92" i="10"/>
  <c r="HE92" i="10"/>
  <c r="FQ92" i="10"/>
  <c r="GV92" i="10"/>
  <c r="GL92" i="10"/>
  <c r="GD92" i="10"/>
  <c r="GT92" i="10"/>
  <c r="GH92" i="10"/>
  <c r="FO92" i="10"/>
  <c r="EB92" i="10"/>
  <c r="CH92" i="10"/>
  <c r="CG92" i="10"/>
  <c r="DF92" i="10"/>
  <c r="DH92" i="10"/>
  <c r="CJ92" i="10"/>
  <c r="FT92" i="10"/>
  <c r="FH92" i="10"/>
  <c r="CO92" i="10"/>
  <c r="FV92" i="10"/>
  <c r="CW92" i="10"/>
  <c r="EG92" i="10"/>
  <c r="GA92" i="10"/>
  <c r="FF92" i="10"/>
  <c r="EZ92" i="10"/>
  <c r="FL92" i="10"/>
  <c r="EN92" i="10"/>
  <c r="DY92" i="10"/>
  <c r="DU92" i="10"/>
  <c r="HK92" i="10" l="1"/>
  <c r="HN92" i="10"/>
  <c r="HO93" i="10" l="1"/>
  <c r="HR93" i="10"/>
  <c r="HX93" i="10"/>
  <c r="IC93" i="10"/>
  <c r="ID93" i="10"/>
  <c r="HZ93" i="10"/>
  <c r="HU93" i="10"/>
  <c r="IF93" i="10"/>
  <c r="HW93" i="10"/>
  <c r="HS93" i="10"/>
  <c r="IA93" i="10"/>
  <c r="HT93" i="10"/>
  <c r="HV93" i="10"/>
  <c r="HY93" i="10"/>
  <c r="IE93" i="10"/>
  <c r="II93" i="10"/>
  <c r="IG93" i="10"/>
  <c r="IN93" i="10"/>
  <c r="IQ93" i="10"/>
  <c r="IM93" i="10"/>
  <c r="IP93" i="10"/>
  <c r="IL93" i="10"/>
  <c r="IO93" i="10"/>
  <c r="IK93" i="10"/>
  <c r="HQ93" i="10"/>
  <c r="IH93" i="10"/>
  <c r="IJ93" i="10"/>
  <c r="IB93" i="10"/>
  <c r="GA93" i="10" l="1"/>
  <c r="FA93" i="10"/>
  <c r="DX93" i="10"/>
  <c r="EU93" i="10"/>
  <c r="CT93" i="10"/>
  <c r="FH93" i="10"/>
  <c r="GW93" i="10"/>
  <c r="FU93" i="10"/>
  <c r="CY93" i="10"/>
  <c r="EZ93" i="10"/>
  <c r="DO93" i="10"/>
  <c r="CR93" i="10"/>
  <c r="EH93" i="10"/>
  <c r="FW93" i="10"/>
  <c r="FE93" i="10"/>
  <c r="ET93" i="10"/>
  <c r="CM93" i="10"/>
  <c r="EN93" i="10"/>
  <c r="GF93" i="10"/>
  <c r="EE93" i="10"/>
  <c r="HD93" i="10"/>
  <c r="GL93" i="10"/>
  <c r="DW93" i="10"/>
  <c r="ER93" i="10"/>
  <c r="DZ93" i="10"/>
  <c r="CW93" i="10"/>
  <c r="FV93" i="10"/>
  <c r="FQ93" i="10"/>
  <c r="ES93" i="10"/>
  <c r="GP93" i="10"/>
  <c r="DM93" i="10"/>
  <c r="EP93" i="10"/>
  <c r="EX93" i="10"/>
  <c r="FP93" i="10"/>
  <c r="DA93" i="10"/>
  <c r="CV93" i="10"/>
  <c r="GK93" i="10"/>
  <c r="CO93" i="10"/>
  <c r="FB93" i="10"/>
  <c r="FK93" i="10"/>
  <c r="GX93" i="10"/>
  <c r="HH93" i="10"/>
  <c r="CX93" i="10"/>
  <c r="EY93" i="10"/>
  <c r="FC93" i="10"/>
  <c r="CG93" i="10"/>
  <c r="CJ93" i="10"/>
  <c r="DG93" i="10"/>
  <c r="FY93" i="10"/>
  <c r="CL93" i="10"/>
  <c r="GB93" i="10"/>
  <c r="DR93" i="10"/>
  <c r="FJ93" i="10"/>
  <c r="GJ93" i="10"/>
  <c r="HE93" i="10"/>
  <c r="CI93" i="10"/>
  <c r="DL93" i="10"/>
  <c r="DV93" i="10"/>
  <c r="DB93" i="10"/>
  <c r="ED93" i="10"/>
  <c r="HF93" i="10"/>
  <c r="EO93" i="10"/>
  <c r="EB93" i="10"/>
  <c r="FZ93" i="10"/>
  <c r="FX93" i="10"/>
  <c r="EL93" i="10"/>
  <c r="EI93" i="10"/>
  <c r="CH93" i="10"/>
  <c r="DE93" i="10"/>
  <c r="DS93" i="10"/>
  <c r="FN93" i="10"/>
  <c r="DP93" i="10"/>
  <c r="GZ93" i="10"/>
  <c r="EJ93" i="10"/>
  <c r="HI93" i="10"/>
  <c r="GV93" i="10"/>
  <c r="DJ93" i="10"/>
  <c r="EM93" i="10"/>
  <c r="GM93" i="10"/>
  <c r="FS93" i="10"/>
  <c r="GO93" i="10"/>
  <c r="DF93" i="10"/>
  <c r="EK93" i="10"/>
  <c r="DU93" i="10"/>
  <c r="FF93" i="10"/>
  <c r="EF93" i="10"/>
  <c r="FM93" i="10"/>
  <c r="DC93" i="10"/>
  <c r="GG93" i="10"/>
  <c r="DH93" i="10"/>
  <c r="CK93" i="10"/>
  <c r="DN93" i="10"/>
  <c r="GN93" i="10"/>
  <c r="DD93" i="10"/>
  <c r="FO93" i="10"/>
  <c r="GQ93" i="10"/>
  <c r="GI93" i="10"/>
  <c r="FI93" i="10"/>
  <c r="FT93" i="10"/>
  <c r="HG93" i="10"/>
  <c r="CN93" i="10"/>
  <c r="EC93" i="10"/>
  <c r="CS93" i="10"/>
  <c r="GY93" i="10"/>
  <c r="GH93" i="10"/>
  <c r="CQ93" i="10"/>
  <c r="DI93" i="10"/>
  <c r="CF93" i="10"/>
  <c r="CU93" i="10"/>
  <c r="GS93" i="10"/>
  <c r="FR93" i="10"/>
  <c r="EG93" i="10"/>
  <c r="DK93" i="10"/>
  <c r="DY93" i="10"/>
  <c r="DQ93" i="10"/>
  <c r="FD93" i="10"/>
  <c r="HC93" i="10"/>
  <c r="GU93" i="10"/>
  <c r="EW93" i="10"/>
  <c r="HA93" i="10"/>
  <c r="FL93" i="10"/>
  <c r="CZ93" i="10"/>
  <c r="FG93" i="10"/>
  <c r="EQ93" i="10"/>
  <c r="DT93" i="10"/>
  <c r="EV93" i="10"/>
  <c r="GD93" i="10"/>
  <c r="EA93" i="10"/>
  <c r="HB93" i="10"/>
  <c r="CP93" i="10"/>
  <c r="GT93" i="10"/>
  <c r="GE93" i="10"/>
  <c r="GC93" i="10"/>
  <c r="GR93" i="10"/>
  <c r="HN93" i="10" l="1"/>
  <c r="HK93" i="10"/>
  <c r="HO94" i="10" l="1"/>
  <c r="IK94" i="10"/>
  <c r="ID94" i="10"/>
  <c r="IQ94" i="10"/>
  <c r="IH94" i="10"/>
  <c r="IL94" i="10"/>
  <c r="IF94" i="10"/>
  <c r="IO94" i="10"/>
  <c r="IE94" i="10"/>
  <c r="IA94" i="10"/>
  <c r="HR94" i="10"/>
  <c r="HW94" i="10"/>
  <c r="IM94" i="10"/>
  <c r="IG94" i="10"/>
  <c r="HU94" i="10"/>
  <c r="IN94" i="10"/>
  <c r="HZ94" i="10"/>
  <c r="HY94" i="10"/>
  <c r="IC94" i="10"/>
  <c r="HV94" i="10"/>
  <c r="IP94" i="10"/>
  <c r="II94" i="10"/>
  <c r="IJ94" i="10"/>
  <c r="HT94" i="10"/>
  <c r="HS94" i="10"/>
  <c r="IB94" i="10"/>
  <c r="HX94" i="10"/>
  <c r="HQ94" i="10"/>
  <c r="EV94" i="10" l="1"/>
  <c r="GS94" i="10"/>
  <c r="DD94" i="10"/>
  <c r="EM94" i="10"/>
  <c r="EO94" i="10"/>
  <c r="CG94" i="10"/>
  <c r="GP94" i="10"/>
  <c r="FW94" i="10"/>
  <c r="GC94" i="10"/>
  <c r="HC94" i="10"/>
  <c r="CN94" i="10"/>
  <c r="FF94" i="10"/>
  <c r="DE94" i="10"/>
  <c r="FJ94" i="10"/>
  <c r="GK94" i="10"/>
  <c r="HD94" i="10"/>
  <c r="CT94" i="10"/>
  <c r="EQ94" i="10"/>
  <c r="GQ94" i="10"/>
  <c r="FS94" i="10"/>
  <c r="FZ94" i="10"/>
  <c r="DG94" i="10"/>
  <c r="EP94" i="10"/>
  <c r="ET94" i="10"/>
  <c r="GT94" i="10"/>
  <c r="DQ94" i="10"/>
  <c r="FT94" i="10"/>
  <c r="EK94" i="10"/>
  <c r="FN94" i="10"/>
  <c r="HE94" i="10"/>
  <c r="FB94" i="10"/>
  <c r="DW94" i="10"/>
  <c r="GW94" i="10"/>
  <c r="CZ94" i="10"/>
  <c r="CQ94" i="10"/>
  <c r="DH94" i="10"/>
  <c r="EJ94" i="10"/>
  <c r="DV94" i="10"/>
  <c r="HH94" i="10"/>
  <c r="CW94" i="10"/>
  <c r="EZ94" i="10"/>
  <c r="HB94" i="10"/>
  <c r="DK94" i="10"/>
  <c r="GI94" i="10"/>
  <c r="GO94" i="10"/>
  <c r="FX94" i="10"/>
  <c r="FY94" i="10"/>
  <c r="EX94" i="10"/>
  <c r="CM94" i="10"/>
  <c r="GA94" i="10"/>
  <c r="HA94" i="10"/>
  <c r="CF94" i="10"/>
  <c r="DN94" i="10"/>
  <c r="GV94" i="10"/>
  <c r="ED94" i="10"/>
  <c r="EY94" i="10"/>
  <c r="FQ94" i="10"/>
  <c r="CR94" i="10"/>
  <c r="GD94" i="10"/>
  <c r="FR94" i="10"/>
  <c r="FO94" i="10"/>
  <c r="GM94" i="10"/>
  <c r="EI94" i="10"/>
  <c r="GB94" i="10"/>
  <c r="DA94" i="10"/>
  <c r="GF94" i="10"/>
  <c r="DX94" i="10"/>
  <c r="GR94" i="10"/>
  <c r="GU94" i="10"/>
  <c r="EC94" i="10"/>
  <c r="EF94" i="10"/>
  <c r="DS94" i="10"/>
  <c r="GJ94" i="10"/>
  <c r="CO94" i="10"/>
  <c r="GL94" i="10"/>
  <c r="FH94" i="10"/>
  <c r="DT94" i="10"/>
  <c r="CU94" i="10"/>
  <c r="GN94" i="10"/>
  <c r="DJ94" i="10"/>
  <c r="HF94" i="10"/>
  <c r="FC94" i="10"/>
  <c r="ES94" i="10"/>
  <c r="EH94" i="10"/>
  <c r="GE94" i="10"/>
  <c r="FD94" i="10"/>
  <c r="GY94" i="10"/>
  <c r="DC94" i="10"/>
  <c r="DP94" i="10"/>
  <c r="CI94" i="10"/>
  <c r="FK94" i="10"/>
  <c r="ER94" i="10"/>
  <c r="FU94" i="10"/>
  <c r="FG94" i="10"/>
  <c r="DI94" i="10"/>
  <c r="CK94" i="10"/>
  <c r="EB94" i="10"/>
  <c r="CJ94" i="10"/>
  <c r="DM94" i="10"/>
  <c r="FE94" i="10"/>
  <c r="CP94" i="10"/>
  <c r="DY94" i="10"/>
  <c r="FI94" i="10"/>
  <c r="DF94" i="10"/>
  <c r="EL94" i="10"/>
  <c r="CL94" i="10"/>
  <c r="FP94" i="10"/>
  <c r="EN94" i="10"/>
  <c r="FA94" i="10"/>
  <c r="FL94" i="10"/>
  <c r="GH94" i="10"/>
  <c r="GG94" i="10"/>
  <c r="GZ94" i="10"/>
  <c r="DL94" i="10"/>
  <c r="GX94" i="10"/>
  <c r="DZ94" i="10"/>
  <c r="CY94" i="10"/>
  <c r="EA94" i="10"/>
  <c r="EG94" i="10"/>
  <c r="HG94" i="10"/>
  <c r="DU94" i="10"/>
  <c r="CH94" i="10"/>
  <c r="DR94" i="10"/>
  <c r="CV94" i="10"/>
  <c r="EE94" i="10"/>
  <c r="EU94" i="10"/>
  <c r="EW94" i="10"/>
  <c r="CS94" i="10"/>
  <c r="FM94" i="10"/>
  <c r="HI94" i="10"/>
  <c r="DB94" i="10"/>
  <c r="CX94" i="10"/>
  <c r="FV94" i="10"/>
  <c r="DO94" i="10"/>
  <c r="HN94" i="10" l="1"/>
  <c r="HK94" i="10"/>
  <c r="HO95" i="10" l="1"/>
  <c r="HQ95" i="10"/>
  <c r="II95" i="10"/>
  <c r="IK95" i="10"/>
  <c r="HV95" i="10"/>
  <c r="HX95" i="10"/>
  <c r="HZ95" i="10"/>
  <c r="ID95" i="10"/>
  <c r="HU95" i="10"/>
  <c r="IN95" i="10"/>
  <c r="IC95" i="10"/>
  <c r="HW95" i="10"/>
  <c r="HR95" i="10"/>
  <c r="IE95" i="10"/>
  <c r="IG95" i="10"/>
  <c r="IP95" i="10"/>
  <c r="IO95" i="10"/>
  <c r="HT95" i="10"/>
  <c r="HS95" i="10"/>
  <c r="HY95" i="10"/>
  <c r="IA95" i="10"/>
  <c r="IH95" i="10"/>
  <c r="IF95" i="10"/>
  <c r="IB95" i="10"/>
  <c r="IL95" i="10"/>
  <c r="IM95" i="10"/>
  <c r="IQ95" i="10"/>
  <c r="IJ95" i="10"/>
  <c r="CS95" i="10" l="1"/>
  <c r="FH95" i="10"/>
  <c r="DH95" i="10"/>
  <c r="DB95" i="10"/>
  <c r="FI95" i="10"/>
  <c r="GY95" i="10"/>
  <c r="EF95" i="10"/>
  <c r="ED95" i="10"/>
  <c r="HH95" i="10"/>
  <c r="EP95" i="10"/>
  <c r="GP95" i="10"/>
  <c r="GG95" i="10"/>
  <c r="GR95" i="10"/>
  <c r="CW95" i="10"/>
  <c r="FF95" i="10"/>
  <c r="EA95" i="10"/>
  <c r="DY95" i="10"/>
  <c r="FD95" i="10"/>
  <c r="EC95" i="10"/>
  <c r="GV95" i="10"/>
  <c r="DV95" i="10"/>
  <c r="DG95" i="10"/>
  <c r="CG95" i="10"/>
  <c r="CK95" i="10"/>
  <c r="DR95" i="10"/>
  <c r="EE95" i="10"/>
  <c r="FA95" i="10"/>
  <c r="FU95" i="10"/>
  <c r="DT95" i="10"/>
  <c r="FO95" i="10"/>
  <c r="GO95" i="10"/>
  <c r="FN95" i="10"/>
  <c r="DE95" i="10"/>
  <c r="EW95" i="10"/>
  <c r="FX95" i="10"/>
  <c r="CV95" i="10"/>
  <c r="FV95" i="10"/>
  <c r="CP95" i="10"/>
  <c r="GU95" i="10"/>
  <c r="EJ95" i="10"/>
  <c r="EO95" i="10"/>
  <c r="DC95" i="10"/>
  <c r="FW95" i="10"/>
  <c r="FP95" i="10"/>
  <c r="GL95" i="10"/>
  <c r="DK95" i="10"/>
  <c r="HG95" i="10"/>
  <c r="CF95" i="10"/>
  <c r="GX95" i="10"/>
  <c r="CL95" i="10"/>
  <c r="CO95" i="10"/>
  <c r="DQ95" i="10"/>
  <c r="EN95" i="10"/>
  <c r="GZ95" i="10"/>
  <c r="DA95" i="10"/>
  <c r="CT95" i="10"/>
  <c r="DZ95" i="10"/>
  <c r="GB95" i="10"/>
  <c r="EK95" i="10"/>
  <c r="EG95" i="10"/>
  <c r="DM95" i="10"/>
  <c r="ES95" i="10"/>
  <c r="DX95" i="10"/>
  <c r="HA95" i="10"/>
  <c r="CQ95" i="10"/>
  <c r="GQ95" i="10"/>
  <c r="DD95" i="10"/>
  <c r="FE95" i="10"/>
  <c r="FR95" i="10"/>
  <c r="DW95" i="10"/>
  <c r="EM95" i="10"/>
  <c r="HI95" i="10"/>
  <c r="DL95" i="10"/>
  <c r="CJ95" i="10"/>
  <c r="FC95" i="10"/>
  <c r="GF95" i="10"/>
  <c r="GA95" i="10"/>
  <c r="CZ95" i="10"/>
  <c r="EQ95" i="10"/>
  <c r="GS95" i="10"/>
  <c r="EH95" i="10"/>
  <c r="DO95" i="10"/>
  <c r="DU95" i="10"/>
  <c r="EL95" i="10"/>
  <c r="DP95" i="10"/>
  <c r="GJ95" i="10"/>
  <c r="FQ95" i="10"/>
  <c r="EZ95" i="10"/>
  <c r="GT95" i="10"/>
  <c r="GC95" i="10"/>
  <c r="ET95" i="10"/>
  <c r="EU95" i="10"/>
  <c r="FL95" i="10"/>
  <c r="FG95" i="10"/>
  <c r="CU95" i="10"/>
  <c r="GM95" i="10"/>
  <c r="HE95" i="10"/>
  <c r="FJ95" i="10"/>
  <c r="DS95" i="10"/>
  <c r="CY95" i="10"/>
  <c r="GE95" i="10"/>
  <c r="DN95" i="10"/>
  <c r="FZ95" i="10"/>
  <c r="GI95" i="10"/>
  <c r="FK95" i="10"/>
  <c r="GD95" i="10"/>
  <c r="CN95" i="10"/>
  <c r="DJ95" i="10"/>
  <c r="FS95" i="10"/>
  <c r="CH95" i="10"/>
  <c r="CI95" i="10"/>
  <c r="HB95" i="10"/>
  <c r="HC95" i="10"/>
  <c r="FM95" i="10"/>
  <c r="EB95" i="10"/>
  <c r="CM95" i="10"/>
  <c r="EV95" i="10"/>
  <c r="DF95" i="10"/>
  <c r="EY95" i="10"/>
  <c r="HD95" i="10"/>
  <c r="GH95" i="10"/>
  <c r="DI95" i="10"/>
  <c r="GN95" i="10"/>
  <c r="EI95" i="10"/>
  <c r="FY95" i="10"/>
  <c r="FB95" i="10"/>
  <c r="GK95" i="10"/>
  <c r="CX95" i="10"/>
  <c r="ER95" i="10"/>
  <c r="FT95" i="10"/>
  <c r="CR95" i="10"/>
  <c r="EX95" i="10"/>
  <c r="HF95" i="10"/>
  <c r="GW95" i="10"/>
  <c r="HK95" i="10" l="1"/>
  <c r="HN95" i="10"/>
  <c r="HX96" i="10" l="1"/>
  <c r="IA96" i="10"/>
  <c r="ID96" i="10"/>
  <c r="HW96" i="10"/>
  <c r="IC96" i="10"/>
  <c r="IE96" i="10"/>
  <c r="HZ96" i="10"/>
  <c r="HY96" i="10"/>
  <c r="HQ96" i="10"/>
  <c r="HT96" i="10"/>
  <c r="IL96" i="10"/>
  <c r="IH96" i="10"/>
  <c r="HU96" i="10"/>
  <c r="IB96" i="10"/>
  <c r="HO96" i="10"/>
  <c r="II96" i="10"/>
  <c r="IQ96" i="10"/>
  <c r="HV96" i="10"/>
  <c r="IF96" i="10"/>
  <c r="IG96" i="10"/>
  <c r="HS96" i="10"/>
  <c r="IM96" i="10"/>
  <c r="IO96" i="10"/>
  <c r="IJ96" i="10"/>
  <c r="IN96" i="10"/>
  <c r="HR96" i="10"/>
  <c r="IK96" i="10"/>
  <c r="IP96" i="10"/>
  <c r="EX96" i="10" l="1"/>
  <c r="GS96" i="10"/>
  <c r="DB96" i="10"/>
  <c r="EY96" i="10"/>
  <c r="FZ96" i="10"/>
  <c r="FQ96" i="10"/>
  <c r="EM96" i="10"/>
  <c r="DA96" i="10"/>
  <c r="GU96" i="10"/>
  <c r="CG96" i="10"/>
  <c r="EF96" i="10"/>
  <c r="DJ96" i="10"/>
  <c r="EG96" i="10"/>
  <c r="EA96" i="10"/>
  <c r="DF96" i="10"/>
  <c r="GC96" i="10"/>
  <c r="CJ96" i="10"/>
  <c r="GB96" i="10"/>
  <c r="DC96" i="10"/>
  <c r="EE96" i="10"/>
  <c r="EP96" i="10"/>
  <c r="HB96" i="10"/>
  <c r="HA96" i="10"/>
  <c r="GG96" i="10"/>
  <c r="GD96" i="10"/>
  <c r="FY96" i="10"/>
  <c r="FS96" i="10"/>
  <c r="FL96" i="10"/>
  <c r="GA96" i="10"/>
  <c r="DM96" i="10"/>
  <c r="GL96" i="10"/>
  <c r="DT96" i="10"/>
  <c r="GR96" i="10"/>
  <c r="HD96" i="10"/>
  <c r="CF96" i="10"/>
  <c r="CR96" i="10"/>
  <c r="EB96" i="10"/>
  <c r="DS96" i="10"/>
  <c r="DU96" i="10"/>
  <c r="DD96" i="10"/>
  <c r="CO96" i="10"/>
  <c r="FX96" i="10"/>
  <c r="EC96" i="10"/>
  <c r="DH96" i="10"/>
  <c r="GM96" i="10"/>
  <c r="DQ96" i="10"/>
  <c r="ED96" i="10"/>
  <c r="CH96" i="10"/>
  <c r="GJ96" i="10"/>
  <c r="DW96" i="10"/>
  <c r="GZ96" i="10"/>
  <c r="CP96" i="10"/>
  <c r="DG96" i="10"/>
  <c r="GY96" i="10"/>
  <c r="CY96" i="10"/>
  <c r="FP96" i="10"/>
  <c r="GW96" i="10"/>
  <c r="FJ96" i="10"/>
  <c r="GH96" i="10"/>
  <c r="FK96" i="10"/>
  <c r="GT96" i="10"/>
  <c r="DL96" i="10"/>
  <c r="DZ96" i="10"/>
  <c r="EO96" i="10"/>
  <c r="DR96" i="10"/>
  <c r="HH96" i="10"/>
  <c r="CT96" i="10"/>
  <c r="CN96" i="10"/>
  <c r="FC96" i="10"/>
  <c r="FW96" i="10"/>
  <c r="GP96" i="10"/>
  <c r="FE96" i="10"/>
  <c r="DI96" i="10"/>
  <c r="FG96" i="10"/>
  <c r="ES96" i="10"/>
  <c r="FO96" i="10"/>
  <c r="EI96" i="10"/>
  <c r="CK96" i="10"/>
  <c r="ER96" i="10"/>
  <c r="HC96" i="10"/>
  <c r="EH96" i="10"/>
  <c r="GX96" i="10"/>
  <c r="DY96" i="10"/>
  <c r="GI96" i="10"/>
  <c r="HI96" i="10"/>
  <c r="FN96" i="10"/>
  <c r="GK96" i="10"/>
  <c r="CI96" i="10"/>
  <c r="CU96" i="10"/>
  <c r="EQ96" i="10"/>
  <c r="DX96" i="10"/>
  <c r="HG96" i="10"/>
  <c r="GO96" i="10"/>
  <c r="FF96" i="10"/>
  <c r="CX96" i="10"/>
  <c r="EL96" i="10"/>
  <c r="EJ96" i="10"/>
  <c r="FT96" i="10"/>
  <c r="DN96" i="10"/>
  <c r="DO96" i="10"/>
  <c r="GQ96" i="10"/>
  <c r="CL96" i="10"/>
  <c r="EW96" i="10"/>
  <c r="FD96" i="10"/>
  <c r="FH96" i="10"/>
  <c r="EZ96" i="10"/>
  <c r="CV96" i="10"/>
  <c r="FB96" i="10"/>
  <c r="HF96" i="10"/>
  <c r="EV96" i="10"/>
  <c r="GE96" i="10"/>
  <c r="DP96" i="10"/>
  <c r="FR96" i="10"/>
  <c r="EN96" i="10"/>
  <c r="FV96" i="10"/>
  <c r="DV96" i="10"/>
  <c r="FI96" i="10"/>
  <c r="EU96" i="10"/>
  <c r="GV96" i="10"/>
  <c r="GN96" i="10"/>
  <c r="ET96" i="10"/>
  <c r="EK96" i="10"/>
  <c r="FA96" i="10"/>
  <c r="CM96" i="10"/>
  <c r="FU96" i="10"/>
  <c r="CZ96" i="10"/>
  <c r="DK96" i="10"/>
  <c r="CW96" i="10"/>
  <c r="GF96" i="10"/>
  <c r="FM96" i="10"/>
  <c r="HE96" i="10"/>
  <c r="CQ96" i="10"/>
  <c r="DE96" i="10"/>
  <c r="CS96" i="10"/>
  <c r="HN96" i="10" l="1"/>
  <c r="HK96" i="10"/>
  <c r="HO97" i="10" l="1"/>
  <c r="IA97" i="10"/>
  <c r="IF97" i="10"/>
  <c r="IQ97" i="10"/>
  <c r="IO97" i="10"/>
  <c r="IH97" i="10"/>
  <c r="IL97" i="10"/>
  <c r="IM97" i="10"/>
  <c r="HQ97" i="10"/>
  <c r="II97" i="10"/>
  <c r="IJ97" i="10"/>
  <c r="IE97" i="10"/>
  <c r="IK97" i="10"/>
  <c r="HU97" i="10"/>
  <c r="IP97" i="10"/>
  <c r="HX97" i="10"/>
  <c r="HS97" i="10"/>
  <c r="HT97" i="10"/>
  <c r="HR97" i="10"/>
  <c r="IN97" i="10"/>
  <c r="IG97" i="10"/>
  <c r="IB97" i="10"/>
  <c r="HY97" i="10"/>
  <c r="ID97" i="10"/>
  <c r="HZ97" i="10"/>
  <c r="HV97" i="10"/>
  <c r="HW97" i="10"/>
  <c r="IC97" i="10"/>
  <c r="CM97" i="10" l="1"/>
  <c r="FO97" i="10"/>
  <c r="DT97" i="10"/>
  <c r="DJ97" i="10"/>
  <c r="FA97" i="10"/>
  <c r="CV97" i="10"/>
  <c r="DX97" i="10"/>
  <c r="ES97" i="10"/>
  <c r="GH97" i="10"/>
  <c r="EC97" i="10"/>
  <c r="GL97" i="10"/>
  <c r="DF97" i="10"/>
  <c r="CW97" i="10"/>
  <c r="HC97" i="10"/>
  <c r="DD97" i="10"/>
  <c r="FM97" i="10"/>
  <c r="EN97" i="10"/>
  <c r="FT97" i="10"/>
  <c r="GX97" i="10"/>
  <c r="HH97" i="10"/>
  <c r="DW97" i="10"/>
  <c r="HD97" i="10"/>
  <c r="GB97" i="10"/>
  <c r="GS97" i="10"/>
  <c r="EL97" i="10"/>
  <c r="DH97" i="10"/>
  <c r="ET97" i="10"/>
  <c r="FH97" i="10"/>
  <c r="CU97" i="10"/>
  <c r="EI97" i="10"/>
  <c r="GT97" i="10"/>
  <c r="GM97" i="10"/>
  <c r="GA97" i="10"/>
  <c r="EG97" i="10"/>
  <c r="HA97" i="10"/>
  <c r="EQ97" i="10"/>
  <c r="FX97" i="10"/>
  <c r="CG97" i="10"/>
  <c r="CN97" i="10"/>
  <c r="FR97" i="10"/>
  <c r="HI97" i="10"/>
  <c r="DG97" i="10"/>
  <c r="FZ97" i="10"/>
  <c r="CR97" i="10"/>
  <c r="HE97" i="10"/>
  <c r="CX97" i="10"/>
  <c r="DZ97" i="10"/>
  <c r="CF97" i="10"/>
  <c r="DB97" i="10"/>
  <c r="CP97" i="10"/>
  <c r="CL97" i="10"/>
  <c r="FW97" i="10"/>
  <c r="DS97" i="10"/>
  <c r="FB97" i="10"/>
  <c r="FU97" i="10"/>
  <c r="EH97" i="10"/>
  <c r="GR97" i="10"/>
  <c r="DP97" i="10"/>
  <c r="FK97" i="10"/>
  <c r="FL97" i="10"/>
  <c r="DA97" i="10"/>
  <c r="GV97" i="10"/>
  <c r="EW97" i="10"/>
  <c r="GK97" i="10"/>
  <c r="GP97" i="10"/>
  <c r="CY97" i="10"/>
  <c r="DU97" i="10"/>
  <c r="FS97" i="10"/>
  <c r="EF97" i="10"/>
  <c r="DV97" i="10"/>
  <c r="FE97" i="10"/>
  <c r="GG97" i="10"/>
  <c r="CZ97" i="10"/>
  <c r="EV97" i="10"/>
  <c r="FF97" i="10"/>
  <c r="CK97" i="10"/>
  <c r="DL97" i="10"/>
  <c r="DQ97" i="10"/>
  <c r="DM97" i="10"/>
  <c r="EA97" i="10"/>
  <c r="CQ97" i="10"/>
  <c r="GI97" i="10"/>
  <c r="DE97" i="10"/>
  <c r="FI97" i="10"/>
  <c r="GQ97" i="10"/>
  <c r="DI97" i="10"/>
  <c r="GW97" i="10"/>
  <c r="CO97" i="10"/>
  <c r="GD97" i="10"/>
  <c r="GU97" i="10"/>
  <c r="EM97" i="10"/>
  <c r="FD97" i="10"/>
  <c r="EO97" i="10"/>
  <c r="DK97" i="10"/>
  <c r="EK97" i="10"/>
  <c r="EZ97" i="10"/>
  <c r="FG97" i="10"/>
  <c r="FJ97" i="10"/>
  <c r="FY97" i="10"/>
  <c r="GN97" i="10"/>
  <c r="GF97" i="10"/>
  <c r="EJ97" i="10"/>
  <c r="FC97" i="10"/>
  <c r="EP97" i="10"/>
  <c r="CI97" i="10"/>
  <c r="GE97" i="10"/>
  <c r="ER97" i="10"/>
  <c r="ED97" i="10"/>
  <c r="DC97" i="10"/>
  <c r="HG97" i="10"/>
  <c r="CS97" i="10"/>
  <c r="FN97" i="10"/>
  <c r="GY97" i="10"/>
  <c r="HB97" i="10"/>
  <c r="FP97" i="10"/>
  <c r="GO97" i="10"/>
  <c r="GJ97" i="10"/>
  <c r="EX97" i="10"/>
  <c r="DO97" i="10"/>
  <c r="CH97" i="10"/>
  <c r="EE97" i="10"/>
  <c r="EY97" i="10"/>
  <c r="FV97" i="10"/>
  <c r="DN97" i="10"/>
  <c r="DY97" i="10"/>
  <c r="CT97" i="10"/>
  <c r="GZ97" i="10"/>
  <c r="EB97" i="10"/>
  <c r="GC97" i="10"/>
  <c r="EU97" i="10"/>
  <c r="FQ97" i="10"/>
  <c r="HF97" i="10"/>
  <c r="DR97" i="10"/>
  <c r="CJ97" i="10"/>
  <c r="HN97" i="10" l="1"/>
  <c r="HK97" i="10"/>
  <c r="HO98" i="10" l="1"/>
  <c r="IN98" i="10"/>
  <c r="HU98" i="10"/>
  <c r="HY98" i="10"/>
  <c r="HS98" i="10"/>
  <c r="HX98" i="10"/>
  <c r="IH98" i="10"/>
  <c r="HZ98" i="10"/>
  <c r="IL98" i="10"/>
  <c r="II98" i="10"/>
  <c r="IE98" i="10"/>
  <c r="HT98" i="10"/>
  <c r="IJ98" i="10"/>
  <c r="IF98" i="10"/>
  <c r="IC98" i="10"/>
  <c r="HW98" i="10"/>
  <c r="IB98" i="10"/>
  <c r="IO98" i="10"/>
  <c r="IM98" i="10"/>
  <c r="IK98" i="10"/>
  <c r="HQ98" i="10"/>
  <c r="HR98" i="10"/>
  <c r="IG98" i="10"/>
  <c r="HV98" i="10"/>
  <c r="IA98" i="10"/>
  <c r="IQ98" i="10"/>
  <c r="IP98" i="10"/>
  <c r="ID98" i="10"/>
  <c r="DN98" i="10" l="1"/>
  <c r="CK98" i="10"/>
  <c r="GM98" i="10"/>
  <c r="GZ98" i="10"/>
  <c r="FC98" i="10"/>
  <c r="GW98" i="10"/>
  <c r="FE98" i="10"/>
  <c r="FU98" i="10"/>
  <c r="CN98" i="10"/>
  <c r="GB98" i="10"/>
  <c r="DX98" i="10"/>
  <c r="GO98" i="10"/>
  <c r="FS98" i="10"/>
  <c r="EQ98" i="10"/>
  <c r="ES98" i="10"/>
  <c r="EY98" i="10"/>
  <c r="GE98" i="10"/>
  <c r="GU98" i="10"/>
  <c r="EV98" i="10"/>
  <c r="DP98" i="10"/>
  <c r="DG98" i="10"/>
  <c r="DH98" i="10"/>
  <c r="EC98" i="10"/>
  <c r="ED98" i="10"/>
  <c r="CT98" i="10"/>
  <c r="EE98" i="10"/>
  <c r="CI98" i="10"/>
  <c r="GD98" i="10"/>
  <c r="CZ98" i="10"/>
  <c r="GR98" i="10"/>
  <c r="CU98" i="10"/>
  <c r="CW98" i="10"/>
  <c r="FN98" i="10"/>
  <c r="GK98" i="10"/>
  <c r="GS98" i="10"/>
  <c r="FP98" i="10"/>
  <c r="FY98" i="10"/>
  <c r="DE98" i="10"/>
  <c r="DU98" i="10"/>
  <c r="CL98" i="10"/>
  <c r="HA98" i="10"/>
  <c r="GX98" i="10"/>
  <c r="DT98" i="10"/>
  <c r="EP98" i="10"/>
  <c r="FL98" i="10"/>
  <c r="FH98" i="10"/>
  <c r="FQ98" i="10"/>
  <c r="EX98" i="10"/>
  <c r="EJ98" i="10"/>
  <c r="DI98" i="10"/>
  <c r="DV98" i="10"/>
  <c r="FB98" i="10"/>
  <c r="CG98" i="10"/>
  <c r="HD98" i="10"/>
  <c r="CV98" i="10"/>
  <c r="EZ98" i="10"/>
  <c r="CF98" i="10"/>
  <c r="DR98" i="10"/>
  <c r="GJ98" i="10"/>
  <c r="GF98" i="10"/>
  <c r="GQ98" i="10"/>
  <c r="EF98" i="10"/>
  <c r="DS98" i="10"/>
  <c r="HI98" i="10"/>
  <c r="EL98" i="10"/>
  <c r="GH98" i="10"/>
  <c r="CO98" i="10"/>
  <c r="FF98" i="10"/>
  <c r="ET98" i="10"/>
  <c r="GL98" i="10"/>
  <c r="EB98" i="10"/>
  <c r="EA98" i="10"/>
  <c r="CR98" i="10"/>
  <c r="DF98" i="10"/>
  <c r="EU98" i="10"/>
  <c r="HG98" i="10"/>
  <c r="DK98" i="10"/>
  <c r="DQ98" i="10"/>
  <c r="GV98" i="10"/>
  <c r="CX98" i="10"/>
  <c r="EI98" i="10"/>
  <c r="HC98" i="10"/>
  <c r="CH98" i="10"/>
  <c r="GG98" i="10"/>
  <c r="CJ98" i="10"/>
  <c r="DY98" i="10"/>
  <c r="DC98" i="10"/>
  <c r="EO98" i="10"/>
  <c r="DL98" i="10"/>
  <c r="DA98" i="10"/>
  <c r="HE98" i="10"/>
  <c r="GA98" i="10"/>
  <c r="EN98" i="10"/>
  <c r="CM98" i="10"/>
  <c r="GN98" i="10"/>
  <c r="FW98" i="10"/>
  <c r="FM98" i="10"/>
  <c r="CS98" i="10"/>
  <c r="EK98" i="10"/>
  <c r="DM98" i="10"/>
  <c r="EW98" i="10"/>
  <c r="DZ98" i="10"/>
  <c r="GT98" i="10"/>
  <c r="DD98" i="10"/>
  <c r="HF98" i="10"/>
  <c r="FD98" i="10"/>
  <c r="EH98" i="10"/>
  <c r="HH98" i="10"/>
  <c r="DO98" i="10"/>
  <c r="HB98" i="10"/>
  <c r="FJ98" i="10"/>
  <c r="GI98" i="10"/>
  <c r="CY98" i="10"/>
  <c r="CP98" i="10"/>
  <c r="EG98" i="10"/>
  <c r="FT98" i="10"/>
  <c r="FO98" i="10"/>
  <c r="FI98" i="10"/>
  <c r="FV98" i="10"/>
  <c r="GC98" i="10"/>
  <c r="GY98" i="10"/>
  <c r="FG98" i="10"/>
  <c r="CQ98" i="10"/>
  <c r="GP98" i="10"/>
  <c r="DB98" i="10"/>
  <c r="FX98" i="10"/>
  <c r="DW98" i="10"/>
  <c r="FA98" i="10"/>
  <c r="FR98" i="10"/>
  <c r="DJ98" i="10"/>
  <c r="ER98" i="10"/>
  <c r="EM98" i="10"/>
  <c r="FK98" i="10"/>
  <c r="FZ98" i="10"/>
  <c r="HK98" i="10" l="1"/>
  <c r="HN98" i="10"/>
  <c r="HO99" i="10" l="1"/>
  <c r="IK99" i="10"/>
  <c r="IE99" i="10"/>
  <c r="IB99" i="10"/>
  <c r="IL99" i="10"/>
  <c r="IJ99" i="10"/>
  <c r="IG99" i="10"/>
  <c r="IC99" i="10"/>
  <c r="HX99" i="10"/>
  <c r="IM99" i="10"/>
  <c r="IN99" i="10"/>
  <c r="IH99" i="10"/>
  <c r="IP99" i="10"/>
  <c r="IQ99" i="10"/>
  <c r="HR99" i="10"/>
  <c r="IO99" i="10"/>
  <c r="HZ99" i="10"/>
  <c r="ID99" i="10"/>
  <c r="HS99" i="10"/>
  <c r="IA99" i="10"/>
  <c r="HV99" i="10"/>
  <c r="II99" i="10"/>
  <c r="HT99" i="10"/>
  <c r="HQ99" i="10"/>
  <c r="HW99" i="10"/>
  <c r="IF99" i="10"/>
  <c r="HY99" i="10"/>
  <c r="HU99" i="10"/>
  <c r="GP99" i="10" l="1"/>
  <c r="GA99" i="10"/>
  <c r="HI99" i="10"/>
  <c r="CQ99" i="10"/>
  <c r="EH99" i="10"/>
  <c r="HE99" i="10"/>
  <c r="EU99" i="10"/>
  <c r="GJ99" i="10"/>
  <c r="DT99" i="10"/>
  <c r="CI99" i="10"/>
  <c r="DX99" i="10"/>
  <c r="FA99" i="10"/>
  <c r="FW99" i="10"/>
  <c r="FF99" i="10"/>
  <c r="GD99" i="10"/>
  <c r="CS99" i="10"/>
  <c r="HC99" i="10"/>
  <c r="GH99" i="10"/>
  <c r="DI99" i="10"/>
  <c r="GK99" i="10"/>
  <c r="GU99" i="10"/>
  <c r="CK99" i="10"/>
  <c r="CW99" i="10"/>
  <c r="FU99" i="10"/>
  <c r="FX99" i="10"/>
  <c r="HB99" i="10"/>
  <c r="GY99" i="10"/>
  <c r="HF99" i="10"/>
  <c r="DL99" i="10"/>
  <c r="CR99" i="10"/>
  <c r="FL99" i="10"/>
  <c r="CZ99" i="10"/>
  <c r="FS99" i="10"/>
  <c r="FT99" i="10"/>
  <c r="CX99" i="10"/>
  <c r="EP99" i="10"/>
  <c r="FV99" i="10"/>
  <c r="GT99" i="10"/>
  <c r="DC99" i="10"/>
  <c r="EB99" i="10"/>
  <c r="CV99" i="10"/>
  <c r="DU99" i="10"/>
  <c r="EC99" i="10"/>
  <c r="FE99" i="10"/>
  <c r="GC99" i="10"/>
  <c r="EO99" i="10"/>
  <c r="EZ99" i="10"/>
  <c r="EY99" i="10"/>
  <c r="CM99" i="10"/>
  <c r="DQ99" i="10"/>
  <c r="EF99" i="10"/>
  <c r="FH99" i="10"/>
  <c r="GR99" i="10"/>
  <c r="EQ99" i="10"/>
  <c r="GF99" i="10"/>
  <c r="ED99" i="10"/>
  <c r="GZ99" i="10"/>
  <c r="FG99" i="10"/>
  <c r="FK99" i="10"/>
  <c r="FO99" i="10"/>
  <c r="EW99" i="10"/>
  <c r="CJ99" i="10"/>
  <c r="ET99" i="10"/>
  <c r="CF99" i="10"/>
  <c r="HA99" i="10"/>
  <c r="CT99" i="10"/>
  <c r="CN99" i="10"/>
  <c r="DZ99" i="10"/>
  <c r="DH99" i="10"/>
  <c r="GO99" i="10"/>
  <c r="CP99" i="10"/>
  <c r="DO99" i="10"/>
  <c r="DK99" i="10"/>
  <c r="EJ99" i="10"/>
  <c r="GE99" i="10"/>
  <c r="HH99" i="10"/>
  <c r="EA99" i="10"/>
  <c r="ER99" i="10"/>
  <c r="EG99" i="10"/>
  <c r="EK99" i="10"/>
  <c r="CH99" i="10"/>
  <c r="CO99" i="10"/>
  <c r="DV99" i="10"/>
  <c r="GS99" i="10"/>
  <c r="EV99" i="10"/>
  <c r="GM99" i="10"/>
  <c r="GI99" i="10"/>
  <c r="GG99" i="10"/>
  <c r="EX99" i="10"/>
  <c r="FD99" i="10"/>
  <c r="DA99" i="10"/>
  <c r="DF99" i="10"/>
  <c r="DR99" i="10"/>
  <c r="GX99" i="10"/>
  <c r="EE99" i="10"/>
  <c r="GB99" i="10"/>
  <c r="FB99" i="10"/>
  <c r="DP99" i="10"/>
  <c r="FZ99" i="10"/>
  <c r="FI99" i="10"/>
  <c r="FR99" i="10"/>
  <c r="CY99" i="10"/>
  <c r="FM99" i="10"/>
  <c r="EI99" i="10"/>
  <c r="EL99" i="10"/>
  <c r="CG99" i="10"/>
  <c r="FY99" i="10"/>
  <c r="DG99" i="10"/>
  <c r="FC99" i="10"/>
  <c r="DM99" i="10"/>
  <c r="DW99" i="10"/>
  <c r="FJ99" i="10"/>
  <c r="GN99" i="10"/>
  <c r="GV99" i="10"/>
  <c r="DS99" i="10"/>
  <c r="FQ99" i="10"/>
  <c r="CU99" i="10"/>
  <c r="ES99" i="10"/>
  <c r="EM99" i="10"/>
  <c r="DD99" i="10"/>
  <c r="HG99" i="10"/>
  <c r="FP99" i="10"/>
  <c r="DY99" i="10"/>
  <c r="GL99" i="10"/>
  <c r="HD99" i="10"/>
  <c r="DE99" i="10"/>
  <c r="GW99" i="10"/>
  <c r="CL99" i="10"/>
  <c r="DJ99" i="10"/>
  <c r="DB99" i="10"/>
  <c r="EN99" i="10"/>
  <c r="GQ99" i="10"/>
  <c r="FN99" i="10"/>
  <c r="DN99" i="10"/>
  <c r="HN99" i="10" l="1"/>
  <c r="HK99" i="10"/>
  <c r="HO100" i="10" l="1"/>
  <c r="HY100" i="10"/>
  <c r="IN100" i="10"/>
  <c r="ID100" i="10"/>
  <c r="IE100" i="10"/>
  <c r="IA100" i="10"/>
  <c r="HW100" i="10"/>
  <c r="HZ100" i="10"/>
  <c r="IB100" i="10"/>
  <c r="HQ100" i="10"/>
  <c r="IO100" i="10"/>
  <c r="HT100" i="10"/>
  <c r="IK100" i="10"/>
  <c r="IJ100" i="10"/>
  <c r="II100" i="10"/>
  <c r="IG100" i="10"/>
  <c r="IC100" i="10"/>
  <c r="HR100" i="10"/>
  <c r="IQ100" i="10"/>
  <c r="HU100" i="10"/>
  <c r="IH100" i="10"/>
  <c r="IF100" i="10"/>
  <c r="IM100" i="10"/>
  <c r="HV100" i="10"/>
  <c r="IP100" i="10"/>
  <c r="HS100" i="10"/>
  <c r="HX100" i="10"/>
  <c r="IL100" i="10"/>
  <c r="CL100" i="10" l="1"/>
  <c r="HH100" i="10"/>
  <c r="FE100" i="10"/>
  <c r="GK100" i="10"/>
  <c r="FQ100" i="10"/>
  <c r="EP100" i="10"/>
  <c r="CS100" i="10"/>
  <c r="EN100" i="10"/>
  <c r="DW100" i="10"/>
  <c r="EE100" i="10"/>
  <c r="EG100" i="10"/>
  <c r="ET100" i="10"/>
  <c r="EZ100" i="10"/>
  <c r="FL100" i="10"/>
  <c r="GD100" i="10"/>
  <c r="HI100" i="10"/>
  <c r="GG100" i="10"/>
  <c r="EY100" i="10"/>
  <c r="DN100" i="10"/>
  <c r="ES100" i="10"/>
  <c r="CY100" i="10"/>
  <c r="GM100" i="10"/>
  <c r="GO100" i="10"/>
  <c r="EQ100" i="10"/>
  <c r="GT100" i="10"/>
  <c r="CK100" i="10"/>
  <c r="HE100" i="10"/>
  <c r="DG100" i="10"/>
  <c r="ED100" i="10"/>
  <c r="HG100" i="10"/>
  <c r="EL100" i="10"/>
  <c r="EX100" i="10"/>
  <c r="DK100" i="10"/>
  <c r="GZ100" i="10"/>
  <c r="CV100" i="10"/>
  <c r="FX100" i="10"/>
  <c r="DT100" i="10"/>
  <c r="FZ100" i="10"/>
  <c r="FI100" i="10"/>
  <c r="FO100" i="10"/>
  <c r="GW100" i="10"/>
  <c r="FP100" i="10"/>
  <c r="CG100" i="10"/>
  <c r="FD100" i="10"/>
  <c r="EJ100" i="10"/>
  <c r="FG100" i="10"/>
  <c r="DU100" i="10"/>
  <c r="HB100" i="10"/>
  <c r="DD100" i="10"/>
  <c r="DO100" i="10"/>
  <c r="HD100" i="10"/>
  <c r="FC100" i="10"/>
  <c r="EA100" i="10"/>
  <c r="EW100" i="10"/>
  <c r="DL100" i="10"/>
  <c r="EI100" i="10"/>
  <c r="CF100" i="10"/>
  <c r="CZ100" i="10"/>
  <c r="FA100" i="10"/>
  <c r="DY100" i="10"/>
  <c r="FY100" i="10"/>
  <c r="DA100" i="10"/>
  <c r="GE100" i="10"/>
  <c r="FK100" i="10"/>
  <c r="EC100" i="10"/>
  <c r="GY100" i="10"/>
  <c r="DX100" i="10"/>
  <c r="GL100" i="10"/>
  <c r="EK100" i="10"/>
  <c r="EB100" i="10"/>
  <c r="DB100" i="10"/>
  <c r="GV100" i="10"/>
  <c r="DP100" i="10"/>
  <c r="CO100" i="10"/>
  <c r="CT100" i="10"/>
  <c r="DQ100" i="10"/>
  <c r="FT100" i="10"/>
  <c r="GH100" i="10"/>
  <c r="GA100" i="10"/>
  <c r="GB100" i="10"/>
  <c r="FN100" i="10"/>
  <c r="CU100" i="10"/>
  <c r="FR100" i="10"/>
  <c r="EV100" i="10"/>
  <c r="DH100" i="10"/>
  <c r="GR100" i="10"/>
  <c r="FV100" i="10"/>
  <c r="GU100" i="10"/>
  <c r="EH100" i="10"/>
  <c r="DF100" i="10"/>
  <c r="FH100" i="10"/>
  <c r="HF100" i="10"/>
  <c r="GJ100" i="10"/>
  <c r="EM100" i="10"/>
  <c r="FM100" i="10"/>
  <c r="GI100" i="10"/>
  <c r="CP100" i="10"/>
  <c r="GF100" i="10"/>
  <c r="DC100" i="10"/>
  <c r="CW100" i="10"/>
  <c r="EU100" i="10"/>
  <c r="FJ100" i="10"/>
  <c r="DZ100" i="10"/>
  <c r="FU100" i="10"/>
  <c r="DE100" i="10"/>
  <c r="DM100" i="10"/>
  <c r="GX100" i="10"/>
  <c r="ER100" i="10"/>
  <c r="CJ100" i="10"/>
  <c r="EO100" i="10"/>
  <c r="CR100" i="10"/>
  <c r="FF100" i="10"/>
  <c r="GQ100" i="10"/>
  <c r="GS100" i="10"/>
  <c r="DJ100" i="10"/>
  <c r="GN100" i="10"/>
  <c r="FB100" i="10"/>
  <c r="CH100" i="10"/>
  <c r="HA100" i="10"/>
  <c r="CM100" i="10"/>
  <c r="FS100" i="10"/>
  <c r="HC100" i="10"/>
  <c r="GP100" i="10"/>
  <c r="CQ100" i="10"/>
  <c r="DS100" i="10"/>
  <c r="DV100" i="10"/>
  <c r="CN100" i="10"/>
  <c r="EF100" i="10"/>
  <c r="CX100" i="10"/>
  <c r="DI100" i="10"/>
  <c r="CI100" i="10"/>
  <c r="DR100" i="10"/>
  <c r="GC100" i="10"/>
  <c r="FW100" i="10"/>
  <c r="HK100" i="10" l="1"/>
  <c r="HN100" i="10"/>
  <c r="HO101" i="10" l="1"/>
  <c r="IC101" i="10"/>
  <c r="HU101" i="10"/>
  <c r="IG101" i="10"/>
  <c r="IN101" i="10"/>
  <c r="HV101" i="10"/>
  <c r="IP101" i="10"/>
  <c r="HZ101" i="10"/>
  <c r="IA101" i="10"/>
  <c r="IQ101" i="10"/>
  <c r="IK101" i="10"/>
  <c r="HS101" i="10"/>
  <c r="HY101" i="10"/>
  <c r="HQ101" i="10"/>
  <c r="HR101" i="10"/>
  <c r="HT101" i="10"/>
  <c r="IB101" i="10"/>
  <c r="IL101" i="10"/>
  <c r="IH101" i="10"/>
  <c r="IF101" i="10"/>
  <c r="IJ101" i="10"/>
  <c r="II101" i="10"/>
  <c r="ID101" i="10"/>
  <c r="IO101" i="10"/>
  <c r="HX101" i="10"/>
  <c r="HW101" i="10"/>
  <c r="IM101" i="10"/>
  <c r="IE101" i="10"/>
  <c r="DR101" i="10" l="1"/>
  <c r="DQ101" i="10"/>
  <c r="EX101" i="10"/>
  <c r="EN101" i="10"/>
  <c r="CT101" i="10"/>
  <c r="FA101" i="10"/>
  <c r="CG101" i="10"/>
  <c r="HE101" i="10"/>
  <c r="EG101" i="10"/>
  <c r="CM101" i="10"/>
  <c r="GV101" i="10"/>
  <c r="GX101" i="10"/>
  <c r="DV101" i="10"/>
  <c r="EO101" i="10"/>
  <c r="EM101" i="10"/>
  <c r="GH101" i="10"/>
  <c r="DA101" i="10"/>
  <c r="FG101" i="10"/>
  <c r="HG101" i="10"/>
  <c r="FL101" i="10"/>
  <c r="CQ101" i="10"/>
  <c r="GB101" i="10"/>
  <c r="FD101" i="10"/>
  <c r="ET101" i="10"/>
  <c r="CR101" i="10"/>
  <c r="DI101" i="10"/>
  <c r="FS101" i="10"/>
  <c r="DE101" i="10"/>
  <c r="EH101" i="10"/>
  <c r="DP101" i="10"/>
  <c r="EJ101" i="10"/>
  <c r="ED101" i="10"/>
  <c r="EZ101" i="10"/>
  <c r="GN101" i="10"/>
  <c r="FK101" i="10"/>
  <c r="EQ101" i="10"/>
  <c r="GP101" i="10"/>
  <c r="DB101" i="10"/>
  <c r="DL101" i="10"/>
  <c r="FI101" i="10"/>
  <c r="GO101" i="10"/>
  <c r="CS101" i="10"/>
  <c r="ER101" i="10"/>
  <c r="HB101" i="10"/>
  <c r="DC101" i="10"/>
  <c r="HC101" i="10"/>
  <c r="DM101" i="10"/>
  <c r="DF101" i="10"/>
  <c r="CO101" i="10"/>
  <c r="CZ101" i="10"/>
  <c r="FP101" i="10"/>
  <c r="CK101" i="10"/>
  <c r="EE101" i="10"/>
  <c r="FF101" i="10"/>
  <c r="GL101" i="10"/>
  <c r="FX101" i="10"/>
  <c r="GK101" i="10"/>
  <c r="DZ101" i="10"/>
  <c r="GC101" i="10"/>
  <c r="FB101" i="10"/>
  <c r="EU101" i="10"/>
  <c r="DH101" i="10"/>
  <c r="EK101" i="10"/>
  <c r="CF101" i="10"/>
  <c r="GW101" i="10"/>
  <c r="GT101" i="10"/>
  <c r="DW101" i="10"/>
  <c r="FO101" i="10"/>
  <c r="GF101" i="10"/>
  <c r="GZ101" i="10"/>
  <c r="HH101" i="10"/>
  <c r="FC101" i="10"/>
  <c r="HA101" i="10"/>
  <c r="DS101" i="10"/>
  <c r="FT101" i="10"/>
  <c r="DD101" i="10"/>
  <c r="GG101" i="10"/>
  <c r="CW101" i="10"/>
  <c r="EI101" i="10"/>
  <c r="FR101" i="10"/>
  <c r="DX101" i="10"/>
  <c r="HD101" i="10"/>
  <c r="CV101" i="10"/>
  <c r="DN101" i="10"/>
  <c r="FE101" i="10"/>
  <c r="GI101" i="10"/>
  <c r="CN101" i="10"/>
  <c r="FH101" i="10"/>
  <c r="CH101" i="10"/>
  <c r="FJ101" i="10"/>
  <c r="GR101" i="10"/>
  <c r="EB101" i="10"/>
  <c r="EW101" i="10"/>
  <c r="FZ101" i="10"/>
  <c r="GM101" i="10"/>
  <c r="EP101" i="10"/>
  <c r="FU101" i="10"/>
  <c r="DY101" i="10"/>
  <c r="DG101" i="10"/>
  <c r="CI101" i="10"/>
  <c r="FM101" i="10"/>
  <c r="CX101" i="10"/>
  <c r="GQ101" i="10"/>
  <c r="CP101" i="10"/>
  <c r="FN101" i="10"/>
  <c r="EC101" i="10"/>
  <c r="EA101" i="10"/>
  <c r="DT101" i="10"/>
  <c r="CY101" i="10"/>
  <c r="FQ101" i="10"/>
  <c r="GU101" i="10"/>
  <c r="HI101" i="10"/>
  <c r="GA101" i="10"/>
  <c r="GE101" i="10"/>
  <c r="DU101" i="10"/>
  <c r="EL101" i="10"/>
  <c r="GD101" i="10"/>
  <c r="EF101" i="10"/>
  <c r="EV101" i="10"/>
  <c r="DJ101" i="10"/>
  <c r="FW101" i="10"/>
  <c r="GS101" i="10"/>
  <c r="CU101" i="10"/>
  <c r="GY101" i="10"/>
  <c r="DO101" i="10"/>
  <c r="EY101" i="10"/>
  <c r="HF101" i="10"/>
  <c r="ES101" i="10"/>
  <c r="FV101" i="10"/>
  <c r="CJ101" i="10"/>
  <c r="GJ101" i="10"/>
  <c r="FY101" i="10"/>
  <c r="DK101" i="10"/>
  <c r="CL101" i="10"/>
  <c r="HN101" i="10" l="1"/>
  <c r="HK101" i="10"/>
  <c r="ID102" i="10" l="1"/>
  <c r="IH102" i="10"/>
  <c r="IJ102" i="10"/>
  <c r="IF102" i="10"/>
  <c r="HW102" i="10"/>
  <c r="IN102" i="10"/>
  <c r="IQ102" i="10"/>
  <c r="HO102" i="10"/>
  <c r="HY102" i="10"/>
  <c r="IL102" i="10"/>
  <c r="IP102" i="10"/>
  <c r="HT102" i="10"/>
  <c r="HX102" i="10"/>
  <c r="IC102" i="10"/>
  <c r="IK102" i="10"/>
  <c r="IG102" i="10"/>
  <c r="HZ102" i="10"/>
  <c r="IO102" i="10"/>
  <c r="IE102" i="10"/>
  <c r="IM102" i="10"/>
  <c r="IB102" i="10"/>
  <c r="HU102" i="10"/>
  <c r="HQ102" i="10"/>
  <c r="HS102" i="10"/>
  <c r="IA102" i="10"/>
  <c r="HV102" i="10"/>
  <c r="HR102" i="10"/>
  <c r="II102" i="10"/>
  <c r="ES102" i="10" l="1"/>
  <c r="DD102" i="10"/>
  <c r="HB102" i="10"/>
  <c r="GX102" i="10"/>
  <c r="GU102" i="10"/>
  <c r="GM102" i="10"/>
  <c r="EI102" i="10"/>
  <c r="EK102" i="10"/>
  <c r="DM102" i="10"/>
  <c r="EJ102" i="10"/>
  <c r="EM102" i="10"/>
  <c r="FY102" i="10"/>
  <c r="CI102" i="10"/>
  <c r="FB102" i="10"/>
  <c r="ET102" i="10"/>
  <c r="EV102" i="10"/>
  <c r="EF102" i="10"/>
  <c r="CX102" i="10"/>
  <c r="GI102" i="10"/>
  <c r="GZ102" i="10"/>
  <c r="FF102" i="10"/>
  <c r="DB102" i="10"/>
  <c r="GB102" i="10"/>
  <c r="FA102" i="10"/>
  <c r="EP102" i="10"/>
  <c r="CU102" i="10"/>
  <c r="DO102" i="10"/>
  <c r="CY102" i="10"/>
  <c r="EW102" i="10"/>
  <c r="GG102" i="10"/>
  <c r="EU102" i="10"/>
  <c r="DC102" i="10"/>
  <c r="EH102" i="10"/>
  <c r="DV102" i="10"/>
  <c r="EQ102" i="10"/>
  <c r="EN102" i="10"/>
  <c r="EA102" i="10"/>
  <c r="GR102" i="10"/>
  <c r="FT102" i="10"/>
  <c r="GC102" i="10"/>
  <c r="ER102" i="10"/>
  <c r="FS102" i="10"/>
  <c r="GV102" i="10"/>
  <c r="FH102" i="10"/>
  <c r="CK102" i="10"/>
  <c r="GH102" i="10"/>
  <c r="CJ102" i="10"/>
  <c r="DY102" i="10"/>
  <c r="HD102" i="10"/>
  <c r="CZ102" i="10"/>
  <c r="FG102" i="10"/>
  <c r="DN102" i="10"/>
  <c r="FW102" i="10"/>
  <c r="FN102" i="10"/>
  <c r="HA102" i="10"/>
  <c r="GO102" i="10"/>
  <c r="FO102" i="10"/>
  <c r="CS102" i="10"/>
  <c r="DF102" i="10"/>
  <c r="FU102" i="10"/>
  <c r="CO102" i="10"/>
  <c r="DR102" i="10"/>
  <c r="EL102" i="10"/>
  <c r="DJ102" i="10"/>
  <c r="GE102" i="10"/>
  <c r="GT102" i="10"/>
  <c r="GN102" i="10"/>
  <c r="DQ102" i="10"/>
  <c r="CL102" i="10"/>
  <c r="CH102" i="10"/>
  <c r="GK102" i="10"/>
  <c r="CR102" i="10"/>
  <c r="EG102" i="10"/>
  <c r="GJ102" i="10"/>
  <c r="DI102" i="10"/>
  <c r="FV102" i="10"/>
  <c r="DX102" i="10"/>
  <c r="EZ102" i="10"/>
  <c r="CP102" i="10"/>
  <c r="CF102" i="10"/>
  <c r="DE102" i="10"/>
  <c r="HF102" i="10"/>
  <c r="GQ102" i="10"/>
  <c r="CN102" i="10"/>
  <c r="HH102" i="10"/>
  <c r="GL102" i="10"/>
  <c r="DL102" i="10"/>
  <c r="FD102" i="10"/>
  <c r="CG102" i="10"/>
  <c r="FR102" i="10"/>
  <c r="FI102" i="10"/>
  <c r="HE102" i="10"/>
  <c r="EY102" i="10"/>
  <c r="FQ102" i="10"/>
  <c r="FZ102" i="10"/>
  <c r="CW102" i="10"/>
  <c r="DH102" i="10"/>
  <c r="HC102" i="10"/>
  <c r="DP102" i="10"/>
  <c r="EO102" i="10"/>
  <c r="GY102" i="10"/>
  <c r="FC102" i="10"/>
  <c r="DK102" i="10"/>
  <c r="GD102" i="10"/>
  <c r="FM102" i="10"/>
  <c r="FE102" i="10"/>
  <c r="GF102" i="10"/>
  <c r="EE102" i="10"/>
  <c r="GP102" i="10"/>
  <c r="CQ102" i="10"/>
  <c r="CT102" i="10"/>
  <c r="EB102" i="10"/>
  <c r="FX102" i="10"/>
  <c r="FL102" i="10"/>
  <c r="DU102" i="10"/>
  <c r="DG102" i="10"/>
  <c r="CV102" i="10"/>
  <c r="DW102" i="10"/>
  <c r="FP102" i="10"/>
  <c r="FK102" i="10"/>
  <c r="HG102" i="10"/>
  <c r="EX102" i="10"/>
  <c r="HI102" i="10"/>
  <c r="ED102" i="10"/>
  <c r="GS102" i="10"/>
  <c r="EC102" i="10"/>
  <c r="FJ102" i="10"/>
  <c r="DS102" i="10"/>
  <c r="DZ102" i="10"/>
  <c r="CM102" i="10"/>
  <c r="DT102" i="10"/>
  <c r="GA102" i="10"/>
  <c r="GW102" i="10"/>
  <c r="DA102" i="10"/>
  <c r="HN102" i="10" l="1"/>
  <c r="HK102" i="10"/>
  <c r="HO103" i="10" l="1"/>
  <c r="IK103" i="10"/>
  <c r="IL103" i="10"/>
  <c r="IM103" i="10"/>
  <c r="IA103" i="10"/>
  <c r="IF103" i="10"/>
  <c r="ID103" i="10"/>
  <c r="HT103" i="10"/>
  <c r="IN103" i="10"/>
  <c r="IG103" i="10"/>
  <c r="IC103" i="10"/>
  <c r="HW103" i="10"/>
  <c r="IB103" i="10"/>
  <c r="HU103" i="10"/>
  <c r="IE103" i="10"/>
  <c r="HQ103" i="10"/>
  <c r="HR103" i="10"/>
  <c r="II103" i="10"/>
  <c r="HX103" i="10"/>
  <c r="HV103" i="10"/>
  <c r="HS103" i="10"/>
  <c r="IP103" i="10"/>
  <c r="IQ103" i="10"/>
  <c r="HY103" i="10"/>
  <c r="IO103" i="10"/>
  <c r="IH103" i="10"/>
  <c r="IJ103" i="10"/>
  <c r="HZ103" i="10"/>
  <c r="GW103" i="10" l="1"/>
  <c r="FK103" i="10"/>
  <c r="FP103" i="10"/>
  <c r="DK103" i="10"/>
  <c r="DL103" i="10"/>
  <c r="GK103" i="10"/>
  <c r="HA103" i="10"/>
  <c r="FT103" i="10"/>
  <c r="GB103" i="10"/>
  <c r="EI103" i="10"/>
  <c r="FM103" i="10"/>
  <c r="EB103" i="10"/>
  <c r="FD103" i="10"/>
  <c r="FV103" i="10"/>
  <c r="FU103" i="10"/>
  <c r="FH103" i="10"/>
  <c r="CY103" i="10"/>
  <c r="FY103" i="10"/>
  <c r="EC103" i="10"/>
  <c r="CQ103" i="10"/>
  <c r="FQ103" i="10"/>
  <c r="EZ103" i="10"/>
  <c r="DR103" i="10"/>
  <c r="GH103" i="10"/>
  <c r="GG103" i="10"/>
  <c r="FB103" i="10"/>
  <c r="DZ103" i="10"/>
  <c r="EY103" i="10"/>
  <c r="DX103" i="10"/>
  <c r="CO103" i="10"/>
  <c r="CK103" i="10"/>
  <c r="EW103" i="10"/>
  <c r="CI103" i="10"/>
  <c r="DN103" i="10"/>
  <c r="HG103" i="10"/>
  <c r="EE103" i="10"/>
  <c r="DU103" i="10"/>
  <c r="DP103" i="10"/>
  <c r="GQ103" i="10"/>
  <c r="GN103" i="10"/>
  <c r="FG103" i="10"/>
  <c r="EQ103" i="10"/>
  <c r="GI103" i="10"/>
  <c r="HB103" i="10"/>
  <c r="GA103" i="10"/>
  <c r="GD103" i="10"/>
  <c r="CN103" i="10"/>
  <c r="CR103" i="10"/>
  <c r="GO103" i="10"/>
  <c r="GC103" i="10"/>
  <c r="FA103" i="10"/>
  <c r="EK103" i="10"/>
  <c r="HI103" i="10"/>
  <c r="EX103" i="10"/>
  <c r="FE103" i="10"/>
  <c r="FR103" i="10"/>
  <c r="GJ103" i="10"/>
  <c r="CS103" i="10"/>
  <c r="FS103" i="10"/>
  <c r="CU103" i="10"/>
  <c r="EJ103" i="10"/>
  <c r="FX103" i="10"/>
  <c r="CG103" i="10"/>
  <c r="EG103" i="10"/>
  <c r="FO103" i="10"/>
  <c r="ER103" i="10"/>
  <c r="EP103" i="10"/>
  <c r="DM103" i="10"/>
  <c r="DQ103" i="10"/>
  <c r="EN103" i="10"/>
  <c r="GZ103" i="10"/>
  <c r="GX103" i="10"/>
  <c r="DA103" i="10"/>
  <c r="DW103" i="10"/>
  <c r="FC103" i="10"/>
  <c r="GL103" i="10"/>
  <c r="CH103" i="10"/>
  <c r="FN103" i="10"/>
  <c r="GR103" i="10"/>
  <c r="DB103" i="10"/>
  <c r="GM103" i="10"/>
  <c r="GY103" i="10"/>
  <c r="HH103" i="10"/>
  <c r="CL103" i="10"/>
  <c r="FW103" i="10"/>
  <c r="EA103" i="10"/>
  <c r="FF103" i="10"/>
  <c r="GU103" i="10"/>
  <c r="DS103" i="10"/>
  <c r="GF103" i="10"/>
  <c r="DI103" i="10"/>
  <c r="GV103" i="10"/>
  <c r="EM103" i="10"/>
  <c r="DG103" i="10"/>
  <c r="HE103" i="10"/>
  <c r="DJ103" i="10"/>
  <c r="DC103" i="10"/>
  <c r="DT103" i="10"/>
  <c r="FL103" i="10"/>
  <c r="HF103" i="10"/>
  <c r="CZ103" i="10"/>
  <c r="DV103" i="10"/>
  <c r="DD103" i="10"/>
  <c r="GE103" i="10"/>
  <c r="EH103" i="10"/>
  <c r="ES103" i="10"/>
  <c r="GP103" i="10"/>
  <c r="CW103" i="10"/>
  <c r="CT103" i="10"/>
  <c r="FZ103" i="10"/>
  <c r="CP103" i="10"/>
  <c r="EL103" i="10"/>
  <c r="CJ103" i="10"/>
  <c r="EU103" i="10"/>
  <c r="ET103" i="10"/>
  <c r="GS103" i="10"/>
  <c r="ED103" i="10"/>
  <c r="EO103" i="10"/>
  <c r="FJ103" i="10"/>
  <c r="FI103" i="10"/>
  <c r="DF103" i="10"/>
  <c r="DO103" i="10"/>
  <c r="CV103" i="10"/>
  <c r="CF103" i="10"/>
  <c r="DY103" i="10"/>
  <c r="EV103" i="10"/>
  <c r="CM103" i="10"/>
  <c r="HC103" i="10"/>
  <c r="GT103" i="10"/>
  <c r="CX103" i="10"/>
  <c r="DH103" i="10"/>
  <c r="DE103" i="10"/>
  <c r="HD103" i="10"/>
  <c r="EF103" i="10"/>
  <c r="HN103" i="10" l="1"/>
  <c r="HK103" i="10"/>
  <c r="HO104" i="10" l="1"/>
  <c r="HT104" i="10"/>
  <c r="HU104" i="10"/>
  <c r="IK104" i="10"/>
  <c r="HW104" i="10"/>
  <c r="IF104" i="10"/>
  <c r="HS104" i="10"/>
  <c r="HR104" i="10"/>
  <c r="HY104" i="10"/>
  <c r="HX104" i="10"/>
  <c r="HV104" i="10"/>
  <c r="IH104" i="10"/>
  <c r="IP104" i="10"/>
  <c r="IL104" i="10"/>
  <c r="IC104" i="10"/>
  <c r="IO104" i="10"/>
  <c r="IQ104" i="10"/>
  <c r="HZ104" i="10"/>
  <c r="ID104" i="10"/>
  <c r="IE104" i="10"/>
  <c r="IB104" i="10"/>
  <c r="HQ104" i="10"/>
  <c r="II104" i="10"/>
  <c r="IA104" i="10"/>
  <c r="IG104" i="10"/>
  <c r="IN104" i="10"/>
  <c r="IJ104" i="10"/>
  <c r="IM104" i="10"/>
  <c r="HC104" i="10" l="1"/>
  <c r="GX104" i="10"/>
  <c r="EW104" i="10"/>
  <c r="CM104" i="10"/>
  <c r="DD104" i="10"/>
  <c r="FF104" i="10"/>
  <c r="GZ104" i="10"/>
  <c r="FE104" i="10"/>
  <c r="GQ104" i="10"/>
  <c r="DR104" i="10"/>
  <c r="HA104" i="10"/>
  <c r="CF104" i="10"/>
  <c r="DB104" i="10"/>
  <c r="EF104" i="10"/>
  <c r="EU104" i="10"/>
  <c r="DT104" i="10"/>
  <c r="GY104" i="10"/>
  <c r="ER104" i="10"/>
  <c r="GC104" i="10"/>
  <c r="DN104" i="10"/>
  <c r="FY104" i="10"/>
  <c r="FK104" i="10"/>
  <c r="CL104" i="10"/>
  <c r="CR104" i="10"/>
  <c r="EB104" i="10"/>
  <c r="CX104" i="10"/>
  <c r="DF104" i="10"/>
  <c r="EH104" i="10"/>
  <c r="DS104" i="10"/>
  <c r="DA104" i="10"/>
  <c r="GJ104" i="10"/>
  <c r="GA104" i="10"/>
  <c r="DX104" i="10"/>
  <c r="FD104" i="10"/>
  <c r="GG104" i="10"/>
  <c r="GN104" i="10"/>
  <c r="FC104" i="10"/>
  <c r="DZ104" i="10"/>
  <c r="GV104" i="10"/>
  <c r="CV104" i="10"/>
  <c r="DV104" i="10"/>
  <c r="EN104" i="10"/>
  <c r="DP104" i="10"/>
  <c r="GK104" i="10"/>
  <c r="DJ104" i="10"/>
  <c r="CQ104" i="10"/>
  <c r="DY104" i="10"/>
  <c r="EM104" i="10"/>
  <c r="EJ104" i="10"/>
  <c r="CI104" i="10"/>
  <c r="EL104" i="10"/>
  <c r="CU104" i="10"/>
  <c r="GH104" i="10"/>
  <c r="ET104" i="10"/>
  <c r="FL104" i="10"/>
  <c r="HH104" i="10"/>
  <c r="EP104" i="10"/>
  <c r="FA104" i="10"/>
  <c r="HG104" i="10"/>
  <c r="EC104" i="10"/>
  <c r="FP104" i="10"/>
  <c r="GS104" i="10"/>
  <c r="DM104" i="10"/>
  <c r="EV104" i="10"/>
  <c r="FZ104" i="10"/>
  <c r="DG104" i="10"/>
  <c r="FN104" i="10"/>
  <c r="FX104" i="10"/>
  <c r="GD104" i="10"/>
  <c r="CO104" i="10"/>
  <c r="FV104" i="10"/>
  <c r="FI104" i="10"/>
  <c r="GL104" i="10"/>
  <c r="EE104" i="10"/>
  <c r="DK104" i="10"/>
  <c r="HD104" i="10"/>
  <c r="ED104" i="10"/>
  <c r="CZ104" i="10"/>
  <c r="FW104" i="10"/>
  <c r="DQ104" i="10"/>
  <c r="FG104" i="10"/>
  <c r="GB104" i="10"/>
  <c r="FT104" i="10"/>
  <c r="DI104" i="10"/>
  <c r="GI104" i="10"/>
  <c r="HF104" i="10"/>
  <c r="EK104" i="10"/>
  <c r="FH104" i="10"/>
  <c r="CP104" i="10"/>
  <c r="HE104" i="10"/>
  <c r="GR104" i="10"/>
  <c r="CG104" i="10"/>
  <c r="CN104" i="10"/>
  <c r="CK104" i="10"/>
  <c r="FU104" i="10"/>
  <c r="DE104" i="10"/>
  <c r="GE104" i="10"/>
  <c r="HB104" i="10"/>
  <c r="DO104" i="10"/>
  <c r="ES104" i="10"/>
  <c r="GF104" i="10"/>
  <c r="DW104" i="10"/>
  <c r="CS104" i="10"/>
  <c r="EQ104" i="10"/>
  <c r="FB104" i="10"/>
  <c r="EI104" i="10"/>
  <c r="CW104" i="10"/>
  <c r="EG104" i="10"/>
  <c r="EY104" i="10"/>
  <c r="DH104" i="10"/>
  <c r="GT104" i="10"/>
  <c r="CJ104" i="10"/>
  <c r="DC104" i="10"/>
  <c r="GM104" i="10"/>
  <c r="FO104" i="10"/>
  <c r="HI104" i="10"/>
  <c r="DU104" i="10"/>
  <c r="FQ104" i="10"/>
  <c r="DL104" i="10"/>
  <c r="GU104" i="10"/>
  <c r="GP104" i="10"/>
  <c r="FS104" i="10"/>
  <c r="FM104" i="10"/>
  <c r="EO104" i="10"/>
  <c r="EA104" i="10"/>
  <c r="EX104" i="10"/>
  <c r="EZ104" i="10"/>
  <c r="FR104" i="10"/>
  <c r="FJ104" i="10"/>
  <c r="CT104" i="10"/>
  <c r="CH104" i="10"/>
  <c r="GO104" i="10"/>
  <c r="CY104" i="10"/>
  <c r="GW104" i="10"/>
  <c r="HK104" i="10" l="1"/>
  <c r="HN104" i="10"/>
  <c r="HO105" i="10" l="1"/>
  <c r="IF105" i="10"/>
  <c r="HT105" i="10"/>
  <c r="HW105" i="10"/>
  <c r="IP105" i="10"/>
  <c r="IJ105" i="10"/>
  <c r="IE105" i="10"/>
  <c r="HZ105" i="10"/>
  <c r="ID105" i="10"/>
  <c r="IK105" i="10"/>
  <c r="HU105" i="10"/>
  <c r="IM105" i="10"/>
  <c r="IQ105" i="10"/>
  <c r="IB105" i="10"/>
  <c r="HR105" i="10"/>
  <c r="II105" i="10"/>
  <c r="IH105" i="10"/>
  <c r="IO105" i="10"/>
  <c r="IG105" i="10"/>
  <c r="HQ105" i="10"/>
  <c r="IL105" i="10"/>
  <c r="IA105" i="10"/>
  <c r="HX105" i="10"/>
  <c r="HY105" i="10"/>
  <c r="IC105" i="10"/>
  <c r="HS105" i="10"/>
  <c r="IN105" i="10"/>
  <c r="HV105" i="10"/>
  <c r="FR105" i="10" l="1"/>
  <c r="FI105" i="10"/>
  <c r="FO105" i="10"/>
  <c r="DO105" i="10"/>
  <c r="FT105" i="10"/>
  <c r="FN105" i="10"/>
  <c r="EL105" i="10"/>
  <c r="GG105" i="10"/>
  <c r="GC105" i="10"/>
  <c r="EW105" i="10"/>
  <c r="EQ105" i="10"/>
  <c r="HH105" i="10"/>
  <c r="DT105" i="10"/>
  <c r="FQ105" i="10"/>
  <c r="HB105" i="10"/>
  <c r="GB105" i="10"/>
  <c r="DG105" i="10"/>
  <c r="CI105" i="10"/>
  <c r="FD105" i="10"/>
  <c r="ER105" i="10"/>
  <c r="GX105" i="10"/>
  <c r="ES105" i="10"/>
  <c r="EC105" i="10"/>
  <c r="EH105" i="10"/>
  <c r="FE105" i="10"/>
  <c r="FS105" i="10"/>
  <c r="EA105" i="10"/>
  <c r="EY105" i="10"/>
  <c r="CN105" i="10"/>
  <c r="ED105" i="10"/>
  <c r="FP105" i="10"/>
  <c r="DJ105" i="10"/>
  <c r="DS105" i="10"/>
  <c r="DB105" i="10"/>
  <c r="GW105" i="10"/>
  <c r="GI105" i="10"/>
  <c r="GH105" i="10"/>
  <c r="FY105" i="10"/>
  <c r="DL105" i="10"/>
  <c r="EK105" i="10"/>
  <c r="FL105" i="10"/>
  <c r="CL105" i="10"/>
  <c r="HI105" i="10"/>
  <c r="CR105" i="10"/>
  <c r="DW105" i="10"/>
  <c r="CO105" i="10"/>
  <c r="DZ105" i="10"/>
  <c r="FF105" i="10"/>
  <c r="FX105" i="10"/>
  <c r="CF105" i="10"/>
  <c r="FJ105" i="10"/>
  <c r="GE105" i="10"/>
  <c r="FZ105" i="10"/>
  <c r="DX105" i="10"/>
  <c r="CJ105" i="10"/>
  <c r="EM105" i="10"/>
  <c r="GT105" i="10"/>
  <c r="FU105" i="10"/>
  <c r="FW105" i="10"/>
  <c r="DM105" i="10"/>
  <c r="DY105" i="10"/>
  <c r="GJ105" i="10"/>
  <c r="EU105" i="10"/>
  <c r="EO105" i="10"/>
  <c r="FH105" i="10"/>
  <c r="GK105" i="10"/>
  <c r="CM105" i="10"/>
  <c r="GM105" i="10"/>
  <c r="CK105" i="10"/>
  <c r="CZ105" i="10"/>
  <c r="GS105" i="10"/>
  <c r="CQ105" i="10"/>
  <c r="DA105" i="10"/>
  <c r="EF105" i="10"/>
  <c r="GO105" i="10"/>
  <c r="CG105" i="10"/>
  <c r="CU105" i="10"/>
  <c r="DN105" i="10"/>
  <c r="CH105" i="10"/>
  <c r="DH105" i="10"/>
  <c r="GP105" i="10"/>
  <c r="FB105" i="10"/>
  <c r="CP105" i="10"/>
  <c r="GL105" i="10"/>
  <c r="EP105" i="10"/>
  <c r="DV105" i="10"/>
  <c r="EB105" i="10"/>
  <c r="GQ105" i="10"/>
  <c r="CY105" i="10"/>
  <c r="DU105" i="10"/>
  <c r="GF105" i="10"/>
  <c r="GD105" i="10"/>
  <c r="FC105" i="10"/>
  <c r="DD105" i="10"/>
  <c r="DI105" i="10"/>
  <c r="CS105" i="10"/>
  <c r="FV105" i="10"/>
  <c r="GV105" i="10"/>
  <c r="GZ105" i="10"/>
  <c r="EV105" i="10"/>
  <c r="EX105" i="10"/>
  <c r="HF105" i="10"/>
  <c r="ET105" i="10"/>
  <c r="FK105" i="10"/>
  <c r="EG105" i="10"/>
  <c r="GN105" i="10"/>
  <c r="CT105" i="10"/>
  <c r="DC105" i="10"/>
  <c r="FG105" i="10"/>
  <c r="EJ105" i="10"/>
  <c r="GY105" i="10"/>
  <c r="HC105" i="10"/>
  <c r="DE105" i="10"/>
  <c r="FM105" i="10"/>
  <c r="CW105" i="10"/>
  <c r="GR105" i="10"/>
  <c r="DK105" i="10"/>
  <c r="HG105" i="10"/>
  <c r="DP105" i="10"/>
  <c r="DF105" i="10"/>
  <c r="HA105" i="10"/>
  <c r="HD105" i="10"/>
  <c r="GA105" i="10"/>
  <c r="EZ105" i="10"/>
  <c r="EI105" i="10"/>
  <c r="HE105" i="10"/>
  <c r="EE105" i="10"/>
  <c r="FA105" i="10"/>
  <c r="EN105" i="10"/>
  <c r="CX105" i="10"/>
  <c r="DR105" i="10"/>
  <c r="GU105" i="10"/>
  <c r="DQ105" i="10"/>
  <c r="CV105" i="10"/>
  <c r="HK105" i="10" l="1"/>
  <c r="HN105" i="10"/>
  <c r="HO106" i="10" l="1"/>
  <c r="HX106" i="10"/>
  <c r="HW106" i="10"/>
  <c r="IM106" i="10"/>
  <c r="HU106" i="10"/>
  <c r="IK106" i="10"/>
  <c r="IF106" i="10"/>
  <c r="HS106" i="10"/>
  <c r="IB106" i="10"/>
  <c r="HR106" i="10"/>
  <c r="HY106" i="10"/>
  <c r="IO106" i="10"/>
  <c r="HT106" i="10"/>
  <c r="IP106" i="10"/>
  <c r="IH106" i="10"/>
  <c r="IA106" i="10"/>
  <c r="IN106" i="10"/>
  <c r="IC106" i="10"/>
  <c r="HQ106" i="10"/>
  <c r="HV106" i="10"/>
  <c r="IJ106" i="10"/>
  <c r="IG106" i="10"/>
  <c r="IE106" i="10"/>
  <c r="HZ106" i="10"/>
  <c r="ID106" i="10"/>
  <c r="II106" i="10"/>
  <c r="IQ106" i="10"/>
  <c r="IL106" i="10"/>
  <c r="FA106" i="10" l="1"/>
  <c r="DH106" i="10"/>
  <c r="EE106" i="10"/>
  <c r="GY106" i="10"/>
  <c r="DI106" i="10"/>
  <c r="CH106" i="10"/>
  <c r="EU106" i="10"/>
  <c r="DZ106" i="10"/>
  <c r="GW106" i="10"/>
  <c r="FD106" i="10"/>
  <c r="FO106" i="10"/>
  <c r="CS106" i="10"/>
  <c r="GE106" i="10"/>
  <c r="HH106" i="10"/>
  <c r="HG106" i="10"/>
  <c r="DD106" i="10"/>
  <c r="DN106" i="10"/>
  <c r="GJ106" i="10"/>
  <c r="CF106" i="10"/>
  <c r="DB106" i="10"/>
  <c r="CI106" i="10"/>
  <c r="FI106" i="10"/>
  <c r="GQ106" i="10"/>
  <c r="FF106" i="10"/>
  <c r="GB106" i="10"/>
  <c r="FM106" i="10"/>
  <c r="EI106" i="10"/>
  <c r="FG106" i="10"/>
  <c r="FC106" i="10"/>
  <c r="CU106" i="10"/>
  <c r="DY106" i="10"/>
  <c r="DW106" i="10"/>
  <c r="CN106" i="10"/>
  <c r="DT106" i="10"/>
  <c r="GD106" i="10"/>
  <c r="FJ106" i="10"/>
  <c r="DC106" i="10"/>
  <c r="HE106" i="10"/>
  <c r="GK106" i="10"/>
  <c r="ES106" i="10"/>
  <c r="EV106" i="10"/>
  <c r="EH106" i="10"/>
  <c r="EN106" i="10"/>
  <c r="FV106" i="10"/>
  <c r="FH106" i="10"/>
  <c r="DS106" i="10"/>
  <c r="FR106" i="10"/>
  <c r="GR106" i="10"/>
  <c r="EO106" i="10"/>
  <c r="GA106" i="10"/>
  <c r="CT106" i="10"/>
  <c r="GF106" i="10"/>
  <c r="GO106" i="10"/>
  <c r="FW106" i="10"/>
  <c r="FP106" i="10"/>
  <c r="HB106" i="10"/>
  <c r="GU106" i="10"/>
  <c r="GL106" i="10"/>
  <c r="EK106" i="10"/>
  <c r="GG106" i="10"/>
  <c r="EJ106" i="10"/>
  <c r="DU106" i="10"/>
  <c r="EF106" i="10"/>
  <c r="FU106" i="10"/>
  <c r="CO106" i="10"/>
  <c r="ED106" i="10"/>
  <c r="FQ106" i="10"/>
  <c r="EZ106" i="10"/>
  <c r="CG106" i="10"/>
  <c r="GI106" i="10"/>
  <c r="DO106" i="10"/>
  <c r="GN106" i="10"/>
  <c r="HA106" i="10"/>
  <c r="EG106" i="10"/>
  <c r="CY106" i="10"/>
  <c r="DA106" i="10"/>
  <c r="GT106" i="10"/>
  <c r="FL106" i="10"/>
  <c r="FE106" i="10"/>
  <c r="GC106" i="10"/>
  <c r="CW106" i="10"/>
  <c r="GZ106" i="10"/>
  <c r="CP106" i="10"/>
  <c r="DL106" i="10"/>
  <c r="EL106" i="10"/>
  <c r="ER106" i="10"/>
  <c r="FB106" i="10"/>
  <c r="FY106" i="10"/>
  <c r="FN106" i="10"/>
  <c r="EM106" i="10"/>
  <c r="HD106" i="10"/>
  <c r="DE106" i="10"/>
  <c r="GP106" i="10"/>
  <c r="FX106" i="10"/>
  <c r="DG106" i="10"/>
  <c r="FK106" i="10"/>
  <c r="CR106" i="10"/>
  <c r="DP106" i="10"/>
  <c r="ET106" i="10"/>
  <c r="EB106" i="10"/>
  <c r="GS106" i="10"/>
  <c r="CJ106" i="10"/>
  <c r="HI106" i="10"/>
  <c r="EA106" i="10"/>
  <c r="EQ106" i="10"/>
  <c r="DF106" i="10"/>
  <c r="CQ106" i="10"/>
  <c r="DJ106" i="10"/>
  <c r="CV106" i="10"/>
  <c r="HF106" i="10"/>
  <c r="DV106" i="10"/>
  <c r="CZ106" i="10"/>
  <c r="DX106" i="10"/>
  <c r="CL106" i="10"/>
  <c r="FS106" i="10"/>
  <c r="EW106" i="10"/>
  <c r="HC106" i="10"/>
  <c r="GM106" i="10"/>
  <c r="EY106" i="10"/>
  <c r="CX106" i="10"/>
  <c r="DQ106" i="10"/>
  <c r="DK106" i="10"/>
  <c r="EX106" i="10"/>
  <c r="EP106" i="10"/>
  <c r="CK106" i="10"/>
  <c r="FZ106" i="10"/>
  <c r="GH106" i="10"/>
  <c r="GX106" i="10"/>
  <c r="FT106" i="10"/>
  <c r="DR106" i="10"/>
  <c r="CM106" i="10"/>
  <c r="EC106" i="10"/>
  <c r="DM106" i="10"/>
  <c r="GV106" i="10"/>
  <c r="HK106" i="10" l="1"/>
  <c r="HN106" i="10"/>
  <c r="HO107" i="10" l="1"/>
  <c r="IL107" i="10"/>
  <c r="HS107" i="10"/>
  <c r="IF107" i="10"/>
  <c r="HR107" i="10"/>
  <c r="HW107" i="10"/>
  <c r="IE107" i="10"/>
  <c r="ID107" i="10"/>
  <c r="HT107" i="10"/>
  <c r="HY107" i="10"/>
  <c r="HX107" i="10"/>
  <c r="II107" i="10"/>
  <c r="IH107" i="10"/>
  <c r="IK107" i="10"/>
  <c r="HV107" i="10"/>
  <c r="IN107" i="10"/>
  <c r="IA107" i="10"/>
  <c r="HU107" i="10"/>
  <c r="HZ107" i="10"/>
  <c r="IQ107" i="10"/>
  <c r="HQ107" i="10"/>
  <c r="IP107" i="10"/>
  <c r="IC107" i="10"/>
  <c r="IB107" i="10"/>
  <c r="IM107" i="10"/>
  <c r="IO107" i="10"/>
  <c r="IJ107" i="10"/>
  <c r="IG107" i="10"/>
  <c r="EP107" i="10" l="1"/>
  <c r="GN107" i="10"/>
  <c r="DW107" i="10"/>
  <c r="CM107" i="10"/>
  <c r="DV107" i="10"/>
  <c r="ET107" i="10"/>
  <c r="CP107" i="10"/>
  <c r="FQ107" i="10"/>
  <c r="CT107" i="10"/>
  <c r="GD107" i="10"/>
  <c r="EU107" i="10"/>
  <c r="EA107" i="10"/>
  <c r="FJ107" i="10"/>
  <c r="HF107" i="10"/>
  <c r="FX107" i="10"/>
  <c r="FL107" i="10"/>
  <c r="DU107" i="10"/>
  <c r="DS107" i="10"/>
  <c r="CU107" i="10"/>
  <c r="HH107" i="10"/>
  <c r="EC107" i="10"/>
  <c r="FY107" i="10"/>
  <c r="GR107" i="10"/>
  <c r="DD107" i="10"/>
  <c r="FZ107" i="10"/>
  <c r="CK107" i="10"/>
  <c r="CV107" i="10"/>
  <c r="GP107" i="10"/>
  <c r="GT107" i="10"/>
  <c r="EJ107" i="10"/>
  <c r="FH107" i="10"/>
  <c r="FC107" i="10"/>
  <c r="GE107" i="10"/>
  <c r="CZ107" i="10"/>
  <c r="GG107" i="10"/>
  <c r="DB107" i="10"/>
  <c r="EX107" i="10"/>
  <c r="CQ107" i="10"/>
  <c r="DG107" i="10"/>
  <c r="FE107" i="10"/>
  <c r="EF107" i="10"/>
  <c r="FR107" i="10"/>
  <c r="DY107" i="10"/>
  <c r="CF107" i="10"/>
  <c r="EE107" i="10"/>
  <c r="DE107" i="10"/>
  <c r="DR107" i="10"/>
  <c r="DF107" i="10"/>
  <c r="EM107" i="10"/>
  <c r="EG107" i="10"/>
  <c r="GL107" i="10"/>
  <c r="EH107" i="10"/>
  <c r="FM107" i="10"/>
  <c r="FD107" i="10"/>
  <c r="CX107" i="10"/>
  <c r="GC107" i="10"/>
  <c r="ES107" i="10"/>
  <c r="GY107" i="10"/>
  <c r="GM107" i="10"/>
  <c r="DQ107" i="10"/>
  <c r="EQ107" i="10"/>
  <c r="FN107" i="10"/>
  <c r="HA107" i="10"/>
  <c r="GU107" i="10"/>
  <c r="EV107" i="10"/>
  <c r="GB107" i="10"/>
  <c r="GW107" i="10"/>
  <c r="DL107" i="10"/>
  <c r="HI107" i="10"/>
  <c r="DO107" i="10"/>
  <c r="GK107" i="10"/>
  <c r="FO107" i="10"/>
  <c r="FU107" i="10"/>
  <c r="DP107" i="10"/>
  <c r="ED107" i="10"/>
  <c r="DT107" i="10"/>
  <c r="DH107" i="10"/>
  <c r="HB107" i="10"/>
  <c r="GV107" i="10"/>
  <c r="DX107" i="10"/>
  <c r="CW107" i="10"/>
  <c r="EO107" i="10"/>
  <c r="DN107" i="10"/>
  <c r="EB107" i="10"/>
  <c r="GF107" i="10"/>
  <c r="CS107" i="10"/>
  <c r="EY107" i="10"/>
  <c r="HD107" i="10"/>
  <c r="CY107" i="10"/>
  <c r="EK107" i="10"/>
  <c r="EN107" i="10"/>
  <c r="EI107" i="10"/>
  <c r="HG107" i="10"/>
  <c r="GX107" i="10"/>
  <c r="DA107" i="10"/>
  <c r="DK107" i="10"/>
  <c r="CJ107" i="10"/>
  <c r="ER107" i="10"/>
  <c r="GI107" i="10"/>
  <c r="FW107" i="10"/>
  <c r="HE107" i="10"/>
  <c r="FI107" i="10"/>
  <c r="CH107" i="10"/>
  <c r="DJ107" i="10"/>
  <c r="EZ107" i="10"/>
  <c r="FG107" i="10"/>
  <c r="GH107" i="10"/>
  <c r="DM107" i="10"/>
  <c r="HC107" i="10"/>
  <c r="GS107" i="10"/>
  <c r="EL107" i="10"/>
  <c r="CG107" i="10"/>
  <c r="GO107" i="10"/>
  <c r="DC107" i="10"/>
  <c r="CI107" i="10"/>
  <c r="DI107" i="10"/>
  <c r="FV107" i="10"/>
  <c r="DZ107" i="10"/>
  <c r="FS107" i="10"/>
  <c r="FB107" i="10"/>
  <c r="FP107" i="10"/>
  <c r="GQ107" i="10"/>
  <c r="EW107" i="10"/>
  <c r="CL107" i="10"/>
  <c r="GZ107" i="10"/>
  <c r="GA107" i="10"/>
  <c r="GJ107" i="10"/>
  <c r="FK107" i="10"/>
  <c r="FF107" i="10"/>
  <c r="FT107" i="10"/>
  <c r="CR107" i="10"/>
  <c r="CO107" i="10"/>
  <c r="CN107" i="10"/>
  <c r="FA107" i="10"/>
  <c r="HN107" i="10" l="1"/>
  <c r="HK107" i="10"/>
  <c r="HO108" i="10" l="1"/>
  <c r="II108" i="10"/>
  <c r="HT108" i="10"/>
  <c r="IP108" i="10"/>
  <c r="HW108" i="10"/>
  <c r="IQ108" i="10"/>
  <c r="IL108" i="10"/>
  <c r="IB108" i="10"/>
  <c r="HZ108" i="10"/>
  <c r="HR108" i="10"/>
  <c r="IH108" i="10"/>
  <c r="IG108" i="10"/>
  <c r="HX108" i="10"/>
  <c r="ID108" i="10"/>
  <c r="IJ108" i="10"/>
  <c r="HU108" i="10"/>
  <c r="IN108" i="10"/>
  <c r="IM108" i="10"/>
  <c r="IE108" i="10"/>
  <c r="IK108" i="10"/>
  <c r="IO108" i="10"/>
  <c r="HQ108" i="10"/>
  <c r="IF108" i="10"/>
  <c r="HS108" i="10"/>
  <c r="IA108" i="10"/>
  <c r="IC108" i="10"/>
  <c r="HV108" i="10"/>
  <c r="HY108" i="10"/>
  <c r="CL108" i="10" l="1"/>
  <c r="DX108" i="10"/>
  <c r="GJ108" i="10"/>
  <c r="EL108" i="10"/>
  <c r="DA108" i="10"/>
  <c r="GV108" i="10"/>
  <c r="HA108" i="10"/>
  <c r="DR108" i="10"/>
  <c r="FH108" i="10"/>
  <c r="FX108" i="10"/>
  <c r="FK108" i="10"/>
  <c r="DT108" i="10"/>
  <c r="DB108" i="10"/>
  <c r="CM108" i="10"/>
  <c r="GS108" i="10"/>
  <c r="GX108" i="10"/>
  <c r="HB108" i="10"/>
  <c r="FN108" i="10"/>
  <c r="DE108" i="10"/>
  <c r="EJ108" i="10"/>
  <c r="HF108" i="10"/>
  <c r="CO108" i="10"/>
  <c r="EB108" i="10"/>
  <c r="HH108" i="10"/>
  <c r="DZ108" i="10"/>
  <c r="FP108" i="10"/>
  <c r="EZ108" i="10"/>
  <c r="CY108" i="10"/>
  <c r="FU108" i="10"/>
  <c r="EQ108" i="10"/>
  <c r="EE108" i="10"/>
  <c r="GT108" i="10"/>
  <c r="FJ108" i="10"/>
  <c r="GI108" i="10"/>
  <c r="EA108" i="10"/>
  <c r="EG108" i="10"/>
  <c r="DK108" i="10"/>
  <c r="GZ108" i="10"/>
  <c r="DH108" i="10"/>
  <c r="GE108" i="10"/>
  <c r="CG108" i="10"/>
  <c r="GU108" i="10"/>
  <c r="EW108" i="10"/>
  <c r="GH108" i="10"/>
  <c r="EN108" i="10"/>
  <c r="ED108" i="10"/>
  <c r="GM108" i="10"/>
  <c r="DY108" i="10"/>
  <c r="CV108" i="10"/>
  <c r="EU108" i="10"/>
  <c r="DI108" i="10"/>
  <c r="DL108" i="10"/>
  <c r="DD108" i="10"/>
  <c r="FT108" i="10"/>
  <c r="FG108" i="10"/>
  <c r="EK108" i="10"/>
  <c r="DP108" i="10"/>
  <c r="GY108" i="10"/>
  <c r="FR108" i="10"/>
  <c r="CK108" i="10"/>
  <c r="GD108" i="10"/>
  <c r="FB108" i="10"/>
  <c r="FO108" i="10"/>
  <c r="CF108" i="10"/>
  <c r="FQ108" i="10"/>
  <c r="CN108" i="10"/>
  <c r="FV108" i="10"/>
  <c r="HE108" i="10"/>
  <c r="GF108" i="10"/>
  <c r="ES108" i="10"/>
  <c r="EF108" i="10"/>
  <c r="FZ108" i="10"/>
  <c r="CT108" i="10"/>
  <c r="DG108" i="10"/>
  <c r="GQ108" i="10"/>
  <c r="CS108" i="10"/>
  <c r="FD108" i="10"/>
  <c r="FY108" i="10"/>
  <c r="DM108" i="10"/>
  <c r="FC108" i="10"/>
  <c r="FA108" i="10"/>
  <c r="GO108" i="10"/>
  <c r="CW108" i="10"/>
  <c r="FM108" i="10"/>
  <c r="EX108" i="10"/>
  <c r="DV108" i="10"/>
  <c r="EI108" i="10"/>
  <c r="CI108" i="10"/>
  <c r="DN108" i="10"/>
  <c r="GW108" i="10"/>
  <c r="GG108" i="10"/>
  <c r="CU108" i="10"/>
  <c r="HD108" i="10"/>
  <c r="ER108" i="10"/>
  <c r="EO108" i="10"/>
  <c r="CZ108" i="10"/>
  <c r="GN108" i="10"/>
  <c r="GP108" i="10"/>
  <c r="HC108" i="10"/>
  <c r="EV108" i="10"/>
  <c r="DU108" i="10"/>
  <c r="FW108" i="10"/>
  <c r="FE108" i="10"/>
  <c r="FS108" i="10"/>
  <c r="CH108" i="10"/>
  <c r="EY108" i="10"/>
  <c r="GK108" i="10"/>
  <c r="CX108" i="10"/>
  <c r="GR108" i="10"/>
  <c r="CP108" i="10"/>
  <c r="DJ108" i="10"/>
  <c r="GC108" i="10"/>
  <c r="FL108" i="10"/>
  <c r="FI108" i="10"/>
  <c r="DO108" i="10"/>
  <c r="CQ108" i="10"/>
  <c r="ET108" i="10"/>
  <c r="DQ108" i="10"/>
  <c r="FF108" i="10"/>
  <c r="CJ108" i="10"/>
  <c r="HI108" i="10"/>
  <c r="EC108" i="10"/>
  <c r="CR108" i="10"/>
  <c r="GL108" i="10"/>
  <c r="DW108" i="10"/>
  <c r="DF108" i="10"/>
  <c r="DC108" i="10"/>
  <c r="GB108" i="10"/>
  <c r="DS108" i="10"/>
  <c r="EH108" i="10"/>
  <c r="GA108" i="10"/>
  <c r="HG108" i="10"/>
  <c r="EM108" i="10"/>
  <c r="EP108" i="10"/>
  <c r="HN108" i="10" l="1"/>
  <c r="HK108" i="10"/>
  <c r="HO109" i="10" l="1"/>
  <c r="ID109" i="10"/>
  <c r="IN109" i="10"/>
  <c r="IL109" i="10"/>
  <c r="IG109" i="10"/>
  <c r="IO109" i="10"/>
  <c r="IE109" i="10"/>
  <c r="IQ109" i="10"/>
  <c r="IM109" i="10"/>
  <c r="HU109" i="10"/>
  <c r="IC109" i="10"/>
  <c r="HX109" i="10"/>
  <c r="II109" i="10"/>
  <c r="HT109" i="10"/>
  <c r="IH109" i="10"/>
  <c r="IB109" i="10"/>
  <c r="IA109" i="10"/>
  <c r="HZ109" i="10"/>
  <c r="HQ109" i="10"/>
  <c r="IF109" i="10"/>
  <c r="HY109" i="10"/>
  <c r="HW109" i="10"/>
  <c r="HV109" i="10"/>
  <c r="IP109" i="10"/>
  <c r="IJ109" i="10"/>
  <c r="IK109" i="10"/>
  <c r="HS109" i="10"/>
  <c r="HR109" i="10"/>
  <c r="HG109" i="10" l="1"/>
  <c r="FC109" i="10"/>
  <c r="EG109" i="10"/>
  <c r="DR109" i="10"/>
  <c r="DJ109" i="10"/>
  <c r="EO109" i="10"/>
  <c r="DM109" i="10"/>
  <c r="FO109" i="10"/>
  <c r="GM109" i="10"/>
  <c r="EE109" i="10"/>
  <c r="GS109" i="10"/>
  <c r="GB109" i="10"/>
  <c r="FM109" i="10"/>
  <c r="GE109" i="10"/>
  <c r="EL109" i="10"/>
  <c r="FI109" i="10"/>
  <c r="GP109" i="10"/>
  <c r="GO109" i="10"/>
  <c r="CN109" i="10"/>
  <c r="EU109" i="10"/>
  <c r="GI109" i="10"/>
  <c r="FN109" i="10"/>
  <c r="DX109" i="10"/>
  <c r="CI109" i="10"/>
  <c r="GH109" i="10"/>
  <c r="DQ109" i="10"/>
  <c r="GR109" i="10"/>
  <c r="HD109" i="10"/>
  <c r="FD109" i="10"/>
  <c r="GD109" i="10"/>
  <c r="EN109" i="10"/>
  <c r="FU109" i="10"/>
  <c r="DB109" i="10"/>
  <c r="DU109" i="10"/>
  <c r="DD109" i="10"/>
  <c r="HF109" i="10"/>
  <c r="CU109" i="10"/>
  <c r="DT109" i="10"/>
  <c r="HC109" i="10"/>
  <c r="FV109" i="10"/>
  <c r="DI109" i="10"/>
  <c r="DE109" i="10"/>
  <c r="CZ109" i="10"/>
  <c r="GX109" i="10"/>
  <c r="DV109" i="10"/>
  <c r="FT109" i="10"/>
  <c r="CO109" i="10"/>
  <c r="EV109" i="10"/>
  <c r="DF109" i="10"/>
  <c r="DW109" i="10"/>
  <c r="FA109" i="10"/>
  <c r="CV109" i="10"/>
  <c r="CL109" i="10"/>
  <c r="CJ109" i="10"/>
  <c r="FZ109" i="10"/>
  <c r="CY109" i="10"/>
  <c r="GA109" i="10"/>
  <c r="GK109" i="10"/>
  <c r="GG109" i="10"/>
  <c r="GQ109" i="10"/>
  <c r="FR109" i="10"/>
  <c r="EW109" i="10"/>
  <c r="EZ109" i="10"/>
  <c r="FK109" i="10"/>
  <c r="CQ109" i="10"/>
  <c r="HE109" i="10"/>
  <c r="GT109" i="10"/>
  <c r="CR109" i="10"/>
  <c r="CP109" i="10"/>
  <c r="ER109" i="10"/>
  <c r="FY109" i="10"/>
  <c r="FB109" i="10"/>
  <c r="ED109" i="10"/>
  <c r="EQ109" i="10"/>
  <c r="CM109" i="10"/>
  <c r="GL109" i="10"/>
  <c r="CS109" i="10"/>
  <c r="DC109" i="10"/>
  <c r="EM109" i="10"/>
  <c r="HI109" i="10"/>
  <c r="CH109" i="10"/>
  <c r="DN109" i="10"/>
  <c r="CT109" i="10"/>
  <c r="DP109" i="10"/>
  <c r="CG109" i="10"/>
  <c r="DZ109" i="10"/>
  <c r="FH109" i="10"/>
  <c r="EP109" i="10"/>
  <c r="DS109" i="10"/>
  <c r="ET109" i="10"/>
  <c r="EX109" i="10"/>
  <c r="GF109" i="10"/>
  <c r="DK109" i="10"/>
  <c r="DA109" i="10"/>
  <c r="DY109" i="10"/>
  <c r="DO109" i="10"/>
  <c r="CW109" i="10"/>
  <c r="EA109" i="10"/>
  <c r="GJ109" i="10"/>
  <c r="DL109" i="10"/>
  <c r="EC109" i="10"/>
  <c r="ES109" i="10"/>
  <c r="GZ109" i="10"/>
  <c r="GV109" i="10"/>
  <c r="CF109" i="10"/>
  <c r="GN109" i="10"/>
  <c r="FQ109" i="10"/>
  <c r="HB109" i="10"/>
  <c r="FS109" i="10"/>
  <c r="EK109" i="10"/>
  <c r="EJ109" i="10"/>
  <c r="FF109" i="10"/>
  <c r="FE109" i="10"/>
  <c r="EI109" i="10"/>
  <c r="EF109" i="10"/>
  <c r="FG109" i="10"/>
  <c r="DH109" i="10"/>
  <c r="EB109" i="10"/>
  <c r="HA109" i="10"/>
  <c r="CX109" i="10"/>
  <c r="CK109" i="10"/>
  <c r="HH109" i="10"/>
  <c r="EH109" i="10"/>
  <c r="EY109" i="10"/>
  <c r="GW109" i="10"/>
  <c r="DG109" i="10"/>
  <c r="GY109" i="10"/>
  <c r="GU109" i="10"/>
  <c r="FP109" i="10"/>
  <c r="FX109" i="10"/>
  <c r="GC109" i="10"/>
  <c r="FW109" i="10"/>
  <c r="FL109" i="10"/>
  <c r="FJ109" i="10"/>
  <c r="HK109" i="10" l="1"/>
  <c r="HN109" i="10"/>
  <c r="HO110" i="10" l="1"/>
  <c r="IM110" i="10"/>
  <c r="HX110" i="10"/>
  <c r="IH110" i="10"/>
  <c r="IE110" i="10"/>
  <c r="IC110" i="10"/>
  <c r="ID110" i="10"/>
  <c r="IA110" i="10"/>
  <c r="HR110" i="10"/>
  <c r="HZ110" i="10"/>
  <c r="IJ110" i="10"/>
  <c r="HV110" i="10"/>
  <c r="IG110" i="10"/>
  <c r="IB110" i="10"/>
  <c r="HY110" i="10"/>
  <c r="IP110" i="10"/>
  <c r="HS110" i="10"/>
  <c r="IK110" i="10"/>
  <c r="HT110" i="10"/>
  <c r="IF110" i="10"/>
  <c r="HW110" i="10"/>
  <c r="HQ110" i="10"/>
  <c r="HU110" i="10"/>
  <c r="IQ110" i="10"/>
  <c r="IL110" i="10"/>
  <c r="IN110" i="10"/>
  <c r="II110" i="10"/>
  <c r="IO110" i="10"/>
  <c r="FW110" i="10" l="1"/>
  <c r="HF110" i="10"/>
  <c r="DY110" i="10"/>
  <c r="EM110" i="10"/>
  <c r="EZ110" i="10"/>
  <c r="CO110" i="10"/>
  <c r="EN110" i="10"/>
  <c r="EL110" i="10"/>
  <c r="GU110" i="10"/>
  <c r="DP110" i="10"/>
  <c r="GX110" i="10"/>
  <c r="EU110" i="10"/>
  <c r="DR110" i="10"/>
  <c r="FX110" i="10"/>
  <c r="EI110" i="10"/>
  <c r="EA110" i="10"/>
  <c r="DN110" i="10"/>
  <c r="HE110" i="10"/>
  <c r="DW110" i="10"/>
  <c r="DU110" i="10"/>
  <c r="GO110" i="10"/>
  <c r="FC110" i="10"/>
  <c r="EP110" i="10"/>
  <c r="FU110" i="10"/>
  <c r="FJ110" i="10"/>
  <c r="CK110" i="10"/>
  <c r="DK110" i="10"/>
  <c r="CS110" i="10"/>
  <c r="FR110" i="10"/>
  <c r="DV110" i="10"/>
  <c r="FD110" i="10"/>
  <c r="FM110" i="10"/>
  <c r="CX110" i="10"/>
  <c r="HI110" i="10"/>
  <c r="FQ110" i="10"/>
  <c r="EX110" i="10"/>
  <c r="CM110" i="10"/>
  <c r="GG110" i="10"/>
  <c r="CZ110" i="10"/>
  <c r="GR110" i="10"/>
  <c r="GS110" i="10"/>
  <c r="FG110" i="10"/>
  <c r="FB110" i="10"/>
  <c r="FV110" i="10"/>
  <c r="FI110" i="10"/>
  <c r="GY110" i="10"/>
  <c r="DG110" i="10"/>
  <c r="EK110" i="10"/>
  <c r="DA110" i="10"/>
  <c r="DC110" i="10"/>
  <c r="EW110" i="10"/>
  <c r="FT110" i="10"/>
  <c r="GD110" i="10"/>
  <c r="GE110" i="10"/>
  <c r="EY110" i="10"/>
  <c r="GL110" i="10"/>
  <c r="GC110" i="10"/>
  <c r="FL110" i="10"/>
  <c r="DH110" i="10"/>
  <c r="CF110" i="10"/>
  <c r="DS110" i="10"/>
  <c r="ED110" i="10"/>
  <c r="GA110" i="10"/>
  <c r="DI110" i="10"/>
  <c r="GH110" i="10"/>
  <c r="GM110" i="10"/>
  <c r="CY110" i="10"/>
  <c r="GT110" i="10"/>
  <c r="DD110" i="10"/>
  <c r="EG110" i="10"/>
  <c r="EV110" i="10"/>
  <c r="FO110" i="10"/>
  <c r="EB110" i="10"/>
  <c r="DZ110" i="10"/>
  <c r="CJ110" i="10"/>
  <c r="FN110" i="10"/>
  <c r="DL110" i="10"/>
  <c r="EJ110" i="10"/>
  <c r="FS110" i="10"/>
  <c r="CH110" i="10"/>
  <c r="DF110" i="10"/>
  <c r="GP110" i="10"/>
  <c r="GV110" i="10"/>
  <c r="FK110" i="10"/>
  <c r="GZ110" i="10"/>
  <c r="FH110" i="10"/>
  <c r="FY110" i="10"/>
  <c r="FZ110" i="10"/>
  <c r="HC110" i="10"/>
  <c r="DX110" i="10"/>
  <c r="DM110" i="10"/>
  <c r="HB110" i="10"/>
  <c r="GQ110" i="10"/>
  <c r="HD110" i="10"/>
  <c r="GB110" i="10"/>
  <c r="HA110" i="10"/>
  <c r="HH110" i="10"/>
  <c r="GN110" i="10"/>
  <c r="ET110" i="10"/>
  <c r="EQ110" i="10"/>
  <c r="GK110" i="10"/>
  <c r="DE110" i="10"/>
  <c r="DQ110" i="10"/>
  <c r="EE110" i="10"/>
  <c r="FF110" i="10"/>
  <c r="CR110" i="10"/>
  <c r="EH110" i="10"/>
  <c r="FP110" i="10"/>
  <c r="FE110" i="10"/>
  <c r="EC110" i="10"/>
  <c r="CG110" i="10"/>
  <c r="CP110" i="10"/>
  <c r="CL110" i="10"/>
  <c r="CU110" i="10"/>
  <c r="GI110" i="10"/>
  <c r="DJ110" i="10"/>
  <c r="GF110" i="10"/>
  <c r="GJ110" i="10"/>
  <c r="CT110" i="10"/>
  <c r="FA110" i="10"/>
  <c r="CN110" i="10"/>
  <c r="DO110" i="10"/>
  <c r="CI110" i="10"/>
  <c r="EF110" i="10"/>
  <c r="ES110" i="10"/>
  <c r="ER110" i="10"/>
  <c r="DT110" i="10"/>
  <c r="EO110" i="10"/>
  <c r="CV110" i="10"/>
  <c r="GW110" i="10"/>
  <c r="CW110" i="10"/>
  <c r="CQ110" i="10"/>
  <c r="DB110" i="10"/>
  <c r="HG110" i="10"/>
  <c r="HN110" i="10" l="1"/>
  <c r="HK110" i="10"/>
  <c r="HO111" i="10" l="1"/>
  <c r="IC111" i="10"/>
  <c r="IM111" i="10"/>
  <c r="HY111" i="10"/>
  <c r="IO111" i="10"/>
  <c r="IB111" i="10"/>
  <c r="HR111" i="10"/>
  <c r="IK111" i="10"/>
  <c r="HU111" i="10"/>
  <c r="IN111" i="10"/>
  <c r="IL111" i="10"/>
  <c r="IA111" i="10"/>
  <c r="IF111" i="10"/>
  <c r="HS111" i="10"/>
  <c r="IE111" i="10"/>
  <c r="HT111" i="10"/>
  <c r="HX111" i="10"/>
  <c r="HV111" i="10"/>
  <c r="HW111" i="10"/>
  <c r="IH111" i="10"/>
  <c r="IG111" i="10"/>
  <c r="II111" i="10"/>
  <c r="IQ111" i="10"/>
  <c r="IJ111" i="10"/>
  <c r="HZ111" i="10"/>
  <c r="IP111" i="10"/>
  <c r="HQ111" i="10"/>
  <c r="ID111" i="10"/>
  <c r="EO111" i="10" l="1"/>
  <c r="FN111" i="10"/>
  <c r="FM111" i="10"/>
  <c r="CI111" i="10"/>
  <c r="DQ111" i="10"/>
  <c r="FY111" i="10"/>
  <c r="EV111" i="10"/>
  <c r="EY111" i="10"/>
  <c r="CZ111" i="10"/>
  <c r="EP111" i="10"/>
  <c r="EN111" i="10"/>
  <c r="FP111" i="10"/>
  <c r="GT111" i="10"/>
  <c r="FV111" i="10"/>
  <c r="EA111" i="10"/>
  <c r="GW111" i="10"/>
  <c r="CU111" i="10"/>
  <c r="GN111" i="10"/>
  <c r="GP111" i="10"/>
  <c r="GM111" i="10"/>
  <c r="DC111" i="10"/>
  <c r="FC111" i="10"/>
  <c r="CO111" i="10"/>
  <c r="EQ111" i="10"/>
  <c r="CT111" i="10"/>
  <c r="ES111" i="10"/>
  <c r="FE111" i="10"/>
  <c r="GQ111" i="10"/>
  <c r="DL111" i="10"/>
  <c r="DS111" i="10"/>
  <c r="FI111" i="10"/>
  <c r="FR111" i="10"/>
  <c r="DR111" i="10"/>
  <c r="EX111" i="10"/>
  <c r="EL111" i="10"/>
  <c r="ER111" i="10"/>
  <c r="EC111" i="10"/>
  <c r="HD111" i="10"/>
  <c r="EJ111" i="10"/>
  <c r="ED111" i="10"/>
  <c r="GY111" i="10"/>
  <c r="HI111" i="10"/>
  <c r="HE111" i="10"/>
  <c r="HF111" i="10"/>
  <c r="FZ111" i="10"/>
  <c r="HG111" i="10"/>
  <c r="FF111" i="10"/>
  <c r="HC111" i="10"/>
  <c r="EB111" i="10"/>
  <c r="GC111" i="10"/>
  <c r="GS111" i="10"/>
  <c r="GU111" i="10"/>
  <c r="CV111" i="10"/>
  <c r="GH111" i="10"/>
  <c r="DN111" i="10"/>
  <c r="DJ111" i="10"/>
  <c r="DI111" i="10"/>
  <c r="FU111" i="10"/>
  <c r="GI111" i="10"/>
  <c r="ET111" i="10"/>
  <c r="GV111" i="10"/>
  <c r="CY111" i="10"/>
  <c r="EW111" i="10"/>
  <c r="FQ111" i="10"/>
  <c r="DW111" i="10"/>
  <c r="DY111" i="10"/>
  <c r="EE111" i="10"/>
  <c r="CN111" i="10"/>
  <c r="FJ111" i="10"/>
  <c r="CP111" i="10"/>
  <c r="CX111" i="10"/>
  <c r="HA111" i="10"/>
  <c r="FT111" i="10"/>
  <c r="EU111" i="10"/>
  <c r="CG111" i="10"/>
  <c r="GB111" i="10"/>
  <c r="FS111" i="10"/>
  <c r="GA111" i="10"/>
  <c r="DG111" i="10"/>
  <c r="FD111" i="10"/>
  <c r="EI111" i="10"/>
  <c r="CQ111" i="10"/>
  <c r="HB111" i="10"/>
  <c r="CF111" i="10"/>
  <c r="CS111" i="10"/>
  <c r="CW111" i="10"/>
  <c r="DO111" i="10"/>
  <c r="CR111" i="10"/>
  <c r="DX111" i="10"/>
  <c r="DZ111" i="10"/>
  <c r="FL111" i="10"/>
  <c r="FG111" i="10"/>
  <c r="DV111" i="10"/>
  <c r="FX111" i="10"/>
  <c r="EF111" i="10"/>
  <c r="FO111" i="10"/>
  <c r="DB111" i="10"/>
  <c r="GF111" i="10"/>
  <c r="GK111" i="10"/>
  <c r="GZ111" i="10"/>
  <c r="DD111" i="10"/>
  <c r="GD111" i="10"/>
  <c r="CM111" i="10"/>
  <c r="GO111" i="10"/>
  <c r="EZ111" i="10"/>
  <c r="FK111" i="10"/>
  <c r="GR111" i="10"/>
  <c r="EM111" i="10"/>
  <c r="EH111" i="10"/>
  <c r="DM111" i="10"/>
  <c r="CJ111" i="10"/>
  <c r="DH111" i="10"/>
  <c r="FB111" i="10"/>
  <c r="DK111" i="10"/>
  <c r="GX111" i="10"/>
  <c r="FA111" i="10"/>
  <c r="CH111" i="10"/>
  <c r="GL111" i="10"/>
  <c r="DU111" i="10"/>
  <c r="DT111" i="10"/>
  <c r="GJ111" i="10"/>
  <c r="DE111" i="10"/>
  <c r="FH111" i="10"/>
  <c r="EG111" i="10"/>
  <c r="GE111" i="10"/>
  <c r="GG111" i="10"/>
  <c r="CK111" i="10"/>
  <c r="DP111" i="10"/>
  <c r="EK111" i="10"/>
  <c r="CL111" i="10"/>
  <c r="HH111" i="10"/>
  <c r="DF111" i="10"/>
  <c r="DA111" i="10"/>
  <c r="FW111" i="10"/>
  <c r="HN111" i="10" l="1"/>
  <c r="HK111" i="10"/>
  <c r="HO112" i="10" l="1"/>
  <c r="II112" i="10"/>
  <c r="IO112" i="10"/>
  <c r="IB112" i="10"/>
  <c r="IG112" i="10"/>
  <c r="IQ112" i="10"/>
  <c r="HY112" i="10"/>
  <c r="HR112" i="10"/>
  <c r="IC112" i="10"/>
  <c r="IM112" i="10"/>
  <c r="IK112" i="10"/>
  <c r="IA112" i="10"/>
  <c r="HU112" i="10"/>
  <c r="HX112" i="10"/>
  <c r="IP112" i="10"/>
  <c r="IL112" i="10"/>
  <c r="IF112" i="10"/>
  <c r="HQ112" i="10"/>
  <c r="IE112" i="10"/>
  <c r="HT112" i="10"/>
  <c r="HV112" i="10"/>
  <c r="HZ112" i="10"/>
  <c r="IN112" i="10"/>
  <c r="IJ112" i="10"/>
  <c r="HS112" i="10"/>
  <c r="HW112" i="10"/>
  <c r="ID112" i="10"/>
  <c r="IH112" i="10"/>
  <c r="EG112" i="10" l="1"/>
  <c r="CF112" i="10"/>
  <c r="ED112" i="10"/>
  <c r="EY112" i="10"/>
  <c r="GR112" i="10"/>
  <c r="FL112" i="10"/>
  <c r="CG112" i="10"/>
  <c r="GI112" i="10"/>
  <c r="HE112" i="10"/>
  <c r="FE112" i="10"/>
  <c r="EN112" i="10"/>
  <c r="FA112" i="10"/>
  <c r="CN112" i="10"/>
  <c r="ER112" i="10"/>
  <c r="CI112" i="10"/>
  <c r="GG112" i="10"/>
  <c r="DM112" i="10"/>
  <c r="FX112" i="10"/>
  <c r="GA112" i="10"/>
  <c r="CY112" i="10"/>
  <c r="HG112" i="10"/>
  <c r="EX112" i="10"/>
  <c r="GN112" i="10"/>
  <c r="FN112" i="10"/>
  <c r="GZ112" i="10"/>
  <c r="FH112" i="10"/>
  <c r="GE112" i="10"/>
  <c r="EH112" i="10"/>
  <c r="DV112" i="10"/>
  <c r="FS112" i="10"/>
  <c r="GV112" i="10"/>
  <c r="FZ112" i="10"/>
  <c r="DL112" i="10"/>
  <c r="GT112" i="10"/>
  <c r="CZ112" i="10"/>
  <c r="EM112" i="10"/>
  <c r="HA112" i="10"/>
  <c r="FR112" i="10"/>
  <c r="CK112" i="10"/>
  <c r="CM112" i="10"/>
  <c r="DO112" i="10"/>
  <c r="CX112" i="10"/>
  <c r="DN112" i="10"/>
  <c r="EJ112" i="10"/>
  <c r="CO112" i="10"/>
  <c r="EV112" i="10"/>
  <c r="GO112" i="10"/>
  <c r="FQ112" i="10"/>
  <c r="GQ112" i="10"/>
  <c r="HH112" i="10"/>
  <c r="DE112" i="10"/>
  <c r="FK112" i="10"/>
  <c r="DZ112" i="10"/>
  <c r="EU112" i="10"/>
  <c r="FU112" i="10"/>
  <c r="DS112" i="10"/>
  <c r="FV112" i="10"/>
  <c r="DF112" i="10"/>
  <c r="CR112" i="10"/>
  <c r="FW112" i="10"/>
  <c r="GJ112" i="10"/>
  <c r="EZ112" i="10"/>
  <c r="DX112" i="10"/>
  <c r="FT112" i="10"/>
  <c r="DI112" i="10"/>
  <c r="GY112" i="10"/>
  <c r="CT112" i="10"/>
  <c r="GW112" i="10"/>
  <c r="CJ112" i="10"/>
  <c r="EF112" i="10"/>
  <c r="DG112" i="10"/>
  <c r="FF112" i="10"/>
  <c r="EA112" i="10"/>
  <c r="DP112" i="10"/>
  <c r="HF112" i="10"/>
  <c r="CL112" i="10"/>
  <c r="DK112" i="10"/>
  <c r="CQ112" i="10"/>
  <c r="GC112" i="10"/>
  <c r="FC112" i="10"/>
  <c r="DH112" i="10"/>
  <c r="EK112" i="10"/>
  <c r="FB112" i="10"/>
  <c r="EI112" i="10"/>
  <c r="EB112" i="10"/>
  <c r="DR112" i="10"/>
  <c r="EO112" i="10"/>
  <c r="FO112" i="10"/>
  <c r="ET112" i="10"/>
  <c r="EQ112" i="10"/>
  <c r="GX112" i="10"/>
  <c r="GK112" i="10"/>
  <c r="HB112" i="10"/>
  <c r="EE112" i="10"/>
  <c r="GS112" i="10"/>
  <c r="EL112" i="10"/>
  <c r="GP112" i="10"/>
  <c r="FM112" i="10"/>
  <c r="FG112" i="10"/>
  <c r="DJ112" i="10"/>
  <c r="GM112" i="10"/>
  <c r="DU112" i="10"/>
  <c r="GL112" i="10"/>
  <c r="GD112" i="10"/>
  <c r="CW112" i="10"/>
  <c r="CP112" i="10"/>
  <c r="GH112" i="10"/>
  <c r="HI112" i="10"/>
  <c r="ES112" i="10"/>
  <c r="EP112" i="10"/>
  <c r="DT112" i="10"/>
  <c r="GB112" i="10"/>
  <c r="DA112" i="10"/>
  <c r="CH112" i="10"/>
  <c r="DD112" i="10"/>
  <c r="CS112" i="10"/>
  <c r="FJ112" i="10"/>
  <c r="CV112" i="10"/>
  <c r="EC112" i="10"/>
  <c r="DC112" i="10"/>
  <c r="DQ112" i="10"/>
  <c r="GU112" i="10"/>
  <c r="EW112" i="10"/>
  <c r="FI112" i="10"/>
  <c r="FD112" i="10"/>
  <c r="FP112" i="10"/>
  <c r="GF112" i="10"/>
  <c r="DY112" i="10"/>
  <c r="HD112" i="10"/>
  <c r="FY112" i="10"/>
  <c r="HC112" i="10"/>
  <c r="DB112" i="10"/>
  <c r="DW112" i="10"/>
  <c r="CU112" i="10"/>
  <c r="HN112" i="10" l="1"/>
  <c r="HK112" i="10"/>
  <c r="HO113" i="10" l="1"/>
  <c r="IN113" i="10"/>
  <c r="IO113" i="10"/>
  <c r="IE113" i="10"/>
  <c r="IG113" i="10"/>
  <c r="HR113" i="10"/>
  <c r="IM113" i="10"/>
  <c r="ID113" i="10"/>
  <c r="HV113" i="10"/>
  <c r="HT113" i="10"/>
  <c r="IF113" i="10"/>
  <c r="IQ113" i="10"/>
  <c r="HY113" i="10"/>
  <c r="HU113" i="10"/>
  <c r="HX113" i="10"/>
  <c r="IH113" i="10"/>
  <c r="IP113" i="10"/>
  <c r="IJ113" i="10"/>
  <c r="IL113" i="10"/>
  <c r="HW113" i="10"/>
  <c r="IA113" i="10"/>
  <c r="HS113" i="10"/>
  <c r="IK113" i="10"/>
  <c r="II113" i="10"/>
  <c r="IB113" i="10"/>
  <c r="IC113" i="10"/>
  <c r="HQ113" i="10"/>
  <c r="HZ113" i="10"/>
  <c r="DC113" i="10" l="1"/>
  <c r="FT113" i="10"/>
  <c r="FN113" i="10"/>
  <c r="DT113" i="10"/>
  <c r="CT113" i="10"/>
  <c r="DE113" i="10"/>
  <c r="CZ113" i="10"/>
  <c r="GA113" i="10"/>
  <c r="ED113" i="10"/>
  <c r="EL113" i="10"/>
  <c r="CM113" i="10"/>
  <c r="GX113" i="10"/>
  <c r="GU113" i="10"/>
  <c r="CP113" i="10"/>
  <c r="EQ113" i="10"/>
  <c r="DP113" i="10"/>
  <c r="DF113" i="10"/>
  <c r="CX113" i="10"/>
  <c r="FH113" i="10"/>
  <c r="FE113" i="10"/>
  <c r="DY113" i="10"/>
  <c r="DJ113" i="10"/>
  <c r="DS113" i="10"/>
  <c r="CY113" i="10"/>
  <c r="EC113" i="10"/>
  <c r="DG113" i="10"/>
  <c r="FD113" i="10"/>
  <c r="ES113" i="10"/>
  <c r="HB113" i="10"/>
  <c r="DK113" i="10"/>
  <c r="GJ113" i="10"/>
  <c r="CO113" i="10"/>
  <c r="DV113" i="10"/>
  <c r="CN113" i="10"/>
  <c r="CL113" i="10"/>
  <c r="EM113" i="10"/>
  <c r="GI113" i="10"/>
  <c r="GS113" i="10"/>
  <c r="FJ113" i="10"/>
  <c r="GM113" i="10"/>
  <c r="CJ113" i="10"/>
  <c r="DZ113" i="10"/>
  <c r="HG113" i="10"/>
  <c r="FZ113" i="10"/>
  <c r="GF113" i="10"/>
  <c r="FU113" i="10"/>
  <c r="GN113" i="10"/>
  <c r="GB113" i="10"/>
  <c r="GL113" i="10"/>
  <c r="EP113" i="10"/>
  <c r="EZ113" i="10"/>
  <c r="FS113" i="10"/>
  <c r="CF113" i="10"/>
  <c r="GW113" i="10"/>
  <c r="FB113" i="10"/>
  <c r="DA113" i="10"/>
  <c r="DI113" i="10"/>
  <c r="DL113" i="10"/>
  <c r="GD113" i="10"/>
  <c r="FK113" i="10"/>
  <c r="GG113" i="10"/>
  <c r="FG113" i="10"/>
  <c r="DX113" i="10"/>
  <c r="GO113" i="10"/>
  <c r="GV113" i="10"/>
  <c r="CI113" i="10"/>
  <c r="DB113" i="10"/>
  <c r="EI113" i="10"/>
  <c r="EW113" i="10"/>
  <c r="HF113" i="10"/>
  <c r="CV113" i="10"/>
  <c r="DU113" i="10"/>
  <c r="DR113" i="10"/>
  <c r="EF113" i="10"/>
  <c r="EU113" i="10"/>
  <c r="FR113" i="10"/>
  <c r="EX113" i="10"/>
  <c r="FL113" i="10"/>
  <c r="CS113" i="10"/>
  <c r="FO113" i="10"/>
  <c r="FQ113" i="10"/>
  <c r="FA113" i="10"/>
  <c r="GH113" i="10"/>
  <c r="FY113" i="10"/>
  <c r="DQ113" i="10"/>
  <c r="CW113" i="10"/>
  <c r="ET113" i="10"/>
  <c r="EA113" i="10"/>
  <c r="FV113" i="10"/>
  <c r="DO113" i="10"/>
  <c r="GZ113" i="10"/>
  <c r="HE113" i="10"/>
  <c r="DW113" i="10"/>
  <c r="EB113" i="10"/>
  <c r="HA113" i="10"/>
  <c r="GR113" i="10"/>
  <c r="FC113" i="10"/>
  <c r="GC113" i="10"/>
  <c r="CK113" i="10"/>
  <c r="CG113" i="10"/>
  <c r="FW113" i="10"/>
  <c r="FP113" i="10"/>
  <c r="EE113" i="10"/>
  <c r="EV113" i="10"/>
  <c r="ER113" i="10"/>
  <c r="HI113" i="10"/>
  <c r="EH113" i="10"/>
  <c r="HD113" i="10"/>
  <c r="GP113" i="10"/>
  <c r="GQ113" i="10"/>
  <c r="EG113" i="10"/>
  <c r="GK113" i="10"/>
  <c r="EJ113" i="10"/>
  <c r="EY113" i="10"/>
  <c r="EO113" i="10"/>
  <c r="CR113" i="10"/>
  <c r="DN113" i="10"/>
  <c r="GE113" i="10"/>
  <c r="EN113" i="10"/>
  <c r="FI113" i="10"/>
  <c r="FF113" i="10"/>
  <c r="DD113" i="10"/>
  <c r="CU113" i="10"/>
  <c r="CH113" i="10"/>
  <c r="FM113" i="10"/>
  <c r="EK113" i="10"/>
  <c r="GY113" i="10"/>
  <c r="HH113" i="10"/>
  <c r="GT113" i="10"/>
  <c r="FX113" i="10"/>
  <c r="CQ113" i="10"/>
  <c r="HC113" i="10"/>
  <c r="DH113" i="10"/>
  <c r="DM113" i="10"/>
  <c r="HK113" i="10" l="1"/>
  <c r="HN113" i="10"/>
  <c r="HO114" i="10" l="1"/>
  <c r="IK114" i="10"/>
  <c r="HY114" i="10"/>
  <c r="ID114" i="10"/>
  <c r="IP114" i="10"/>
  <c r="HQ114" i="10"/>
  <c r="IA114" i="10"/>
  <c r="IJ114" i="10"/>
  <c r="IB114" i="10"/>
  <c r="IG114" i="10"/>
  <c r="II114" i="10"/>
  <c r="HS114" i="10"/>
  <c r="HT114" i="10"/>
  <c r="IC114" i="10"/>
  <c r="HX114" i="10"/>
  <c r="IQ114" i="10"/>
  <c r="HR114" i="10"/>
  <c r="IF114" i="10"/>
  <c r="IO114" i="10"/>
  <c r="IL114" i="10"/>
  <c r="IE114" i="10"/>
  <c r="HU114" i="10"/>
  <c r="HZ114" i="10"/>
  <c r="IN114" i="10"/>
  <c r="HV114" i="10"/>
  <c r="HW114" i="10"/>
  <c r="IH114" i="10"/>
  <c r="IM114" i="10"/>
  <c r="HH114" i="10" l="1"/>
  <c r="FR114" i="10"/>
  <c r="CO114" i="10"/>
  <c r="GY114" i="10"/>
  <c r="EE114" i="10"/>
  <c r="ET114" i="10"/>
  <c r="CV114" i="10"/>
  <c r="FB114" i="10"/>
  <c r="FJ114" i="10"/>
  <c r="DS114" i="10"/>
  <c r="CZ114" i="10"/>
  <c r="HD114" i="10"/>
  <c r="FK114" i="10"/>
  <c r="ES114" i="10"/>
  <c r="CQ114" i="10"/>
  <c r="DD114" i="10"/>
  <c r="EB114" i="10"/>
  <c r="FL114" i="10"/>
  <c r="FG114" i="10"/>
  <c r="FU114" i="10"/>
  <c r="DK114" i="10"/>
  <c r="CP114" i="10"/>
  <c r="HC114" i="10"/>
  <c r="FO114" i="10"/>
  <c r="DM114" i="10"/>
  <c r="FF114" i="10"/>
  <c r="ER114" i="10"/>
  <c r="FV114" i="10"/>
  <c r="DR114" i="10"/>
  <c r="DI114" i="10"/>
  <c r="GF114" i="10"/>
  <c r="HB114" i="10"/>
  <c r="GU114" i="10"/>
  <c r="CJ114" i="10"/>
  <c r="EC114" i="10"/>
  <c r="ED114" i="10"/>
  <c r="EU114" i="10"/>
  <c r="GA114" i="10"/>
  <c r="GC114" i="10"/>
  <c r="EP114" i="10"/>
  <c r="CX114" i="10"/>
  <c r="HE114" i="10"/>
  <c r="FM114" i="10"/>
  <c r="DW114" i="10"/>
  <c r="GG114" i="10"/>
  <c r="DV114" i="10"/>
  <c r="DF114" i="10"/>
  <c r="CR114" i="10"/>
  <c r="GO114" i="10"/>
  <c r="FE114" i="10"/>
  <c r="EO114" i="10"/>
  <c r="CK114" i="10"/>
  <c r="GH114" i="10"/>
  <c r="DB114" i="10"/>
  <c r="EZ114" i="10"/>
  <c r="CL114" i="10"/>
  <c r="FH114" i="10"/>
  <c r="FN114" i="10"/>
  <c r="GR114" i="10"/>
  <c r="DA114" i="10"/>
  <c r="CY114" i="10"/>
  <c r="CU114" i="10"/>
  <c r="GE114" i="10"/>
  <c r="HI114" i="10"/>
  <c r="DO114" i="10"/>
  <c r="EF114" i="10"/>
  <c r="DL114" i="10"/>
  <c r="DZ114" i="10"/>
  <c r="DG114" i="10"/>
  <c r="EL114" i="10"/>
  <c r="FI114" i="10"/>
  <c r="EI114" i="10"/>
  <c r="DH114" i="10"/>
  <c r="DN114" i="10"/>
  <c r="FW114" i="10"/>
  <c r="DQ114" i="10"/>
  <c r="EW114" i="10"/>
  <c r="CG114" i="10"/>
  <c r="FS114" i="10"/>
  <c r="GX114" i="10"/>
  <c r="EG114" i="10"/>
  <c r="HA114" i="10"/>
  <c r="CS114" i="10"/>
  <c r="DX114" i="10"/>
  <c r="GN114" i="10"/>
  <c r="GJ114" i="10"/>
  <c r="EQ114" i="10"/>
  <c r="CH114" i="10"/>
  <c r="FY114" i="10"/>
  <c r="GB114" i="10"/>
  <c r="DP114" i="10"/>
  <c r="FX114" i="10"/>
  <c r="EY114" i="10"/>
  <c r="FP114" i="10"/>
  <c r="CW114" i="10"/>
  <c r="HF114" i="10"/>
  <c r="GW114" i="10"/>
  <c r="GS114" i="10"/>
  <c r="DJ114" i="10"/>
  <c r="DE114" i="10"/>
  <c r="EV114" i="10"/>
  <c r="FZ114" i="10"/>
  <c r="GT114" i="10"/>
  <c r="EJ114" i="10"/>
  <c r="FC114" i="10"/>
  <c r="FQ114" i="10"/>
  <c r="GV114" i="10"/>
  <c r="CF114" i="10"/>
  <c r="GI114" i="10"/>
  <c r="DY114" i="10"/>
  <c r="CT114" i="10"/>
  <c r="EA114" i="10"/>
  <c r="GM114" i="10"/>
  <c r="DT114" i="10"/>
  <c r="EH114" i="10"/>
  <c r="GZ114" i="10"/>
  <c r="GD114" i="10"/>
  <c r="HG114" i="10"/>
  <c r="FD114" i="10"/>
  <c r="CM114" i="10"/>
  <c r="GK114" i="10"/>
  <c r="DU114" i="10"/>
  <c r="EM114" i="10"/>
  <c r="EK114" i="10"/>
  <c r="GQ114" i="10"/>
  <c r="FA114" i="10"/>
  <c r="CI114" i="10"/>
  <c r="CN114" i="10"/>
  <c r="FT114" i="10"/>
  <c r="EN114" i="10"/>
  <c r="GP114" i="10"/>
  <c r="EX114" i="10"/>
  <c r="GL114" i="10"/>
  <c r="DC114" i="10"/>
  <c r="HK114" i="10" l="1"/>
  <c r="HN114" i="10"/>
  <c r="HO115" i="10" l="1"/>
  <c r="IP115" i="10"/>
  <c r="IG115" i="10"/>
  <c r="HW115" i="10"/>
  <c r="HX115" i="10"/>
  <c r="IC115" i="10"/>
  <c r="HQ115" i="10"/>
  <c r="HV115" i="10"/>
  <c r="IA115" i="10"/>
  <c r="IQ115" i="10"/>
  <c r="IB115" i="10"/>
  <c r="IM115" i="10"/>
  <c r="IE115" i="10"/>
  <c r="IH115" i="10"/>
  <c r="IO115" i="10"/>
  <c r="IL115" i="10"/>
  <c r="HZ115" i="10"/>
  <c r="IN115" i="10"/>
  <c r="HR115" i="10"/>
  <c r="HY115" i="10"/>
  <c r="HT115" i="10"/>
  <c r="II115" i="10"/>
  <c r="HS115" i="10"/>
  <c r="ID115" i="10"/>
  <c r="IF115" i="10"/>
  <c r="IJ115" i="10"/>
  <c r="IK115" i="10"/>
  <c r="HU115" i="10"/>
  <c r="CN115" i="10" l="1"/>
  <c r="EI115" i="10"/>
  <c r="HB115" i="10"/>
  <c r="CI115" i="10"/>
  <c r="GT115" i="10"/>
  <c r="EQ115" i="10"/>
  <c r="FI115" i="10"/>
  <c r="EZ115" i="10"/>
  <c r="GC115" i="10"/>
  <c r="HC115" i="10"/>
  <c r="CV115" i="10"/>
  <c r="DE115" i="10"/>
  <c r="HI115" i="10"/>
  <c r="FA115" i="10"/>
  <c r="DY115" i="10"/>
  <c r="FP115" i="10"/>
  <c r="CG115" i="10"/>
  <c r="CU115" i="10"/>
  <c r="DV115" i="10"/>
  <c r="DI115" i="10"/>
  <c r="ES115" i="10"/>
  <c r="EX115" i="10"/>
  <c r="HF115" i="10"/>
  <c r="CL115" i="10"/>
  <c r="FO115" i="10"/>
  <c r="FD115" i="10"/>
  <c r="GQ115" i="10"/>
  <c r="GI115" i="10"/>
  <c r="EY115" i="10"/>
  <c r="EW115" i="10"/>
  <c r="CY115" i="10"/>
  <c r="GG115" i="10"/>
  <c r="DR115" i="10"/>
  <c r="FK115" i="10"/>
  <c r="DQ115" i="10"/>
  <c r="EV115" i="10"/>
  <c r="GH115" i="10"/>
  <c r="DK115" i="10"/>
  <c r="DW115" i="10"/>
  <c r="FW115" i="10"/>
  <c r="FM115" i="10"/>
  <c r="CZ115" i="10"/>
  <c r="EA115" i="10"/>
  <c r="DC115" i="10"/>
  <c r="DT115" i="10"/>
  <c r="GS115" i="10"/>
  <c r="HA115" i="10"/>
  <c r="EF115" i="10"/>
  <c r="FE115" i="10"/>
  <c r="CJ115" i="10"/>
  <c r="FL115" i="10"/>
  <c r="CF115" i="10"/>
  <c r="FV115" i="10"/>
  <c r="GM115" i="10"/>
  <c r="GW115" i="10"/>
  <c r="GO115" i="10"/>
  <c r="HH115" i="10"/>
  <c r="GZ115" i="10"/>
  <c r="DA115" i="10"/>
  <c r="FU115" i="10"/>
  <c r="EH115" i="10"/>
  <c r="DJ115" i="10"/>
  <c r="CS115" i="10"/>
  <c r="DL115" i="10"/>
  <c r="EO115" i="10"/>
  <c r="EC115" i="10"/>
  <c r="FG115" i="10"/>
  <c r="CO115" i="10"/>
  <c r="FX115" i="10"/>
  <c r="EP115" i="10"/>
  <c r="DU115" i="10"/>
  <c r="FQ115" i="10"/>
  <c r="GB115" i="10"/>
  <c r="DN115" i="10"/>
  <c r="FN115" i="10"/>
  <c r="HE115" i="10"/>
  <c r="FF115" i="10"/>
  <c r="DS115" i="10"/>
  <c r="CM115" i="10"/>
  <c r="DX115" i="10"/>
  <c r="CR115" i="10"/>
  <c r="DD115" i="10"/>
  <c r="EN115" i="10"/>
  <c r="GK115" i="10"/>
  <c r="FC115" i="10"/>
  <c r="FY115" i="10"/>
  <c r="DH115" i="10"/>
  <c r="FH115" i="10"/>
  <c r="CX115" i="10"/>
  <c r="DM115" i="10"/>
  <c r="FJ115" i="10"/>
  <c r="ED115" i="10"/>
  <c r="GY115" i="10"/>
  <c r="GL115" i="10"/>
  <c r="GD115" i="10"/>
  <c r="GN115" i="10"/>
  <c r="DG115" i="10"/>
  <c r="EU115" i="10"/>
  <c r="EE115" i="10"/>
  <c r="CH115" i="10"/>
  <c r="FB115" i="10"/>
  <c r="GV115" i="10"/>
  <c r="DP115" i="10"/>
  <c r="GR115" i="10"/>
  <c r="ER115" i="10"/>
  <c r="FR115" i="10"/>
  <c r="FT115" i="10"/>
  <c r="DO115" i="10"/>
  <c r="GU115" i="10"/>
  <c r="EJ115" i="10"/>
  <c r="CK115" i="10"/>
  <c r="HD115" i="10"/>
  <c r="CT115" i="10"/>
  <c r="CW115" i="10"/>
  <c r="FS115" i="10"/>
  <c r="GE115" i="10"/>
  <c r="DF115" i="10"/>
  <c r="GF115" i="10"/>
  <c r="CQ115" i="10"/>
  <c r="EK115" i="10"/>
  <c r="GX115" i="10"/>
  <c r="EM115" i="10"/>
  <c r="HG115" i="10"/>
  <c r="FZ115" i="10"/>
  <c r="GJ115" i="10"/>
  <c r="EL115" i="10"/>
  <c r="DB115" i="10"/>
  <c r="GA115" i="10"/>
  <c r="CP115" i="10"/>
  <c r="ET115" i="10"/>
  <c r="DZ115" i="10"/>
  <c r="GP115" i="10"/>
  <c r="EG115" i="10"/>
  <c r="EB115" i="10"/>
  <c r="HN115" i="10" l="1"/>
  <c r="HK115" i="10"/>
  <c r="HO116" i="10" l="1"/>
  <c r="HX116" i="10"/>
  <c r="HW116" i="10"/>
  <c r="HY116" i="10"/>
  <c r="IQ116" i="10"/>
  <c r="IH116" i="10"/>
  <c r="IP116" i="10"/>
  <c r="IM116" i="10"/>
  <c r="HR116" i="10"/>
  <c r="IB116" i="10"/>
  <c r="HS116" i="10"/>
  <c r="IL116" i="10"/>
  <c r="ID116" i="10"/>
  <c r="IE116" i="10"/>
  <c r="II116" i="10"/>
  <c r="IF116" i="10"/>
  <c r="IC116" i="10"/>
  <c r="HT116" i="10"/>
  <c r="IA116" i="10"/>
  <c r="HZ116" i="10"/>
  <c r="HV116" i="10"/>
  <c r="IN116" i="10"/>
  <c r="IO116" i="10"/>
  <c r="IK116" i="10"/>
  <c r="HQ116" i="10"/>
  <c r="IJ116" i="10"/>
  <c r="IG116" i="10"/>
  <c r="HU116" i="10"/>
  <c r="GP116" i="10" l="1"/>
  <c r="CQ116" i="10"/>
  <c r="DP116" i="10"/>
  <c r="DH116" i="10"/>
  <c r="DU116" i="10"/>
  <c r="GW116" i="10"/>
  <c r="DW116" i="10"/>
  <c r="HF116" i="10"/>
  <c r="FI116" i="10"/>
  <c r="HD116" i="10"/>
  <c r="HE116" i="10"/>
  <c r="EV116" i="10"/>
  <c r="EM116" i="10"/>
  <c r="FR116" i="10"/>
  <c r="DM116" i="10"/>
  <c r="DN116" i="10"/>
  <c r="GZ116" i="10"/>
  <c r="CZ116" i="10"/>
  <c r="FD116" i="10"/>
  <c r="HC116" i="10"/>
  <c r="GE116" i="10"/>
  <c r="DX116" i="10"/>
  <c r="GG116" i="10"/>
  <c r="FP116" i="10"/>
  <c r="EB116" i="10"/>
  <c r="GX116" i="10"/>
  <c r="ER116" i="10"/>
  <c r="CX116" i="10"/>
  <c r="GB116" i="10"/>
  <c r="HH116" i="10"/>
  <c r="FM116" i="10"/>
  <c r="FO116" i="10"/>
  <c r="HI116" i="10"/>
  <c r="GR116" i="10"/>
  <c r="FS116" i="10"/>
  <c r="EE116" i="10"/>
  <c r="EN116" i="10"/>
  <c r="FG116" i="10"/>
  <c r="FL116" i="10"/>
  <c r="DQ116" i="10"/>
  <c r="DV116" i="10"/>
  <c r="HB116" i="10"/>
  <c r="CH116" i="10"/>
  <c r="CO116" i="10"/>
  <c r="HG116" i="10"/>
  <c r="GF116" i="10"/>
  <c r="GV116" i="10"/>
  <c r="FY116" i="10"/>
  <c r="EP116" i="10"/>
  <c r="GM116" i="10"/>
  <c r="DK116" i="10"/>
  <c r="EX116" i="10"/>
  <c r="EQ116" i="10"/>
  <c r="DO116" i="10"/>
  <c r="FQ116" i="10"/>
  <c r="CF116" i="10"/>
  <c r="GI116" i="10"/>
  <c r="DE116" i="10"/>
  <c r="EG116" i="10"/>
  <c r="DF116" i="10"/>
  <c r="FB116" i="10"/>
  <c r="FC116" i="10"/>
  <c r="FX116" i="10"/>
  <c r="FV116" i="10"/>
  <c r="GH116" i="10"/>
  <c r="ES116" i="10"/>
  <c r="GC116" i="10"/>
  <c r="DZ116" i="10"/>
  <c r="EA116" i="10"/>
  <c r="EK116" i="10"/>
  <c r="EF116" i="10"/>
  <c r="EJ116" i="10"/>
  <c r="DS116" i="10"/>
  <c r="GS116" i="10"/>
  <c r="EW116" i="10"/>
  <c r="GA116" i="10"/>
  <c r="GO116" i="10"/>
  <c r="DI116" i="10"/>
  <c r="GJ116" i="10"/>
  <c r="GU116" i="10"/>
  <c r="FF116" i="10"/>
  <c r="DT116" i="10"/>
  <c r="EZ116" i="10"/>
  <c r="CK116" i="10"/>
  <c r="GD116" i="10"/>
  <c r="CM116" i="10"/>
  <c r="CS116" i="10"/>
  <c r="HA116" i="10"/>
  <c r="CY116" i="10"/>
  <c r="DY116" i="10"/>
  <c r="FZ116" i="10"/>
  <c r="ED116" i="10"/>
  <c r="FU116" i="10"/>
  <c r="ET116" i="10"/>
  <c r="CW116" i="10"/>
  <c r="EU116" i="10"/>
  <c r="DD116" i="10"/>
  <c r="EC116" i="10"/>
  <c r="CJ116" i="10"/>
  <c r="FK116" i="10"/>
  <c r="CU116" i="10"/>
  <c r="EI116" i="10"/>
  <c r="GN116" i="10"/>
  <c r="DL116" i="10"/>
  <c r="DC116" i="10"/>
  <c r="CL116" i="10"/>
  <c r="CI116" i="10"/>
  <c r="CP116" i="10"/>
  <c r="CT116" i="10"/>
  <c r="DG116" i="10"/>
  <c r="CR116" i="10"/>
  <c r="EO116" i="10"/>
  <c r="FE116" i="10"/>
  <c r="DR116" i="10"/>
  <c r="CG116" i="10"/>
  <c r="GT116" i="10"/>
  <c r="FT116" i="10"/>
  <c r="FJ116" i="10"/>
  <c r="FN116" i="10"/>
  <c r="DA116" i="10"/>
  <c r="GQ116" i="10"/>
  <c r="CV116" i="10"/>
  <c r="GK116" i="10"/>
  <c r="EL116" i="10"/>
  <c r="GL116" i="10"/>
  <c r="DJ116" i="10"/>
  <c r="FA116" i="10"/>
  <c r="FH116" i="10"/>
  <c r="FW116" i="10"/>
  <c r="DB116" i="10"/>
  <c r="GY116" i="10"/>
  <c r="EH116" i="10"/>
  <c r="EY116" i="10"/>
  <c r="CN116" i="10"/>
  <c r="HN116" i="10" l="1"/>
  <c r="HK116" i="10"/>
  <c r="HO117" i="10" l="1"/>
  <c r="IL117" i="10"/>
  <c r="IH117" i="10"/>
  <c r="HU117" i="10"/>
  <c r="IK117" i="10"/>
  <c r="II117" i="10"/>
  <c r="IQ117" i="10"/>
  <c r="IE117" i="10"/>
  <c r="HW117" i="10"/>
  <c r="ID117" i="10"/>
  <c r="IM117" i="10"/>
  <c r="HX117" i="10"/>
  <c r="HZ117" i="10"/>
  <c r="IO117" i="10"/>
  <c r="HV117" i="10"/>
  <c r="HR117" i="10"/>
  <c r="IG117" i="10"/>
  <c r="IC117" i="10"/>
  <c r="IB117" i="10"/>
  <c r="IF117" i="10"/>
  <c r="HQ117" i="10"/>
  <c r="IA117" i="10"/>
  <c r="IJ117" i="10"/>
  <c r="HY117" i="10"/>
  <c r="HS117" i="10"/>
  <c r="IN117" i="10"/>
  <c r="HT117" i="10"/>
  <c r="IP117" i="10"/>
  <c r="FH117" i="10" l="1"/>
  <c r="GU117" i="10"/>
  <c r="EE117" i="10"/>
  <c r="DN117" i="10"/>
  <c r="GY117" i="10"/>
  <c r="CI117" i="10"/>
  <c r="FZ117" i="10"/>
  <c r="EW117" i="10"/>
  <c r="EG117" i="10"/>
  <c r="CH117" i="10"/>
  <c r="ER117" i="10"/>
  <c r="HE117" i="10"/>
  <c r="DA117" i="10"/>
  <c r="EJ117" i="10"/>
  <c r="CV117" i="10"/>
  <c r="CL117" i="10"/>
  <c r="DY117" i="10"/>
  <c r="GS117" i="10"/>
  <c r="DE117" i="10"/>
  <c r="HB117" i="10"/>
  <c r="GX117" i="10"/>
  <c r="HD117" i="10"/>
  <c r="EO117" i="10"/>
  <c r="DZ117" i="10"/>
  <c r="CX117" i="10"/>
  <c r="DB117" i="10"/>
  <c r="GQ117" i="10"/>
  <c r="DC117" i="10"/>
  <c r="CY117" i="10"/>
  <c r="DS117" i="10"/>
  <c r="GI117" i="10"/>
  <c r="DV117" i="10"/>
  <c r="GB117" i="10"/>
  <c r="EM117" i="10"/>
  <c r="FA117" i="10"/>
  <c r="EY117" i="10"/>
  <c r="FT117" i="10"/>
  <c r="CU117" i="10"/>
  <c r="GD117" i="10"/>
  <c r="EA117" i="10"/>
  <c r="EQ117" i="10"/>
  <c r="EN117" i="10"/>
  <c r="EB117" i="10"/>
  <c r="FI117" i="10"/>
  <c r="CO117" i="10"/>
  <c r="HC117" i="10"/>
  <c r="CR117" i="10"/>
  <c r="CW117" i="10"/>
  <c r="FX117" i="10"/>
  <c r="FM117" i="10"/>
  <c r="DM117" i="10"/>
  <c r="CK117" i="10"/>
  <c r="DJ117" i="10"/>
  <c r="ET117" i="10"/>
  <c r="FC117" i="10"/>
  <c r="FR117" i="10"/>
  <c r="GA117" i="10"/>
  <c r="CN117" i="10"/>
  <c r="FU117" i="10"/>
  <c r="FB117" i="10"/>
  <c r="GZ117" i="10"/>
  <c r="GT117" i="10"/>
  <c r="FV117" i="10"/>
  <c r="FO117" i="10"/>
  <c r="EV117" i="10"/>
  <c r="GK117" i="10"/>
  <c r="GN117" i="10"/>
  <c r="CS117" i="10"/>
  <c r="EF117" i="10"/>
  <c r="FQ117" i="10"/>
  <c r="FL117" i="10"/>
  <c r="GG117" i="10"/>
  <c r="DW117" i="10"/>
  <c r="CP117" i="10"/>
  <c r="DF117" i="10"/>
  <c r="FJ117" i="10"/>
  <c r="EI117" i="10"/>
  <c r="CM117" i="10"/>
  <c r="EK117" i="10"/>
  <c r="DO117" i="10"/>
  <c r="FG117" i="10"/>
  <c r="DX117" i="10"/>
  <c r="GW117" i="10"/>
  <c r="FK117" i="10"/>
  <c r="HH117" i="10"/>
  <c r="CT117" i="10"/>
  <c r="HI117" i="10"/>
  <c r="DL117" i="10"/>
  <c r="EX117" i="10"/>
  <c r="FP117" i="10"/>
  <c r="HF117" i="10"/>
  <c r="CG117" i="10"/>
  <c r="CJ117" i="10"/>
  <c r="EZ117" i="10"/>
  <c r="GC117" i="10"/>
  <c r="DK117" i="10"/>
  <c r="FS117" i="10"/>
  <c r="FD117" i="10"/>
  <c r="DP117" i="10"/>
  <c r="EU117" i="10"/>
  <c r="DQ117" i="10"/>
  <c r="DR117" i="10"/>
  <c r="EC117" i="10"/>
  <c r="DT117" i="10"/>
  <c r="ES117" i="10"/>
  <c r="GM117" i="10"/>
  <c r="GR117" i="10"/>
  <c r="CZ117" i="10"/>
  <c r="CQ117" i="10"/>
  <c r="HA117" i="10"/>
  <c r="CF117" i="10"/>
  <c r="FN117" i="10"/>
  <c r="FW117" i="10"/>
  <c r="FE117" i="10"/>
  <c r="DD117" i="10"/>
  <c r="FF117" i="10"/>
  <c r="GH117" i="10"/>
  <c r="EP117" i="10"/>
  <c r="GE117" i="10"/>
  <c r="DU117" i="10"/>
  <c r="ED117" i="10"/>
  <c r="DH117" i="10"/>
  <c r="GJ117" i="10"/>
  <c r="GV117" i="10"/>
  <c r="EH117" i="10"/>
  <c r="DG117" i="10"/>
  <c r="DI117" i="10"/>
  <c r="GF117" i="10"/>
  <c r="EL117" i="10"/>
  <c r="FY117" i="10"/>
  <c r="GL117" i="10"/>
  <c r="GO117" i="10"/>
  <c r="HG117" i="10"/>
  <c r="GP117" i="10"/>
  <c r="HN117" i="10" l="1"/>
  <c r="HK117" i="10"/>
  <c r="HO118" i="10" l="1"/>
  <c r="IA118" i="10"/>
  <c r="IC118" i="10"/>
  <c r="IQ118" i="10"/>
  <c r="HW118" i="10"/>
  <c r="IE118" i="10"/>
  <c r="IF118" i="10"/>
  <c r="HY118" i="10"/>
  <c r="HR118" i="10"/>
  <c r="HZ118" i="10"/>
  <c r="HT118" i="10"/>
  <c r="II118" i="10"/>
  <c r="ID118" i="10"/>
  <c r="IP118" i="10"/>
  <c r="IJ118" i="10"/>
  <c r="IH118" i="10"/>
  <c r="HS118" i="10"/>
  <c r="HU118" i="10"/>
  <c r="HX118" i="10"/>
  <c r="IN118" i="10"/>
  <c r="HQ118" i="10"/>
  <c r="IG118" i="10"/>
  <c r="IL118" i="10"/>
  <c r="IO118" i="10"/>
  <c r="IM118" i="10"/>
  <c r="IB118" i="10"/>
  <c r="HV118" i="10"/>
  <c r="IK118" i="10"/>
  <c r="GO118" i="10" l="1"/>
  <c r="FJ118" i="10"/>
  <c r="DV118" i="10"/>
  <c r="DN118" i="10"/>
  <c r="CF118" i="10"/>
  <c r="GC118" i="10"/>
  <c r="GW118" i="10"/>
  <c r="GN118" i="10"/>
  <c r="DM118" i="10"/>
  <c r="FA118" i="10"/>
  <c r="DE118" i="10"/>
  <c r="EE118" i="10"/>
  <c r="CG118" i="10"/>
  <c r="CK118" i="10"/>
  <c r="HB118" i="10"/>
  <c r="FY118" i="10"/>
  <c r="HA118" i="10"/>
  <c r="EZ118" i="10"/>
  <c r="CM118" i="10"/>
  <c r="GT118" i="10"/>
  <c r="HC118" i="10"/>
  <c r="DS118" i="10"/>
  <c r="EJ118" i="10"/>
  <c r="GF118" i="10"/>
  <c r="DO118" i="10"/>
  <c r="GP118" i="10"/>
  <c r="EH118" i="10"/>
  <c r="CQ118" i="10"/>
  <c r="CJ118" i="10"/>
  <c r="EI118" i="10"/>
  <c r="GZ118" i="10"/>
  <c r="CO118" i="10"/>
  <c r="CY118" i="10"/>
  <c r="DA118" i="10"/>
  <c r="DF118" i="10"/>
  <c r="EP118" i="10"/>
  <c r="FQ118" i="10"/>
  <c r="CU118" i="10"/>
  <c r="CI118" i="10"/>
  <c r="FI118" i="10"/>
  <c r="DQ118" i="10"/>
  <c r="EF118" i="10"/>
  <c r="FT118" i="10"/>
  <c r="GY118" i="10"/>
  <c r="CW118" i="10"/>
  <c r="DP118" i="10"/>
  <c r="HI118" i="10"/>
  <c r="FL118" i="10"/>
  <c r="FC118" i="10"/>
  <c r="GD118" i="10"/>
  <c r="EO118" i="10"/>
  <c r="FZ118" i="10"/>
  <c r="FB118" i="10"/>
  <c r="DC118" i="10"/>
  <c r="FE118" i="10"/>
  <c r="FD118" i="10"/>
  <c r="GK118" i="10"/>
  <c r="EM118" i="10"/>
  <c r="GU118" i="10"/>
  <c r="GJ118" i="10"/>
  <c r="FW118" i="10"/>
  <c r="FG118" i="10"/>
  <c r="FX118" i="10"/>
  <c r="DY118" i="10"/>
  <c r="DU118" i="10"/>
  <c r="FO118" i="10"/>
  <c r="DZ118" i="10"/>
  <c r="DI118" i="10"/>
  <c r="GR118" i="10"/>
  <c r="HF118" i="10"/>
  <c r="EK118" i="10"/>
  <c r="FV118" i="10"/>
  <c r="CR118" i="10"/>
  <c r="GI118" i="10"/>
  <c r="CV118" i="10"/>
  <c r="GV118" i="10"/>
  <c r="FK118" i="10"/>
  <c r="EA118" i="10"/>
  <c r="EW118" i="10"/>
  <c r="DH118" i="10"/>
  <c r="GM118" i="10"/>
  <c r="FP118" i="10"/>
  <c r="CP118" i="10"/>
  <c r="CN118" i="10"/>
  <c r="EN118" i="10"/>
  <c r="DB118" i="10"/>
  <c r="CH118" i="10"/>
  <c r="FF118" i="10"/>
  <c r="CS118" i="10"/>
  <c r="DG118" i="10"/>
  <c r="ED118" i="10"/>
  <c r="ES118" i="10"/>
  <c r="EX118" i="10"/>
  <c r="DW118" i="10"/>
  <c r="GA118" i="10"/>
  <c r="EQ118" i="10"/>
  <c r="CX118" i="10"/>
  <c r="EG118" i="10"/>
  <c r="FU118" i="10"/>
  <c r="EB118" i="10"/>
  <c r="GQ118" i="10"/>
  <c r="ER118" i="10"/>
  <c r="FN118" i="10"/>
  <c r="GG118" i="10"/>
  <c r="EY118" i="10"/>
  <c r="GL118" i="10"/>
  <c r="DR118" i="10"/>
  <c r="CT118" i="10"/>
  <c r="ET118" i="10"/>
  <c r="HD118" i="10"/>
  <c r="DT118" i="10"/>
  <c r="GH118" i="10"/>
  <c r="HH118" i="10"/>
  <c r="DJ118" i="10"/>
  <c r="GX118" i="10"/>
  <c r="DK118" i="10"/>
  <c r="CZ118" i="10"/>
  <c r="FR118" i="10"/>
  <c r="CL118" i="10"/>
  <c r="DD118" i="10"/>
  <c r="EC118" i="10"/>
  <c r="HG118" i="10"/>
  <c r="HE118" i="10"/>
  <c r="EU118" i="10"/>
  <c r="GE118" i="10"/>
  <c r="DX118" i="10"/>
  <c r="FM118" i="10"/>
  <c r="GS118" i="10"/>
  <c r="DL118" i="10"/>
  <c r="EL118" i="10"/>
  <c r="FS118" i="10"/>
  <c r="EV118" i="10"/>
  <c r="GB118" i="10"/>
  <c r="FH118" i="10"/>
  <c r="HK118" i="10" l="1"/>
  <c r="HN118" i="10"/>
  <c r="HO119" i="10" l="1"/>
  <c r="HU119" i="10"/>
  <c r="IN119" i="10"/>
  <c r="HZ119" i="10"/>
  <c r="HT119" i="10"/>
  <c r="IJ119" i="10"/>
  <c r="HX119" i="10"/>
  <c r="HS119" i="10"/>
  <c r="HR119" i="10"/>
  <c r="II119" i="10"/>
  <c r="IH119" i="10"/>
  <c r="IP119" i="10"/>
  <c r="IF119" i="10"/>
  <c r="IB119" i="10"/>
  <c r="IA119" i="10"/>
  <c r="IG119" i="10"/>
  <c r="HV119" i="10"/>
  <c r="IM119" i="10"/>
  <c r="IE119" i="10"/>
  <c r="HQ119" i="10"/>
  <c r="ID119" i="10"/>
  <c r="IO119" i="10"/>
  <c r="IQ119" i="10"/>
  <c r="HY119" i="10"/>
  <c r="IK119" i="10"/>
  <c r="IL119" i="10"/>
  <c r="IC119" i="10"/>
  <c r="HW119" i="10"/>
  <c r="EU119" i="10" l="1"/>
  <c r="FZ119" i="10"/>
  <c r="DR119" i="10"/>
  <c r="ED119" i="10"/>
  <c r="CV119" i="10"/>
  <c r="GU119" i="10"/>
  <c r="HI119" i="10"/>
  <c r="GZ119" i="10"/>
  <c r="HB119" i="10"/>
  <c r="EV119" i="10"/>
  <c r="FF119" i="10"/>
  <c r="FL119" i="10"/>
  <c r="FY119" i="10"/>
  <c r="DX119" i="10"/>
  <c r="HD119" i="10"/>
  <c r="DW119" i="10"/>
  <c r="EA119" i="10"/>
  <c r="FG119" i="10"/>
  <c r="DP119" i="10"/>
  <c r="EI119" i="10"/>
  <c r="CK119" i="10"/>
  <c r="GS119" i="10"/>
  <c r="CN119" i="10"/>
  <c r="GY119" i="10"/>
  <c r="EE119" i="10"/>
  <c r="EL119" i="10"/>
  <c r="EC119" i="10"/>
  <c r="EY119" i="10"/>
  <c r="CS119" i="10"/>
  <c r="CR119" i="10"/>
  <c r="GK119" i="10"/>
  <c r="DQ119" i="10"/>
  <c r="DO119" i="10"/>
  <c r="DM119" i="10"/>
  <c r="DT119" i="10"/>
  <c r="EG119" i="10"/>
  <c r="DA119" i="10"/>
  <c r="FJ119" i="10"/>
  <c r="GT119" i="10"/>
  <c r="GE119" i="10"/>
  <c r="EX119" i="10"/>
  <c r="FW119" i="10"/>
  <c r="CJ119" i="10"/>
  <c r="GO119" i="10"/>
  <c r="CT119" i="10"/>
  <c r="HE119" i="10"/>
  <c r="FN119" i="10"/>
  <c r="CH119" i="10"/>
  <c r="EK119" i="10"/>
  <c r="FE119" i="10"/>
  <c r="FT119" i="10"/>
  <c r="EH119" i="10"/>
  <c r="DE119" i="10"/>
  <c r="DD119" i="10"/>
  <c r="GV119" i="10"/>
  <c r="FI119" i="10"/>
  <c r="DN119" i="10"/>
  <c r="HG119" i="10"/>
  <c r="GL119" i="10"/>
  <c r="DG119" i="10"/>
  <c r="GI119" i="10"/>
  <c r="EM119" i="10"/>
  <c r="EF119" i="10"/>
  <c r="GP119" i="10"/>
  <c r="FA119" i="10"/>
  <c r="DK119" i="10"/>
  <c r="FV119" i="10"/>
  <c r="EP119" i="10"/>
  <c r="GN119" i="10"/>
  <c r="GB119" i="10"/>
  <c r="CZ119" i="10"/>
  <c r="GQ119" i="10"/>
  <c r="EN119" i="10"/>
  <c r="GR119" i="10"/>
  <c r="FB119" i="10"/>
  <c r="FQ119" i="10"/>
  <c r="HC119" i="10"/>
  <c r="ES119" i="10"/>
  <c r="GX119" i="10"/>
  <c r="FU119" i="10"/>
  <c r="CP119" i="10"/>
  <c r="DZ119" i="10"/>
  <c r="EO119" i="10"/>
  <c r="CI119" i="10"/>
  <c r="EJ119" i="10"/>
  <c r="GW119" i="10"/>
  <c r="GH119" i="10"/>
  <c r="DI119" i="10"/>
  <c r="CO119" i="10"/>
  <c r="FM119" i="10"/>
  <c r="FR119" i="10"/>
  <c r="ER119" i="10"/>
  <c r="DB119" i="10"/>
  <c r="HF119" i="10"/>
  <c r="DC119" i="10"/>
  <c r="CU119" i="10"/>
  <c r="DS119" i="10"/>
  <c r="GC119" i="10"/>
  <c r="GG119" i="10"/>
  <c r="DY119" i="10"/>
  <c r="CQ119" i="10"/>
  <c r="FS119" i="10"/>
  <c r="DL119" i="10"/>
  <c r="HH119" i="10"/>
  <c r="CX119" i="10"/>
  <c r="GM119" i="10"/>
  <c r="DU119" i="10"/>
  <c r="FC119" i="10"/>
  <c r="CY119" i="10"/>
  <c r="HA119" i="10"/>
  <c r="CF119" i="10"/>
  <c r="DH119" i="10"/>
  <c r="GA119" i="10"/>
  <c r="EW119" i="10"/>
  <c r="FX119" i="10"/>
  <c r="DF119" i="10"/>
  <c r="CM119" i="10"/>
  <c r="DV119" i="10"/>
  <c r="EB119" i="10"/>
  <c r="GJ119" i="10"/>
  <c r="GF119" i="10"/>
  <c r="FH119" i="10"/>
  <c r="DJ119" i="10"/>
  <c r="FP119" i="10"/>
  <c r="FO119" i="10"/>
  <c r="GD119" i="10"/>
  <c r="EZ119" i="10"/>
  <c r="EQ119" i="10"/>
  <c r="FD119" i="10"/>
  <c r="CL119" i="10"/>
  <c r="ET119" i="10"/>
  <c r="FK119" i="10"/>
  <c r="CW119" i="10"/>
  <c r="CG119" i="10"/>
  <c r="HN119" i="10" l="1"/>
  <c r="HK119" i="10"/>
  <c r="HO120" i="10" l="1"/>
  <c r="IE120" i="10"/>
  <c r="HW120" i="10"/>
  <c r="IC120" i="10"/>
  <c r="IG120" i="10"/>
  <c r="IP120" i="10"/>
  <c r="II120" i="10"/>
  <c r="HU120" i="10"/>
  <c r="IJ120" i="10"/>
  <c r="HR120" i="10"/>
  <c r="IB120" i="10"/>
  <c r="IO120" i="10"/>
  <c r="IN120" i="10"/>
  <c r="HZ120" i="10"/>
  <c r="HV120" i="10"/>
  <c r="IA120" i="10"/>
  <c r="ID120" i="10"/>
  <c r="HX120" i="10"/>
  <c r="IF120" i="10"/>
  <c r="IQ120" i="10"/>
  <c r="IK120" i="10"/>
  <c r="IL120" i="10"/>
  <c r="HS120" i="10"/>
  <c r="HY120" i="10"/>
  <c r="HT120" i="10"/>
  <c r="IM120" i="10"/>
  <c r="IH120" i="10"/>
  <c r="HQ120" i="10"/>
  <c r="EQ120" i="10" l="1"/>
  <c r="FU120" i="10"/>
  <c r="GE120" i="10"/>
  <c r="FL120" i="10"/>
  <c r="EZ120" i="10"/>
  <c r="GG120" i="10"/>
  <c r="EO120" i="10"/>
  <c r="FV120" i="10"/>
  <c r="FT120" i="10"/>
  <c r="DT120" i="10"/>
  <c r="DP120" i="10"/>
  <c r="HI120" i="10"/>
  <c r="FC120" i="10"/>
  <c r="DG120" i="10"/>
  <c r="GD120" i="10"/>
  <c r="HA120" i="10"/>
  <c r="HF120" i="10"/>
  <c r="ES120" i="10"/>
  <c r="EM120" i="10"/>
  <c r="HE120" i="10"/>
  <c r="CR120" i="10"/>
  <c r="DX120" i="10"/>
  <c r="FP120" i="10"/>
  <c r="FQ120" i="10"/>
  <c r="EY120" i="10"/>
  <c r="FO120" i="10"/>
  <c r="CY120" i="10"/>
  <c r="DB120" i="10"/>
  <c r="HC120" i="10"/>
  <c r="GI120" i="10"/>
  <c r="CT120" i="10"/>
  <c r="CS120" i="10"/>
  <c r="FY120" i="10"/>
  <c r="DF120" i="10"/>
  <c r="EP120" i="10"/>
  <c r="DQ120" i="10"/>
  <c r="GZ120" i="10"/>
  <c r="DJ120" i="10"/>
  <c r="CF120" i="10"/>
  <c r="DC120" i="10"/>
  <c r="GX120" i="10"/>
  <c r="EF120" i="10"/>
  <c r="FN120" i="10"/>
  <c r="GK120" i="10"/>
  <c r="HD120" i="10"/>
  <c r="DR120" i="10"/>
  <c r="CU120" i="10"/>
  <c r="EG120" i="10"/>
  <c r="FH120" i="10"/>
  <c r="GM120" i="10"/>
  <c r="FM120" i="10"/>
  <c r="GR120" i="10"/>
  <c r="HG120" i="10"/>
  <c r="FW120" i="10"/>
  <c r="EL120" i="10"/>
  <c r="EV120" i="10"/>
  <c r="DH120" i="10"/>
  <c r="GP120" i="10"/>
  <c r="DW120" i="10"/>
  <c r="GF120" i="10"/>
  <c r="CX120" i="10"/>
  <c r="CO120" i="10"/>
  <c r="EN120" i="10"/>
  <c r="DN120" i="10"/>
  <c r="EX120" i="10"/>
  <c r="EE120" i="10"/>
  <c r="HB120" i="10"/>
  <c r="ER120" i="10"/>
  <c r="EI120" i="10"/>
  <c r="FX120" i="10"/>
  <c r="GH120" i="10"/>
  <c r="GV120" i="10"/>
  <c r="CN120" i="10"/>
  <c r="GJ120" i="10"/>
  <c r="GQ120" i="10"/>
  <c r="CL120" i="10"/>
  <c r="EW120" i="10"/>
  <c r="GC120" i="10"/>
  <c r="DZ120" i="10"/>
  <c r="DK120" i="10"/>
  <c r="FE120" i="10"/>
  <c r="FG120" i="10"/>
  <c r="FZ120" i="10"/>
  <c r="DI120" i="10"/>
  <c r="GO120" i="10"/>
  <c r="GA120" i="10"/>
  <c r="DS120" i="10"/>
  <c r="FA120" i="10"/>
  <c r="EK120" i="10"/>
  <c r="EA120" i="10"/>
  <c r="HH120" i="10"/>
  <c r="FI120" i="10"/>
  <c r="GY120" i="10"/>
  <c r="ED120" i="10"/>
  <c r="EB120" i="10"/>
  <c r="DU120" i="10"/>
  <c r="FR120" i="10"/>
  <c r="FB120" i="10"/>
  <c r="GL120" i="10"/>
  <c r="CJ120" i="10"/>
  <c r="EC120" i="10"/>
  <c r="FF120" i="10"/>
  <c r="FK120" i="10"/>
  <c r="CI120" i="10"/>
  <c r="CG120" i="10"/>
  <c r="DV120" i="10"/>
  <c r="FS120" i="10"/>
  <c r="GW120" i="10"/>
  <c r="GB120" i="10"/>
  <c r="DD120" i="10"/>
  <c r="FJ120" i="10"/>
  <c r="GS120" i="10"/>
  <c r="GU120" i="10"/>
  <c r="DY120" i="10"/>
  <c r="EH120" i="10"/>
  <c r="CW120" i="10"/>
  <c r="CM120" i="10"/>
  <c r="CQ120" i="10"/>
  <c r="EJ120" i="10"/>
  <c r="GN120" i="10"/>
  <c r="DE120" i="10"/>
  <c r="DA120" i="10"/>
  <c r="CK120" i="10"/>
  <c r="CV120" i="10"/>
  <c r="CH120" i="10"/>
  <c r="ET120" i="10"/>
  <c r="DL120" i="10"/>
  <c r="CZ120" i="10"/>
  <c r="GT120" i="10"/>
  <c r="DM120" i="10"/>
  <c r="FD120" i="10"/>
  <c r="CP120" i="10"/>
  <c r="DO120" i="10"/>
  <c r="EU120" i="10"/>
  <c r="HK120" i="10" l="1"/>
  <c r="HN120" i="10"/>
  <c r="HO121" i="10" l="1"/>
  <c r="IO121" i="10"/>
  <c r="IH121" i="10"/>
  <c r="ID121" i="10"/>
  <c r="HX121" i="10"/>
  <c r="IN121" i="10"/>
  <c r="HU121" i="10"/>
  <c r="IA121" i="10"/>
  <c r="HV121" i="10"/>
  <c r="HW121" i="10"/>
  <c r="HQ121" i="10"/>
  <c r="IE121" i="10"/>
  <c r="HS121" i="10"/>
  <c r="IC121" i="10"/>
  <c r="IM121" i="10"/>
  <c r="II121" i="10"/>
  <c r="HZ121" i="10"/>
  <c r="IQ121" i="10"/>
  <c r="HY121" i="10"/>
  <c r="HT121" i="10"/>
  <c r="IF121" i="10"/>
  <c r="IK121" i="10"/>
  <c r="IG121" i="10"/>
  <c r="IL121" i="10"/>
  <c r="HR121" i="10"/>
  <c r="IP121" i="10"/>
  <c r="IJ121" i="10"/>
  <c r="IB121" i="10"/>
  <c r="CV121" i="10" l="1"/>
  <c r="CL121" i="10"/>
  <c r="CS121" i="10"/>
  <c r="HI121" i="10"/>
  <c r="EH121" i="10"/>
  <c r="EB121" i="10"/>
  <c r="DZ121" i="10"/>
  <c r="EN121" i="10"/>
  <c r="CU121" i="10"/>
  <c r="EP121" i="10"/>
  <c r="EM121" i="10"/>
  <c r="GE121" i="10"/>
  <c r="FI121" i="10"/>
  <c r="DC121" i="10"/>
  <c r="EU121" i="10"/>
  <c r="CQ121" i="10"/>
  <c r="FF121" i="10"/>
  <c r="GA121" i="10"/>
  <c r="FX121" i="10"/>
  <c r="FW121" i="10"/>
  <c r="DJ121" i="10"/>
  <c r="DX121" i="10"/>
  <c r="GG121" i="10"/>
  <c r="GW121" i="10"/>
  <c r="EV121" i="10"/>
  <c r="HE121" i="10"/>
  <c r="CH121" i="10"/>
  <c r="GB121" i="10"/>
  <c r="GY121" i="10"/>
  <c r="EW121" i="10"/>
  <c r="CX121" i="10"/>
  <c r="HD121" i="10"/>
  <c r="HC121" i="10"/>
  <c r="FC121" i="10"/>
  <c r="CY121" i="10"/>
  <c r="GC121" i="10"/>
  <c r="GI121" i="10"/>
  <c r="CP121" i="10"/>
  <c r="DQ121" i="10"/>
  <c r="CM121" i="10"/>
  <c r="EI121" i="10"/>
  <c r="CR121" i="10"/>
  <c r="FA121" i="10"/>
  <c r="EO121" i="10"/>
  <c r="EA121" i="10"/>
  <c r="EF121" i="10"/>
  <c r="ER121" i="10"/>
  <c r="FR121" i="10"/>
  <c r="FH121" i="10"/>
  <c r="EQ121" i="10"/>
  <c r="GS121" i="10"/>
  <c r="DN121" i="10"/>
  <c r="FQ121" i="10"/>
  <c r="FV121" i="10"/>
  <c r="FS121" i="10"/>
  <c r="HH121" i="10"/>
  <c r="GQ121" i="10"/>
  <c r="DW121" i="10"/>
  <c r="FN121" i="10"/>
  <c r="CT121" i="10"/>
  <c r="GD121" i="10"/>
  <c r="CZ121" i="10"/>
  <c r="DK121" i="10"/>
  <c r="DL121" i="10"/>
  <c r="DM121" i="10"/>
  <c r="DY121" i="10"/>
  <c r="FB121" i="10"/>
  <c r="FG121" i="10"/>
  <c r="EE121" i="10"/>
  <c r="GM121" i="10"/>
  <c r="DF121" i="10"/>
  <c r="ES121" i="10"/>
  <c r="FU121" i="10"/>
  <c r="DU121" i="10"/>
  <c r="EG121" i="10"/>
  <c r="FL121" i="10"/>
  <c r="DE121" i="10"/>
  <c r="CG121" i="10"/>
  <c r="EK121" i="10"/>
  <c r="CN121" i="10"/>
  <c r="DH121" i="10"/>
  <c r="GX121" i="10"/>
  <c r="EY121" i="10"/>
  <c r="FT121" i="10"/>
  <c r="DP121" i="10"/>
  <c r="CW121" i="10"/>
  <c r="GV121" i="10"/>
  <c r="EJ121" i="10"/>
  <c r="ET121" i="10"/>
  <c r="DD121" i="10"/>
  <c r="ED121" i="10"/>
  <c r="CO121" i="10"/>
  <c r="DR121" i="10"/>
  <c r="DG121" i="10"/>
  <c r="DI121" i="10"/>
  <c r="DO121" i="10"/>
  <c r="EC121" i="10"/>
  <c r="GO121" i="10"/>
  <c r="HG121" i="10"/>
  <c r="GZ121" i="10"/>
  <c r="EZ121" i="10"/>
  <c r="GK121" i="10"/>
  <c r="CK121" i="10"/>
  <c r="GL121" i="10"/>
  <c r="FZ121" i="10"/>
  <c r="FM121" i="10"/>
  <c r="CF121" i="10"/>
  <c r="FP121" i="10"/>
  <c r="CI121" i="10"/>
  <c r="FJ121" i="10"/>
  <c r="DV121" i="10"/>
  <c r="GP121" i="10"/>
  <c r="DT121" i="10"/>
  <c r="DB121" i="10"/>
  <c r="FE121" i="10"/>
  <c r="FY121" i="10"/>
  <c r="CJ121" i="10"/>
  <c r="GR121" i="10"/>
  <c r="HA121" i="10"/>
  <c r="FD121" i="10"/>
  <c r="FK121" i="10"/>
  <c r="DS121" i="10"/>
  <c r="GH121" i="10"/>
  <c r="EL121" i="10"/>
  <c r="HB121" i="10"/>
  <c r="GF121" i="10"/>
  <c r="DA121" i="10"/>
  <c r="GJ121" i="10"/>
  <c r="FO121" i="10"/>
  <c r="GN121" i="10"/>
  <c r="GT121" i="10"/>
  <c r="GU121" i="10"/>
  <c r="EX121" i="10"/>
  <c r="HF121" i="10"/>
  <c r="HK121" i="10" l="1"/>
  <c r="HN121" i="10"/>
  <c r="HO122" i="10" l="1"/>
  <c r="HW122" i="10"/>
  <c r="IF122" i="10"/>
  <c r="HQ122" i="10"/>
  <c r="IJ122" i="10"/>
  <c r="IC122" i="10"/>
  <c r="HX122" i="10"/>
  <c r="IG122" i="10"/>
  <c r="IM122" i="10"/>
  <c r="IA122" i="10"/>
  <c r="HS122" i="10"/>
  <c r="IN122" i="10"/>
  <c r="IP122" i="10"/>
  <c r="IH122" i="10"/>
  <c r="IL122" i="10"/>
  <c r="HU122" i="10"/>
  <c r="HZ122" i="10"/>
  <c r="IE122" i="10"/>
  <c r="IO122" i="10"/>
  <c r="HV122" i="10"/>
  <c r="HT122" i="10"/>
  <c r="IB122" i="10"/>
  <c r="IK122" i="10"/>
  <c r="HY122" i="10"/>
  <c r="II122" i="10"/>
  <c r="ID122" i="10"/>
  <c r="IQ122" i="10"/>
  <c r="HR122" i="10"/>
  <c r="GU122" i="10" l="1"/>
  <c r="DO122" i="10"/>
  <c r="DL122" i="10"/>
  <c r="CM122" i="10"/>
  <c r="GE122" i="10"/>
  <c r="DA122" i="10"/>
  <c r="DV122" i="10"/>
  <c r="HG122" i="10"/>
  <c r="EY122" i="10"/>
  <c r="FB122" i="10"/>
  <c r="GS122" i="10"/>
  <c r="CY122" i="10"/>
  <c r="FX122" i="10"/>
  <c r="CS122" i="10"/>
  <c r="EN122" i="10"/>
  <c r="DB122" i="10"/>
  <c r="GO122" i="10"/>
  <c r="GX122" i="10"/>
  <c r="DY122" i="10"/>
  <c r="EQ122" i="10"/>
  <c r="FC122" i="10"/>
  <c r="GA122" i="10"/>
  <c r="CL122" i="10"/>
  <c r="FP122" i="10"/>
  <c r="FL122" i="10"/>
  <c r="GN122" i="10"/>
  <c r="HB122" i="10"/>
  <c r="CI122" i="10"/>
  <c r="DR122" i="10"/>
  <c r="DE122" i="10"/>
  <c r="GD122" i="10"/>
  <c r="EA122" i="10"/>
  <c r="GY122" i="10"/>
  <c r="FI122" i="10"/>
  <c r="DI122" i="10"/>
  <c r="EK122" i="10"/>
  <c r="DK122" i="10"/>
  <c r="ER122" i="10"/>
  <c r="CX122" i="10"/>
  <c r="HD122" i="10"/>
  <c r="HF122" i="10"/>
  <c r="DG122" i="10"/>
  <c r="CG122" i="10"/>
  <c r="EF122" i="10"/>
  <c r="DC122" i="10"/>
  <c r="GZ122" i="10"/>
  <c r="DS122" i="10"/>
  <c r="FZ122" i="10"/>
  <c r="FU122" i="10"/>
  <c r="EI122" i="10"/>
  <c r="CU122" i="10"/>
  <c r="GR122" i="10"/>
  <c r="CP122" i="10"/>
  <c r="FT122" i="10"/>
  <c r="FO122" i="10"/>
  <c r="DH122" i="10"/>
  <c r="HC122" i="10"/>
  <c r="EL122" i="10"/>
  <c r="EJ122" i="10"/>
  <c r="CT122" i="10"/>
  <c r="GC122" i="10"/>
  <c r="GH122" i="10"/>
  <c r="EU122" i="10"/>
  <c r="FJ122" i="10"/>
  <c r="CZ122" i="10"/>
  <c r="EW122" i="10"/>
  <c r="GJ122" i="10"/>
  <c r="FG122" i="10"/>
  <c r="FK122" i="10"/>
  <c r="ET122" i="10"/>
  <c r="GQ122" i="10"/>
  <c r="EV122" i="10"/>
  <c r="DZ122" i="10"/>
  <c r="EB122" i="10"/>
  <c r="EO122" i="10"/>
  <c r="EC122" i="10"/>
  <c r="FH122" i="10"/>
  <c r="FF122" i="10"/>
  <c r="GP122" i="10"/>
  <c r="CN122" i="10"/>
  <c r="DN122" i="10"/>
  <c r="GB122" i="10"/>
  <c r="HI122" i="10"/>
  <c r="HA122" i="10"/>
  <c r="CF122" i="10"/>
  <c r="ED122" i="10"/>
  <c r="EG122" i="10"/>
  <c r="FN122" i="10"/>
  <c r="FA122" i="10"/>
  <c r="CH122" i="10"/>
  <c r="EM122" i="10"/>
  <c r="GW122" i="10"/>
  <c r="GF122" i="10"/>
  <c r="FM122" i="10"/>
  <c r="DD122" i="10"/>
  <c r="DU122" i="10"/>
  <c r="DW122" i="10"/>
  <c r="CR122" i="10"/>
  <c r="HE122" i="10"/>
  <c r="EP122" i="10"/>
  <c r="FD122" i="10"/>
  <c r="CO122" i="10"/>
  <c r="HH122" i="10"/>
  <c r="EX122" i="10"/>
  <c r="CJ122" i="10"/>
  <c r="EZ122" i="10"/>
  <c r="DP122" i="10"/>
  <c r="EE122" i="10"/>
  <c r="FQ122" i="10"/>
  <c r="GI122" i="10"/>
  <c r="DJ122" i="10"/>
  <c r="EH122" i="10"/>
  <c r="GL122" i="10"/>
  <c r="ES122" i="10"/>
  <c r="FR122" i="10"/>
  <c r="FW122" i="10"/>
  <c r="GT122" i="10"/>
  <c r="FE122" i="10"/>
  <c r="CK122" i="10"/>
  <c r="GV122" i="10"/>
  <c r="DF122" i="10"/>
  <c r="FS122" i="10"/>
  <c r="DQ122" i="10"/>
  <c r="GG122" i="10"/>
  <c r="CQ122" i="10"/>
  <c r="GK122" i="10"/>
  <c r="CW122" i="10"/>
  <c r="GM122" i="10"/>
  <c r="FV122" i="10"/>
  <c r="DX122" i="10"/>
  <c r="FY122" i="10"/>
  <c r="DT122" i="10"/>
  <c r="DM122" i="10"/>
  <c r="CV122" i="10"/>
  <c r="HK122" i="10" l="1"/>
  <c r="HN122" i="10"/>
  <c r="HO123" i="10" l="1"/>
  <c r="IN123" i="10"/>
  <c r="IE123" i="10"/>
  <c r="IF123" i="10"/>
  <c r="IO123" i="10"/>
  <c r="HU123" i="10"/>
  <c r="HY123" i="10"/>
  <c r="HR123" i="10"/>
  <c r="HZ123" i="10"/>
  <c r="HQ123" i="10"/>
  <c r="HX123" i="10"/>
  <c r="HS123" i="10"/>
  <c r="IG123" i="10"/>
  <c r="IP123" i="10"/>
  <c r="IQ123" i="10"/>
  <c r="IK123" i="10"/>
  <c r="IH123" i="10"/>
  <c r="II123" i="10"/>
  <c r="IL123" i="10"/>
  <c r="IM123" i="10"/>
  <c r="HW123" i="10"/>
  <c r="IB123" i="10"/>
  <c r="IA123" i="10"/>
  <c r="IJ123" i="10"/>
  <c r="HT123" i="10"/>
  <c r="ID123" i="10"/>
  <c r="IC123" i="10"/>
  <c r="HV123" i="10"/>
  <c r="DT123" i="10" l="1"/>
  <c r="HA123" i="10"/>
  <c r="HD123" i="10"/>
  <c r="CW123" i="10"/>
  <c r="DJ123" i="10"/>
  <c r="DD123" i="10"/>
  <c r="HI123" i="10"/>
  <c r="GJ123" i="10"/>
  <c r="CU123" i="10"/>
  <c r="DI123" i="10"/>
  <c r="DY123" i="10"/>
  <c r="DL123" i="10"/>
  <c r="FN123" i="10"/>
  <c r="EK123" i="10"/>
  <c r="CV123" i="10"/>
  <c r="FE123" i="10"/>
  <c r="CO123" i="10"/>
  <c r="ED123" i="10"/>
  <c r="ET123" i="10"/>
  <c r="FT123" i="10"/>
  <c r="ER123" i="10"/>
  <c r="GA123" i="10"/>
  <c r="DA123" i="10"/>
  <c r="EX123" i="10"/>
  <c r="DH123" i="10"/>
  <c r="HG123" i="10"/>
  <c r="DF123" i="10"/>
  <c r="CJ123" i="10"/>
  <c r="FA123" i="10"/>
  <c r="FH123" i="10"/>
  <c r="GC123" i="10"/>
  <c r="DC123" i="10"/>
  <c r="DR123" i="10"/>
  <c r="FX123" i="10"/>
  <c r="DZ123" i="10"/>
  <c r="HC123" i="10"/>
  <c r="HF123" i="10"/>
  <c r="FL123" i="10"/>
  <c r="EY123" i="10"/>
  <c r="DU123" i="10"/>
  <c r="FZ123" i="10"/>
  <c r="FY123" i="10"/>
  <c r="FR123" i="10"/>
  <c r="HE123" i="10"/>
  <c r="FO123" i="10"/>
  <c r="CX123" i="10"/>
  <c r="CL123" i="10"/>
  <c r="EP123" i="10"/>
  <c r="CM123" i="10"/>
  <c r="FS123" i="10"/>
  <c r="CH123" i="10"/>
  <c r="DG123" i="10"/>
  <c r="FB123" i="10"/>
  <c r="FJ123" i="10"/>
  <c r="CQ123" i="10"/>
  <c r="GF123" i="10"/>
  <c r="FU123" i="10"/>
  <c r="GO123" i="10"/>
  <c r="GV123" i="10"/>
  <c r="EV123" i="10"/>
  <c r="CI123" i="10"/>
  <c r="DQ123" i="10"/>
  <c r="DP123" i="10"/>
  <c r="EM123" i="10"/>
  <c r="GP123" i="10"/>
  <c r="EU123" i="10"/>
  <c r="DS123" i="10"/>
  <c r="GD123" i="10"/>
  <c r="EN123" i="10"/>
  <c r="GG123" i="10"/>
  <c r="CN123" i="10"/>
  <c r="FP123" i="10"/>
  <c r="DX123" i="10"/>
  <c r="ES123" i="10"/>
  <c r="CR123" i="10"/>
  <c r="GB123" i="10"/>
  <c r="EW123" i="10"/>
  <c r="EI123" i="10"/>
  <c r="FI123" i="10"/>
  <c r="GX123" i="10"/>
  <c r="DO123" i="10"/>
  <c r="GW123" i="10"/>
  <c r="EF123" i="10"/>
  <c r="DM123" i="10"/>
  <c r="GT123" i="10"/>
  <c r="FD123" i="10"/>
  <c r="GQ123" i="10"/>
  <c r="DV123" i="10"/>
  <c r="GR123" i="10"/>
  <c r="EZ123" i="10"/>
  <c r="EB123" i="10"/>
  <c r="GN123" i="10"/>
  <c r="FW123" i="10"/>
  <c r="EQ123" i="10"/>
  <c r="FQ123" i="10"/>
  <c r="DN123" i="10"/>
  <c r="GY123" i="10"/>
  <c r="GU123" i="10"/>
  <c r="EE123" i="10"/>
  <c r="CT123" i="10"/>
  <c r="CY123" i="10"/>
  <c r="CK123" i="10"/>
  <c r="HH123" i="10"/>
  <c r="EG123" i="10"/>
  <c r="EO123" i="10"/>
  <c r="EJ123" i="10"/>
  <c r="CG123" i="10"/>
  <c r="HB123" i="10"/>
  <c r="GS123" i="10"/>
  <c r="EH123" i="10"/>
  <c r="FG123" i="10"/>
  <c r="DB123" i="10"/>
  <c r="GK123" i="10"/>
  <c r="GI123" i="10"/>
  <c r="FM123" i="10"/>
  <c r="FF123" i="10"/>
  <c r="GH123" i="10"/>
  <c r="GZ123" i="10"/>
  <c r="DE123" i="10"/>
  <c r="CS123" i="10"/>
  <c r="GM123" i="10"/>
  <c r="EC123" i="10"/>
  <c r="EA123" i="10"/>
  <c r="FV123" i="10"/>
  <c r="GL123" i="10"/>
  <c r="DW123" i="10"/>
  <c r="CF123" i="10"/>
  <c r="FK123" i="10"/>
  <c r="CP123" i="10"/>
  <c r="DK123" i="10"/>
  <c r="FC123" i="10"/>
  <c r="GE123" i="10"/>
  <c r="EL123" i="10"/>
  <c r="CZ123" i="10"/>
  <c r="HN123" i="10" l="1"/>
  <c r="HK123" i="10"/>
  <c r="HO124" i="10" l="1"/>
  <c r="IK124" i="10"/>
  <c r="IP124" i="10"/>
  <c r="HS124" i="10"/>
  <c r="IN124" i="10"/>
  <c r="IE124" i="10"/>
  <c r="HY124" i="10"/>
  <c r="IC124" i="10"/>
  <c r="IM124" i="10"/>
  <c r="IJ124" i="10"/>
  <c r="HX124" i="10"/>
  <c r="IB124" i="10"/>
  <c r="IA124" i="10"/>
  <c r="HV124" i="10"/>
  <c r="IF124" i="10"/>
  <c r="IL124" i="10"/>
  <c r="HQ124" i="10"/>
  <c r="HW124" i="10"/>
  <c r="II124" i="10"/>
  <c r="HT124" i="10"/>
  <c r="IH124" i="10"/>
  <c r="IQ124" i="10"/>
  <c r="HZ124" i="10"/>
  <c r="HU124" i="10"/>
  <c r="HR124" i="10"/>
  <c r="IG124" i="10"/>
  <c r="ID124" i="10"/>
  <c r="IO124" i="10"/>
  <c r="GE124" i="10" l="1"/>
  <c r="GX124" i="10"/>
  <c r="CJ124" i="10"/>
  <c r="EA124" i="10"/>
  <c r="CG124" i="10"/>
  <c r="EB124" i="10"/>
  <c r="CR124" i="10"/>
  <c r="GV124" i="10"/>
  <c r="FR124" i="10"/>
  <c r="DF124" i="10"/>
  <c r="DY124" i="10"/>
  <c r="FV124" i="10"/>
  <c r="GB124" i="10"/>
  <c r="HC124" i="10"/>
  <c r="FE124" i="10"/>
  <c r="CZ124" i="10"/>
  <c r="GZ124" i="10"/>
  <c r="CK124" i="10"/>
  <c r="FD124" i="10"/>
  <c r="GG124" i="10"/>
  <c r="FJ124" i="10"/>
  <c r="FL124" i="10"/>
  <c r="GA124" i="10"/>
  <c r="DD124" i="10"/>
  <c r="EG124" i="10"/>
  <c r="GF124" i="10"/>
  <c r="GL124" i="10"/>
  <c r="GS124" i="10"/>
  <c r="FW124" i="10"/>
  <c r="EW124" i="10"/>
  <c r="CI124" i="10"/>
  <c r="FO124" i="10"/>
  <c r="FA124" i="10"/>
  <c r="FN124" i="10"/>
  <c r="FU124" i="10"/>
  <c r="CU124" i="10"/>
  <c r="FM124" i="10"/>
  <c r="CH124" i="10"/>
  <c r="HI124" i="10"/>
  <c r="DG124" i="10"/>
  <c r="DW124" i="10"/>
  <c r="EQ124" i="10"/>
  <c r="CX124" i="10"/>
  <c r="FK124" i="10"/>
  <c r="GH124" i="10"/>
  <c r="EN124" i="10"/>
  <c r="ER124" i="10"/>
  <c r="EP124" i="10"/>
  <c r="FG124" i="10"/>
  <c r="FQ124" i="10"/>
  <c r="DP124" i="10"/>
  <c r="CV124" i="10"/>
  <c r="FT124" i="10"/>
  <c r="EJ124" i="10"/>
  <c r="GO124" i="10"/>
  <c r="DI124" i="10"/>
  <c r="CP124" i="10"/>
  <c r="DO124" i="10"/>
  <c r="DR124" i="10"/>
  <c r="CS124" i="10"/>
  <c r="GD124" i="10"/>
  <c r="FC124" i="10"/>
  <c r="DE124" i="10"/>
  <c r="HH124" i="10"/>
  <c r="GQ124" i="10"/>
  <c r="CN124" i="10"/>
  <c r="CQ124" i="10"/>
  <c r="EY124" i="10"/>
  <c r="DA124" i="10"/>
  <c r="DB124" i="10"/>
  <c r="EM124" i="10"/>
  <c r="DC124" i="10"/>
  <c r="DL124" i="10"/>
  <c r="DK124" i="10"/>
  <c r="GI124" i="10"/>
  <c r="GU124" i="10"/>
  <c r="GW124" i="10"/>
  <c r="EU124" i="10"/>
  <c r="FS124" i="10"/>
  <c r="FX124" i="10"/>
  <c r="ED124" i="10"/>
  <c r="HA124" i="10"/>
  <c r="GN124" i="10"/>
  <c r="DU124" i="10"/>
  <c r="GM124" i="10"/>
  <c r="EO124" i="10"/>
  <c r="GR124" i="10"/>
  <c r="DX124" i="10"/>
  <c r="FZ124" i="10"/>
  <c r="DH124" i="10"/>
  <c r="EE124" i="10"/>
  <c r="EF124" i="10"/>
  <c r="DS124" i="10"/>
  <c r="DZ124" i="10"/>
  <c r="CT124" i="10"/>
  <c r="EX124" i="10"/>
  <c r="EH124" i="10"/>
  <c r="DQ124" i="10"/>
  <c r="FH124" i="10"/>
  <c r="DM124" i="10"/>
  <c r="CY124" i="10"/>
  <c r="FB124" i="10"/>
  <c r="DJ124" i="10"/>
  <c r="DN124" i="10"/>
  <c r="FI124" i="10"/>
  <c r="CL124" i="10"/>
  <c r="HD124" i="10"/>
  <c r="HE124" i="10"/>
  <c r="EC124" i="10"/>
  <c r="ES124" i="10"/>
  <c r="HG124" i="10"/>
  <c r="FP124" i="10"/>
  <c r="GY124" i="10"/>
  <c r="CM124" i="10"/>
  <c r="DT124" i="10"/>
  <c r="HB124" i="10"/>
  <c r="EV124" i="10"/>
  <c r="ET124" i="10"/>
  <c r="GJ124" i="10"/>
  <c r="EI124" i="10"/>
  <c r="EK124" i="10"/>
  <c r="EL124" i="10"/>
  <c r="GT124" i="10"/>
  <c r="HF124" i="10"/>
  <c r="CF124" i="10"/>
  <c r="GC124" i="10"/>
  <c r="DV124" i="10"/>
  <c r="CW124" i="10"/>
  <c r="EZ124" i="10"/>
  <c r="FY124" i="10"/>
  <c r="FF124" i="10"/>
  <c r="GK124" i="10"/>
  <c r="GP124" i="10"/>
  <c r="CO124" i="10"/>
  <c r="HK124" i="10" l="1"/>
  <c r="HN124" i="10"/>
  <c r="HO125" i="10" l="1"/>
  <c r="ID125" i="10"/>
  <c r="IB125" i="10"/>
  <c r="HW125" i="10"/>
  <c r="IL125" i="10"/>
  <c r="IQ125" i="10"/>
  <c r="HX125" i="10"/>
  <c r="IO125" i="10"/>
  <c r="HV125" i="10"/>
  <c r="IE125" i="10"/>
  <c r="IJ125" i="10"/>
  <c r="IA125" i="10"/>
  <c r="IP125" i="10"/>
  <c r="HY125" i="10"/>
  <c r="HZ125" i="10"/>
  <c r="IK125" i="10"/>
  <c r="IG125" i="10"/>
  <c r="HQ125" i="10"/>
  <c r="IC125" i="10"/>
  <c r="HS125" i="10"/>
  <c r="HT125" i="10"/>
  <c r="II125" i="10"/>
  <c r="IF125" i="10"/>
  <c r="IN125" i="10"/>
  <c r="HU125" i="10"/>
  <c r="IM125" i="10"/>
  <c r="HR125" i="10"/>
  <c r="IH125" i="10"/>
  <c r="GK125" i="10" l="1"/>
  <c r="DU125" i="10"/>
  <c r="CU125" i="10"/>
  <c r="EA125" i="10"/>
  <c r="HD125" i="10"/>
  <c r="EE125" i="10"/>
  <c r="GI125" i="10"/>
  <c r="DR125" i="10"/>
  <c r="CX125" i="10"/>
  <c r="CI125" i="10"/>
  <c r="FE125" i="10"/>
  <c r="HF125" i="10"/>
  <c r="FX125" i="10"/>
  <c r="FY125" i="10"/>
  <c r="ES125" i="10"/>
  <c r="DZ125" i="10"/>
  <c r="EU125" i="10"/>
  <c r="FC125" i="10"/>
  <c r="EN125" i="10"/>
  <c r="EW125" i="10"/>
  <c r="HC125" i="10"/>
  <c r="CW125" i="10"/>
  <c r="GU125" i="10"/>
  <c r="DG125" i="10"/>
  <c r="GV125" i="10"/>
  <c r="GC125" i="10"/>
  <c r="CF125" i="10"/>
  <c r="EC125" i="10"/>
  <c r="DS125" i="10"/>
  <c r="GW125" i="10"/>
  <c r="GD125" i="10"/>
  <c r="GH125" i="10"/>
  <c r="FW125" i="10"/>
  <c r="GB125" i="10"/>
  <c r="FI125" i="10"/>
  <c r="EG125" i="10"/>
  <c r="EX125" i="10"/>
  <c r="HG125" i="10"/>
  <c r="CT125" i="10"/>
  <c r="ER125" i="10"/>
  <c r="FD125" i="10"/>
  <c r="EF125" i="10"/>
  <c r="DQ125" i="10"/>
  <c r="FQ125" i="10"/>
  <c r="CK125" i="10"/>
  <c r="EP125" i="10"/>
  <c r="EI125" i="10"/>
  <c r="DC125" i="10"/>
  <c r="GS125" i="10"/>
  <c r="DV125" i="10"/>
  <c r="DJ125" i="10"/>
  <c r="GR125" i="10"/>
  <c r="EM125" i="10"/>
  <c r="GO125" i="10"/>
  <c r="GL125" i="10"/>
  <c r="DY125" i="10"/>
  <c r="FP125" i="10"/>
  <c r="EY125" i="10"/>
  <c r="EL125" i="10"/>
  <c r="CL125" i="10"/>
  <c r="DH125" i="10"/>
  <c r="DK125" i="10"/>
  <c r="DO125" i="10"/>
  <c r="EQ125" i="10"/>
  <c r="GF125" i="10"/>
  <c r="DF125" i="10"/>
  <c r="HB125" i="10"/>
  <c r="HH125" i="10"/>
  <c r="FO125" i="10"/>
  <c r="FF125" i="10"/>
  <c r="GP125" i="10"/>
  <c r="EK125" i="10"/>
  <c r="FZ125" i="10"/>
  <c r="DL125" i="10"/>
  <c r="CP125" i="10"/>
  <c r="DW125" i="10"/>
  <c r="FR125" i="10"/>
  <c r="CV125" i="10"/>
  <c r="FS125" i="10"/>
  <c r="FU125" i="10"/>
  <c r="GJ125" i="10"/>
  <c r="HA125" i="10"/>
  <c r="FN125" i="10"/>
  <c r="DX125" i="10"/>
  <c r="CO125" i="10"/>
  <c r="EH125" i="10"/>
  <c r="ED125" i="10"/>
  <c r="FG125" i="10"/>
  <c r="GZ125" i="10"/>
  <c r="GE125" i="10"/>
  <c r="HE125" i="10"/>
  <c r="CS125" i="10"/>
  <c r="GG125" i="10"/>
  <c r="DT125" i="10"/>
  <c r="FH125" i="10"/>
  <c r="GN125" i="10"/>
  <c r="CQ125" i="10"/>
  <c r="DP125" i="10"/>
  <c r="HI125" i="10"/>
  <c r="GA125" i="10"/>
  <c r="CR125" i="10"/>
  <c r="DM125" i="10"/>
  <c r="FK125" i="10"/>
  <c r="ET125" i="10"/>
  <c r="FB125" i="10"/>
  <c r="EO125" i="10"/>
  <c r="DB125" i="10"/>
  <c r="EJ125" i="10"/>
  <c r="CH125" i="10"/>
  <c r="FL125" i="10"/>
  <c r="EB125" i="10"/>
  <c r="DN125" i="10"/>
  <c r="DI125" i="10"/>
  <c r="DD125" i="10"/>
  <c r="GT125" i="10"/>
  <c r="EZ125" i="10"/>
  <c r="EV125" i="10"/>
  <c r="CY125" i="10"/>
  <c r="GM125" i="10"/>
  <c r="DA125" i="10"/>
  <c r="FT125" i="10"/>
  <c r="FM125" i="10"/>
  <c r="FJ125" i="10"/>
  <c r="CG125" i="10"/>
  <c r="FV125" i="10"/>
  <c r="DE125" i="10"/>
  <c r="CJ125" i="10"/>
  <c r="CM125" i="10"/>
  <c r="CN125" i="10"/>
  <c r="GX125" i="10"/>
  <c r="CZ125" i="10"/>
  <c r="GY125" i="10"/>
  <c r="GQ125" i="10"/>
  <c r="FA125" i="10"/>
  <c r="HK125" i="10" l="1"/>
  <c r="HN125" i="10"/>
  <c r="HO126" i="10" l="1"/>
  <c r="IN126" i="10"/>
  <c r="IL126" i="10"/>
  <c r="HZ126" i="10"/>
  <c r="IH126" i="10"/>
  <c r="IG126" i="10"/>
  <c r="IE126" i="10"/>
  <c r="IQ126" i="10"/>
  <c r="HR126" i="10"/>
  <c r="IB126" i="10"/>
  <c r="IJ126" i="10"/>
  <c r="IC126" i="10"/>
  <c r="IK126" i="10"/>
  <c r="HS126" i="10"/>
  <c r="IA126" i="10"/>
  <c r="HX126" i="10"/>
  <c r="IO126" i="10"/>
  <c r="HQ126" i="10"/>
  <c r="HY126" i="10"/>
  <c r="ID126" i="10"/>
  <c r="IP126" i="10"/>
  <c r="HT126" i="10"/>
  <c r="IM126" i="10"/>
  <c r="II126" i="10"/>
  <c r="HU126" i="10"/>
  <c r="HV126" i="10"/>
  <c r="HW126" i="10"/>
  <c r="IF126" i="10"/>
  <c r="GY126" i="10" l="1"/>
  <c r="FU126" i="10"/>
  <c r="GT126" i="10"/>
  <c r="ED126" i="10"/>
  <c r="GP126" i="10"/>
  <c r="GL126" i="10"/>
  <c r="CT126" i="10"/>
  <c r="CF126" i="10"/>
  <c r="FE126" i="10"/>
  <c r="EZ126" i="10"/>
  <c r="DW126" i="10"/>
  <c r="EG126" i="10"/>
  <c r="DR126" i="10"/>
  <c r="FM126" i="10"/>
  <c r="EO126" i="10"/>
  <c r="GE126" i="10"/>
  <c r="DL126" i="10"/>
  <c r="EY126" i="10"/>
  <c r="EF126" i="10"/>
  <c r="GC126" i="10"/>
  <c r="CI126" i="10"/>
  <c r="DN126" i="10"/>
  <c r="EQ126" i="10"/>
  <c r="GH126" i="10"/>
  <c r="CJ126" i="10"/>
  <c r="FV126" i="10"/>
  <c r="CH126" i="10"/>
  <c r="GG126" i="10"/>
  <c r="FR126" i="10"/>
  <c r="DH126" i="10"/>
  <c r="CK126" i="10"/>
  <c r="DS126" i="10"/>
  <c r="FX126" i="10"/>
  <c r="GM126" i="10"/>
  <c r="ES126" i="10"/>
  <c r="FQ126" i="10"/>
  <c r="DE126" i="10"/>
  <c r="DT126" i="10"/>
  <c r="DK126" i="10"/>
  <c r="GW126" i="10"/>
  <c r="CG126" i="10"/>
  <c r="ER126" i="10"/>
  <c r="CN126" i="10"/>
  <c r="CQ126" i="10"/>
  <c r="GF126" i="10"/>
  <c r="GS126" i="10"/>
  <c r="EU126" i="10"/>
  <c r="DA126" i="10"/>
  <c r="GR126" i="10"/>
  <c r="EB126" i="10"/>
  <c r="HI126" i="10"/>
  <c r="FN126" i="10"/>
  <c r="HB126" i="10"/>
  <c r="DJ126" i="10"/>
  <c r="FI126" i="10"/>
  <c r="GU126" i="10"/>
  <c r="GI126" i="10"/>
  <c r="EJ126" i="10"/>
  <c r="HH126" i="10"/>
  <c r="EC126" i="10"/>
  <c r="CZ126" i="10"/>
  <c r="CY126" i="10"/>
  <c r="DM126" i="10"/>
  <c r="EH126" i="10"/>
  <c r="FF126" i="10"/>
  <c r="GO126" i="10"/>
  <c r="HG126" i="10"/>
  <c r="CW126" i="10"/>
  <c r="EE126" i="10"/>
  <c r="GA126" i="10"/>
  <c r="DY126" i="10"/>
  <c r="DG126" i="10"/>
  <c r="GX126" i="10"/>
  <c r="FT126" i="10"/>
  <c r="FB126" i="10"/>
  <c r="GZ126" i="10"/>
  <c r="FZ126" i="10"/>
  <c r="FP126" i="10"/>
  <c r="FD126" i="10"/>
  <c r="GV126" i="10"/>
  <c r="CX126" i="10"/>
  <c r="FK126" i="10"/>
  <c r="DQ126" i="10"/>
  <c r="CM126" i="10"/>
  <c r="FG126" i="10"/>
  <c r="HF126" i="10"/>
  <c r="FL126" i="10"/>
  <c r="CV126" i="10"/>
  <c r="EP126" i="10"/>
  <c r="FY126" i="10"/>
  <c r="EK126" i="10"/>
  <c r="EA126" i="10"/>
  <c r="DI126" i="10"/>
  <c r="GJ126" i="10"/>
  <c r="FW126" i="10"/>
  <c r="GK126" i="10"/>
  <c r="ET126" i="10"/>
  <c r="FJ126" i="10"/>
  <c r="DB126" i="10"/>
  <c r="FH126" i="10"/>
  <c r="FS126" i="10"/>
  <c r="DO126" i="10"/>
  <c r="EI126" i="10"/>
  <c r="GD126" i="10"/>
  <c r="EN126" i="10"/>
  <c r="CU126" i="10"/>
  <c r="GN126" i="10"/>
  <c r="CL126" i="10"/>
  <c r="EW126" i="10"/>
  <c r="FA126" i="10"/>
  <c r="DD126" i="10"/>
  <c r="DP126" i="10"/>
  <c r="HA126" i="10"/>
  <c r="DF126" i="10"/>
  <c r="DV126" i="10"/>
  <c r="GB126" i="10"/>
  <c r="FC126" i="10"/>
  <c r="DU126" i="10"/>
  <c r="DX126" i="10"/>
  <c r="DC126" i="10"/>
  <c r="DZ126" i="10"/>
  <c r="GQ126" i="10"/>
  <c r="EV126" i="10"/>
  <c r="CR126" i="10"/>
  <c r="CO126" i="10"/>
  <c r="FO126" i="10"/>
  <c r="EM126" i="10"/>
  <c r="EX126" i="10"/>
  <c r="HC126" i="10"/>
  <c r="HD126" i="10"/>
  <c r="CS126" i="10"/>
  <c r="HE126" i="10"/>
  <c r="CP126" i="10"/>
  <c r="EL126" i="10"/>
  <c r="HK126" i="10" l="1"/>
  <c r="HN126" i="10"/>
  <c r="HO127" i="10" l="1"/>
  <c r="IO127" i="10"/>
  <c r="HS127" i="10"/>
  <c r="IG127" i="10"/>
  <c r="HW127" i="10"/>
  <c r="HQ127" i="10"/>
  <c r="IB127" i="10"/>
  <c r="II127" i="10"/>
  <c r="HR127" i="10"/>
  <c r="HY127" i="10"/>
  <c r="IE127" i="10"/>
  <c r="IN127" i="10"/>
  <c r="ID127" i="10"/>
  <c r="IH127" i="10"/>
  <c r="IK127" i="10"/>
  <c r="IJ127" i="10"/>
  <c r="IQ127" i="10"/>
  <c r="HU127" i="10"/>
  <c r="HZ127" i="10"/>
  <c r="IM127" i="10"/>
  <c r="IL127" i="10"/>
  <c r="HX127" i="10"/>
  <c r="HT127" i="10"/>
  <c r="IF127" i="10"/>
  <c r="IA127" i="10"/>
  <c r="HV127" i="10"/>
  <c r="IP127" i="10"/>
  <c r="IC127" i="10"/>
  <c r="EX127" i="10" l="1"/>
  <c r="DG127" i="10"/>
  <c r="DD127" i="10"/>
  <c r="FW127" i="10"/>
  <c r="FD127" i="10"/>
  <c r="DM127" i="10"/>
  <c r="HI127" i="10"/>
  <c r="ES127" i="10"/>
  <c r="EF127" i="10"/>
  <c r="GT127" i="10"/>
  <c r="EA127" i="10"/>
  <c r="FN127" i="10"/>
  <c r="GE127" i="10"/>
  <c r="FO127" i="10"/>
  <c r="FA127" i="10"/>
  <c r="GJ127" i="10"/>
  <c r="FP127" i="10"/>
  <c r="CY127" i="10"/>
  <c r="GS127" i="10"/>
  <c r="DH127" i="10"/>
  <c r="FM127" i="10"/>
  <c r="HE127" i="10"/>
  <c r="CM127" i="10"/>
  <c r="CQ127" i="10"/>
  <c r="EG127" i="10"/>
  <c r="DX127" i="10"/>
  <c r="CO127" i="10"/>
  <c r="EW127" i="10"/>
  <c r="DI127" i="10"/>
  <c r="FZ127" i="10"/>
  <c r="CZ127" i="10"/>
  <c r="GF127" i="10"/>
  <c r="FR127" i="10"/>
  <c r="DR127" i="10"/>
  <c r="HD127" i="10"/>
  <c r="DZ127" i="10"/>
  <c r="EN127" i="10"/>
  <c r="EP127" i="10"/>
  <c r="GX127" i="10"/>
  <c r="GI127" i="10"/>
  <c r="CG127" i="10"/>
  <c r="CJ127" i="10"/>
  <c r="FE127" i="10"/>
  <c r="DV127" i="10"/>
  <c r="DK127" i="10"/>
  <c r="EQ127" i="10"/>
  <c r="CT127" i="10"/>
  <c r="GD127" i="10"/>
  <c r="EC127" i="10"/>
  <c r="GH127" i="10"/>
  <c r="EL127" i="10"/>
  <c r="DF127" i="10"/>
  <c r="FJ127" i="10"/>
  <c r="FK127" i="10"/>
  <c r="EB127" i="10"/>
  <c r="GM127" i="10"/>
  <c r="EY127" i="10"/>
  <c r="FU127" i="10"/>
  <c r="GU127" i="10"/>
  <c r="GC127" i="10"/>
  <c r="HC127" i="10"/>
  <c r="HA127" i="10"/>
  <c r="CX127" i="10"/>
  <c r="GR127" i="10"/>
  <c r="FX127" i="10"/>
  <c r="GY127" i="10"/>
  <c r="GB127" i="10"/>
  <c r="DA127" i="10"/>
  <c r="GN127" i="10"/>
  <c r="EK127" i="10"/>
  <c r="FB127" i="10"/>
  <c r="HH127" i="10"/>
  <c r="EU127" i="10"/>
  <c r="CK127" i="10"/>
  <c r="EO127" i="10"/>
  <c r="CR127" i="10"/>
  <c r="GV127" i="10"/>
  <c r="GW127" i="10"/>
  <c r="ED127" i="10"/>
  <c r="GQ127" i="10"/>
  <c r="CU127" i="10"/>
  <c r="FY127" i="10"/>
  <c r="FT127" i="10"/>
  <c r="EJ127" i="10"/>
  <c r="ER127" i="10"/>
  <c r="FV127" i="10"/>
  <c r="EZ127" i="10"/>
  <c r="DC127" i="10"/>
  <c r="GZ127" i="10"/>
  <c r="FQ127" i="10"/>
  <c r="FH127" i="10"/>
  <c r="EV127" i="10"/>
  <c r="EI127" i="10"/>
  <c r="FL127" i="10"/>
  <c r="DY127" i="10"/>
  <c r="FI127" i="10"/>
  <c r="CN127" i="10"/>
  <c r="CH127" i="10"/>
  <c r="DW127" i="10"/>
  <c r="DP127" i="10"/>
  <c r="CW127" i="10"/>
  <c r="DS127" i="10"/>
  <c r="EM127" i="10"/>
  <c r="DU127" i="10"/>
  <c r="DO127" i="10"/>
  <c r="HF127" i="10"/>
  <c r="GA127" i="10"/>
  <c r="DJ127" i="10"/>
  <c r="DT127" i="10"/>
  <c r="DN127" i="10"/>
  <c r="GL127" i="10"/>
  <c r="CL127" i="10"/>
  <c r="EH127" i="10"/>
  <c r="GG127" i="10"/>
  <c r="CF127" i="10"/>
  <c r="CP127" i="10"/>
  <c r="FC127" i="10"/>
  <c r="FS127" i="10"/>
  <c r="FG127" i="10"/>
  <c r="EE127" i="10"/>
  <c r="HB127" i="10"/>
  <c r="DE127" i="10"/>
  <c r="CI127" i="10"/>
  <c r="GP127" i="10"/>
  <c r="CV127" i="10"/>
  <c r="DB127" i="10"/>
  <c r="DQ127" i="10"/>
  <c r="HG127" i="10"/>
  <c r="GO127" i="10"/>
  <c r="GK127" i="10"/>
  <c r="CS127" i="10"/>
  <c r="ET127" i="10"/>
  <c r="FF127" i="10"/>
  <c r="DL127" i="10"/>
  <c r="HN127" i="10" l="1"/>
  <c r="HK127" i="10"/>
  <c r="HO128" i="10" l="1"/>
  <c r="HU128" i="10"/>
  <c r="HV128" i="10"/>
  <c r="HT128" i="10"/>
  <c r="IQ128" i="10"/>
  <c r="IC128" i="10"/>
  <c r="IJ128" i="10"/>
  <c r="IO128" i="10"/>
  <c r="IL128" i="10"/>
  <c r="IN128" i="10"/>
  <c r="HW128" i="10"/>
  <c r="HY128" i="10"/>
  <c r="IK128" i="10"/>
  <c r="IA128" i="10"/>
  <c r="IE128" i="10"/>
  <c r="HS128" i="10"/>
  <c r="ID128" i="10"/>
  <c r="IH128" i="10"/>
  <c r="HX128" i="10"/>
  <c r="IB128" i="10"/>
  <c r="IM128" i="10"/>
  <c r="HQ128" i="10"/>
  <c r="HR128" i="10"/>
  <c r="IP128" i="10"/>
  <c r="II128" i="10"/>
  <c r="IG128" i="10"/>
  <c r="HZ128" i="10"/>
  <c r="IF128" i="10"/>
  <c r="GP128" i="10" l="1"/>
  <c r="CR128" i="10"/>
  <c r="EW128" i="10"/>
  <c r="DQ128" i="10"/>
  <c r="GA128" i="10"/>
  <c r="FH128" i="10"/>
  <c r="EO128" i="10"/>
  <c r="GU128" i="10"/>
  <c r="FE128" i="10"/>
  <c r="CO128" i="10"/>
  <c r="EA128" i="10"/>
  <c r="HG128" i="10"/>
  <c r="GQ128" i="10"/>
  <c r="DV128" i="10"/>
  <c r="GJ128" i="10"/>
  <c r="DL128" i="10"/>
  <c r="GG128" i="10"/>
  <c r="CH128" i="10"/>
  <c r="FY128" i="10"/>
  <c r="GY128" i="10"/>
  <c r="GH128" i="10"/>
  <c r="DR128" i="10"/>
  <c r="CY128" i="10"/>
  <c r="DG128" i="10"/>
  <c r="FI128" i="10"/>
  <c r="FG128" i="10"/>
  <c r="CV128" i="10"/>
  <c r="DT128" i="10"/>
  <c r="EI128" i="10"/>
  <c r="GV128" i="10"/>
  <c r="HC128" i="10"/>
  <c r="DK128" i="10"/>
  <c r="DI128" i="10"/>
  <c r="GE128" i="10"/>
  <c r="EM128" i="10"/>
  <c r="EZ128" i="10"/>
  <c r="FB128" i="10"/>
  <c r="EB128" i="10"/>
  <c r="GX128" i="10"/>
  <c r="CM128" i="10"/>
  <c r="DZ128" i="10"/>
  <c r="DB128" i="10"/>
  <c r="FL128" i="10"/>
  <c r="GW128" i="10"/>
  <c r="HA128" i="10"/>
  <c r="EQ128" i="10"/>
  <c r="FZ128" i="10"/>
  <c r="FO128" i="10"/>
  <c r="ET128" i="10"/>
  <c r="EJ128" i="10"/>
  <c r="GK128" i="10"/>
  <c r="HB128" i="10"/>
  <c r="DO128" i="10"/>
  <c r="GZ128" i="10"/>
  <c r="EU128" i="10"/>
  <c r="EY128" i="10"/>
  <c r="CG128" i="10"/>
  <c r="EG128" i="10"/>
  <c r="EF128" i="10"/>
  <c r="CL128" i="10"/>
  <c r="GC128" i="10"/>
  <c r="DH128" i="10"/>
  <c r="CP128" i="10"/>
  <c r="HH128" i="10"/>
  <c r="ES128" i="10"/>
  <c r="DN128" i="10"/>
  <c r="DP128" i="10"/>
  <c r="DF128" i="10"/>
  <c r="FN128" i="10"/>
  <c r="CF128" i="10"/>
  <c r="DW128" i="10"/>
  <c r="FT128" i="10"/>
  <c r="GB128" i="10"/>
  <c r="EL128" i="10"/>
  <c r="HD128" i="10"/>
  <c r="GS128" i="10"/>
  <c r="HI128" i="10"/>
  <c r="DU128" i="10"/>
  <c r="GR128" i="10"/>
  <c r="GF128" i="10"/>
  <c r="CS128" i="10"/>
  <c r="DE128" i="10"/>
  <c r="HF128" i="10"/>
  <c r="FQ128" i="10"/>
  <c r="CK128" i="10"/>
  <c r="FU128" i="10"/>
  <c r="CJ128" i="10"/>
  <c r="DX128" i="10"/>
  <c r="GT128" i="10"/>
  <c r="EE128" i="10"/>
  <c r="DA128" i="10"/>
  <c r="FF128" i="10"/>
  <c r="FC128" i="10"/>
  <c r="CW128" i="10"/>
  <c r="ER128" i="10"/>
  <c r="GN128" i="10"/>
  <c r="FJ128" i="10"/>
  <c r="EN128" i="10"/>
  <c r="FM128" i="10"/>
  <c r="FD128" i="10"/>
  <c r="DC128" i="10"/>
  <c r="GI128" i="10"/>
  <c r="FW128" i="10"/>
  <c r="GL128" i="10"/>
  <c r="DY128" i="10"/>
  <c r="ED128" i="10"/>
  <c r="CX128" i="10"/>
  <c r="CT128" i="10"/>
  <c r="CZ128" i="10"/>
  <c r="FA128" i="10"/>
  <c r="DD128" i="10"/>
  <c r="EV128" i="10"/>
  <c r="GM128" i="10"/>
  <c r="CQ128" i="10"/>
  <c r="CI128" i="10"/>
  <c r="FS128" i="10"/>
  <c r="DS128" i="10"/>
  <c r="FV128" i="10"/>
  <c r="EK128" i="10"/>
  <c r="FK128" i="10"/>
  <c r="EP128" i="10"/>
  <c r="HE128" i="10"/>
  <c r="DM128" i="10"/>
  <c r="DJ128" i="10"/>
  <c r="GD128" i="10"/>
  <c r="GO128" i="10"/>
  <c r="EH128" i="10"/>
  <c r="CN128" i="10"/>
  <c r="CU128" i="10"/>
  <c r="FX128" i="10"/>
  <c r="EC128" i="10"/>
  <c r="FR128" i="10"/>
  <c r="FP128" i="10"/>
  <c r="EX128" i="10"/>
  <c r="HN128" i="10" l="1"/>
  <c r="HK128" i="10"/>
  <c r="HO129" i="10" l="1"/>
  <c r="HT129" i="10"/>
  <c r="IJ129" i="10"/>
  <c r="HX129" i="10"/>
  <c r="IO129" i="10"/>
  <c r="IG129" i="10"/>
  <c r="IQ129" i="10"/>
  <c r="II129" i="10"/>
  <c r="HU129" i="10"/>
  <c r="HW129" i="10"/>
  <c r="IP129" i="10"/>
  <c r="HV129" i="10"/>
  <c r="IB129" i="10"/>
  <c r="HS129" i="10"/>
  <c r="HR129" i="10"/>
  <c r="HY129" i="10"/>
  <c r="IM129" i="10"/>
  <c r="IF129" i="10"/>
  <c r="HQ129" i="10"/>
  <c r="IA129" i="10"/>
  <c r="IC129" i="10"/>
  <c r="IL129" i="10"/>
  <c r="ID129" i="10"/>
  <c r="HZ129" i="10"/>
  <c r="IH129" i="10"/>
  <c r="IE129" i="10"/>
  <c r="IN129" i="10"/>
  <c r="IK129" i="10"/>
  <c r="CN129" i="10" l="1"/>
  <c r="FT129" i="10"/>
  <c r="CX129" i="10"/>
  <c r="DA129" i="10"/>
  <c r="HD129" i="10"/>
  <c r="EF129" i="10"/>
  <c r="FL129" i="10"/>
  <c r="CV129" i="10"/>
  <c r="EA129" i="10"/>
  <c r="FK129" i="10"/>
  <c r="GS129" i="10"/>
  <c r="CM129" i="10"/>
  <c r="DQ129" i="10"/>
  <c r="GO129" i="10"/>
  <c r="FA129" i="10"/>
  <c r="CW129" i="10"/>
  <c r="DU129" i="10"/>
  <c r="DN129" i="10"/>
  <c r="EJ129" i="10"/>
  <c r="GE129" i="10"/>
  <c r="CH129" i="10"/>
  <c r="CR129" i="10"/>
  <c r="FF129" i="10"/>
  <c r="GW129" i="10"/>
  <c r="DL129" i="10"/>
  <c r="EX129" i="10"/>
  <c r="EP129" i="10"/>
  <c r="DY129" i="10"/>
  <c r="GT129" i="10"/>
  <c r="HI129" i="10"/>
  <c r="GC129" i="10"/>
  <c r="HA129" i="10"/>
  <c r="EI129" i="10"/>
  <c r="GQ129" i="10"/>
  <c r="EG129" i="10"/>
  <c r="DT129" i="10"/>
  <c r="GM129" i="10"/>
  <c r="CS129" i="10"/>
  <c r="DO129" i="10"/>
  <c r="GH129" i="10"/>
  <c r="DD129" i="10"/>
  <c r="GR129" i="10"/>
  <c r="FZ129" i="10"/>
  <c r="FR129" i="10"/>
  <c r="HB129" i="10"/>
  <c r="FX129" i="10"/>
  <c r="EN129" i="10"/>
  <c r="CF129" i="10"/>
  <c r="DR129" i="10"/>
  <c r="FD129" i="10"/>
  <c r="DM129" i="10"/>
  <c r="FC129" i="10"/>
  <c r="ET129" i="10"/>
  <c r="DI129" i="10"/>
  <c r="GP129" i="10"/>
  <c r="FS129" i="10"/>
  <c r="FO129" i="10"/>
  <c r="FW129" i="10"/>
  <c r="CJ129" i="10"/>
  <c r="DW129" i="10"/>
  <c r="EU129" i="10"/>
  <c r="GX129" i="10"/>
  <c r="CY129" i="10"/>
  <c r="EO129" i="10"/>
  <c r="CT129" i="10"/>
  <c r="HH129" i="10"/>
  <c r="DK129" i="10"/>
  <c r="EH129" i="10"/>
  <c r="HE129" i="10"/>
  <c r="ED129" i="10"/>
  <c r="EE129" i="10"/>
  <c r="EL129" i="10"/>
  <c r="DH129" i="10"/>
  <c r="EQ129" i="10"/>
  <c r="GV129" i="10"/>
  <c r="DV129" i="10"/>
  <c r="DJ129" i="10"/>
  <c r="GF129" i="10"/>
  <c r="EZ129" i="10"/>
  <c r="GU129" i="10"/>
  <c r="FP129" i="10"/>
  <c r="DS129" i="10"/>
  <c r="DC129" i="10"/>
  <c r="CK129" i="10"/>
  <c r="GB129" i="10"/>
  <c r="CG129" i="10"/>
  <c r="DZ129" i="10"/>
  <c r="FI129" i="10"/>
  <c r="FE129" i="10"/>
  <c r="DB129" i="10"/>
  <c r="FG129" i="10"/>
  <c r="CO129" i="10"/>
  <c r="EV129" i="10"/>
  <c r="DF129" i="10"/>
  <c r="EC129" i="10"/>
  <c r="CU129" i="10"/>
  <c r="FJ129" i="10"/>
  <c r="FN129" i="10"/>
  <c r="FB129" i="10"/>
  <c r="GA129" i="10"/>
  <c r="DX129" i="10"/>
  <c r="ER129" i="10"/>
  <c r="CP129" i="10"/>
  <c r="HC129" i="10"/>
  <c r="FQ129" i="10"/>
  <c r="HG129" i="10"/>
  <c r="CQ129" i="10"/>
  <c r="DE129" i="10"/>
  <c r="GZ129" i="10"/>
  <c r="FH129" i="10"/>
  <c r="EY129" i="10"/>
  <c r="GD129" i="10"/>
  <c r="GL129" i="10"/>
  <c r="EK129" i="10"/>
  <c r="FM129" i="10"/>
  <c r="HF129" i="10"/>
  <c r="DP129" i="10"/>
  <c r="GK129" i="10"/>
  <c r="EM129" i="10"/>
  <c r="FY129" i="10"/>
  <c r="EW129" i="10"/>
  <c r="GN129" i="10"/>
  <c r="CL129" i="10"/>
  <c r="GY129" i="10"/>
  <c r="CI129" i="10"/>
  <c r="FV129" i="10"/>
  <c r="GI129" i="10"/>
  <c r="FU129" i="10"/>
  <c r="GJ129" i="10"/>
  <c r="EB129" i="10"/>
  <c r="DG129" i="10"/>
  <c r="CZ129" i="10"/>
  <c r="ES129" i="10"/>
  <c r="GG129" i="10"/>
  <c r="HN129" i="10" l="1"/>
  <c r="HK129" i="10"/>
  <c r="HO130" i="10" l="1"/>
  <c r="HT130" i="10"/>
  <c r="IQ130" i="10"/>
  <c r="IN130" i="10"/>
  <c r="ID130" i="10"/>
  <c r="HQ130" i="10"/>
  <c r="IE130" i="10"/>
  <c r="IL130" i="10"/>
  <c r="HU130" i="10"/>
  <c r="IF130" i="10"/>
  <c r="IC130" i="10"/>
  <c r="HV130" i="10"/>
  <c r="HR130" i="10"/>
  <c r="IB130" i="10"/>
  <c r="HX130" i="10"/>
  <c r="HY130" i="10"/>
  <c r="IK130" i="10"/>
  <c r="IH130" i="10"/>
  <c r="IA130" i="10"/>
  <c r="IM130" i="10"/>
  <c r="II130" i="10"/>
  <c r="HZ130" i="10"/>
  <c r="IP130" i="10"/>
  <c r="IO130" i="10"/>
  <c r="IJ130" i="10"/>
  <c r="HS130" i="10"/>
  <c r="HW130" i="10"/>
  <c r="IG130" i="10"/>
  <c r="FU130" i="10" l="1"/>
  <c r="DV130" i="10"/>
  <c r="GI130" i="10"/>
  <c r="EY130" i="10"/>
  <c r="EC130" i="10"/>
  <c r="EZ130" i="10"/>
  <c r="CY130" i="10"/>
  <c r="EN130" i="10"/>
  <c r="GC130" i="10"/>
  <c r="FA130" i="10"/>
  <c r="GY130" i="10"/>
  <c r="GU130" i="10"/>
  <c r="CF130" i="10"/>
  <c r="CV130" i="10"/>
  <c r="DB130" i="10"/>
  <c r="EQ130" i="10"/>
  <c r="FW130" i="10"/>
  <c r="GR130" i="10"/>
  <c r="HI130" i="10"/>
  <c r="GO130" i="10"/>
  <c r="CZ130" i="10"/>
  <c r="CK130" i="10"/>
  <c r="FR130" i="10"/>
  <c r="CM130" i="10"/>
  <c r="FV130" i="10"/>
  <c r="FH130" i="10"/>
  <c r="CI130" i="10"/>
  <c r="GZ130" i="10"/>
  <c r="EV130" i="10"/>
  <c r="DJ130" i="10"/>
  <c r="EU130" i="10"/>
  <c r="HB130" i="10"/>
  <c r="GT130" i="10"/>
  <c r="DQ130" i="10"/>
  <c r="DG130" i="10"/>
  <c r="EG130" i="10"/>
  <c r="HF130" i="10"/>
  <c r="DW130" i="10"/>
  <c r="CL130" i="10"/>
  <c r="CQ130" i="10"/>
  <c r="FG130" i="10"/>
  <c r="GV130" i="10"/>
  <c r="CJ130" i="10"/>
  <c r="FZ130" i="10"/>
  <c r="EP130" i="10"/>
  <c r="GS130" i="10"/>
  <c r="GD130" i="10"/>
  <c r="EH130" i="10"/>
  <c r="DT130" i="10"/>
  <c r="ER130" i="10"/>
  <c r="CG130" i="10"/>
  <c r="ED130" i="10"/>
  <c r="DI130" i="10"/>
  <c r="CS130" i="10"/>
  <c r="EX130" i="10"/>
  <c r="FK130" i="10"/>
  <c r="FY130" i="10"/>
  <c r="EL130" i="10"/>
  <c r="HA130" i="10"/>
  <c r="DA130" i="10"/>
  <c r="GN130" i="10"/>
  <c r="HG130" i="10"/>
  <c r="EW130" i="10"/>
  <c r="FQ130" i="10"/>
  <c r="FE130" i="10"/>
  <c r="DH130" i="10"/>
  <c r="FO130" i="10"/>
  <c r="DD130" i="10"/>
  <c r="DL130" i="10"/>
  <c r="EA130" i="10"/>
  <c r="FI130" i="10"/>
  <c r="EJ130" i="10"/>
  <c r="CO130" i="10"/>
  <c r="DF130" i="10"/>
  <c r="GX130" i="10"/>
  <c r="GJ130" i="10"/>
  <c r="CT130" i="10"/>
  <c r="DU130" i="10"/>
  <c r="HC130" i="10"/>
  <c r="GH130" i="10"/>
  <c r="EM130" i="10"/>
  <c r="CP130" i="10"/>
  <c r="DZ130" i="10"/>
  <c r="EE130" i="10"/>
  <c r="GP130" i="10"/>
  <c r="DO130" i="10"/>
  <c r="FF130" i="10"/>
  <c r="FL130" i="10"/>
  <c r="GA130" i="10"/>
  <c r="FS130" i="10"/>
  <c r="DY130" i="10"/>
  <c r="FN130" i="10"/>
  <c r="DS130" i="10"/>
  <c r="HH130" i="10"/>
  <c r="FD130" i="10"/>
  <c r="GQ130" i="10"/>
  <c r="CR130" i="10"/>
  <c r="EF130" i="10"/>
  <c r="DE130" i="10"/>
  <c r="EO130" i="10"/>
  <c r="GW130" i="10"/>
  <c r="GG130" i="10"/>
  <c r="GK130" i="10"/>
  <c r="ES130" i="10"/>
  <c r="DP130" i="10"/>
  <c r="DX130" i="10"/>
  <c r="GB130" i="10"/>
  <c r="HE130" i="10"/>
  <c r="ET130" i="10"/>
  <c r="GM130" i="10"/>
  <c r="CH130" i="10"/>
  <c r="HD130" i="10"/>
  <c r="FM130" i="10"/>
  <c r="FB130" i="10"/>
  <c r="DC130" i="10"/>
  <c r="DK130" i="10"/>
  <c r="DM130" i="10"/>
  <c r="CX130" i="10"/>
  <c r="GE130" i="10"/>
  <c r="GF130" i="10"/>
  <c r="FX130" i="10"/>
  <c r="DN130" i="10"/>
  <c r="FT130" i="10"/>
  <c r="CU130" i="10"/>
  <c r="FC130" i="10"/>
  <c r="CW130" i="10"/>
  <c r="EB130" i="10"/>
  <c r="EK130" i="10"/>
  <c r="GL130" i="10"/>
  <c r="FJ130" i="10"/>
  <c r="FP130" i="10"/>
  <c r="DR130" i="10"/>
  <c r="EI130" i="10"/>
  <c r="CN130" i="10"/>
  <c r="HK130" i="10" l="1"/>
  <c r="HN130" i="10"/>
  <c r="HO131" i="10" l="1"/>
  <c r="IE131" i="10"/>
  <c r="IG131" i="10"/>
  <c r="ID131" i="10"/>
  <c r="HQ131" i="10"/>
  <c r="IQ131" i="10"/>
  <c r="IB131" i="10"/>
  <c r="HW131" i="10"/>
  <c r="IN131" i="10"/>
  <c r="II131" i="10"/>
  <c r="IK131" i="10"/>
  <c r="HU131" i="10"/>
  <c r="HR131" i="10"/>
  <c r="HY131" i="10"/>
  <c r="IO131" i="10"/>
  <c r="IH131" i="10"/>
  <c r="IL131" i="10"/>
  <c r="IC131" i="10"/>
  <c r="IM131" i="10"/>
  <c r="HV131" i="10"/>
  <c r="HS131" i="10"/>
  <c r="IP131" i="10"/>
  <c r="HZ131" i="10"/>
  <c r="IF131" i="10"/>
  <c r="HX131" i="10"/>
  <c r="IJ131" i="10"/>
  <c r="IA131" i="10"/>
  <c r="HT131" i="10"/>
  <c r="CU131" i="10" l="1"/>
  <c r="EJ131" i="10"/>
  <c r="HB131" i="10"/>
  <c r="GU131" i="10"/>
  <c r="FT131" i="10"/>
  <c r="GB131" i="10"/>
  <c r="DY131" i="10"/>
  <c r="GX131" i="10"/>
  <c r="HA131" i="10"/>
  <c r="CJ131" i="10"/>
  <c r="CI131" i="10"/>
  <c r="DB131" i="10"/>
  <c r="DR131" i="10"/>
  <c r="EE131" i="10"/>
  <c r="FZ131" i="10"/>
  <c r="DX131" i="10"/>
  <c r="FS131" i="10"/>
  <c r="DF131" i="10"/>
  <c r="EL131" i="10"/>
  <c r="GV131" i="10"/>
  <c r="FH131" i="10"/>
  <c r="FA131" i="10"/>
  <c r="DK131" i="10"/>
  <c r="DD131" i="10"/>
  <c r="CN131" i="10"/>
  <c r="CX131" i="10"/>
  <c r="FX131" i="10"/>
  <c r="DP131" i="10"/>
  <c r="GA131" i="10"/>
  <c r="CO131" i="10"/>
  <c r="FY131" i="10"/>
  <c r="FG131" i="10"/>
  <c r="FV131" i="10"/>
  <c r="CF131" i="10"/>
  <c r="EQ131" i="10"/>
  <c r="HI131" i="10"/>
  <c r="GM131" i="10"/>
  <c r="HG131" i="10"/>
  <c r="CV131" i="10"/>
  <c r="EB131" i="10"/>
  <c r="DS131" i="10"/>
  <c r="EP131" i="10"/>
  <c r="FU131" i="10"/>
  <c r="HD131" i="10"/>
  <c r="DA131" i="10"/>
  <c r="CM131" i="10"/>
  <c r="EN131" i="10"/>
  <c r="GE131" i="10"/>
  <c r="GK131" i="10"/>
  <c r="FF131" i="10"/>
  <c r="FI131" i="10"/>
  <c r="EX131" i="10"/>
  <c r="CL131" i="10"/>
  <c r="FR131" i="10"/>
  <c r="GY131" i="10"/>
  <c r="GF131" i="10"/>
  <c r="GJ131" i="10"/>
  <c r="GZ131" i="10"/>
  <c r="GG131" i="10"/>
  <c r="DO131" i="10"/>
  <c r="EA131" i="10"/>
  <c r="CS131" i="10"/>
  <c r="DW131" i="10"/>
  <c r="CK131" i="10"/>
  <c r="EZ131" i="10"/>
  <c r="ES131" i="10"/>
  <c r="FK131" i="10"/>
  <c r="FJ131" i="10"/>
  <c r="EI131" i="10"/>
  <c r="DM131" i="10"/>
  <c r="GW131" i="10"/>
  <c r="GP131" i="10"/>
  <c r="DL131" i="10"/>
  <c r="DI131" i="10"/>
  <c r="HF131" i="10"/>
  <c r="CZ131" i="10"/>
  <c r="GC131" i="10"/>
  <c r="CQ131" i="10"/>
  <c r="EU131" i="10"/>
  <c r="GQ131" i="10"/>
  <c r="HH131" i="10"/>
  <c r="GS131" i="10"/>
  <c r="EK131" i="10"/>
  <c r="DN131" i="10"/>
  <c r="FC131" i="10"/>
  <c r="CT131" i="10"/>
  <c r="EV131" i="10"/>
  <c r="EO131" i="10"/>
  <c r="EH131" i="10"/>
  <c r="GO131" i="10"/>
  <c r="EY131" i="10"/>
  <c r="DC131" i="10"/>
  <c r="DE131" i="10"/>
  <c r="DZ131" i="10"/>
  <c r="FO131" i="10"/>
  <c r="CG131" i="10"/>
  <c r="DG131" i="10"/>
  <c r="CY131" i="10"/>
  <c r="HE131" i="10"/>
  <c r="FQ131" i="10"/>
  <c r="FB131" i="10"/>
  <c r="EF131" i="10"/>
  <c r="CP131" i="10"/>
  <c r="DH131" i="10"/>
  <c r="ER131" i="10"/>
  <c r="DQ131" i="10"/>
  <c r="GR131" i="10"/>
  <c r="DV131" i="10"/>
  <c r="FN131" i="10"/>
  <c r="EG131" i="10"/>
  <c r="CW131" i="10"/>
  <c r="GL131" i="10"/>
  <c r="FM131" i="10"/>
  <c r="CR131" i="10"/>
  <c r="EM131" i="10"/>
  <c r="FE131" i="10"/>
  <c r="DT131" i="10"/>
  <c r="GT131" i="10"/>
  <c r="FW131" i="10"/>
  <c r="EC131" i="10"/>
  <c r="FL131" i="10"/>
  <c r="FP131" i="10"/>
  <c r="CH131" i="10"/>
  <c r="FD131" i="10"/>
  <c r="HC131" i="10"/>
  <c r="EW131" i="10"/>
  <c r="GD131" i="10"/>
  <c r="GI131" i="10"/>
  <c r="ED131" i="10"/>
  <c r="DU131" i="10"/>
  <c r="DJ131" i="10"/>
  <c r="GH131" i="10"/>
  <c r="ET131" i="10"/>
  <c r="GN131" i="10"/>
  <c r="HK131" i="10" l="1"/>
  <c r="HN131" i="10"/>
  <c r="HO132" i="10" l="1"/>
  <c r="IE132" i="10"/>
  <c r="IN132" i="10"/>
  <c r="IM132" i="10"/>
  <c r="IB132" i="10"/>
  <c r="HZ132" i="10"/>
  <c r="II132" i="10"/>
  <c r="IK132" i="10"/>
  <c r="HS132" i="10"/>
  <c r="HX132" i="10"/>
  <c r="HW132" i="10"/>
  <c r="HY132" i="10"/>
  <c r="HV132" i="10"/>
  <c r="HR132" i="10"/>
  <c r="HU132" i="10"/>
  <c r="IG132" i="10"/>
  <c r="HQ132" i="10"/>
  <c r="HT132" i="10"/>
  <c r="IJ132" i="10"/>
  <c r="IC132" i="10"/>
  <c r="IQ132" i="10"/>
  <c r="IF132" i="10"/>
  <c r="IP132" i="10"/>
  <c r="IO132" i="10"/>
  <c r="IA132" i="10"/>
  <c r="IH132" i="10"/>
  <c r="IL132" i="10"/>
  <c r="ID132" i="10"/>
  <c r="GI132" i="10" l="1"/>
  <c r="GP132" i="10"/>
  <c r="DJ132" i="10"/>
  <c r="EM132" i="10"/>
  <c r="HE132" i="10"/>
  <c r="EK132" i="10"/>
  <c r="FK132" i="10"/>
  <c r="FI132" i="10"/>
  <c r="EQ132" i="10"/>
  <c r="EL132" i="10"/>
  <c r="HB132" i="10"/>
  <c r="DC132" i="10"/>
  <c r="GE132" i="10"/>
  <c r="DB132" i="10"/>
  <c r="DQ132" i="10"/>
  <c r="DI132" i="10"/>
  <c r="GZ132" i="10"/>
  <c r="EP132" i="10"/>
  <c r="CO132" i="10"/>
  <c r="EE132" i="10"/>
  <c r="GH132" i="10"/>
  <c r="DN132" i="10"/>
  <c r="HD132" i="10"/>
  <c r="GX132" i="10"/>
  <c r="CR132" i="10"/>
  <c r="DZ132" i="10"/>
  <c r="HC132" i="10"/>
  <c r="FN132" i="10"/>
  <c r="DE132" i="10"/>
  <c r="GC132" i="10"/>
  <c r="EA132" i="10"/>
  <c r="DA132" i="10"/>
  <c r="GA132" i="10"/>
  <c r="DR132" i="10"/>
  <c r="FA132" i="10"/>
  <c r="EF132" i="10"/>
  <c r="DT132" i="10"/>
  <c r="EI132" i="10"/>
  <c r="GM132" i="10"/>
  <c r="FT132" i="10"/>
  <c r="EO132" i="10"/>
  <c r="FW132" i="10"/>
  <c r="CP132" i="10"/>
  <c r="EV132" i="10"/>
  <c r="GY132" i="10"/>
  <c r="DK132" i="10"/>
  <c r="DH132" i="10"/>
  <c r="GV132" i="10"/>
  <c r="CQ132" i="10"/>
  <c r="CM132" i="10"/>
  <c r="DF132" i="10"/>
  <c r="CG132" i="10"/>
  <c r="DX132" i="10"/>
  <c r="CY132" i="10"/>
  <c r="FM132" i="10"/>
  <c r="EZ132" i="10"/>
  <c r="FV132" i="10"/>
  <c r="FE132" i="10"/>
  <c r="GF132" i="10"/>
  <c r="GD132" i="10"/>
  <c r="CW132" i="10"/>
  <c r="FO132" i="10"/>
  <c r="EU132" i="10"/>
  <c r="DW132" i="10"/>
  <c r="EN132" i="10"/>
  <c r="FY132" i="10"/>
  <c r="FZ132" i="10"/>
  <c r="FD132" i="10"/>
  <c r="GQ132" i="10"/>
  <c r="EB132" i="10"/>
  <c r="GU132" i="10"/>
  <c r="CT132" i="10"/>
  <c r="DM132" i="10"/>
  <c r="FR132" i="10"/>
  <c r="HG132" i="10"/>
  <c r="CX132" i="10"/>
  <c r="CJ132" i="10"/>
  <c r="EC132" i="10"/>
  <c r="CZ132" i="10"/>
  <c r="FG132" i="10"/>
  <c r="GN132" i="10"/>
  <c r="EG132" i="10"/>
  <c r="GO132" i="10"/>
  <c r="FL132" i="10"/>
  <c r="ER132" i="10"/>
  <c r="EH132" i="10"/>
  <c r="DL132" i="10"/>
  <c r="GJ132" i="10"/>
  <c r="DS132" i="10"/>
  <c r="CN132" i="10"/>
  <c r="HA132" i="10"/>
  <c r="GB132" i="10"/>
  <c r="DV132" i="10"/>
  <c r="CK132" i="10"/>
  <c r="DD132" i="10"/>
  <c r="DU132" i="10"/>
  <c r="ET132" i="10"/>
  <c r="FB132" i="10"/>
  <c r="FC132" i="10"/>
  <c r="CL132" i="10"/>
  <c r="FH132" i="10"/>
  <c r="HI132" i="10"/>
  <c r="GW132" i="10"/>
  <c r="CV132" i="10"/>
  <c r="DY132" i="10"/>
  <c r="DO132" i="10"/>
  <c r="GT132" i="10"/>
  <c r="CS132" i="10"/>
  <c r="CF132" i="10"/>
  <c r="EJ132" i="10"/>
  <c r="EX132" i="10"/>
  <c r="FP132" i="10"/>
  <c r="ED132" i="10"/>
  <c r="HH132" i="10"/>
  <c r="GK132" i="10"/>
  <c r="FS132" i="10"/>
  <c r="FQ132" i="10"/>
  <c r="CH132" i="10"/>
  <c r="GR132" i="10"/>
  <c r="EY132" i="10"/>
  <c r="HF132" i="10"/>
  <c r="GG132" i="10"/>
  <c r="FU132" i="10"/>
  <c r="FX132" i="10"/>
  <c r="CI132" i="10"/>
  <c r="GL132" i="10"/>
  <c r="FJ132" i="10"/>
  <c r="DP132" i="10"/>
  <c r="EW132" i="10"/>
  <c r="GS132" i="10"/>
  <c r="ES132" i="10"/>
  <c r="FF132" i="10"/>
  <c r="DG132" i="10"/>
  <c r="CU132" i="10"/>
  <c r="HK132" i="10" l="1"/>
  <c r="HN132" i="10"/>
  <c r="HO133" i="10" l="1"/>
  <c r="IF133" i="10"/>
  <c r="IN133" i="10"/>
  <c r="HQ133" i="10"/>
  <c r="IA133" i="10"/>
  <c r="IH133" i="10"/>
  <c r="HX133" i="10"/>
  <c r="IB133" i="10"/>
  <c r="HV133" i="10"/>
  <c r="IL133" i="10"/>
  <c r="IP133" i="10"/>
  <c r="ID133" i="10"/>
  <c r="IM133" i="10"/>
  <c r="HZ133" i="10"/>
  <c r="IC133" i="10"/>
  <c r="IE133" i="10"/>
  <c r="HU133" i="10"/>
  <c r="HS133" i="10"/>
  <c r="IG133" i="10"/>
  <c r="IO133" i="10"/>
  <c r="HW133" i="10"/>
  <c r="IJ133" i="10"/>
  <c r="HY133" i="10"/>
  <c r="IQ133" i="10"/>
  <c r="II133" i="10"/>
  <c r="HR133" i="10"/>
  <c r="IK133" i="10"/>
  <c r="HT133" i="10"/>
  <c r="FF133" i="10" l="1"/>
  <c r="FL133" i="10"/>
  <c r="EF133" i="10"/>
  <c r="EM133" i="10"/>
  <c r="GT133" i="10"/>
  <c r="HA133" i="10"/>
  <c r="HG133" i="10"/>
  <c r="GF133" i="10"/>
  <c r="CP133" i="10"/>
  <c r="HC133" i="10"/>
  <c r="HB133" i="10"/>
  <c r="FS133" i="10"/>
  <c r="FD133" i="10"/>
  <c r="GG133" i="10"/>
  <c r="DO133" i="10"/>
  <c r="CK133" i="10"/>
  <c r="EC133" i="10"/>
  <c r="FO133" i="10"/>
  <c r="DK133" i="10"/>
  <c r="GC133" i="10"/>
  <c r="DB133" i="10"/>
  <c r="FX133" i="10"/>
  <c r="CX133" i="10"/>
  <c r="FT133" i="10"/>
  <c r="FI133" i="10"/>
  <c r="GL133" i="10"/>
  <c r="HF133" i="10"/>
  <c r="CF133" i="10"/>
  <c r="DV133" i="10"/>
  <c r="CJ133" i="10"/>
  <c r="CW133" i="10"/>
  <c r="GY133" i="10"/>
  <c r="DE133" i="10"/>
  <c r="GE133" i="10"/>
  <c r="DM133" i="10"/>
  <c r="EQ133" i="10"/>
  <c r="DC133" i="10"/>
  <c r="CZ133" i="10"/>
  <c r="EA133" i="10"/>
  <c r="FG133" i="10"/>
  <c r="FB133" i="10"/>
  <c r="FY133" i="10"/>
  <c r="EP133" i="10"/>
  <c r="CG133" i="10"/>
  <c r="CI133" i="10"/>
  <c r="GN133" i="10"/>
  <c r="CQ133" i="10"/>
  <c r="GZ133" i="10"/>
  <c r="EY133" i="10"/>
  <c r="CT133" i="10"/>
  <c r="FN133" i="10"/>
  <c r="FJ133" i="10"/>
  <c r="GW133" i="10"/>
  <c r="DL133" i="10"/>
  <c r="GU133" i="10"/>
  <c r="FM133" i="10"/>
  <c r="GM133" i="10"/>
  <c r="HD133" i="10"/>
  <c r="FK133" i="10"/>
  <c r="CV133" i="10"/>
  <c r="EV133" i="10"/>
  <c r="CH133" i="10"/>
  <c r="CN133" i="10"/>
  <c r="FR133" i="10"/>
  <c r="FE133" i="10"/>
  <c r="FW133" i="10"/>
  <c r="DZ133" i="10"/>
  <c r="EL133" i="10"/>
  <c r="FP133" i="10"/>
  <c r="DW133" i="10"/>
  <c r="DA133" i="10"/>
  <c r="ES133" i="10"/>
  <c r="DG133" i="10"/>
  <c r="FQ133" i="10"/>
  <c r="DY133" i="10"/>
  <c r="DS133" i="10"/>
  <c r="FV133" i="10"/>
  <c r="EO133" i="10"/>
  <c r="CR133" i="10"/>
  <c r="GV133" i="10"/>
  <c r="EX133" i="10"/>
  <c r="DD133" i="10"/>
  <c r="DH133" i="10"/>
  <c r="DQ133" i="10"/>
  <c r="GS133" i="10"/>
  <c r="EG133" i="10"/>
  <c r="DR133" i="10"/>
  <c r="GJ133" i="10"/>
  <c r="CU133" i="10"/>
  <c r="ET133" i="10"/>
  <c r="EN133" i="10"/>
  <c r="GA133" i="10"/>
  <c r="GI133" i="10"/>
  <c r="CS133" i="10"/>
  <c r="GD133" i="10"/>
  <c r="EE133" i="10"/>
  <c r="GK133" i="10"/>
  <c r="FC133" i="10"/>
  <c r="GO133" i="10"/>
  <c r="FZ133" i="10"/>
  <c r="DF133" i="10"/>
  <c r="FA133" i="10"/>
  <c r="CO133" i="10"/>
  <c r="DJ133" i="10"/>
  <c r="GB133" i="10"/>
  <c r="GR133" i="10"/>
  <c r="HH133" i="10"/>
  <c r="HI133" i="10"/>
  <c r="EH133" i="10"/>
  <c r="EB133" i="10"/>
  <c r="CY133" i="10"/>
  <c r="EI133" i="10"/>
  <c r="DN133" i="10"/>
  <c r="EK133" i="10"/>
  <c r="CL133" i="10"/>
  <c r="EZ133" i="10"/>
  <c r="GX133" i="10"/>
  <c r="FU133" i="10"/>
  <c r="EW133" i="10"/>
  <c r="ED133" i="10"/>
  <c r="FH133" i="10"/>
  <c r="ER133" i="10"/>
  <c r="GQ133" i="10"/>
  <c r="DX133" i="10"/>
  <c r="DT133" i="10"/>
  <c r="GH133" i="10"/>
  <c r="HE133" i="10"/>
  <c r="DU133" i="10"/>
  <c r="EU133" i="10"/>
  <c r="DP133" i="10"/>
  <c r="EJ133" i="10"/>
  <c r="CM133" i="10"/>
  <c r="GP133" i="10"/>
  <c r="DI133" i="10"/>
  <c r="HK133" i="10" l="1"/>
  <c r="HN133" i="10"/>
  <c r="HO134" i="10" l="1"/>
  <c r="IP134" i="10"/>
  <c r="IF134" i="10"/>
  <c r="IQ134" i="10"/>
  <c r="II134" i="10"/>
  <c r="HW134" i="10"/>
  <c r="IK134" i="10"/>
  <c r="ID134" i="10"/>
  <c r="HV134" i="10"/>
  <c r="HT134" i="10"/>
  <c r="IJ134" i="10"/>
  <c r="IA134" i="10"/>
  <c r="IO134" i="10"/>
  <c r="HU134" i="10"/>
  <c r="HS134" i="10"/>
  <c r="IH134" i="10"/>
  <c r="IG134" i="10"/>
  <c r="IB134" i="10"/>
  <c r="IL134" i="10"/>
  <c r="IN134" i="10"/>
  <c r="HY134" i="10"/>
  <c r="IM134" i="10"/>
  <c r="HZ134" i="10"/>
  <c r="HR134" i="10"/>
  <c r="HQ134" i="10"/>
  <c r="IE134" i="10"/>
  <c r="IC134" i="10"/>
  <c r="HX134" i="10"/>
  <c r="DU134" i="10" l="1"/>
  <c r="ES134" i="10"/>
  <c r="CY134" i="10"/>
  <c r="GD134" i="10"/>
  <c r="CR134" i="10"/>
  <c r="CN134" i="10"/>
  <c r="CQ134" i="10"/>
  <c r="CW134" i="10"/>
  <c r="DO134" i="10"/>
  <c r="CM134" i="10"/>
  <c r="EE134" i="10"/>
  <c r="CV134" i="10"/>
  <c r="CF134" i="10"/>
  <c r="HE134" i="10"/>
  <c r="EK134" i="10"/>
  <c r="FC134" i="10"/>
  <c r="DD134" i="10"/>
  <c r="FW134" i="10"/>
  <c r="CT134" i="10"/>
  <c r="GE134" i="10"/>
  <c r="FO134" i="10"/>
  <c r="FL134" i="10"/>
  <c r="GA134" i="10"/>
  <c r="GZ134" i="10"/>
  <c r="CK134" i="10"/>
  <c r="DP134" i="10"/>
  <c r="DT134" i="10"/>
  <c r="EH134" i="10"/>
  <c r="GI134" i="10"/>
  <c r="FV134" i="10"/>
  <c r="EV134" i="10"/>
  <c r="CI134" i="10"/>
  <c r="DV134" i="10"/>
  <c r="FD134" i="10"/>
  <c r="CL134" i="10"/>
  <c r="EF134" i="10"/>
  <c r="EZ134" i="10"/>
  <c r="FJ134" i="10"/>
  <c r="HH134" i="10"/>
  <c r="EN134" i="10"/>
  <c r="DY134" i="10"/>
  <c r="FK134" i="10"/>
  <c r="EP134" i="10"/>
  <c r="HF134" i="10"/>
  <c r="HB134" i="10"/>
  <c r="ED134" i="10"/>
  <c r="DQ134" i="10"/>
  <c r="CG134" i="10"/>
  <c r="GC134" i="10"/>
  <c r="DI134" i="10"/>
  <c r="EB134" i="10"/>
  <c r="CS134" i="10"/>
  <c r="EO134" i="10"/>
  <c r="CH134" i="10"/>
  <c r="GN134" i="10"/>
  <c r="CJ134" i="10"/>
  <c r="GG134" i="10"/>
  <c r="DX134" i="10"/>
  <c r="DS134" i="10"/>
  <c r="FG134" i="10"/>
  <c r="GF134" i="10"/>
  <c r="ER134" i="10"/>
  <c r="FH134" i="10"/>
  <c r="GB134" i="10"/>
  <c r="CU134" i="10"/>
  <c r="DG134" i="10"/>
  <c r="GM134" i="10"/>
  <c r="FB134" i="10"/>
  <c r="FI134" i="10"/>
  <c r="CP134" i="10"/>
  <c r="GO134" i="10"/>
  <c r="DM134" i="10"/>
  <c r="EL134" i="10"/>
  <c r="FU134" i="10"/>
  <c r="EG134" i="10"/>
  <c r="DL134" i="10"/>
  <c r="CZ134" i="10"/>
  <c r="HA134" i="10"/>
  <c r="FM134" i="10"/>
  <c r="EW134" i="10"/>
  <c r="DN134" i="10"/>
  <c r="GK134" i="10"/>
  <c r="FE134" i="10"/>
  <c r="DE134" i="10"/>
  <c r="DJ134" i="10"/>
  <c r="GQ134" i="10"/>
  <c r="CO134" i="10"/>
  <c r="DR134" i="10"/>
  <c r="DA134" i="10"/>
  <c r="GU134" i="10"/>
  <c r="EA134" i="10"/>
  <c r="CX134" i="10"/>
  <c r="HG134" i="10"/>
  <c r="GV134" i="10"/>
  <c r="EQ134" i="10"/>
  <c r="FS134" i="10"/>
  <c r="GH134" i="10"/>
  <c r="GR134" i="10"/>
  <c r="ET134" i="10"/>
  <c r="FQ134" i="10"/>
  <c r="HD134" i="10"/>
  <c r="FY134" i="10"/>
  <c r="GL134" i="10"/>
  <c r="HC134" i="10"/>
  <c r="EI134" i="10"/>
  <c r="FR134" i="10"/>
  <c r="GY134" i="10"/>
  <c r="EJ134" i="10"/>
  <c r="GP134" i="10"/>
  <c r="GX134" i="10"/>
  <c r="DF134" i="10"/>
  <c r="GS134" i="10"/>
  <c r="FP134" i="10"/>
  <c r="GW134" i="10"/>
  <c r="DC134" i="10"/>
  <c r="DB134" i="10"/>
  <c r="GT134" i="10"/>
  <c r="GJ134" i="10"/>
  <c r="DH134" i="10"/>
  <c r="DZ134" i="10"/>
  <c r="FN134" i="10"/>
  <c r="DK134" i="10"/>
  <c r="HI134" i="10"/>
  <c r="EM134" i="10"/>
  <c r="FA134" i="10"/>
  <c r="DW134" i="10"/>
  <c r="FX134" i="10"/>
  <c r="FZ134" i="10"/>
  <c r="FT134" i="10"/>
  <c r="EU134" i="10"/>
  <c r="EX134" i="10"/>
  <c r="EY134" i="10"/>
  <c r="EC134" i="10"/>
  <c r="FF134" i="10"/>
  <c r="HK134" i="10" l="1"/>
  <c r="HN134" i="10"/>
  <c r="HO135" i="10" l="1"/>
  <c r="IK135" i="10"/>
  <c r="IM135" i="10"/>
  <c r="HR135" i="10"/>
  <c r="IH135" i="10"/>
  <c r="IJ135" i="10"/>
  <c r="HT135" i="10"/>
  <c r="HY135" i="10"/>
  <c r="II135" i="10"/>
  <c r="IP135" i="10"/>
  <c r="HS135" i="10"/>
  <c r="IA135" i="10"/>
  <c r="HX135" i="10"/>
  <c r="HZ135" i="10"/>
  <c r="IB135" i="10"/>
  <c r="IF135" i="10"/>
  <c r="HQ135" i="10"/>
  <c r="IG135" i="10"/>
  <c r="IE135" i="10"/>
  <c r="IC135" i="10"/>
  <c r="HU135" i="10"/>
  <c r="HW135" i="10"/>
  <c r="ID135" i="10"/>
  <c r="IL135" i="10"/>
  <c r="HV135" i="10"/>
  <c r="IN135" i="10"/>
  <c r="IQ135" i="10"/>
  <c r="IO135" i="10"/>
  <c r="EY135" i="10" l="1"/>
  <c r="DE135" i="10"/>
  <c r="EN135" i="10"/>
  <c r="CW135" i="10"/>
  <c r="DF135" i="10"/>
  <c r="EQ135" i="10"/>
  <c r="FM135" i="10"/>
  <c r="FH135" i="10"/>
  <c r="DQ135" i="10"/>
  <c r="EV135" i="10"/>
  <c r="EK135" i="10"/>
  <c r="EM135" i="10"/>
  <c r="EW135" i="10"/>
  <c r="HI135" i="10"/>
  <c r="GW135" i="10"/>
  <c r="GR135" i="10"/>
  <c r="GK135" i="10"/>
  <c r="DG135" i="10"/>
  <c r="DI135" i="10"/>
  <c r="FD135" i="10"/>
  <c r="FW135" i="10"/>
  <c r="ES135" i="10"/>
  <c r="DR135" i="10"/>
  <c r="CG135" i="10"/>
  <c r="FC135" i="10"/>
  <c r="DW135" i="10"/>
  <c r="FN135" i="10"/>
  <c r="EI135" i="10"/>
  <c r="DA135" i="10"/>
  <c r="EL135" i="10"/>
  <c r="GG135" i="10"/>
  <c r="DY135" i="10"/>
  <c r="CK135" i="10"/>
  <c r="CF135" i="10"/>
  <c r="CV135" i="10"/>
  <c r="GM135" i="10"/>
  <c r="CY135" i="10"/>
  <c r="FY135" i="10"/>
  <c r="CP135" i="10"/>
  <c r="FJ135" i="10"/>
  <c r="CN135" i="10"/>
  <c r="CJ135" i="10"/>
  <c r="FF135" i="10"/>
  <c r="GP135" i="10"/>
  <c r="CZ135" i="10"/>
  <c r="HB135" i="10"/>
  <c r="DU135" i="10"/>
  <c r="DZ135" i="10"/>
  <c r="DM135" i="10"/>
  <c r="CI135" i="10"/>
  <c r="FX135" i="10"/>
  <c r="GY135" i="10"/>
  <c r="EA135" i="10"/>
  <c r="EG135" i="10"/>
  <c r="DS135" i="10"/>
  <c r="EP135" i="10"/>
  <c r="DT135" i="10"/>
  <c r="EE135" i="10"/>
  <c r="DB135" i="10"/>
  <c r="GB135" i="10"/>
  <c r="EU135" i="10"/>
  <c r="GX135" i="10"/>
  <c r="GV135" i="10"/>
  <c r="HA135" i="10"/>
  <c r="ER135" i="10"/>
  <c r="ED135" i="10"/>
  <c r="FV135" i="10"/>
  <c r="HE135" i="10"/>
  <c r="FZ135" i="10"/>
  <c r="DL135" i="10"/>
  <c r="EF135" i="10"/>
  <c r="GD135" i="10"/>
  <c r="EC135" i="10"/>
  <c r="GT135" i="10"/>
  <c r="HD135" i="10"/>
  <c r="DJ135" i="10"/>
  <c r="FI135" i="10"/>
  <c r="EO135" i="10"/>
  <c r="EZ135" i="10"/>
  <c r="FO135" i="10"/>
  <c r="DO135" i="10"/>
  <c r="FS135" i="10"/>
  <c r="ET135" i="10"/>
  <c r="CL135" i="10"/>
  <c r="CX135" i="10"/>
  <c r="GJ135" i="10"/>
  <c r="GQ135" i="10"/>
  <c r="CH135" i="10"/>
  <c r="FL135" i="10"/>
  <c r="FQ135" i="10"/>
  <c r="GZ135" i="10"/>
  <c r="HG135" i="10"/>
  <c r="GF135" i="10"/>
  <c r="GI135" i="10"/>
  <c r="EJ135" i="10"/>
  <c r="FG135" i="10"/>
  <c r="GE135" i="10"/>
  <c r="DH135" i="10"/>
  <c r="GL135" i="10"/>
  <c r="CO135" i="10"/>
  <c r="GO135" i="10"/>
  <c r="GN135" i="10"/>
  <c r="HH135" i="10"/>
  <c r="GA135" i="10"/>
  <c r="CQ135" i="10"/>
  <c r="HC135" i="10"/>
  <c r="HF135" i="10"/>
  <c r="DK135" i="10"/>
  <c r="FR135" i="10"/>
  <c r="GU135" i="10"/>
  <c r="FU135" i="10"/>
  <c r="DX135" i="10"/>
  <c r="FK135" i="10"/>
  <c r="DP135" i="10"/>
  <c r="CM135" i="10"/>
  <c r="GS135" i="10"/>
  <c r="FB135" i="10"/>
  <c r="EH135" i="10"/>
  <c r="EX135" i="10"/>
  <c r="FT135" i="10"/>
  <c r="FP135" i="10"/>
  <c r="GH135" i="10"/>
  <c r="DN135" i="10"/>
  <c r="CU135" i="10"/>
  <c r="GC135" i="10"/>
  <c r="DV135" i="10"/>
  <c r="DD135" i="10"/>
  <c r="CR135" i="10"/>
  <c r="CS135" i="10"/>
  <c r="DC135" i="10"/>
  <c r="FE135" i="10"/>
  <c r="EB135" i="10"/>
  <c r="CT135" i="10"/>
  <c r="FA135" i="10"/>
  <c r="HN135" i="10" l="1"/>
  <c r="HK135" i="10"/>
  <c r="HO136" i="10" l="1"/>
  <c r="IN136" i="10"/>
  <c r="IH136" i="10"/>
  <c r="IM136" i="10"/>
  <c r="IB136" i="10"/>
  <c r="HX136" i="10"/>
  <c r="HW136" i="10"/>
  <c r="IK136" i="10"/>
  <c r="IG136" i="10"/>
  <c r="IE136" i="10"/>
  <c r="IQ136" i="10"/>
  <c r="IP136" i="10"/>
  <c r="HV136" i="10"/>
  <c r="II136" i="10"/>
  <c r="HR136" i="10"/>
  <c r="HS136" i="10"/>
  <c r="IJ136" i="10"/>
  <c r="HZ136" i="10"/>
  <c r="HT136" i="10"/>
  <c r="HY136" i="10"/>
  <c r="HQ136" i="10"/>
  <c r="IA136" i="10"/>
  <c r="HU136" i="10"/>
  <c r="IL136" i="10"/>
  <c r="IC136" i="10"/>
  <c r="IF136" i="10"/>
  <c r="IO136" i="10"/>
  <c r="ID136" i="10"/>
  <c r="CU136" i="10" l="1"/>
  <c r="GD136" i="10"/>
  <c r="EI136" i="10"/>
  <c r="DD136" i="10"/>
  <c r="HH136" i="10"/>
  <c r="GQ136" i="10"/>
  <c r="EF136" i="10"/>
  <c r="DS136" i="10"/>
  <c r="CP136" i="10"/>
  <c r="DR136" i="10"/>
  <c r="FM136" i="10"/>
  <c r="GA136" i="10"/>
  <c r="DZ136" i="10"/>
  <c r="GH136" i="10"/>
  <c r="HC136" i="10"/>
  <c r="FQ136" i="10"/>
  <c r="GT136" i="10"/>
  <c r="EE136" i="10"/>
  <c r="CJ136" i="10"/>
  <c r="EL136" i="10"/>
  <c r="DE136" i="10"/>
  <c r="CO136" i="10"/>
  <c r="EP136" i="10"/>
  <c r="CG136" i="10"/>
  <c r="EX136" i="10"/>
  <c r="GC136" i="10"/>
  <c r="FR136" i="10"/>
  <c r="GF136" i="10"/>
  <c r="FI136" i="10"/>
  <c r="EU136" i="10"/>
  <c r="CZ136" i="10"/>
  <c r="DA136" i="10"/>
  <c r="EW136" i="10"/>
  <c r="ES136" i="10"/>
  <c r="CT136" i="10"/>
  <c r="CX136" i="10"/>
  <c r="EA136" i="10"/>
  <c r="FW136" i="10"/>
  <c r="FJ136" i="10"/>
  <c r="HD136" i="10"/>
  <c r="FF136" i="10"/>
  <c r="EK136" i="10"/>
  <c r="GS136" i="10"/>
  <c r="DV136" i="10"/>
  <c r="GI136" i="10"/>
  <c r="GX136" i="10"/>
  <c r="CF136" i="10"/>
  <c r="EQ136" i="10"/>
  <c r="HA136" i="10"/>
  <c r="FE136" i="10"/>
  <c r="FK136" i="10"/>
  <c r="DO136" i="10"/>
  <c r="ER136" i="10"/>
  <c r="CK136" i="10"/>
  <c r="EY136" i="10"/>
  <c r="DX136" i="10"/>
  <c r="GB136" i="10"/>
  <c r="FD136" i="10"/>
  <c r="CM136" i="10"/>
  <c r="GL136" i="10"/>
  <c r="ET136" i="10"/>
  <c r="FV136" i="10"/>
  <c r="FX136" i="10"/>
  <c r="CV136" i="10"/>
  <c r="DI136" i="10"/>
  <c r="EN136" i="10"/>
  <c r="HG136" i="10"/>
  <c r="DN136" i="10"/>
  <c r="EH136" i="10"/>
  <c r="GN136" i="10"/>
  <c r="GJ136" i="10"/>
  <c r="DL136" i="10"/>
  <c r="EG136" i="10"/>
  <c r="FY136" i="10"/>
  <c r="DW136" i="10"/>
  <c r="HI136" i="10"/>
  <c r="EB136" i="10"/>
  <c r="CH136" i="10"/>
  <c r="GP136" i="10"/>
  <c r="GR136" i="10"/>
  <c r="DC136" i="10"/>
  <c r="FP136" i="10"/>
  <c r="CQ136" i="10"/>
  <c r="FL136" i="10"/>
  <c r="EC136" i="10"/>
  <c r="DT136" i="10"/>
  <c r="CN136" i="10"/>
  <c r="FC136" i="10"/>
  <c r="DQ136" i="10"/>
  <c r="EV136" i="10"/>
  <c r="FT136" i="10"/>
  <c r="DJ136" i="10"/>
  <c r="GM136" i="10"/>
  <c r="CW136" i="10"/>
  <c r="FB136" i="10"/>
  <c r="GO136" i="10"/>
  <c r="FZ136" i="10"/>
  <c r="CY136" i="10"/>
  <c r="DF136" i="10"/>
  <c r="CL136" i="10"/>
  <c r="FH136" i="10"/>
  <c r="HF136" i="10"/>
  <c r="GZ136" i="10"/>
  <c r="DB136" i="10"/>
  <c r="FN136" i="10"/>
  <c r="HE136" i="10"/>
  <c r="GU136" i="10"/>
  <c r="EO136" i="10"/>
  <c r="HB136" i="10"/>
  <c r="DG136" i="10"/>
  <c r="DK136" i="10"/>
  <c r="DY136" i="10"/>
  <c r="CS136" i="10"/>
  <c r="GE136" i="10"/>
  <c r="DM136" i="10"/>
  <c r="GK136" i="10"/>
  <c r="FG136" i="10"/>
  <c r="GY136" i="10"/>
  <c r="EM136" i="10"/>
  <c r="FU136" i="10"/>
  <c r="EJ136" i="10"/>
  <c r="EZ136" i="10"/>
  <c r="GV136" i="10"/>
  <c r="DU136" i="10"/>
  <c r="GG136" i="10"/>
  <c r="GW136" i="10"/>
  <c r="CR136" i="10"/>
  <c r="FO136" i="10"/>
  <c r="FA136" i="10"/>
  <c r="DP136" i="10"/>
  <c r="DH136" i="10"/>
  <c r="FS136" i="10"/>
  <c r="ED136" i="10"/>
  <c r="CI136" i="10"/>
  <c r="HN136" i="10" l="1"/>
  <c r="HK136" i="10"/>
  <c r="HO137" i="10" l="1"/>
  <c r="HV137" i="10"/>
  <c r="IG137" i="10"/>
  <c r="IM137" i="10"/>
  <c r="IF137" i="10"/>
  <c r="HX137" i="10"/>
  <c r="HU137" i="10"/>
  <c r="IA137" i="10"/>
  <c r="IN137" i="10"/>
  <c r="IH137" i="10"/>
  <c r="HT137" i="10"/>
  <c r="IE137" i="10"/>
  <c r="HZ137" i="10"/>
  <c r="IB137" i="10"/>
  <c r="IO137" i="10"/>
  <c r="IJ137" i="10"/>
  <c r="HR137" i="10"/>
  <c r="IL137" i="10"/>
  <c r="IP137" i="10"/>
  <c r="HQ137" i="10"/>
  <c r="IK137" i="10"/>
  <c r="HY137" i="10"/>
  <c r="II137" i="10"/>
  <c r="IC137" i="10"/>
  <c r="IQ137" i="10"/>
  <c r="ID137" i="10"/>
  <c r="HW137" i="10"/>
  <c r="HS137" i="10"/>
  <c r="FO137" i="10" l="1"/>
  <c r="DJ137" i="10"/>
  <c r="DO137" i="10"/>
  <c r="GA137" i="10"/>
  <c r="DM137" i="10"/>
  <c r="DF137" i="10"/>
  <c r="CQ137" i="10"/>
  <c r="HG137" i="10"/>
  <c r="FK137" i="10"/>
  <c r="FJ137" i="10"/>
  <c r="EP137" i="10"/>
  <c r="EF137" i="10"/>
  <c r="FU137" i="10"/>
  <c r="FC137" i="10"/>
  <c r="DX137" i="10"/>
  <c r="CG137" i="10"/>
  <c r="CI137" i="10"/>
  <c r="DG137" i="10"/>
  <c r="CW137" i="10"/>
  <c r="CH137" i="10"/>
  <c r="FV137" i="10"/>
  <c r="GX137" i="10"/>
  <c r="EU137" i="10"/>
  <c r="GH137" i="10"/>
  <c r="DP137" i="10"/>
  <c r="GG137" i="10"/>
  <c r="HB137" i="10"/>
  <c r="GM137" i="10"/>
  <c r="EB137" i="10"/>
  <c r="ET137" i="10"/>
  <c r="GI137" i="10"/>
  <c r="FI137" i="10"/>
  <c r="DZ137" i="10"/>
  <c r="CT137" i="10"/>
  <c r="CJ137" i="10"/>
  <c r="EI137" i="10"/>
  <c r="DY137" i="10"/>
  <c r="GR137" i="10"/>
  <c r="DV137" i="10"/>
  <c r="FQ137" i="10"/>
  <c r="HE137" i="10"/>
  <c r="EV137" i="10"/>
  <c r="FY137" i="10"/>
  <c r="EK137" i="10"/>
  <c r="DR137" i="10"/>
  <c r="EZ137" i="10"/>
  <c r="FN137" i="10"/>
  <c r="EG137" i="10"/>
  <c r="FF137" i="10"/>
  <c r="CP137" i="10"/>
  <c r="ES137" i="10"/>
  <c r="CS137" i="10"/>
  <c r="DI137" i="10"/>
  <c r="GT137" i="10"/>
  <c r="GK137" i="10"/>
  <c r="FL137" i="10"/>
  <c r="HD137" i="10"/>
  <c r="DS137" i="10"/>
  <c r="DK137" i="10"/>
  <c r="FB137" i="10"/>
  <c r="GP137" i="10"/>
  <c r="FX137" i="10"/>
  <c r="GW137" i="10"/>
  <c r="FD137" i="10"/>
  <c r="GC137" i="10"/>
  <c r="HI137" i="10"/>
  <c r="EJ137" i="10"/>
  <c r="DQ137" i="10"/>
  <c r="GB137" i="10"/>
  <c r="EX137" i="10"/>
  <c r="EE137" i="10"/>
  <c r="DC137" i="10"/>
  <c r="EW137" i="10"/>
  <c r="EO137" i="10"/>
  <c r="DL137" i="10"/>
  <c r="GF137" i="10"/>
  <c r="DH137" i="10"/>
  <c r="GU137" i="10"/>
  <c r="FT137" i="10"/>
  <c r="DW137" i="10"/>
  <c r="CM137" i="10"/>
  <c r="CF137" i="10"/>
  <c r="CZ137" i="10"/>
  <c r="HC137" i="10"/>
  <c r="FS137" i="10"/>
  <c r="DB137" i="10"/>
  <c r="DN137" i="10"/>
  <c r="CX137" i="10"/>
  <c r="DD137" i="10"/>
  <c r="GY137" i="10"/>
  <c r="HF137" i="10"/>
  <c r="DT137" i="10"/>
  <c r="GN137" i="10"/>
  <c r="CK137" i="10"/>
  <c r="FW137" i="10"/>
  <c r="CO137" i="10"/>
  <c r="GQ137" i="10"/>
  <c r="EQ137" i="10"/>
  <c r="ED137" i="10"/>
  <c r="FG137" i="10"/>
  <c r="FH137" i="10"/>
  <c r="EC137" i="10"/>
  <c r="EH137" i="10"/>
  <c r="ER137" i="10"/>
  <c r="EA137" i="10"/>
  <c r="DE137" i="10"/>
  <c r="HH137" i="10"/>
  <c r="CL137" i="10"/>
  <c r="GL137" i="10"/>
  <c r="EL137" i="10"/>
  <c r="EM137" i="10"/>
  <c r="GZ137" i="10"/>
  <c r="CN137" i="10"/>
  <c r="GJ137" i="10"/>
  <c r="EY137" i="10"/>
  <c r="GS137" i="10"/>
  <c r="FR137" i="10"/>
  <c r="FM137" i="10"/>
  <c r="DU137" i="10"/>
  <c r="GO137" i="10"/>
  <c r="CV137" i="10"/>
  <c r="DA137" i="10"/>
  <c r="CR137" i="10"/>
  <c r="GE137" i="10"/>
  <c r="CY137" i="10"/>
  <c r="FP137" i="10"/>
  <c r="EN137" i="10"/>
  <c r="FE137" i="10"/>
  <c r="GD137" i="10"/>
  <c r="GV137" i="10"/>
  <c r="FA137" i="10"/>
  <c r="FZ137" i="10"/>
  <c r="HA137" i="10"/>
  <c r="CU137" i="10"/>
  <c r="HN137" i="10" l="1"/>
  <c r="HK137" i="10"/>
  <c r="HO138" i="10" l="1"/>
  <c r="IQ138" i="10"/>
  <c r="IN138" i="10"/>
  <c r="IP138" i="10"/>
  <c r="HV138" i="10"/>
  <c r="IO138" i="10"/>
  <c r="HY138" i="10"/>
  <c r="HZ138" i="10"/>
  <c r="IE138" i="10"/>
  <c r="IL138" i="10"/>
  <c r="IM138" i="10"/>
  <c r="ID138" i="10"/>
  <c r="IG138" i="10"/>
  <c r="IK138" i="10"/>
  <c r="HQ138" i="10"/>
  <c r="HS138" i="10"/>
  <c r="IH138" i="10"/>
  <c r="IF138" i="10"/>
  <c r="IC138" i="10"/>
  <c r="II138" i="10"/>
  <c r="IA138" i="10"/>
  <c r="HX138" i="10"/>
  <c r="IJ138" i="10"/>
  <c r="HW138" i="10"/>
  <c r="IB138" i="10"/>
  <c r="HT138" i="10"/>
  <c r="HU138" i="10"/>
  <c r="HR138" i="10"/>
  <c r="FE138" i="10" l="1"/>
  <c r="GF138" i="10"/>
  <c r="FI138" i="10"/>
  <c r="CR138" i="10"/>
  <c r="EH138" i="10"/>
  <c r="DN138" i="10"/>
  <c r="EE138" i="10"/>
  <c r="GK138" i="10"/>
  <c r="DV138" i="10"/>
  <c r="EU138" i="10"/>
  <c r="CQ138" i="10"/>
  <c r="FG138" i="10"/>
  <c r="EG138" i="10"/>
  <c r="DA138" i="10"/>
  <c r="DE138" i="10"/>
  <c r="GY138" i="10"/>
  <c r="GU138" i="10"/>
  <c r="HI138" i="10"/>
  <c r="CP138" i="10"/>
  <c r="CT138" i="10"/>
  <c r="DG138" i="10"/>
  <c r="DJ138" i="10"/>
  <c r="CO138" i="10"/>
  <c r="FL138" i="10"/>
  <c r="CH138" i="10"/>
  <c r="DU138" i="10"/>
  <c r="CY138" i="10"/>
  <c r="GL138" i="10"/>
  <c r="GN138" i="10"/>
  <c r="DH138" i="10"/>
  <c r="GP138" i="10"/>
  <c r="DR138" i="10"/>
  <c r="EB138" i="10"/>
  <c r="FU138" i="10"/>
  <c r="DS138" i="10"/>
  <c r="HA138" i="10"/>
  <c r="FH138" i="10"/>
  <c r="GB138" i="10"/>
  <c r="DY138" i="10"/>
  <c r="DM138" i="10"/>
  <c r="CX138" i="10"/>
  <c r="GA138" i="10"/>
  <c r="HH138" i="10"/>
  <c r="HF138" i="10"/>
  <c r="DL138" i="10"/>
  <c r="DK138" i="10"/>
  <c r="HB138" i="10"/>
  <c r="GZ138" i="10"/>
  <c r="FP138" i="10"/>
  <c r="CF138" i="10"/>
  <c r="GT138" i="10"/>
  <c r="GR138" i="10"/>
  <c r="GX138" i="10"/>
  <c r="CL138" i="10"/>
  <c r="FD138" i="10"/>
  <c r="FA138" i="10"/>
  <c r="GD138" i="10"/>
  <c r="CM138" i="10"/>
  <c r="GC138" i="10"/>
  <c r="DZ138" i="10"/>
  <c r="GS138" i="10"/>
  <c r="FB138" i="10"/>
  <c r="GH138" i="10"/>
  <c r="EY138" i="10"/>
  <c r="ED138" i="10"/>
  <c r="CZ138" i="10"/>
  <c r="EJ138" i="10"/>
  <c r="ES138" i="10"/>
  <c r="CJ138" i="10"/>
  <c r="CW138" i="10"/>
  <c r="DO138" i="10"/>
  <c r="DT138" i="10"/>
  <c r="EN138" i="10"/>
  <c r="FM138" i="10"/>
  <c r="EC138" i="10"/>
  <c r="DB138" i="10"/>
  <c r="EO138" i="10"/>
  <c r="FX138" i="10"/>
  <c r="EZ138" i="10"/>
  <c r="ET138" i="10"/>
  <c r="FC138" i="10"/>
  <c r="FZ138" i="10"/>
  <c r="HC138" i="10"/>
  <c r="EK138" i="10"/>
  <c r="CG138" i="10"/>
  <c r="GV138" i="10"/>
  <c r="CV138" i="10"/>
  <c r="EA138" i="10"/>
  <c r="DD138" i="10"/>
  <c r="EW138" i="10"/>
  <c r="HD138" i="10"/>
  <c r="HE138" i="10"/>
  <c r="DP138" i="10"/>
  <c r="FK138" i="10"/>
  <c r="EX138" i="10"/>
  <c r="EV138" i="10"/>
  <c r="GG138" i="10"/>
  <c r="FJ138" i="10"/>
  <c r="GO138" i="10"/>
  <c r="DC138" i="10"/>
  <c r="EI138" i="10"/>
  <c r="HG138" i="10"/>
  <c r="FR138" i="10"/>
  <c r="FS138" i="10"/>
  <c r="DI138" i="10"/>
  <c r="FV138" i="10"/>
  <c r="FQ138" i="10"/>
  <c r="FY138" i="10"/>
  <c r="EP138" i="10"/>
  <c r="DQ138" i="10"/>
  <c r="CK138" i="10"/>
  <c r="CN138" i="10"/>
  <c r="CI138" i="10"/>
  <c r="ER138" i="10"/>
  <c r="CS138" i="10"/>
  <c r="EF138" i="10"/>
  <c r="EM138" i="10"/>
  <c r="FW138" i="10"/>
  <c r="FT138" i="10"/>
  <c r="GW138" i="10"/>
  <c r="FN138" i="10"/>
  <c r="GI138" i="10"/>
  <c r="DX138" i="10"/>
  <c r="GE138" i="10"/>
  <c r="DW138" i="10"/>
  <c r="CU138" i="10"/>
  <c r="GJ138" i="10"/>
  <c r="EQ138" i="10"/>
  <c r="EL138" i="10"/>
  <c r="DF138" i="10"/>
  <c r="GM138" i="10"/>
  <c r="GQ138" i="10"/>
  <c r="FF138" i="10"/>
  <c r="FO138" i="10"/>
  <c r="HN138" i="10" l="1"/>
  <c r="HK138" i="10"/>
  <c r="HO139" i="10" l="1"/>
  <c r="IK139" i="10"/>
  <c r="IQ139" i="10"/>
  <c r="IA139" i="10"/>
  <c r="HT139" i="10"/>
  <c r="HQ139" i="10"/>
  <c r="IB139" i="10"/>
  <c r="HV139" i="10"/>
  <c r="HU139" i="10"/>
  <c r="HR139" i="10"/>
  <c r="IO139" i="10"/>
  <c r="II139" i="10"/>
  <c r="HZ139" i="10"/>
  <c r="IP139" i="10"/>
  <c r="IN139" i="10"/>
  <c r="IG139" i="10"/>
  <c r="IH139" i="10"/>
  <c r="HW139" i="10"/>
  <c r="IM139" i="10"/>
  <c r="HX139" i="10"/>
  <c r="IL139" i="10"/>
  <c r="IJ139" i="10"/>
  <c r="ID139" i="10"/>
  <c r="HY139" i="10"/>
  <c r="HS139" i="10"/>
  <c r="IC139" i="10"/>
  <c r="IE139" i="10"/>
  <c r="IF139" i="10"/>
  <c r="EQ139" i="10" l="1"/>
  <c r="EK139" i="10"/>
  <c r="FT139" i="10"/>
  <c r="FR139" i="10"/>
  <c r="CV139" i="10"/>
  <c r="DO139" i="10"/>
  <c r="FD139" i="10"/>
  <c r="DY139" i="10"/>
  <c r="CO139" i="10"/>
  <c r="EE139" i="10"/>
  <c r="CN139" i="10"/>
  <c r="ES139" i="10"/>
  <c r="GM139" i="10"/>
  <c r="DF139" i="10"/>
  <c r="ER139" i="10"/>
  <c r="FJ139" i="10"/>
  <c r="FZ139" i="10"/>
  <c r="CZ139" i="10"/>
  <c r="GB139" i="10"/>
  <c r="DJ139" i="10"/>
  <c r="EU139" i="10"/>
  <c r="FY139" i="10"/>
  <c r="GR139" i="10"/>
  <c r="FL139" i="10"/>
  <c r="GK139" i="10"/>
  <c r="DW139" i="10"/>
  <c r="EP139" i="10"/>
  <c r="DP139" i="10"/>
  <c r="EO139" i="10"/>
  <c r="GS139" i="10"/>
  <c r="DL139" i="10"/>
  <c r="GN139" i="10"/>
  <c r="EG139" i="10"/>
  <c r="DU139" i="10"/>
  <c r="GG139" i="10"/>
  <c r="GU139" i="10"/>
  <c r="EF139" i="10"/>
  <c r="DT139" i="10"/>
  <c r="CS139" i="10"/>
  <c r="GO139" i="10"/>
  <c r="HC139" i="10"/>
  <c r="EJ139" i="10"/>
  <c r="GT139" i="10"/>
  <c r="DS139" i="10"/>
  <c r="CP139" i="10"/>
  <c r="FI139" i="10"/>
  <c r="DC139" i="10"/>
  <c r="FA139" i="10"/>
  <c r="GJ139" i="10"/>
  <c r="CU139" i="10"/>
  <c r="DQ139" i="10"/>
  <c r="FK139" i="10"/>
  <c r="FX139" i="10"/>
  <c r="FB139" i="10"/>
  <c r="CF139" i="10"/>
  <c r="FU139" i="10"/>
  <c r="DN139" i="10"/>
  <c r="HE139" i="10"/>
  <c r="HF139" i="10"/>
  <c r="CT139" i="10"/>
  <c r="CR139" i="10"/>
  <c r="FN139" i="10"/>
  <c r="DI139" i="10"/>
  <c r="DD139" i="10"/>
  <c r="EN139" i="10"/>
  <c r="GD139" i="10"/>
  <c r="CX139" i="10"/>
  <c r="CH139" i="10"/>
  <c r="DV139" i="10"/>
  <c r="DM139" i="10"/>
  <c r="FQ139" i="10"/>
  <c r="EC139" i="10"/>
  <c r="HH139" i="10"/>
  <c r="CQ139" i="10"/>
  <c r="DB139" i="10"/>
  <c r="FO139" i="10"/>
  <c r="HG139" i="10"/>
  <c r="CW139" i="10"/>
  <c r="GA139" i="10"/>
  <c r="GW139" i="10"/>
  <c r="FG139" i="10"/>
  <c r="CI139" i="10"/>
  <c r="ED139" i="10"/>
  <c r="FP139" i="10"/>
  <c r="FE139" i="10"/>
  <c r="FS139" i="10"/>
  <c r="DZ139" i="10"/>
  <c r="CK139" i="10"/>
  <c r="EX139" i="10"/>
  <c r="EZ139" i="10"/>
  <c r="GH139" i="10"/>
  <c r="HB139" i="10"/>
  <c r="GP139" i="10"/>
  <c r="DE139" i="10"/>
  <c r="GQ139" i="10"/>
  <c r="EA139" i="10"/>
  <c r="GZ139" i="10"/>
  <c r="DX139" i="10"/>
  <c r="GI139" i="10"/>
  <c r="FV139" i="10"/>
  <c r="EW139" i="10"/>
  <c r="FM139" i="10"/>
  <c r="CM139" i="10"/>
  <c r="DK139" i="10"/>
  <c r="DH139" i="10"/>
  <c r="HI139" i="10"/>
  <c r="GF139" i="10"/>
  <c r="ET139" i="10"/>
  <c r="HA139" i="10"/>
  <c r="GY139" i="10"/>
  <c r="FF139" i="10"/>
  <c r="EM139" i="10"/>
  <c r="EI139" i="10"/>
  <c r="CG139" i="10"/>
  <c r="CJ139" i="10"/>
  <c r="GX139" i="10"/>
  <c r="FH139" i="10"/>
  <c r="DG139" i="10"/>
  <c r="EH139" i="10"/>
  <c r="EV139" i="10"/>
  <c r="HD139" i="10"/>
  <c r="GC139" i="10"/>
  <c r="CY139" i="10"/>
  <c r="GE139" i="10"/>
  <c r="GL139" i="10"/>
  <c r="FW139" i="10"/>
  <c r="GV139" i="10"/>
  <c r="CL139" i="10"/>
  <c r="DA139" i="10"/>
  <c r="EY139" i="10"/>
  <c r="DR139" i="10"/>
  <c r="EL139" i="10"/>
  <c r="FC139" i="10"/>
  <c r="EB139" i="10"/>
  <c r="HN139" i="10" l="1"/>
  <c r="HK139" i="10"/>
  <c r="HO140" i="10" l="1"/>
  <c r="HS140" i="10"/>
  <c r="HT140" i="10"/>
  <c r="IP140" i="10"/>
  <c r="IK140" i="10"/>
  <c r="IM140" i="10"/>
  <c r="II140" i="10"/>
  <c r="IB140" i="10"/>
  <c r="HW140" i="10"/>
  <c r="IC140" i="10"/>
  <c r="HR140" i="10"/>
  <c r="IQ140" i="10"/>
  <c r="HU140" i="10"/>
  <c r="IO140" i="10"/>
  <c r="HZ140" i="10"/>
  <c r="IE140" i="10"/>
  <c r="HV140" i="10"/>
  <c r="HY140" i="10"/>
  <c r="IA140" i="10"/>
  <c r="IJ140" i="10"/>
  <c r="IL140" i="10"/>
  <c r="IH140" i="10"/>
  <c r="IN140" i="10"/>
  <c r="HX140" i="10"/>
  <c r="HQ140" i="10"/>
  <c r="IG140" i="10"/>
  <c r="ID140" i="10"/>
  <c r="IF140" i="10"/>
  <c r="EL140" i="10" l="1"/>
  <c r="GW140" i="10"/>
  <c r="DS140" i="10"/>
  <c r="ES140" i="10"/>
  <c r="EH140" i="10"/>
  <c r="CM140" i="10"/>
  <c r="DZ140" i="10"/>
  <c r="FQ140" i="10"/>
  <c r="GT140" i="10"/>
  <c r="EP140" i="10"/>
  <c r="CN140" i="10"/>
  <c r="GX140" i="10"/>
  <c r="FO140" i="10"/>
  <c r="GN140" i="10"/>
  <c r="DR140" i="10"/>
  <c r="DG140" i="10"/>
  <c r="HI140" i="10"/>
  <c r="EZ140" i="10"/>
  <c r="CQ140" i="10"/>
  <c r="HE140" i="10"/>
  <c r="EJ140" i="10"/>
  <c r="DW140" i="10"/>
  <c r="EE140" i="10"/>
  <c r="EM140" i="10"/>
  <c r="FA140" i="10"/>
  <c r="GL140" i="10"/>
  <c r="HA140" i="10"/>
  <c r="GP140" i="10"/>
  <c r="HG140" i="10"/>
  <c r="CR140" i="10"/>
  <c r="CP140" i="10"/>
  <c r="EO140" i="10"/>
  <c r="GM140" i="10"/>
  <c r="DA140" i="10"/>
  <c r="EG140" i="10"/>
  <c r="EV140" i="10"/>
  <c r="EC140" i="10"/>
  <c r="GU140" i="10"/>
  <c r="FR140" i="10"/>
  <c r="CJ140" i="10"/>
  <c r="GI140" i="10"/>
  <c r="ED140" i="10"/>
  <c r="CX140" i="10"/>
  <c r="CF140" i="10"/>
  <c r="CS140" i="10"/>
  <c r="GR140" i="10"/>
  <c r="FD140" i="10"/>
  <c r="DK140" i="10"/>
  <c r="DD140" i="10"/>
  <c r="FL140" i="10"/>
  <c r="EY140" i="10"/>
  <c r="CG140" i="10"/>
  <c r="FM140" i="10"/>
  <c r="FS140" i="10"/>
  <c r="DM140" i="10"/>
  <c r="FB140" i="10"/>
  <c r="DT140" i="10"/>
  <c r="FY140" i="10"/>
  <c r="DO140" i="10"/>
  <c r="FV140" i="10"/>
  <c r="EB140" i="10"/>
  <c r="HD140" i="10"/>
  <c r="DH140" i="10"/>
  <c r="EX140" i="10"/>
  <c r="HH140" i="10"/>
  <c r="DN140" i="10"/>
  <c r="HC140" i="10"/>
  <c r="GK140" i="10"/>
  <c r="CO140" i="10"/>
  <c r="HB140" i="10"/>
  <c r="DJ140" i="10"/>
  <c r="GF140" i="10"/>
  <c r="DB140" i="10"/>
  <c r="DC140" i="10"/>
  <c r="ER140" i="10"/>
  <c r="FP140" i="10"/>
  <c r="DY140" i="10"/>
  <c r="CH140" i="10"/>
  <c r="EN140" i="10"/>
  <c r="EQ140" i="10"/>
  <c r="ET140" i="10"/>
  <c r="CT140" i="10"/>
  <c r="DP140" i="10"/>
  <c r="GV140" i="10"/>
  <c r="FF140" i="10"/>
  <c r="GQ140" i="10"/>
  <c r="GA140" i="10"/>
  <c r="DI140" i="10"/>
  <c r="DQ140" i="10"/>
  <c r="GG140" i="10"/>
  <c r="GB140" i="10"/>
  <c r="FT140" i="10"/>
  <c r="EA140" i="10"/>
  <c r="FU140" i="10"/>
  <c r="FJ140" i="10"/>
  <c r="FW140" i="10"/>
  <c r="GY140" i="10"/>
  <c r="DX140" i="10"/>
  <c r="CI140" i="10"/>
  <c r="GD140" i="10"/>
  <c r="CU140" i="10"/>
  <c r="DU140" i="10"/>
  <c r="CZ140" i="10"/>
  <c r="EK140" i="10"/>
  <c r="CK140" i="10"/>
  <c r="FC140" i="10"/>
  <c r="FH140" i="10"/>
  <c r="EW140" i="10"/>
  <c r="FE140" i="10"/>
  <c r="DV140" i="10"/>
  <c r="FX140" i="10"/>
  <c r="EF140" i="10"/>
  <c r="EU140" i="10"/>
  <c r="CV140" i="10"/>
  <c r="FK140" i="10"/>
  <c r="CY140" i="10"/>
  <c r="GH140" i="10"/>
  <c r="HF140" i="10"/>
  <c r="DL140" i="10"/>
  <c r="CL140" i="10"/>
  <c r="GO140" i="10"/>
  <c r="GC140" i="10"/>
  <c r="DE140" i="10"/>
  <c r="CW140" i="10"/>
  <c r="FN140" i="10"/>
  <c r="FI140" i="10"/>
  <c r="GS140" i="10"/>
  <c r="DF140" i="10"/>
  <c r="GE140" i="10"/>
  <c r="EI140" i="10"/>
  <c r="GZ140" i="10"/>
  <c r="FG140" i="10"/>
  <c r="GJ140" i="10"/>
  <c r="FZ140" i="10"/>
  <c r="HN140" i="10" l="1"/>
  <c r="HK140" i="10"/>
  <c r="HO141" i="10" l="1"/>
  <c r="IN141" i="10"/>
  <c r="IA141" i="10"/>
  <c r="IO141" i="10"/>
  <c r="IE141" i="10"/>
  <c r="ID141" i="10"/>
  <c r="HY141" i="10"/>
  <c r="IP141" i="10"/>
  <c r="HX141" i="10"/>
  <c r="HW141" i="10"/>
  <c r="IM141" i="10"/>
  <c r="HZ141" i="10"/>
  <c r="HU141" i="10"/>
  <c r="HR141" i="10"/>
  <c r="IC141" i="10"/>
  <c r="IQ141" i="10"/>
  <c r="HS141" i="10"/>
  <c r="IG141" i="10"/>
  <c r="II141" i="10"/>
  <c r="IB141" i="10"/>
  <c r="IK141" i="10"/>
  <c r="IL141" i="10"/>
  <c r="HV141" i="10"/>
  <c r="HQ141" i="10"/>
  <c r="IF141" i="10"/>
  <c r="IH141" i="10"/>
  <c r="IJ141" i="10"/>
  <c r="HT141" i="10"/>
  <c r="CW141" i="10" l="1"/>
  <c r="FB141" i="10"/>
  <c r="FK141" i="10"/>
  <c r="CI141" i="10"/>
  <c r="DP141" i="10"/>
  <c r="HC141" i="10"/>
  <c r="EY141" i="10"/>
  <c r="EG141" i="10"/>
  <c r="CQ141" i="10"/>
  <c r="DS141" i="10"/>
  <c r="GD141" i="10"/>
  <c r="FV141" i="10"/>
  <c r="EM141" i="10"/>
  <c r="FI141" i="10"/>
  <c r="DV141" i="10"/>
  <c r="FU141" i="10"/>
  <c r="CH141" i="10"/>
  <c r="HD141" i="10"/>
  <c r="GR141" i="10"/>
  <c r="CR141" i="10"/>
  <c r="GN141" i="10"/>
  <c r="DF141" i="10"/>
  <c r="GV141" i="10"/>
  <c r="HE141" i="10"/>
  <c r="EI141" i="10"/>
  <c r="GO141" i="10"/>
  <c r="CK141" i="10"/>
  <c r="DQ141" i="10"/>
  <c r="DB141" i="10"/>
  <c r="DT141" i="10"/>
  <c r="GI141" i="10"/>
  <c r="FA141" i="10"/>
  <c r="FO141" i="10"/>
  <c r="CG141" i="10"/>
  <c r="CS141" i="10"/>
  <c r="EW141" i="10"/>
  <c r="GS141" i="10"/>
  <c r="FX141" i="10"/>
  <c r="FJ141" i="10"/>
  <c r="EN141" i="10"/>
  <c r="DH141" i="10"/>
  <c r="FD141" i="10"/>
  <c r="CP141" i="10"/>
  <c r="DR141" i="10"/>
  <c r="FG141" i="10"/>
  <c r="DI141" i="10"/>
  <c r="DK141" i="10"/>
  <c r="DG141" i="10"/>
  <c r="GC141" i="10"/>
  <c r="FC141" i="10"/>
  <c r="GG141" i="10"/>
  <c r="DC141" i="10"/>
  <c r="FY141" i="10"/>
  <c r="ED141" i="10"/>
  <c r="GL141" i="10"/>
  <c r="EP141" i="10"/>
  <c r="CY141" i="10"/>
  <c r="GF141" i="10"/>
  <c r="CF141" i="10"/>
  <c r="GX141" i="10"/>
  <c r="GJ141" i="10"/>
  <c r="GH141" i="10"/>
  <c r="CU141" i="10"/>
  <c r="FF141" i="10"/>
  <c r="CO141" i="10"/>
  <c r="FM141" i="10"/>
  <c r="EC141" i="10"/>
  <c r="EJ141" i="10"/>
  <c r="GT141" i="10"/>
  <c r="EQ141" i="10"/>
  <c r="GA141" i="10"/>
  <c r="DM141" i="10"/>
  <c r="EE141" i="10"/>
  <c r="EF141" i="10"/>
  <c r="EO141" i="10"/>
  <c r="CV141" i="10"/>
  <c r="CT141" i="10"/>
  <c r="DN141" i="10"/>
  <c r="DA141" i="10"/>
  <c r="GW141" i="10"/>
  <c r="GP141" i="10"/>
  <c r="FN141" i="10"/>
  <c r="EA141" i="10"/>
  <c r="EB141" i="10"/>
  <c r="HI141" i="10"/>
  <c r="FT141" i="10"/>
  <c r="DE141" i="10"/>
  <c r="FH141" i="10"/>
  <c r="GB141" i="10"/>
  <c r="ER141" i="10"/>
  <c r="DO141" i="10"/>
  <c r="CX141" i="10"/>
  <c r="HA141" i="10"/>
  <c r="CN141" i="10"/>
  <c r="CL141" i="10"/>
  <c r="FP141" i="10"/>
  <c r="CJ141" i="10"/>
  <c r="ES141" i="10"/>
  <c r="HF141" i="10"/>
  <c r="DU141" i="10"/>
  <c r="GQ141" i="10"/>
  <c r="HB141" i="10"/>
  <c r="FS141" i="10"/>
  <c r="GU141" i="10"/>
  <c r="DW141" i="10"/>
  <c r="CM141" i="10"/>
  <c r="EK141" i="10"/>
  <c r="EX141" i="10"/>
  <c r="EV141" i="10"/>
  <c r="FQ141" i="10"/>
  <c r="GE141" i="10"/>
  <c r="EU141" i="10"/>
  <c r="GY141" i="10"/>
  <c r="ET141" i="10"/>
  <c r="HH141" i="10"/>
  <c r="DD141" i="10"/>
  <c r="GM141" i="10"/>
  <c r="EH141" i="10"/>
  <c r="DL141" i="10"/>
  <c r="CZ141" i="10"/>
  <c r="DJ141" i="10"/>
  <c r="FR141" i="10"/>
  <c r="DZ141" i="10"/>
  <c r="GK141" i="10"/>
  <c r="FZ141" i="10"/>
  <c r="DX141" i="10"/>
  <c r="FL141" i="10"/>
  <c r="EZ141" i="10"/>
  <c r="FW141" i="10"/>
  <c r="GZ141" i="10"/>
  <c r="FE141" i="10"/>
  <c r="DY141" i="10"/>
  <c r="HG141" i="10"/>
  <c r="EL141" i="10"/>
  <c r="HN141" i="10" l="1"/>
  <c r="HK141" i="10"/>
  <c r="HO142" i="10" l="1"/>
  <c r="HZ142" i="10"/>
  <c r="HY142" i="10"/>
  <c r="IH142" i="10"/>
  <c r="ID142" i="10"/>
  <c r="HU142" i="10"/>
  <c r="IC142" i="10"/>
  <c r="II142" i="10"/>
  <c r="IG142" i="10"/>
  <c r="IA142" i="10"/>
  <c r="HX142" i="10"/>
  <c r="HT142" i="10"/>
  <c r="HW142" i="10"/>
  <c r="IJ142" i="10"/>
  <c r="IF142" i="10"/>
  <c r="IN142" i="10"/>
  <c r="IQ142" i="10"/>
  <c r="HQ142" i="10"/>
  <c r="HR142" i="10"/>
  <c r="IK142" i="10"/>
  <c r="HV142" i="10"/>
  <c r="IP142" i="10"/>
  <c r="IO142" i="10"/>
  <c r="HS142" i="10"/>
  <c r="IB142" i="10"/>
  <c r="IL142" i="10"/>
  <c r="IE142" i="10"/>
  <c r="IM142" i="10"/>
  <c r="GK142" i="10" l="1"/>
  <c r="CV142" i="10"/>
  <c r="HE142" i="10"/>
  <c r="DZ142" i="10"/>
  <c r="EK142" i="10"/>
  <c r="DO142" i="10"/>
  <c r="EO142" i="10"/>
  <c r="DK142" i="10"/>
  <c r="GI142" i="10"/>
  <c r="DV142" i="10"/>
  <c r="DY142" i="10"/>
  <c r="EB142" i="10"/>
  <c r="EW142" i="10"/>
  <c r="GZ142" i="10"/>
  <c r="ES142" i="10"/>
  <c r="EF142" i="10"/>
  <c r="GF142" i="10"/>
  <c r="FD142" i="10"/>
  <c r="GO142" i="10"/>
  <c r="DS142" i="10"/>
  <c r="DD142" i="10"/>
  <c r="EJ142" i="10"/>
  <c r="CR142" i="10"/>
  <c r="EH142" i="10"/>
  <c r="FN142" i="10"/>
  <c r="DJ142" i="10"/>
  <c r="DW142" i="10"/>
  <c r="GB142" i="10"/>
  <c r="CT142" i="10"/>
  <c r="GJ142" i="10"/>
  <c r="FG142" i="10"/>
  <c r="DB142" i="10"/>
  <c r="EM142" i="10"/>
  <c r="EX142" i="10"/>
  <c r="FF142" i="10"/>
  <c r="CI142" i="10"/>
  <c r="DL142" i="10"/>
  <c r="FS142" i="10"/>
  <c r="DE142" i="10"/>
  <c r="GA142" i="10"/>
  <c r="CF142" i="10"/>
  <c r="CP142" i="10"/>
  <c r="CK142" i="10"/>
  <c r="GD142" i="10"/>
  <c r="CZ142" i="10"/>
  <c r="DM142" i="10"/>
  <c r="DQ142" i="10"/>
  <c r="FR142" i="10"/>
  <c r="ER142" i="10"/>
  <c r="EQ142" i="10"/>
  <c r="ED142" i="10"/>
  <c r="FX142" i="10"/>
  <c r="DF142" i="10"/>
  <c r="HC142" i="10"/>
  <c r="GU142" i="10"/>
  <c r="EP142" i="10"/>
  <c r="FV142" i="10"/>
  <c r="FQ142" i="10"/>
  <c r="HG142" i="10"/>
  <c r="GM142" i="10"/>
  <c r="GQ142" i="10"/>
  <c r="EE142" i="10"/>
  <c r="CY142" i="10"/>
  <c r="DH142" i="10"/>
  <c r="EI142" i="10"/>
  <c r="CQ142" i="10"/>
  <c r="EN142" i="10"/>
  <c r="FL142" i="10"/>
  <c r="CL142" i="10"/>
  <c r="CU142" i="10"/>
  <c r="CS142" i="10"/>
  <c r="FK142" i="10"/>
  <c r="DG142" i="10"/>
  <c r="CM142" i="10"/>
  <c r="GH142" i="10"/>
  <c r="DT142" i="10"/>
  <c r="EZ142" i="10"/>
  <c r="FA142" i="10"/>
  <c r="CN142" i="10"/>
  <c r="FZ142" i="10"/>
  <c r="HA142" i="10"/>
  <c r="CO142" i="10"/>
  <c r="FO142" i="10"/>
  <c r="CW142" i="10"/>
  <c r="DU142" i="10"/>
  <c r="DC142" i="10"/>
  <c r="FE142" i="10"/>
  <c r="HH142" i="10"/>
  <c r="HF142" i="10"/>
  <c r="EA142" i="10"/>
  <c r="EC142" i="10"/>
  <c r="GL142" i="10"/>
  <c r="FJ142" i="10"/>
  <c r="GV142" i="10"/>
  <c r="EY142" i="10"/>
  <c r="EU142" i="10"/>
  <c r="GX142" i="10"/>
  <c r="FU142" i="10"/>
  <c r="ET142" i="10"/>
  <c r="FT142" i="10"/>
  <c r="FM142" i="10"/>
  <c r="FC142" i="10"/>
  <c r="CG142" i="10"/>
  <c r="HD142" i="10"/>
  <c r="FB142" i="10"/>
  <c r="CX142" i="10"/>
  <c r="DR142" i="10"/>
  <c r="EL142" i="10"/>
  <c r="HB142" i="10"/>
  <c r="FW142" i="10"/>
  <c r="GY142" i="10"/>
  <c r="CJ142" i="10"/>
  <c r="HI142" i="10"/>
  <c r="GT142" i="10"/>
  <c r="FY142" i="10"/>
  <c r="GS142" i="10"/>
  <c r="GN142" i="10"/>
  <c r="DP142" i="10"/>
  <c r="FH142" i="10"/>
  <c r="GE142" i="10"/>
  <c r="DA142" i="10"/>
  <c r="GG142" i="10"/>
  <c r="GR142" i="10"/>
  <c r="FP142" i="10"/>
  <c r="EG142" i="10"/>
  <c r="DN142" i="10"/>
  <c r="DI142" i="10"/>
  <c r="FI142" i="10"/>
  <c r="GW142" i="10"/>
  <c r="DX142" i="10"/>
  <c r="EV142" i="10"/>
  <c r="GP142" i="10"/>
  <c r="GC142" i="10"/>
  <c r="CH142" i="10"/>
  <c r="HK142" i="10" l="1"/>
  <c r="HN142" i="10"/>
  <c r="HO143" i="10" l="1"/>
  <c r="IP143" i="10"/>
  <c r="IH143" i="10"/>
  <c r="IE143" i="10"/>
  <c r="HV143" i="10"/>
  <c r="IL143" i="10"/>
  <c r="HX143" i="10"/>
  <c r="HQ143" i="10"/>
  <c r="HT143" i="10"/>
  <c r="IJ143" i="10"/>
  <c r="IF143" i="10"/>
  <c r="HS143" i="10"/>
  <c r="II143" i="10"/>
  <c r="HW143" i="10"/>
  <c r="IM143" i="10"/>
  <c r="IC143" i="10"/>
  <c r="IQ143" i="10"/>
  <c r="IK143" i="10"/>
  <c r="ID143" i="10"/>
  <c r="IO143" i="10"/>
  <c r="IA143" i="10"/>
  <c r="HR143" i="10"/>
  <c r="IN143" i="10"/>
  <c r="HY143" i="10"/>
  <c r="HZ143" i="10"/>
  <c r="IG143" i="10"/>
  <c r="IB143" i="10"/>
  <c r="HU143" i="10"/>
  <c r="FP143" i="10" l="1"/>
  <c r="FK143" i="10"/>
  <c r="FY143" i="10"/>
  <c r="ET143" i="10"/>
  <c r="FO143" i="10"/>
  <c r="EN143" i="10"/>
  <c r="ED143" i="10"/>
  <c r="FF143" i="10"/>
  <c r="GO143" i="10"/>
  <c r="HE143" i="10"/>
  <c r="FT143" i="10"/>
  <c r="EP143" i="10"/>
  <c r="EH143" i="10"/>
  <c r="DX143" i="10"/>
  <c r="GT143" i="10"/>
  <c r="FU143" i="10"/>
  <c r="CO143" i="10"/>
  <c r="CQ143" i="10"/>
  <c r="EQ143" i="10"/>
  <c r="EX143" i="10"/>
  <c r="FD143" i="10"/>
  <c r="CV143" i="10"/>
  <c r="GL143" i="10"/>
  <c r="GD143" i="10"/>
  <c r="EB143" i="10"/>
  <c r="GC143" i="10"/>
  <c r="GN143" i="10"/>
  <c r="FB143" i="10"/>
  <c r="HF143" i="10"/>
  <c r="DG143" i="10"/>
  <c r="FV143" i="10"/>
  <c r="CT143" i="10"/>
  <c r="EW143" i="10"/>
  <c r="FC143" i="10"/>
  <c r="FJ143" i="10"/>
  <c r="GF143" i="10"/>
  <c r="CJ143" i="10"/>
  <c r="FX143" i="10"/>
  <c r="GY143" i="10"/>
  <c r="EY143" i="10"/>
  <c r="CN143" i="10"/>
  <c r="CY143" i="10"/>
  <c r="DQ143" i="10"/>
  <c r="FG143" i="10"/>
  <c r="ES143" i="10"/>
  <c r="GP143" i="10"/>
  <c r="HH143" i="10"/>
  <c r="FR143" i="10"/>
  <c r="EF143" i="10"/>
  <c r="DN143" i="10"/>
  <c r="FW143" i="10"/>
  <c r="GV143" i="10"/>
  <c r="FA143" i="10"/>
  <c r="EE143" i="10"/>
  <c r="DM143" i="10"/>
  <c r="GJ143" i="10"/>
  <c r="GZ143" i="10"/>
  <c r="FI143" i="10"/>
  <c r="FZ143" i="10"/>
  <c r="CI143" i="10"/>
  <c r="DZ143" i="10"/>
  <c r="GW143" i="10"/>
  <c r="FM143" i="10"/>
  <c r="DU143" i="10"/>
  <c r="CL143" i="10"/>
  <c r="DF143" i="10"/>
  <c r="CF143" i="10"/>
  <c r="FN143" i="10"/>
  <c r="GI143" i="10"/>
  <c r="CW143" i="10"/>
  <c r="FE143" i="10"/>
  <c r="GU143" i="10"/>
  <c r="CR143" i="10"/>
  <c r="EL143" i="10"/>
  <c r="DB143" i="10"/>
  <c r="DP143" i="10"/>
  <c r="CU143" i="10"/>
  <c r="FS143" i="10"/>
  <c r="DO143" i="10"/>
  <c r="GM143" i="10"/>
  <c r="CH143" i="10"/>
  <c r="HB143" i="10"/>
  <c r="GQ143" i="10"/>
  <c r="CZ143" i="10"/>
  <c r="GK143" i="10"/>
  <c r="EU143" i="10"/>
  <c r="GR143" i="10"/>
  <c r="DR143" i="10"/>
  <c r="EC143" i="10"/>
  <c r="GH143" i="10"/>
  <c r="HG143" i="10"/>
  <c r="CK143" i="10"/>
  <c r="DW143" i="10"/>
  <c r="DY143" i="10"/>
  <c r="GE143" i="10"/>
  <c r="DT143" i="10"/>
  <c r="GA143" i="10"/>
  <c r="DK143" i="10"/>
  <c r="GG143" i="10"/>
  <c r="CX143" i="10"/>
  <c r="EA143" i="10"/>
  <c r="CM143" i="10"/>
  <c r="FQ143" i="10"/>
  <c r="CP143" i="10"/>
  <c r="DJ143" i="10"/>
  <c r="DV143" i="10"/>
  <c r="GS143" i="10"/>
  <c r="FL143" i="10"/>
  <c r="GB143" i="10"/>
  <c r="DI143" i="10"/>
  <c r="EG143" i="10"/>
  <c r="HI143" i="10"/>
  <c r="GX143" i="10"/>
  <c r="HA143" i="10"/>
  <c r="EI143" i="10"/>
  <c r="ER143" i="10"/>
  <c r="DL143" i="10"/>
  <c r="DD143" i="10"/>
  <c r="EK143" i="10"/>
  <c r="FH143" i="10"/>
  <c r="CG143" i="10"/>
  <c r="CS143" i="10"/>
  <c r="DE143" i="10"/>
  <c r="EO143" i="10"/>
  <c r="DH143" i="10"/>
  <c r="EV143" i="10"/>
  <c r="DC143" i="10"/>
  <c r="HC143" i="10"/>
  <c r="EJ143" i="10"/>
  <c r="HD143" i="10"/>
  <c r="DS143" i="10"/>
  <c r="DA143" i="10"/>
  <c r="EZ143" i="10"/>
  <c r="EM143" i="10"/>
  <c r="HK143" i="10" l="1"/>
  <c r="HN143" i="10"/>
  <c r="HO144" i="10" l="1"/>
  <c r="IJ144" i="10"/>
  <c r="IM144" i="10"/>
  <c r="IK144" i="10"/>
  <c r="IH144" i="10"/>
  <c r="II144" i="10"/>
  <c r="HW144" i="10"/>
  <c r="IF144" i="10"/>
  <c r="IC144" i="10"/>
  <c r="IG144" i="10"/>
  <c r="IE144" i="10"/>
  <c r="IO144" i="10"/>
  <c r="HU144" i="10"/>
  <c r="ID144" i="10"/>
  <c r="HT144" i="10"/>
  <c r="HS144" i="10"/>
  <c r="IN144" i="10"/>
  <c r="IB144" i="10"/>
  <c r="IL144" i="10"/>
  <c r="HZ144" i="10"/>
  <c r="HQ144" i="10"/>
  <c r="IP144" i="10"/>
  <c r="IQ144" i="10"/>
  <c r="HR144" i="10"/>
  <c r="HX144" i="10"/>
  <c r="HY144" i="10"/>
  <c r="IA144" i="10"/>
  <c r="HV144" i="10"/>
  <c r="HC144" i="10" l="1"/>
  <c r="FL144" i="10"/>
  <c r="DP144" i="10"/>
  <c r="FG144" i="10"/>
  <c r="EP144" i="10"/>
  <c r="EI144" i="10"/>
  <c r="GG144" i="10"/>
  <c r="GQ144" i="10"/>
  <c r="DM144" i="10"/>
  <c r="GY144" i="10"/>
  <c r="GL144" i="10"/>
  <c r="ED144" i="10"/>
  <c r="CS144" i="10"/>
  <c r="DV144" i="10"/>
  <c r="GH144" i="10"/>
  <c r="EL144" i="10"/>
  <c r="FI144" i="10"/>
  <c r="CY144" i="10"/>
  <c r="GC144" i="10"/>
  <c r="HE144" i="10"/>
  <c r="EO144" i="10"/>
  <c r="DR144" i="10"/>
  <c r="GJ144" i="10"/>
  <c r="GD144" i="10"/>
  <c r="EM144" i="10"/>
  <c r="DH144" i="10"/>
  <c r="GB144" i="10"/>
  <c r="DW144" i="10"/>
  <c r="CU144" i="10"/>
  <c r="DZ144" i="10"/>
  <c r="ES144" i="10"/>
  <c r="HF144" i="10"/>
  <c r="EH144" i="10"/>
  <c r="DS144" i="10"/>
  <c r="CL144" i="10"/>
  <c r="FH144" i="10"/>
  <c r="CX144" i="10"/>
  <c r="FN144" i="10"/>
  <c r="GF144" i="10"/>
  <c r="ET144" i="10"/>
  <c r="EG144" i="10"/>
  <c r="GE144" i="10"/>
  <c r="DO144" i="10"/>
  <c r="CF144" i="10"/>
  <c r="FW144" i="10"/>
  <c r="FJ144" i="10"/>
  <c r="EQ144" i="10"/>
  <c r="FY144" i="10"/>
  <c r="DD144" i="10"/>
  <c r="CM144" i="10"/>
  <c r="EU144" i="10"/>
  <c r="CW144" i="10"/>
  <c r="EE144" i="10"/>
  <c r="FX144" i="10"/>
  <c r="CV144" i="10"/>
  <c r="EN144" i="10"/>
  <c r="ER144" i="10"/>
  <c r="GM144" i="10"/>
  <c r="FR144" i="10"/>
  <c r="FU144" i="10"/>
  <c r="EV144" i="10"/>
  <c r="CG144" i="10"/>
  <c r="DJ144" i="10"/>
  <c r="EC144" i="10"/>
  <c r="CR144" i="10"/>
  <c r="GZ144" i="10"/>
  <c r="CN144" i="10"/>
  <c r="EB144" i="10"/>
  <c r="GO144" i="10"/>
  <c r="CZ144" i="10"/>
  <c r="EX144" i="10"/>
  <c r="FQ144" i="10"/>
  <c r="FE144" i="10"/>
  <c r="DQ144" i="10"/>
  <c r="FT144" i="10"/>
  <c r="DI144" i="10"/>
  <c r="FS144" i="10"/>
  <c r="GP144" i="10"/>
  <c r="DG144" i="10"/>
  <c r="DA144" i="10"/>
  <c r="DU144" i="10"/>
  <c r="EJ144" i="10"/>
  <c r="GA144" i="10"/>
  <c r="EF144" i="10"/>
  <c r="CO144" i="10"/>
  <c r="CK144" i="10"/>
  <c r="CI144" i="10"/>
  <c r="FB144" i="10"/>
  <c r="DC144" i="10"/>
  <c r="GS144" i="10"/>
  <c r="HG144" i="10"/>
  <c r="DB144" i="10"/>
  <c r="FM144" i="10"/>
  <c r="HH144" i="10"/>
  <c r="FV144" i="10"/>
  <c r="GT144" i="10"/>
  <c r="DE144" i="10"/>
  <c r="HA144" i="10"/>
  <c r="DK144" i="10"/>
  <c r="HB144" i="10"/>
  <c r="DF144" i="10"/>
  <c r="DN144" i="10"/>
  <c r="FC144" i="10"/>
  <c r="CQ144" i="10"/>
  <c r="FK144" i="10"/>
  <c r="CP144" i="10"/>
  <c r="GU144" i="10"/>
  <c r="EY144" i="10"/>
  <c r="FF144" i="10"/>
  <c r="EZ144" i="10"/>
  <c r="DL144" i="10"/>
  <c r="EA144" i="10"/>
  <c r="GK144" i="10"/>
  <c r="GI144" i="10"/>
  <c r="FA144" i="10"/>
  <c r="CJ144" i="10"/>
  <c r="FD144" i="10"/>
  <c r="FO144" i="10"/>
  <c r="HI144" i="10"/>
  <c r="GV144" i="10"/>
  <c r="EK144" i="10"/>
  <c r="GR144" i="10"/>
  <c r="FZ144" i="10"/>
  <c r="GN144" i="10"/>
  <c r="HD144" i="10"/>
  <c r="DY144" i="10"/>
  <c r="GW144" i="10"/>
  <c r="DX144" i="10"/>
  <c r="DT144" i="10"/>
  <c r="CT144" i="10"/>
  <c r="GX144" i="10"/>
  <c r="CH144" i="10"/>
  <c r="EW144" i="10"/>
  <c r="FP144" i="10"/>
  <c r="HK144" i="10" l="1"/>
  <c r="HN144" i="10"/>
  <c r="HO145" i="10" l="1"/>
  <c r="IC145" i="10"/>
  <c r="IK145" i="10"/>
  <c r="IE145" i="10"/>
  <c r="IP145" i="10"/>
  <c r="HW145" i="10"/>
  <c r="HR145" i="10"/>
  <c r="IG145" i="10"/>
  <c r="ID145" i="10"/>
  <c r="HS145" i="10"/>
  <c r="IL145" i="10"/>
  <c r="IM145" i="10"/>
  <c r="IB145" i="10"/>
  <c r="IA145" i="10"/>
  <c r="IF145" i="10"/>
  <c r="IN145" i="10"/>
  <c r="HY145" i="10"/>
  <c r="IJ145" i="10"/>
  <c r="IH145" i="10"/>
  <c r="HT145" i="10"/>
  <c r="HZ145" i="10"/>
  <c r="HQ145" i="10"/>
  <c r="IO145" i="10"/>
  <c r="II145" i="10"/>
  <c r="HU145" i="10"/>
  <c r="HX145" i="10"/>
  <c r="IQ145" i="10"/>
  <c r="HV145" i="10"/>
  <c r="CH145" i="10" l="1"/>
  <c r="DA145" i="10"/>
  <c r="ET145" i="10"/>
  <c r="GQ145" i="10"/>
  <c r="GU145" i="10"/>
  <c r="HG145" i="10"/>
  <c r="FT145" i="10"/>
  <c r="FR145" i="10"/>
  <c r="DO145" i="10"/>
  <c r="GB145" i="10"/>
  <c r="GL145" i="10"/>
  <c r="EA145" i="10"/>
  <c r="FY145" i="10"/>
  <c r="GI145" i="10"/>
  <c r="HA145" i="10"/>
  <c r="EJ145" i="10"/>
  <c r="GZ145" i="10"/>
  <c r="CM145" i="10"/>
  <c r="DS145" i="10"/>
  <c r="CY145" i="10"/>
  <c r="FL145" i="10"/>
  <c r="GT145" i="10"/>
  <c r="EN145" i="10"/>
  <c r="DW145" i="10"/>
  <c r="FP145" i="10"/>
  <c r="HD145" i="10"/>
  <c r="FF145" i="10"/>
  <c r="FM145" i="10"/>
  <c r="FS145" i="10"/>
  <c r="EV145" i="10"/>
  <c r="FW145" i="10"/>
  <c r="CU145" i="10"/>
  <c r="CS145" i="10"/>
  <c r="HE145" i="10"/>
  <c r="DY145" i="10"/>
  <c r="EK145" i="10"/>
  <c r="FK145" i="10"/>
  <c r="DC145" i="10"/>
  <c r="FE145" i="10"/>
  <c r="ER145" i="10"/>
  <c r="EG145" i="10"/>
  <c r="EM145" i="10"/>
  <c r="EY145" i="10"/>
  <c r="CR145" i="10"/>
  <c r="FI145" i="10"/>
  <c r="GV145" i="10"/>
  <c r="EB145" i="10"/>
  <c r="HF145" i="10"/>
  <c r="GX145" i="10"/>
  <c r="HI145" i="10"/>
  <c r="FC145" i="10"/>
  <c r="CI145" i="10"/>
  <c r="EX145" i="10"/>
  <c r="CV145" i="10"/>
  <c r="GF145" i="10"/>
  <c r="GJ145" i="10"/>
  <c r="GG145" i="10"/>
  <c r="HB145" i="10"/>
  <c r="CT145" i="10"/>
  <c r="EZ145" i="10"/>
  <c r="HH145" i="10"/>
  <c r="GP145" i="10"/>
  <c r="CG145" i="10"/>
  <c r="FJ145" i="10"/>
  <c r="DZ145" i="10"/>
  <c r="DV145" i="10"/>
  <c r="DX145" i="10"/>
  <c r="EF145" i="10"/>
  <c r="DM145" i="10"/>
  <c r="FH145" i="10"/>
  <c r="DE145" i="10"/>
  <c r="DD145" i="10"/>
  <c r="HC145" i="10"/>
  <c r="CQ145" i="10"/>
  <c r="FU145" i="10"/>
  <c r="GD145" i="10"/>
  <c r="GW145" i="10"/>
  <c r="FA145" i="10"/>
  <c r="DK145" i="10"/>
  <c r="GA145" i="10"/>
  <c r="CN145" i="10"/>
  <c r="EU145" i="10"/>
  <c r="CL145" i="10"/>
  <c r="GC145" i="10"/>
  <c r="DP145" i="10"/>
  <c r="FB145" i="10"/>
  <c r="GR145" i="10"/>
  <c r="CP145" i="10"/>
  <c r="GS145" i="10"/>
  <c r="DQ145" i="10"/>
  <c r="GM145" i="10"/>
  <c r="GE145" i="10"/>
  <c r="DH145" i="10"/>
  <c r="GY145" i="10"/>
  <c r="CJ145" i="10"/>
  <c r="DI145" i="10"/>
  <c r="CF145" i="10"/>
  <c r="ED145" i="10"/>
  <c r="EW145" i="10"/>
  <c r="FD145" i="10"/>
  <c r="DF145" i="10"/>
  <c r="CO145" i="10"/>
  <c r="GO145" i="10"/>
  <c r="EE145" i="10"/>
  <c r="CX145" i="10"/>
  <c r="EO145" i="10"/>
  <c r="EP145" i="10"/>
  <c r="DB145" i="10"/>
  <c r="CW145" i="10"/>
  <c r="EL145" i="10"/>
  <c r="FZ145" i="10"/>
  <c r="DL145" i="10"/>
  <c r="FV145" i="10"/>
  <c r="DG145" i="10"/>
  <c r="DJ145" i="10"/>
  <c r="EQ145" i="10"/>
  <c r="ES145" i="10"/>
  <c r="GH145" i="10"/>
  <c r="GN145" i="10"/>
  <c r="FQ145" i="10"/>
  <c r="FO145" i="10"/>
  <c r="DN145" i="10"/>
  <c r="CK145" i="10"/>
  <c r="CZ145" i="10"/>
  <c r="FX145" i="10"/>
  <c r="FN145" i="10"/>
  <c r="DR145" i="10"/>
  <c r="EI145" i="10"/>
  <c r="EC145" i="10"/>
  <c r="FG145" i="10"/>
  <c r="DT145" i="10"/>
  <c r="GK145" i="10"/>
  <c r="DU145" i="10"/>
  <c r="EH145" i="10"/>
  <c r="HK145" i="10" l="1"/>
  <c r="HN145" i="10"/>
  <c r="HO146" i="10" l="1"/>
  <c r="HU146" i="10"/>
  <c r="IM146" i="10"/>
  <c r="HR146" i="10"/>
  <c r="IE146" i="10"/>
  <c r="HQ146" i="10"/>
  <c r="IH146" i="10"/>
  <c r="HZ146" i="10"/>
  <c r="IO146" i="10"/>
  <c r="II146" i="10"/>
  <c r="ID146" i="10"/>
  <c r="IK146" i="10"/>
  <c r="HW146" i="10"/>
  <c r="IJ146" i="10"/>
  <c r="HT146" i="10"/>
  <c r="HX146" i="10"/>
  <c r="IN146" i="10"/>
  <c r="HS146" i="10"/>
  <c r="IF146" i="10"/>
  <c r="IA146" i="10"/>
  <c r="IG146" i="10"/>
  <c r="IB146" i="10"/>
  <c r="IQ146" i="10"/>
  <c r="IC146" i="10"/>
  <c r="IL146" i="10"/>
  <c r="IP146" i="10"/>
  <c r="HV146" i="10"/>
  <c r="HY146" i="10"/>
  <c r="EI146" i="10" l="1"/>
  <c r="DI146" i="10"/>
  <c r="EF146" i="10"/>
  <c r="GN146" i="10"/>
  <c r="GO146" i="10"/>
  <c r="GR146" i="10"/>
  <c r="DE146" i="10"/>
  <c r="GF146" i="10"/>
  <c r="FE146" i="10"/>
  <c r="EN146" i="10"/>
  <c r="FT146" i="10"/>
  <c r="EQ146" i="10"/>
  <c r="GA146" i="10"/>
  <c r="CI146" i="10"/>
  <c r="CU146" i="10"/>
  <c r="DR146" i="10"/>
  <c r="EL146" i="10"/>
  <c r="GY146" i="10"/>
  <c r="FA146" i="10"/>
  <c r="GP146" i="10"/>
  <c r="HI146" i="10"/>
  <c r="HE146" i="10"/>
  <c r="CM146" i="10"/>
  <c r="DA146" i="10"/>
  <c r="FR146" i="10"/>
  <c r="GH146" i="10"/>
  <c r="FO146" i="10"/>
  <c r="CX146" i="10"/>
  <c r="DH146" i="10"/>
  <c r="GW146" i="10"/>
  <c r="HH146" i="10"/>
  <c r="FI146" i="10"/>
  <c r="FS146" i="10"/>
  <c r="FY146" i="10"/>
  <c r="DP146" i="10"/>
  <c r="FL146" i="10"/>
  <c r="GD146" i="10"/>
  <c r="EP146" i="10"/>
  <c r="FU146" i="10"/>
  <c r="EY146" i="10"/>
  <c r="GL146" i="10"/>
  <c r="GE146" i="10"/>
  <c r="EK146" i="10"/>
  <c r="ED146" i="10"/>
  <c r="DV146" i="10"/>
  <c r="DC146" i="10"/>
  <c r="GT146" i="10"/>
  <c r="HG146" i="10"/>
  <c r="EA146" i="10"/>
  <c r="FN146" i="10"/>
  <c r="FX146" i="10"/>
  <c r="CW146" i="10"/>
  <c r="CN146" i="10"/>
  <c r="DZ146" i="10"/>
  <c r="GX146" i="10"/>
  <c r="CS146" i="10"/>
  <c r="GZ146" i="10"/>
  <c r="FQ146" i="10"/>
  <c r="CP146" i="10"/>
  <c r="GJ146" i="10"/>
  <c r="DJ146" i="10"/>
  <c r="EW146" i="10"/>
  <c r="CL146" i="10"/>
  <c r="DX146" i="10"/>
  <c r="FC146" i="10"/>
  <c r="DY146" i="10"/>
  <c r="DS146" i="10"/>
  <c r="ET146" i="10"/>
  <c r="DB146" i="10"/>
  <c r="DD146" i="10"/>
  <c r="HF146" i="10"/>
  <c r="DW146" i="10"/>
  <c r="FG146" i="10"/>
  <c r="EO146" i="10"/>
  <c r="DQ146" i="10"/>
  <c r="CQ146" i="10"/>
  <c r="HB146" i="10"/>
  <c r="GV146" i="10"/>
  <c r="EV146" i="10"/>
  <c r="GI146" i="10"/>
  <c r="FM146" i="10"/>
  <c r="DT146" i="10"/>
  <c r="DU146" i="10"/>
  <c r="ES146" i="10"/>
  <c r="DF146" i="10"/>
  <c r="GS146" i="10"/>
  <c r="HC146" i="10"/>
  <c r="GG146" i="10"/>
  <c r="EG146" i="10"/>
  <c r="FP146" i="10"/>
  <c r="DO146" i="10"/>
  <c r="DM146" i="10"/>
  <c r="EX146" i="10"/>
  <c r="FK146" i="10"/>
  <c r="GU146" i="10"/>
  <c r="EE146" i="10"/>
  <c r="CK146" i="10"/>
  <c r="GM146" i="10"/>
  <c r="CT146" i="10"/>
  <c r="FF146" i="10"/>
  <c r="CZ146" i="10"/>
  <c r="EZ146" i="10"/>
  <c r="GQ146" i="10"/>
  <c r="DG146" i="10"/>
  <c r="EU146" i="10"/>
  <c r="CF146" i="10"/>
  <c r="CH146" i="10"/>
  <c r="DL146" i="10"/>
  <c r="GC146" i="10"/>
  <c r="CR146" i="10"/>
  <c r="FZ146" i="10"/>
  <c r="CJ146" i="10"/>
  <c r="DK146" i="10"/>
  <c r="CG146" i="10"/>
  <c r="EB146" i="10"/>
  <c r="FW146" i="10"/>
  <c r="HA146" i="10"/>
  <c r="GK146" i="10"/>
  <c r="FD146" i="10"/>
  <c r="FJ146" i="10"/>
  <c r="ER146" i="10"/>
  <c r="EJ146" i="10"/>
  <c r="DN146" i="10"/>
  <c r="CO146" i="10"/>
  <c r="FB146" i="10"/>
  <c r="FH146" i="10"/>
  <c r="CV146" i="10"/>
  <c r="EM146" i="10"/>
  <c r="HD146" i="10"/>
  <c r="GB146" i="10"/>
  <c r="CY146" i="10"/>
  <c r="EH146" i="10"/>
  <c r="EC146" i="10"/>
  <c r="FV146" i="10"/>
  <c r="HN146" i="10" l="1"/>
  <c r="HK146" i="10"/>
  <c r="HO147" i="10" l="1"/>
  <c r="IF147" i="10"/>
  <c r="HS147" i="10"/>
  <c r="HV147" i="10"/>
  <c r="ID147" i="10"/>
  <c r="HX147" i="10"/>
  <c r="II147" i="10"/>
  <c r="IG147" i="10"/>
  <c r="IL147" i="10"/>
  <c r="IO147" i="10"/>
  <c r="IN147" i="10"/>
  <c r="HW147" i="10"/>
  <c r="IQ147" i="10"/>
  <c r="IM147" i="10"/>
  <c r="IJ147" i="10"/>
  <c r="IH147" i="10"/>
  <c r="HQ147" i="10"/>
  <c r="IC147" i="10"/>
  <c r="HT147" i="10"/>
  <c r="IK147" i="10"/>
  <c r="HR147" i="10"/>
  <c r="HU147" i="10"/>
  <c r="HY147" i="10"/>
  <c r="IP147" i="10"/>
  <c r="IE147" i="10"/>
  <c r="IB147" i="10"/>
  <c r="HZ147" i="10"/>
  <c r="IA147" i="10"/>
  <c r="EM147" i="10" l="1"/>
  <c r="GI147" i="10"/>
  <c r="FD147" i="10"/>
  <c r="GQ147" i="10"/>
  <c r="HC147" i="10"/>
  <c r="HF147" i="10"/>
  <c r="GX147" i="10"/>
  <c r="FU147" i="10"/>
  <c r="CM147" i="10"/>
  <c r="DE147" i="10"/>
  <c r="CJ147" i="10"/>
  <c r="DX147" i="10"/>
  <c r="CX147" i="10"/>
  <c r="CV147" i="10"/>
  <c r="EJ147" i="10"/>
  <c r="FK147" i="10"/>
  <c r="GV147" i="10"/>
  <c r="EW147" i="10"/>
  <c r="DC147" i="10"/>
  <c r="GW147" i="10"/>
  <c r="CI147" i="10"/>
  <c r="FJ147" i="10"/>
  <c r="DW147" i="10"/>
  <c r="FI147" i="10"/>
  <c r="CY147" i="10"/>
  <c r="ER147" i="10"/>
  <c r="EU147" i="10"/>
  <c r="EG147" i="10"/>
  <c r="FG147" i="10"/>
  <c r="GZ147" i="10"/>
  <c r="GL147" i="10"/>
  <c r="FR147" i="10"/>
  <c r="GA147" i="10"/>
  <c r="CQ147" i="10"/>
  <c r="DI147" i="10"/>
  <c r="GC147" i="10"/>
  <c r="DV147" i="10"/>
  <c r="EI147" i="10"/>
  <c r="FW147" i="10"/>
  <c r="ET147" i="10"/>
  <c r="EB147" i="10"/>
  <c r="CT147" i="10"/>
  <c r="DU147" i="10"/>
  <c r="DS147" i="10"/>
  <c r="FX147" i="10"/>
  <c r="DP147" i="10"/>
  <c r="FA147" i="10"/>
  <c r="EF147" i="10"/>
  <c r="FF147" i="10"/>
  <c r="CS147" i="10"/>
  <c r="GP147" i="10"/>
  <c r="FV147" i="10"/>
  <c r="GK147" i="10"/>
  <c r="CF147" i="10"/>
  <c r="FP147" i="10"/>
  <c r="EO147" i="10"/>
  <c r="FQ147" i="10"/>
  <c r="GE147" i="10"/>
  <c r="GH147" i="10"/>
  <c r="EN147" i="10"/>
  <c r="DL147" i="10"/>
  <c r="GJ147" i="10"/>
  <c r="DA147" i="10"/>
  <c r="EC147" i="10"/>
  <c r="HA147" i="10"/>
  <c r="CZ147" i="10"/>
  <c r="DF147" i="10"/>
  <c r="DB147" i="10"/>
  <c r="CN147" i="10"/>
  <c r="GD147" i="10"/>
  <c r="FE147" i="10"/>
  <c r="DM147" i="10"/>
  <c r="DO147" i="10"/>
  <c r="CP147" i="10"/>
  <c r="EK147" i="10"/>
  <c r="FT147" i="10"/>
  <c r="FL147" i="10"/>
  <c r="FH147" i="10"/>
  <c r="CR147" i="10"/>
  <c r="DT147" i="10"/>
  <c r="FN147" i="10"/>
  <c r="GY147" i="10"/>
  <c r="EY147" i="10"/>
  <c r="FB147" i="10"/>
  <c r="EX147" i="10"/>
  <c r="DJ147" i="10"/>
  <c r="EL147" i="10"/>
  <c r="DG147" i="10"/>
  <c r="ED147" i="10"/>
  <c r="FZ147" i="10"/>
  <c r="GU147" i="10"/>
  <c r="EV147" i="10"/>
  <c r="CL147" i="10"/>
  <c r="GT147" i="10"/>
  <c r="HH147" i="10"/>
  <c r="CU147" i="10"/>
  <c r="EH147" i="10"/>
  <c r="GG147" i="10"/>
  <c r="HG147" i="10"/>
  <c r="EQ147" i="10"/>
  <c r="GB147" i="10"/>
  <c r="CG147" i="10"/>
  <c r="EZ147" i="10"/>
  <c r="GS147" i="10"/>
  <c r="DD147" i="10"/>
  <c r="DZ147" i="10"/>
  <c r="EP147" i="10"/>
  <c r="HE147" i="10"/>
  <c r="GR147" i="10"/>
  <c r="EE147" i="10"/>
  <c r="CW147" i="10"/>
  <c r="DR147" i="10"/>
  <c r="HD147" i="10"/>
  <c r="DK147" i="10"/>
  <c r="CK147" i="10"/>
  <c r="FM147" i="10"/>
  <c r="FC147" i="10"/>
  <c r="EA147" i="10"/>
  <c r="FS147" i="10"/>
  <c r="HI147" i="10"/>
  <c r="GO147" i="10"/>
  <c r="DN147" i="10"/>
  <c r="CH147" i="10"/>
  <c r="DQ147" i="10"/>
  <c r="FO147" i="10"/>
  <c r="CO147" i="10"/>
  <c r="GF147" i="10"/>
  <c r="GM147" i="10"/>
  <c r="DY147" i="10"/>
  <c r="FY147" i="10"/>
  <c r="ES147" i="10"/>
  <c r="GN147" i="10"/>
  <c r="HB147" i="10"/>
  <c r="DH147" i="10"/>
  <c r="HK147" i="10" l="1"/>
  <c r="HN147" i="10"/>
  <c r="HO148" i="10" l="1"/>
  <c r="IK148" i="10"/>
  <c r="IA148" i="10"/>
  <c r="HS148" i="10"/>
  <c r="ID148" i="10"/>
  <c r="HX148" i="10"/>
  <c r="IE148" i="10"/>
  <c r="HU148" i="10"/>
  <c r="HR148" i="10"/>
  <c r="IF148" i="10"/>
  <c r="II148" i="10"/>
  <c r="IJ148" i="10"/>
  <c r="HY148" i="10"/>
  <c r="HZ148" i="10"/>
  <c r="IQ148" i="10"/>
  <c r="IO148" i="10"/>
  <c r="HW148" i="10"/>
  <c r="IG148" i="10"/>
  <c r="IN148" i="10"/>
  <c r="IC148" i="10"/>
  <c r="HV148" i="10"/>
  <c r="IB148" i="10"/>
  <c r="HT148" i="10"/>
  <c r="IH148" i="10"/>
  <c r="IP148" i="10"/>
  <c r="IM148" i="10"/>
  <c r="IL148" i="10"/>
  <c r="HQ148" i="10"/>
  <c r="GN148" i="10" l="1"/>
  <c r="CU148" i="10"/>
  <c r="EO148" i="10"/>
  <c r="GW148" i="10"/>
  <c r="FS148" i="10"/>
  <c r="EZ148" i="10"/>
  <c r="EL148" i="10"/>
  <c r="FE148" i="10"/>
  <c r="FP148" i="10"/>
  <c r="FW148" i="10"/>
  <c r="DW148" i="10"/>
  <c r="GX148" i="10"/>
  <c r="GS148" i="10"/>
  <c r="EN148" i="10"/>
  <c r="FI148" i="10"/>
  <c r="DH148" i="10"/>
  <c r="EE148" i="10"/>
  <c r="GT148" i="10"/>
  <c r="FH148" i="10"/>
  <c r="GJ148" i="10"/>
  <c r="CS148" i="10"/>
  <c r="CQ148" i="10"/>
  <c r="EW148" i="10"/>
  <c r="GI148" i="10"/>
  <c r="FB148" i="10"/>
  <c r="FY148" i="10"/>
  <c r="FO148" i="10"/>
  <c r="GR148" i="10"/>
  <c r="CL148" i="10"/>
  <c r="FL148" i="10"/>
  <c r="DL148" i="10"/>
  <c r="FX148" i="10"/>
  <c r="FG148" i="10"/>
  <c r="CX148" i="10"/>
  <c r="HE148" i="10"/>
  <c r="GU148" i="10"/>
  <c r="GH148" i="10"/>
  <c r="CJ148" i="10"/>
  <c r="DB148" i="10"/>
  <c r="GG148" i="10"/>
  <c r="EI148" i="10"/>
  <c r="EQ148" i="10"/>
  <c r="HD148" i="10"/>
  <c r="HA148" i="10"/>
  <c r="GV148" i="10"/>
  <c r="DG148" i="10"/>
  <c r="EF148" i="10"/>
  <c r="DX148" i="10"/>
  <c r="CK148" i="10"/>
  <c r="HG148" i="10"/>
  <c r="EY148" i="10"/>
  <c r="DF148" i="10"/>
  <c r="GP148" i="10"/>
  <c r="DI148" i="10"/>
  <c r="DC148" i="10"/>
  <c r="FD148" i="10"/>
  <c r="EV148" i="10"/>
  <c r="FV148" i="10"/>
  <c r="FK148" i="10"/>
  <c r="CO148" i="10"/>
  <c r="DZ148" i="10"/>
  <c r="FZ148" i="10"/>
  <c r="CP148" i="10"/>
  <c r="GE148" i="10"/>
  <c r="DP148" i="10"/>
  <c r="GZ148" i="10"/>
  <c r="CV148" i="10"/>
  <c r="GM148" i="10"/>
  <c r="DM148" i="10"/>
  <c r="DN148" i="10"/>
  <c r="GO148" i="10"/>
  <c r="DD148" i="10"/>
  <c r="ED148" i="10"/>
  <c r="DO148" i="10"/>
  <c r="FQ148" i="10"/>
  <c r="EB148" i="10"/>
  <c r="CY148" i="10"/>
  <c r="CM148" i="10"/>
  <c r="CT148" i="10"/>
  <c r="ER148" i="10"/>
  <c r="DE148" i="10"/>
  <c r="FM148" i="10"/>
  <c r="DS148" i="10"/>
  <c r="HB148" i="10"/>
  <c r="FC148" i="10"/>
  <c r="GB148" i="10"/>
  <c r="EX148" i="10"/>
  <c r="CN148" i="10"/>
  <c r="GK148" i="10"/>
  <c r="DV148" i="10"/>
  <c r="CI148" i="10"/>
  <c r="HC148" i="10"/>
  <c r="EC148" i="10"/>
  <c r="GF148" i="10"/>
  <c r="EP148" i="10"/>
  <c r="EK148" i="10"/>
  <c r="DU148" i="10"/>
  <c r="DR148" i="10"/>
  <c r="FR148" i="10"/>
  <c r="DK148" i="10"/>
  <c r="GY148" i="10"/>
  <c r="CF148" i="10"/>
  <c r="FJ148" i="10"/>
  <c r="CH148" i="10"/>
  <c r="EH148" i="10"/>
  <c r="FF148" i="10"/>
  <c r="EM148" i="10"/>
  <c r="HI148" i="10"/>
  <c r="FT148" i="10"/>
  <c r="GC148" i="10"/>
  <c r="FU148" i="10"/>
  <c r="CW148" i="10"/>
  <c r="HH148" i="10"/>
  <c r="CR148" i="10"/>
  <c r="DA148" i="10"/>
  <c r="FA148" i="10"/>
  <c r="GL148" i="10"/>
  <c r="EJ148" i="10"/>
  <c r="DQ148" i="10"/>
  <c r="DT148" i="10"/>
  <c r="ET148" i="10"/>
  <c r="GQ148" i="10"/>
  <c r="EA148" i="10"/>
  <c r="CG148" i="10"/>
  <c r="DJ148" i="10"/>
  <c r="GD148" i="10"/>
  <c r="EG148" i="10"/>
  <c r="EU148" i="10"/>
  <c r="ES148" i="10"/>
  <c r="CZ148" i="10"/>
  <c r="HF148" i="10"/>
  <c r="DY148" i="10"/>
  <c r="FN148" i="10"/>
  <c r="GA148" i="10"/>
  <c r="HN148" i="10" l="1"/>
  <c r="HK148" i="10"/>
  <c r="HO149" i="10" l="1"/>
  <c r="HW149" i="10"/>
  <c r="IA149" i="10"/>
  <c r="IG149" i="10"/>
  <c r="HY149" i="10"/>
  <c r="II149" i="10"/>
  <c r="IQ149" i="10"/>
  <c r="IK149" i="10"/>
  <c r="IC149" i="10"/>
  <c r="HZ149" i="10"/>
  <c r="HX149" i="10"/>
  <c r="HR149" i="10"/>
  <c r="IL149" i="10"/>
  <c r="HT149" i="10"/>
  <c r="IJ149" i="10"/>
  <c r="HV149" i="10"/>
  <c r="IO149" i="10"/>
  <c r="IH149" i="10"/>
  <c r="IP149" i="10"/>
  <c r="IN149" i="10"/>
  <c r="HS149" i="10"/>
  <c r="HQ149" i="10"/>
  <c r="IM149" i="10"/>
  <c r="HU149" i="10"/>
  <c r="IB149" i="10"/>
  <c r="IF149" i="10"/>
  <c r="ID149" i="10"/>
  <c r="IE149" i="10"/>
  <c r="GD149" i="10" l="1"/>
  <c r="DV149" i="10"/>
  <c r="CJ149" i="10"/>
  <c r="EH149" i="10"/>
  <c r="CY149" i="10"/>
  <c r="CG149" i="10"/>
  <c r="EK149" i="10"/>
  <c r="ER149" i="10"/>
  <c r="GE149" i="10"/>
  <c r="DX149" i="10"/>
  <c r="FX149" i="10"/>
  <c r="DH149" i="10"/>
  <c r="HF149" i="10"/>
  <c r="DA149" i="10"/>
  <c r="FR149" i="10"/>
  <c r="DS149" i="10"/>
  <c r="CV149" i="10"/>
  <c r="EY149" i="10"/>
  <c r="HE149" i="10"/>
  <c r="FH149" i="10"/>
  <c r="EO149" i="10"/>
  <c r="GF149" i="10"/>
  <c r="HG149" i="10"/>
  <c r="FY149" i="10"/>
  <c r="FW149" i="10"/>
  <c r="EJ149" i="10"/>
  <c r="DO149" i="10"/>
  <c r="DJ149" i="10"/>
  <c r="GK149" i="10"/>
  <c r="DZ149" i="10"/>
  <c r="GV149" i="10"/>
  <c r="CL149" i="10"/>
  <c r="GS149" i="10"/>
  <c r="CR149" i="10"/>
  <c r="CM149" i="10"/>
  <c r="ES149" i="10"/>
  <c r="GY149" i="10"/>
  <c r="DP149" i="10"/>
  <c r="DT149" i="10"/>
  <c r="HI149" i="10"/>
  <c r="HC149" i="10"/>
  <c r="EB149" i="10"/>
  <c r="CO149" i="10"/>
  <c r="HA149" i="10"/>
  <c r="GR149" i="10"/>
  <c r="GX149" i="10"/>
  <c r="EG149" i="10"/>
  <c r="FU149" i="10"/>
  <c r="EP149" i="10"/>
  <c r="CT149" i="10"/>
  <c r="CP149" i="10"/>
  <c r="EF149" i="10"/>
  <c r="DL149" i="10"/>
  <c r="FI149" i="10"/>
  <c r="GA149" i="10"/>
  <c r="FM149" i="10"/>
  <c r="EQ149" i="10"/>
  <c r="CQ149" i="10"/>
  <c r="EZ149" i="10"/>
  <c r="FF149" i="10"/>
  <c r="FZ149" i="10"/>
  <c r="GL149" i="10"/>
  <c r="DE149" i="10"/>
  <c r="EV149" i="10"/>
  <c r="EI149" i="10"/>
  <c r="FB149" i="10"/>
  <c r="FP149" i="10"/>
  <c r="GZ149" i="10"/>
  <c r="ET149" i="10"/>
  <c r="EC149" i="10"/>
  <c r="DY149" i="10"/>
  <c r="FA149" i="10"/>
  <c r="CH149" i="10"/>
  <c r="CN149" i="10"/>
  <c r="DD149" i="10"/>
  <c r="FD149" i="10"/>
  <c r="GG149" i="10"/>
  <c r="GI149" i="10"/>
  <c r="FE149" i="10"/>
  <c r="EA149" i="10"/>
  <c r="EM149" i="10"/>
  <c r="CI149" i="10"/>
  <c r="FQ149" i="10"/>
  <c r="FK149" i="10"/>
  <c r="HD149" i="10"/>
  <c r="FO149" i="10"/>
  <c r="DW149" i="10"/>
  <c r="GQ149" i="10"/>
  <c r="DN149" i="10"/>
  <c r="CX149" i="10"/>
  <c r="GT149" i="10"/>
  <c r="CU149" i="10"/>
  <c r="DR149" i="10"/>
  <c r="DG149" i="10"/>
  <c r="FT149" i="10"/>
  <c r="ED149" i="10"/>
  <c r="GP149" i="10"/>
  <c r="GH149" i="10"/>
  <c r="CS149" i="10"/>
  <c r="FS149" i="10"/>
  <c r="CF149" i="10"/>
  <c r="DI149" i="10"/>
  <c r="HH149" i="10"/>
  <c r="FC149" i="10"/>
  <c r="EU149" i="10"/>
  <c r="CW149" i="10"/>
  <c r="DK149" i="10"/>
  <c r="HB149" i="10"/>
  <c r="GM149" i="10"/>
  <c r="DF149" i="10"/>
  <c r="GU149" i="10"/>
  <c r="GJ149" i="10"/>
  <c r="GW149" i="10"/>
  <c r="DQ149" i="10"/>
  <c r="FJ149" i="10"/>
  <c r="EX149" i="10"/>
  <c r="GO149" i="10"/>
  <c r="DC149" i="10"/>
  <c r="DB149" i="10"/>
  <c r="EW149" i="10"/>
  <c r="EL149" i="10"/>
  <c r="GC149" i="10"/>
  <c r="FV149" i="10"/>
  <c r="FL149" i="10"/>
  <c r="EN149" i="10"/>
  <c r="CZ149" i="10"/>
  <c r="GB149" i="10"/>
  <c r="FN149" i="10"/>
  <c r="DU149" i="10"/>
  <c r="DM149" i="10"/>
  <c r="CK149" i="10"/>
  <c r="FG149" i="10"/>
  <c r="EE149" i="10"/>
  <c r="GN149" i="10"/>
  <c r="HK149" i="10" l="1"/>
  <c r="HN149" i="10"/>
  <c r="HO150" i="10" l="1"/>
  <c r="IB150" i="10"/>
  <c r="ID150" i="10"/>
  <c r="IG150" i="10"/>
  <c r="HY150" i="10"/>
  <c r="IO150" i="10"/>
  <c r="IF150" i="10"/>
  <c r="HV150" i="10"/>
  <c r="IQ150" i="10"/>
  <c r="IE150" i="10"/>
  <c r="IP150" i="10"/>
  <c r="IN150" i="10"/>
  <c r="HZ150" i="10"/>
  <c r="IK150" i="10"/>
  <c r="HR150" i="10"/>
  <c r="IM150" i="10"/>
  <c r="HU150" i="10"/>
  <c r="II150" i="10"/>
  <c r="HS150" i="10"/>
  <c r="IL150" i="10"/>
  <c r="IH150" i="10"/>
  <c r="IC150" i="10"/>
  <c r="HT150" i="10"/>
  <c r="IJ150" i="10"/>
  <c r="HW150" i="10"/>
  <c r="IA150" i="10"/>
  <c r="HQ150" i="10"/>
  <c r="HX150" i="10"/>
  <c r="FN150" i="10" l="1"/>
  <c r="EA150" i="10"/>
  <c r="ES150" i="10"/>
  <c r="ER150" i="10"/>
  <c r="DK150" i="10"/>
  <c r="GT150" i="10"/>
  <c r="DD150" i="10"/>
  <c r="EZ150" i="10"/>
  <c r="CO150" i="10"/>
  <c r="DO150" i="10"/>
  <c r="FX150" i="10"/>
  <c r="EW150" i="10"/>
  <c r="FA150" i="10"/>
  <c r="DS150" i="10"/>
  <c r="DM150" i="10"/>
  <c r="DF150" i="10"/>
  <c r="DG150" i="10"/>
  <c r="GI150" i="10"/>
  <c r="GL150" i="10"/>
  <c r="GX150" i="10"/>
  <c r="DZ150" i="10"/>
  <c r="DA150" i="10"/>
  <c r="FL150" i="10"/>
  <c r="FD150" i="10"/>
  <c r="CZ150" i="10"/>
  <c r="EL150" i="10"/>
  <c r="EU150" i="10"/>
  <c r="DR150" i="10"/>
  <c r="GG150" i="10"/>
  <c r="FZ150" i="10"/>
  <c r="GR150" i="10"/>
  <c r="GK150" i="10"/>
  <c r="HF150" i="10"/>
  <c r="DN150" i="10"/>
  <c r="CH150" i="10"/>
  <c r="EQ150" i="10"/>
  <c r="HC150" i="10"/>
  <c r="FW150" i="10"/>
  <c r="GE150" i="10"/>
  <c r="FK150" i="10"/>
  <c r="FB150" i="10"/>
  <c r="CR150" i="10"/>
  <c r="DV150" i="10"/>
  <c r="GN150" i="10"/>
  <c r="GM150" i="10"/>
  <c r="EM150" i="10"/>
  <c r="EP150" i="10"/>
  <c r="GS150" i="10"/>
  <c r="GD150" i="10"/>
  <c r="GJ150" i="10"/>
  <c r="GZ150" i="10"/>
  <c r="DJ150" i="10"/>
  <c r="GB150" i="10"/>
  <c r="HH150" i="10"/>
  <c r="DW150" i="10"/>
  <c r="DY150" i="10"/>
  <c r="GA150" i="10"/>
  <c r="DT150" i="10"/>
  <c r="HG150" i="10"/>
  <c r="EK150" i="10"/>
  <c r="HB150" i="10"/>
  <c r="EV150" i="10"/>
  <c r="HI150" i="10"/>
  <c r="EH150" i="10"/>
  <c r="GC150" i="10"/>
  <c r="CW150" i="10"/>
  <c r="CX150" i="10"/>
  <c r="CN150" i="10"/>
  <c r="CQ150" i="10"/>
  <c r="EB150" i="10"/>
  <c r="EJ150" i="10"/>
  <c r="DX150" i="10"/>
  <c r="EX150" i="10"/>
  <c r="EF150" i="10"/>
  <c r="EE150" i="10"/>
  <c r="GO150" i="10"/>
  <c r="FC150" i="10"/>
  <c r="FM150" i="10"/>
  <c r="FH150" i="10"/>
  <c r="FJ150" i="10"/>
  <c r="CS150" i="10"/>
  <c r="FQ150" i="10"/>
  <c r="FP150" i="10"/>
  <c r="CP150" i="10"/>
  <c r="CM150" i="10"/>
  <c r="HE150" i="10"/>
  <c r="CJ150" i="10"/>
  <c r="ED150" i="10"/>
  <c r="FF150" i="10"/>
  <c r="CL150" i="10"/>
  <c r="CK150" i="10"/>
  <c r="DC150" i="10"/>
  <c r="DI150" i="10"/>
  <c r="FO150" i="10"/>
  <c r="EC150" i="10"/>
  <c r="FI150" i="10"/>
  <c r="DP150" i="10"/>
  <c r="GF150" i="10"/>
  <c r="CG150" i="10"/>
  <c r="FS150" i="10"/>
  <c r="FV150" i="10"/>
  <c r="DU150" i="10"/>
  <c r="GW150" i="10"/>
  <c r="CF150" i="10"/>
  <c r="HD150" i="10"/>
  <c r="ET150" i="10"/>
  <c r="DL150" i="10"/>
  <c r="GY150" i="10"/>
  <c r="EO150" i="10"/>
  <c r="CY150" i="10"/>
  <c r="CU150" i="10"/>
  <c r="HA150" i="10"/>
  <c r="DH150" i="10"/>
  <c r="GU150" i="10"/>
  <c r="FT150" i="10"/>
  <c r="FE150" i="10"/>
  <c r="DE150" i="10"/>
  <c r="EG150" i="10"/>
  <c r="GV150" i="10"/>
  <c r="FR150" i="10"/>
  <c r="FG150" i="10"/>
  <c r="FU150" i="10"/>
  <c r="FY150" i="10"/>
  <c r="DB150" i="10"/>
  <c r="DQ150" i="10"/>
  <c r="GH150" i="10"/>
  <c r="CI150" i="10"/>
  <c r="CT150" i="10"/>
  <c r="EY150" i="10"/>
  <c r="GQ150" i="10"/>
  <c r="EN150" i="10"/>
  <c r="GP150" i="10"/>
  <c r="EI150" i="10"/>
  <c r="CV150" i="10"/>
  <c r="HK150" i="10" l="1"/>
  <c r="HN150" i="10"/>
  <c r="HO151" i="10" l="1"/>
  <c r="IE151" i="10"/>
  <c r="IQ151" i="10"/>
  <c r="IH151" i="10"/>
  <c r="HW151" i="10"/>
  <c r="IP151" i="10"/>
  <c r="HS151" i="10"/>
  <c r="IG151" i="10"/>
  <c r="HX151" i="10"/>
  <c r="IK151" i="10"/>
  <c r="II151" i="10"/>
  <c r="HQ151" i="10"/>
  <c r="HT151" i="10"/>
  <c r="IN151" i="10"/>
  <c r="HY151" i="10"/>
  <c r="IJ151" i="10"/>
  <c r="IM151" i="10"/>
  <c r="ID151" i="10"/>
  <c r="HZ151" i="10"/>
  <c r="IF151" i="10"/>
  <c r="HU151" i="10"/>
  <c r="IO151" i="10"/>
  <c r="IB151" i="10"/>
  <c r="IC151" i="10"/>
  <c r="HV151" i="10"/>
  <c r="IL151" i="10"/>
  <c r="HR151" i="10"/>
  <c r="IA151" i="10"/>
  <c r="GP151" i="10" l="1"/>
  <c r="GO151" i="10"/>
  <c r="EQ151" i="10"/>
  <c r="EN151" i="10"/>
  <c r="DL151" i="10"/>
  <c r="CK151" i="10"/>
  <c r="EE151" i="10"/>
  <c r="HI151" i="10"/>
  <c r="EP151" i="10"/>
  <c r="GR151" i="10"/>
  <c r="DM151" i="10"/>
  <c r="DB151" i="10"/>
  <c r="FJ151" i="10"/>
  <c r="FK151" i="10"/>
  <c r="EW151" i="10"/>
  <c r="GH151" i="10"/>
  <c r="ET151" i="10"/>
  <c r="CL151" i="10"/>
  <c r="EF151" i="10"/>
  <c r="DT151" i="10"/>
  <c r="CR151" i="10"/>
  <c r="EL151" i="10"/>
  <c r="DO151" i="10"/>
  <c r="FE151" i="10"/>
  <c r="CP151" i="10"/>
  <c r="GQ151" i="10"/>
  <c r="DQ151" i="10"/>
  <c r="EO151" i="10"/>
  <c r="DI151" i="10"/>
  <c r="FC151" i="10"/>
  <c r="HB151" i="10"/>
  <c r="GM151" i="10"/>
  <c r="GG151" i="10"/>
  <c r="FA151" i="10"/>
  <c r="CN151" i="10"/>
  <c r="FU151" i="10"/>
  <c r="FG151" i="10"/>
  <c r="HD151" i="10"/>
  <c r="FF151" i="10"/>
  <c r="EX151" i="10"/>
  <c r="GA151" i="10"/>
  <c r="FB151" i="10"/>
  <c r="CZ151" i="10"/>
  <c r="CO151" i="10"/>
  <c r="DN151" i="10"/>
  <c r="GI151" i="10"/>
  <c r="EA151" i="10"/>
  <c r="CF151" i="10"/>
  <c r="GN151" i="10"/>
  <c r="DE151" i="10"/>
  <c r="FV151" i="10"/>
  <c r="CM151" i="10"/>
  <c r="CQ151" i="10"/>
  <c r="HC151" i="10"/>
  <c r="DZ151" i="10"/>
  <c r="DK151" i="10"/>
  <c r="FI151" i="10"/>
  <c r="CU151" i="10"/>
  <c r="EC151" i="10"/>
  <c r="FH151" i="10"/>
  <c r="GZ151" i="10"/>
  <c r="CH151" i="10"/>
  <c r="ES151" i="10"/>
  <c r="ED151" i="10"/>
  <c r="DF151" i="10"/>
  <c r="CY151" i="10"/>
  <c r="FO151" i="10"/>
  <c r="EV151" i="10"/>
  <c r="DS151" i="10"/>
  <c r="DC151" i="10"/>
  <c r="EY151" i="10"/>
  <c r="DP151" i="10"/>
  <c r="GD151" i="10"/>
  <c r="FN151" i="10"/>
  <c r="FR151" i="10"/>
  <c r="EH151" i="10"/>
  <c r="DR151" i="10"/>
  <c r="GV151" i="10"/>
  <c r="GW151" i="10"/>
  <c r="CJ151" i="10"/>
  <c r="EJ151" i="10"/>
  <c r="HG151" i="10"/>
  <c r="DV151" i="10"/>
  <c r="EU151" i="10"/>
  <c r="FX151" i="10"/>
  <c r="HA151" i="10"/>
  <c r="DX151" i="10"/>
  <c r="GK151" i="10"/>
  <c r="ER151" i="10"/>
  <c r="EG151" i="10"/>
  <c r="DU151" i="10"/>
  <c r="HE151" i="10"/>
  <c r="EB151" i="10"/>
  <c r="HH151" i="10"/>
  <c r="FW151" i="10"/>
  <c r="DA151" i="10"/>
  <c r="GT151" i="10"/>
  <c r="EZ151" i="10"/>
  <c r="GL151" i="10"/>
  <c r="DJ151" i="10"/>
  <c r="CV151" i="10"/>
  <c r="FM151" i="10"/>
  <c r="EM151" i="10"/>
  <c r="CT151" i="10"/>
  <c r="CI151" i="10"/>
  <c r="DH151" i="10"/>
  <c r="GC151" i="10"/>
  <c r="HF151" i="10"/>
  <c r="GY151" i="10"/>
  <c r="DY151" i="10"/>
  <c r="GX151" i="10"/>
  <c r="FT151" i="10"/>
  <c r="CG151" i="10"/>
  <c r="FP151" i="10"/>
  <c r="CX151" i="10"/>
  <c r="DW151" i="10"/>
  <c r="GE151" i="10"/>
  <c r="FL151" i="10"/>
  <c r="DD151" i="10"/>
  <c r="FS151" i="10"/>
  <c r="EK151" i="10"/>
  <c r="FD151" i="10"/>
  <c r="FY151" i="10"/>
  <c r="GU151" i="10"/>
  <c r="GF151" i="10"/>
  <c r="FQ151" i="10"/>
  <c r="CW151" i="10"/>
  <c r="GJ151" i="10"/>
  <c r="EI151" i="10"/>
  <c r="GB151" i="10"/>
  <c r="GS151" i="10"/>
  <c r="FZ151" i="10"/>
  <c r="CS151" i="10"/>
  <c r="DG151" i="10"/>
  <c r="HK151" i="10" l="1"/>
  <c r="HN151" i="10"/>
  <c r="HO152" i="10" l="1"/>
  <c r="HS152" i="10"/>
  <c r="II152" i="10"/>
  <c r="IK152" i="10"/>
  <c r="HX152" i="10"/>
  <c r="HY152" i="10"/>
  <c r="IH152" i="10"/>
  <c r="ID152" i="10"/>
  <c r="HU152" i="10"/>
  <c r="IG152" i="10"/>
  <c r="IJ152" i="10"/>
  <c r="HR152" i="10"/>
  <c r="IF152" i="10"/>
  <c r="IC152" i="10"/>
  <c r="IL152" i="10"/>
  <c r="IE152" i="10"/>
  <c r="IM152" i="10"/>
  <c r="IN152" i="10"/>
  <c r="HW152" i="10"/>
  <c r="IA152" i="10"/>
  <c r="IO152" i="10"/>
  <c r="HZ152" i="10"/>
  <c r="HT152" i="10"/>
  <c r="HQ152" i="10"/>
  <c r="IB152" i="10"/>
  <c r="IP152" i="10"/>
  <c r="IQ152" i="10"/>
  <c r="HV152" i="10"/>
  <c r="FZ152" i="10" l="1"/>
  <c r="CJ152" i="10"/>
  <c r="EX152" i="10"/>
  <c r="FY152" i="10"/>
  <c r="GC152" i="10"/>
  <c r="DU152" i="10"/>
  <c r="FR152" i="10"/>
  <c r="EC152" i="10"/>
  <c r="CZ152" i="10"/>
  <c r="DQ152" i="10"/>
  <c r="DM152" i="10"/>
  <c r="FT152" i="10"/>
  <c r="EV152" i="10"/>
  <c r="FD152" i="10"/>
  <c r="DH152" i="10"/>
  <c r="EG152" i="10"/>
  <c r="FN152" i="10"/>
  <c r="CU152" i="10"/>
  <c r="FB152" i="10"/>
  <c r="GQ152" i="10"/>
  <c r="GR152" i="10"/>
  <c r="DW152" i="10"/>
  <c r="ED152" i="10"/>
  <c r="FU152" i="10"/>
  <c r="EN152" i="10"/>
  <c r="GF152" i="10"/>
  <c r="GY152" i="10"/>
  <c r="EB152" i="10"/>
  <c r="DR152" i="10"/>
  <c r="GZ152" i="10"/>
  <c r="DN152" i="10"/>
  <c r="DI152" i="10"/>
  <c r="FJ152" i="10"/>
  <c r="HH152" i="10"/>
  <c r="GJ152" i="10"/>
  <c r="CF152" i="10"/>
  <c r="EI152" i="10"/>
  <c r="GT152" i="10"/>
  <c r="DF152" i="10"/>
  <c r="GG152" i="10"/>
  <c r="GP152" i="10"/>
  <c r="FS152" i="10"/>
  <c r="DP152" i="10"/>
  <c r="EO152" i="10"/>
  <c r="HI152" i="10"/>
  <c r="DD152" i="10"/>
  <c r="EM152" i="10"/>
  <c r="DX152" i="10"/>
  <c r="EY152" i="10"/>
  <c r="DZ152" i="10"/>
  <c r="FF152" i="10"/>
  <c r="DO152" i="10"/>
  <c r="EE152" i="10"/>
  <c r="DJ152" i="10"/>
  <c r="CO152" i="10"/>
  <c r="FL152" i="10"/>
  <c r="FM152" i="10"/>
  <c r="HA152" i="10"/>
  <c r="DC152" i="10"/>
  <c r="HC152" i="10"/>
  <c r="HD152" i="10"/>
  <c r="EL152" i="10"/>
  <c r="CK152" i="10"/>
  <c r="CT152" i="10"/>
  <c r="DK152" i="10"/>
  <c r="GM152" i="10"/>
  <c r="DG152" i="10"/>
  <c r="EK152" i="10"/>
  <c r="CI152" i="10"/>
  <c r="ER152" i="10"/>
  <c r="GD152" i="10"/>
  <c r="FI152" i="10"/>
  <c r="GA152" i="10"/>
  <c r="CP152" i="10"/>
  <c r="EP152" i="10"/>
  <c r="FE152" i="10"/>
  <c r="CS152" i="10"/>
  <c r="GE152" i="10"/>
  <c r="CV152" i="10"/>
  <c r="FX152" i="10"/>
  <c r="DS152" i="10"/>
  <c r="CQ152" i="10"/>
  <c r="FG152" i="10"/>
  <c r="CR152" i="10"/>
  <c r="DL152" i="10"/>
  <c r="HE152" i="10"/>
  <c r="CM152" i="10"/>
  <c r="DB152" i="10"/>
  <c r="CW152" i="10"/>
  <c r="FW152" i="10"/>
  <c r="GW152" i="10"/>
  <c r="ES152" i="10"/>
  <c r="HF152" i="10"/>
  <c r="FH152" i="10"/>
  <c r="DT152" i="10"/>
  <c r="GS152" i="10"/>
  <c r="CX152" i="10"/>
  <c r="GL152" i="10"/>
  <c r="DV152" i="10"/>
  <c r="FO152" i="10"/>
  <c r="FV152" i="10"/>
  <c r="CN152" i="10"/>
  <c r="EF152" i="10"/>
  <c r="EQ152" i="10"/>
  <c r="DA152" i="10"/>
  <c r="GB152" i="10"/>
  <c r="FP152" i="10"/>
  <c r="EZ152" i="10"/>
  <c r="HG152" i="10"/>
  <c r="CY152" i="10"/>
  <c r="DE152" i="10"/>
  <c r="FA152" i="10"/>
  <c r="CL152" i="10"/>
  <c r="GO152" i="10"/>
  <c r="GK152" i="10"/>
  <c r="GX152" i="10"/>
  <c r="EA152" i="10"/>
  <c r="HB152" i="10"/>
  <c r="EW152" i="10"/>
  <c r="GU152" i="10"/>
  <c r="EU152" i="10"/>
  <c r="FQ152" i="10"/>
  <c r="DY152" i="10"/>
  <c r="GV152" i="10"/>
  <c r="CH152" i="10"/>
  <c r="GI152" i="10"/>
  <c r="FC152" i="10"/>
  <c r="FK152" i="10"/>
  <c r="EH152" i="10"/>
  <c r="GH152" i="10"/>
  <c r="CG152" i="10"/>
  <c r="EJ152" i="10"/>
  <c r="GN152" i="10"/>
  <c r="ET152" i="10"/>
  <c r="HN152" i="10" l="1"/>
  <c r="HK152" i="10"/>
  <c r="HO153" i="10" l="1"/>
  <c r="IF153" i="10"/>
  <c r="IN153" i="10"/>
  <c r="IL153" i="10"/>
  <c r="HY153" i="10"/>
  <c r="HZ153" i="10"/>
  <c r="HV153" i="10"/>
  <c r="IP153" i="10"/>
  <c r="HW153" i="10"/>
  <c r="IJ153" i="10"/>
  <c r="HX153" i="10"/>
  <c r="IO153" i="10"/>
  <c r="IK153" i="10"/>
  <c r="IG153" i="10"/>
  <c r="HR153" i="10"/>
  <c r="ID153" i="10"/>
  <c r="IE153" i="10"/>
  <c r="IA153" i="10"/>
  <c r="HQ153" i="10"/>
  <c r="IB153" i="10"/>
  <c r="HT153" i="10"/>
  <c r="IM153" i="10"/>
  <c r="HU153" i="10"/>
  <c r="II153" i="10"/>
  <c r="IQ153" i="10"/>
  <c r="IC153" i="10"/>
  <c r="HS153" i="10"/>
  <c r="IH153" i="10"/>
  <c r="FK153" i="10" l="1"/>
  <c r="FE153" i="10"/>
  <c r="DI153" i="10"/>
  <c r="FC153" i="10"/>
  <c r="EF153" i="10"/>
  <c r="CM153" i="10"/>
  <c r="GD153" i="10"/>
  <c r="CO153" i="10"/>
  <c r="DF153" i="10"/>
  <c r="ED153" i="10"/>
  <c r="FR153" i="10"/>
  <c r="FA153" i="10"/>
  <c r="FI153" i="10"/>
  <c r="EG153" i="10"/>
  <c r="GH153" i="10"/>
  <c r="CY153" i="10"/>
  <c r="FH153" i="10"/>
  <c r="GE153" i="10"/>
  <c r="EL153" i="10"/>
  <c r="DD153" i="10"/>
  <c r="GZ153" i="10"/>
  <c r="FD153" i="10"/>
  <c r="GU153" i="10"/>
  <c r="EK153" i="10"/>
  <c r="GI153" i="10"/>
  <c r="EU153" i="10"/>
  <c r="DA153" i="10"/>
  <c r="CW153" i="10"/>
  <c r="GA153" i="10"/>
  <c r="FM153" i="10"/>
  <c r="HI153" i="10"/>
  <c r="DR153" i="10"/>
  <c r="EV153" i="10"/>
  <c r="GX153" i="10"/>
  <c r="CT153" i="10"/>
  <c r="GQ153" i="10"/>
  <c r="GK153" i="10"/>
  <c r="DV153" i="10"/>
  <c r="FG153" i="10"/>
  <c r="DG153" i="10"/>
  <c r="FF153" i="10"/>
  <c r="GJ153" i="10"/>
  <c r="FB153" i="10"/>
  <c r="EX153" i="10"/>
  <c r="EQ153" i="10"/>
  <c r="HC153" i="10"/>
  <c r="CF153" i="10"/>
  <c r="EC153" i="10"/>
  <c r="FQ153" i="10"/>
  <c r="GB153" i="10"/>
  <c r="FW153" i="10"/>
  <c r="CP153" i="10"/>
  <c r="HA153" i="10"/>
  <c r="FS153" i="10"/>
  <c r="GF153" i="10"/>
  <c r="DQ153" i="10"/>
  <c r="EZ153" i="10"/>
  <c r="DX153" i="10"/>
  <c r="GN153" i="10"/>
  <c r="EA153" i="10"/>
  <c r="FV153" i="10"/>
  <c r="DL153" i="10"/>
  <c r="CI153" i="10"/>
  <c r="EE153" i="10"/>
  <c r="GP153" i="10"/>
  <c r="EN153" i="10"/>
  <c r="CZ153" i="10"/>
  <c r="DB153" i="10"/>
  <c r="FP153" i="10"/>
  <c r="EP153" i="10"/>
  <c r="DP153" i="10"/>
  <c r="DM153" i="10"/>
  <c r="FX153" i="10"/>
  <c r="FU153" i="10"/>
  <c r="GO153" i="10"/>
  <c r="CQ153" i="10"/>
  <c r="DZ153" i="10"/>
  <c r="CU153" i="10"/>
  <c r="CR153" i="10"/>
  <c r="ET153" i="10"/>
  <c r="HG153" i="10"/>
  <c r="CS153" i="10"/>
  <c r="FO153" i="10"/>
  <c r="DO153" i="10"/>
  <c r="FT153" i="10"/>
  <c r="DE153" i="10"/>
  <c r="DT153" i="10"/>
  <c r="CV153" i="10"/>
  <c r="CK153" i="10"/>
  <c r="EM153" i="10"/>
  <c r="DN153" i="10"/>
  <c r="DH153" i="10"/>
  <c r="EJ153" i="10"/>
  <c r="ES153" i="10"/>
  <c r="FL153" i="10"/>
  <c r="EB153" i="10"/>
  <c r="CG153" i="10"/>
  <c r="HB153" i="10"/>
  <c r="CN153" i="10"/>
  <c r="HE153" i="10"/>
  <c r="ER153" i="10"/>
  <c r="DJ153" i="10"/>
  <c r="GT153" i="10"/>
  <c r="DW153" i="10"/>
  <c r="DU153" i="10"/>
  <c r="GS153" i="10"/>
  <c r="DY153" i="10"/>
  <c r="EH153" i="10"/>
  <c r="CL153" i="10"/>
  <c r="CX153" i="10"/>
  <c r="DS153" i="10"/>
  <c r="DK153" i="10"/>
  <c r="EY153" i="10"/>
  <c r="EI153" i="10"/>
  <c r="GR153" i="10"/>
  <c r="GC153" i="10"/>
  <c r="GG153" i="10"/>
  <c r="FY153" i="10"/>
  <c r="GW153" i="10"/>
  <c r="DC153" i="10"/>
  <c r="GY153" i="10"/>
  <c r="GV153" i="10"/>
  <c r="EO153" i="10"/>
  <c r="EW153" i="10"/>
  <c r="GL153" i="10"/>
  <c r="GM153" i="10"/>
  <c r="HH153" i="10"/>
  <c r="CJ153" i="10"/>
  <c r="CH153" i="10"/>
  <c r="HF153" i="10"/>
  <c r="HD153" i="10"/>
  <c r="FJ153" i="10"/>
  <c r="FN153" i="10"/>
  <c r="FZ153" i="10"/>
  <c r="HN153" i="10" l="1"/>
  <c r="HK153" i="10"/>
  <c r="HO154" i="10" l="1"/>
  <c r="HY154" i="10"/>
  <c r="IC154" i="10"/>
  <c r="HT154" i="10"/>
  <c r="HU154" i="10"/>
  <c r="IA154" i="10"/>
  <c r="HR154" i="10"/>
  <c r="HZ154" i="10"/>
  <c r="IQ154" i="10"/>
  <c r="HW154" i="10"/>
  <c r="IO154" i="10"/>
  <c r="IN154" i="10"/>
  <c r="HX154" i="10"/>
  <c r="IJ154" i="10"/>
  <c r="HQ154" i="10"/>
  <c r="ID154" i="10"/>
  <c r="HS154" i="10"/>
  <c r="IP154" i="10"/>
  <c r="II154" i="10"/>
  <c r="HV154" i="10"/>
  <c r="IE154" i="10"/>
  <c r="IB154" i="10"/>
  <c r="IK154" i="10"/>
  <c r="IG154" i="10"/>
  <c r="IH154" i="10"/>
  <c r="IF154" i="10"/>
  <c r="IL154" i="10"/>
  <c r="IM154" i="10"/>
  <c r="EW154" i="10" l="1"/>
  <c r="CQ154" i="10"/>
  <c r="EA154" i="10"/>
  <c r="EX154" i="10"/>
  <c r="CW154" i="10"/>
  <c r="FA154" i="10"/>
  <c r="GC154" i="10"/>
  <c r="HD154" i="10"/>
  <c r="DY154" i="10"/>
  <c r="DN154" i="10"/>
  <c r="GO154" i="10"/>
  <c r="GN154" i="10"/>
  <c r="CF154" i="10"/>
  <c r="EL154" i="10"/>
  <c r="DI154" i="10"/>
  <c r="GM154" i="10"/>
  <c r="CX154" i="10"/>
  <c r="ES154" i="10"/>
  <c r="CU154" i="10"/>
  <c r="DL154" i="10"/>
  <c r="HC154" i="10"/>
  <c r="FM154" i="10"/>
  <c r="EG154" i="10"/>
  <c r="FJ154" i="10"/>
  <c r="ET154" i="10"/>
  <c r="GL154" i="10"/>
  <c r="CL154" i="10"/>
  <c r="EJ154" i="10"/>
  <c r="DZ154" i="10"/>
  <c r="FV154" i="10"/>
  <c r="EQ154" i="10"/>
  <c r="GA154" i="10"/>
  <c r="FI154" i="10"/>
  <c r="GU154" i="10"/>
  <c r="GB154" i="10"/>
  <c r="FE154" i="10"/>
  <c r="EY154" i="10"/>
  <c r="GP154" i="10"/>
  <c r="FH154" i="10"/>
  <c r="DK154" i="10"/>
  <c r="DM154" i="10"/>
  <c r="DQ154" i="10"/>
  <c r="DG154" i="10"/>
  <c r="EK154" i="10"/>
  <c r="CO154" i="10"/>
  <c r="DW154" i="10"/>
  <c r="GW154" i="10"/>
  <c r="GT154" i="10"/>
  <c r="DT154" i="10"/>
  <c r="DP154" i="10"/>
  <c r="GF154" i="10"/>
  <c r="FB154" i="10"/>
  <c r="HI154" i="10"/>
  <c r="GH154" i="10"/>
  <c r="EO154" i="10"/>
  <c r="GV154" i="10"/>
  <c r="GS154" i="10"/>
  <c r="EM154" i="10"/>
  <c r="FU154" i="10"/>
  <c r="DX154" i="10"/>
  <c r="GJ154" i="10"/>
  <c r="EU154" i="10"/>
  <c r="ED154" i="10"/>
  <c r="DC154" i="10"/>
  <c r="HH154" i="10"/>
  <c r="GY154" i="10"/>
  <c r="DU154" i="10"/>
  <c r="CK154" i="10"/>
  <c r="FX154" i="10"/>
  <c r="EZ154" i="10"/>
  <c r="FF154" i="10"/>
  <c r="GI154" i="10"/>
  <c r="DF154" i="10"/>
  <c r="CT154" i="10"/>
  <c r="EN154" i="10"/>
  <c r="GE154" i="10"/>
  <c r="CH154" i="10"/>
  <c r="HG154" i="10"/>
  <c r="EV154" i="10"/>
  <c r="FK154" i="10"/>
  <c r="HE154" i="10"/>
  <c r="DB154" i="10"/>
  <c r="CP154" i="10"/>
  <c r="GQ154" i="10"/>
  <c r="DD154" i="10"/>
  <c r="FC154" i="10"/>
  <c r="EB154" i="10"/>
  <c r="GR154" i="10"/>
  <c r="CN154" i="10"/>
  <c r="FO154" i="10"/>
  <c r="CZ154" i="10"/>
  <c r="FW154" i="10"/>
  <c r="FG154" i="10"/>
  <c r="DA154" i="10"/>
  <c r="FR154" i="10"/>
  <c r="FZ154" i="10"/>
  <c r="FY154" i="10"/>
  <c r="DJ154" i="10"/>
  <c r="DE154" i="10"/>
  <c r="EP154" i="10"/>
  <c r="FS154" i="10"/>
  <c r="DV154" i="10"/>
  <c r="FD154" i="10"/>
  <c r="CM154" i="10"/>
  <c r="EH154" i="10"/>
  <c r="FN154" i="10"/>
  <c r="GG154" i="10"/>
  <c r="ER154" i="10"/>
  <c r="FT154" i="10"/>
  <c r="FP154" i="10"/>
  <c r="HA154" i="10"/>
  <c r="GK154" i="10"/>
  <c r="GZ154" i="10"/>
  <c r="EF154" i="10"/>
  <c r="GD154" i="10"/>
  <c r="HF154" i="10"/>
  <c r="EI154" i="10"/>
  <c r="HB154" i="10"/>
  <c r="CS154" i="10"/>
  <c r="GX154" i="10"/>
  <c r="DH154" i="10"/>
  <c r="CG154" i="10"/>
  <c r="FQ154" i="10"/>
  <c r="CV154" i="10"/>
  <c r="EE154" i="10"/>
  <c r="EC154" i="10"/>
  <c r="DR154" i="10"/>
  <c r="CY154" i="10"/>
  <c r="CJ154" i="10"/>
  <c r="DO154" i="10"/>
  <c r="DS154" i="10"/>
  <c r="FL154" i="10"/>
  <c r="CR154" i="10"/>
  <c r="CI154" i="10"/>
  <c r="HK154" i="10" l="1"/>
  <c r="HN154" i="10"/>
  <c r="HO155" i="10" l="1"/>
  <c r="IF155" i="10"/>
  <c r="HQ155" i="10"/>
  <c r="HU155" i="10"/>
  <c r="IH155" i="10"/>
  <c r="HZ155" i="10"/>
  <c r="IL155" i="10"/>
  <c r="IP155" i="10"/>
  <c r="HS155" i="10"/>
  <c r="HT155" i="10"/>
  <c r="IQ155" i="10"/>
  <c r="IC155" i="10"/>
  <c r="HY155" i="10"/>
  <c r="ID155" i="10"/>
  <c r="IM155" i="10"/>
  <c r="IO155" i="10"/>
  <c r="II155" i="10"/>
  <c r="IJ155" i="10"/>
  <c r="IB155" i="10"/>
  <c r="IG155" i="10"/>
  <c r="HX155" i="10"/>
  <c r="IE155" i="10"/>
  <c r="HR155" i="10"/>
  <c r="IK155" i="10"/>
  <c r="IA155" i="10"/>
  <c r="IN155" i="10"/>
  <c r="HW155" i="10"/>
  <c r="HV155" i="10"/>
  <c r="CY155" i="10" l="1"/>
  <c r="ER155" i="10"/>
  <c r="FW155" i="10"/>
  <c r="GE155" i="10"/>
  <c r="DX155" i="10"/>
  <c r="EK155" i="10"/>
  <c r="EJ155" i="10"/>
  <c r="GN155" i="10"/>
  <c r="CS155" i="10"/>
  <c r="FD155" i="10"/>
  <c r="EB155" i="10"/>
  <c r="FF155" i="10"/>
  <c r="EO155" i="10"/>
  <c r="FH155" i="10"/>
  <c r="EG155" i="10"/>
  <c r="GC155" i="10"/>
  <c r="DS155" i="10"/>
  <c r="EC155" i="10"/>
  <c r="FP155" i="10"/>
  <c r="DA155" i="10"/>
  <c r="HG155" i="10"/>
  <c r="EU155" i="10"/>
  <c r="DW155" i="10"/>
  <c r="FV155" i="10"/>
  <c r="EL155" i="10"/>
  <c r="CR155" i="10"/>
  <c r="EI155" i="10"/>
  <c r="FS155" i="10"/>
  <c r="DD155" i="10"/>
  <c r="FX155" i="10"/>
  <c r="DM155" i="10"/>
  <c r="ET155" i="10"/>
  <c r="CF155" i="10"/>
  <c r="GX155" i="10"/>
  <c r="CM155" i="10"/>
  <c r="GR155" i="10"/>
  <c r="GI155" i="10"/>
  <c r="GV155" i="10"/>
  <c r="DK155" i="10"/>
  <c r="FJ155" i="10"/>
  <c r="HD155" i="10"/>
  <c r="GD155" i="10"/>
  <c r="DE155" i="10"/>
  <c r="CP155" i="10"/>
  <c r="DU155" i="10"/>
  <c r="GF155" i="10"/>
  <c r="GB155" i="10"/>
  <c r="CU155" i="10"/>
  <c r="EA155" i="10"/>
  <c r="FQ155" i="10"/>
  <c r="CG155" i="10"/>
  <c r="FN155" i="10"/>
  <c r="FO155" i="10"/>
  <c r="CT155" i="10"/>
  <c r="EM155" i="10"/>
  <c r="DQ155" i="10"/>
  <c r="GL155" i="10"/>
  <c r="DN155" i="10"/>
  <c r="CJ155" i="10"/>
  <c r="GZ155" i="10"/>
  <c r="FY155" i="10"/>
  <c r="HE155" i="10"/>
  <c r="HH155" i="10"/>
  <c r="HI155" i="10"/>
  <c r="EY155" i="10"/>
  <c r="HC155" i="10"/>
  <c r="DY155" i="10"/>
  <c r="EW155" i="10"/>
  <c r="HF155" i="10"/>
  <c r="EP155" i="10"/>
  <c r="GQ155" i="10"/>
  <c r="CK155" i="10"/>
  <c r="FB155" i="10"/>
  <c r="FE155" i="10"/>
  <c r="DL155" i="10"/>
  <c r="EX155" i="10"/>
  <c r="HA155" i="10"/>
  <c r="FR155" i="10"/>
  <c r="EV155" i="10"/>
  <c r="ED155" i="10"/>
  <c r="GW155" i="10"/>
  <c r="EQ155" i="10"/>
  <c r="DI155" i="10"/>
  <c r="FL155" i="10"/>
  <c r="CI155" i="10"/>
  <c r="HB155" i="10"/>
  <c r="DV155" i="10"/>
  <c r="FC155" i="10"/>
  <c r="EZ155" i="10"/>
  <c r="GH155" i="10"/>
  <c r="GP155" i="10"/>
  <c r="FM155" i="10"/>
  <c r="FA155" i="10"/>
  <c r="EE155" i="10"/>
  <c r="FT155" i="10"/>
  <c r="FG155" i="10"/>
  <c r="CH155" i="10"/>
  <c r="GJ155" i="10"/>
  <c r="DT155" i="10"/>
  <c r="FI155" i="10"/>
  <c r="CX155" i="10"/>
  <c r="CW155" i="10"/>
  <c r="GK155" i="10"/>
  <c r="FZ155" i="10"/>
  <c r="FK155" i="10"/>
  <c r="DC155" i="10"/>
  <c r="GT155" i="10"/>
  <c r="GA155" i="10"/>
  <c r="GM155" i="10"/>
  <c r="DR155" i="10"/>
  <c r="GG155" i="10"/>
  <c r="CZ155" i="10"/>
  <c r="EN155" i="10"/>
  <c r="FU155" i="10"/>
  <c r="DG155" i="10"/>
  <c r="CL155" i="10"/>
  <c r="GO155" i="10"/>
  <c r="CV155" i="10"/>
  <c r="DO155" i="10"/>
  <c r="EF155" i="10"/>
  <c r="DJ155" i="10"/>
  <c r="DB155" i="10"/>
  <c r="GY155" i="10"/>
  <c r="DP155" i="10"/>
  <c r="GU155" i="10"/>
  <c r="ES155" i="10"/>
  <c r="CQ155" i="10"/>
  <c r="DH155" i="10"/>
  <c r="EH155" i="10"/>
  <c r="CN155" i="10"/>
  <c r="DF155" i="10"/>
  <c r="GS155" i="10"/>
  <c r="CO155" i="10"/>
  <c r="DZ155" i="10"/>
  <c r="HK155" i="10" l="1"/>
  <c r="HN155" i="10"/>
  <c r="HO156" i="10" l="1"/>
  <c r="IM156" i="10"/>
  <c r="HQ156" i="10"/>
  <c r="HY156" i="10"/>
  <c r="IJ156" i="10"/>
  <c r="IO156" i="10"/>
  <c r="IB156" i="10"/>
  <c r="IH156" i="10"/>
  <c r="IF156" i="10"/>
  <c r="IP156" i="10"/>
  <c r="HR156" i="10"/>
  <c r="HU156" i="10"/>
  <c r="HS156" i="10"/>
  <c r="HX156" i="10"/>
  <c r="II156" i="10"/>
  <c r="IE156" i="10"/>
  <c r="ID156" i="10"/>
  <c r="IG156" i="10"/>
  <c r="IK156" i="10"/>
  <c r="HZ156" i="10"/>
  <c r="IN156" i="10"/>
  <c r="IA156" i="10"/>
  <c r="HV156" i="10"/>
  <c r="HW156" i="10"/>
  <c r="IC156" i="10"/>
  <c r="HT156" i="10"/>
  <c r="IQ156" i="10"/>
  <c r="IL156" i="10"/>
  <c r="DH156" i="10" l="1"/>
  <c r="GA156" i="10"/>
  <c r="FM156" i="10"/>
  <c r="EX156" i="10"/>
  <c r="HI156" i="10"/>
  <c r="CU156" i="10"/>
  <c r="ET156" i="10"/>
  <c r="GC156" i="10"/>
  <c r="CQ156" i="10"/>
  <c r="GK156" i="10"/>
  <c r="DV156" i="10"/>
  <c r="GQ156" i="10"/>
  <c r="EM156" i="10"/>
  <c r="DK156" i="10"/>
  <c r="DW156" i="10"/>
  <c r="EJ156" i="10"/>
  <c r="DZ156" i="10"/>
  <c r="CV156" i="10"/>
  <c r="CW156" i="10"/>
  <c r="HB156" i="10"/>
  <c r="EP156" i="10"/>
  <c r="CT156" i="10"/>
  <c r="GV156" i="10"/>
  <c r="EU156" i="10"/>
  <c r="EK156" i="10"/>
  <c r="DO156" i="10"/>
  <c r="DJ156" i="10"/>
  <c r="FK156" i="10"/>
  <c r="EZ156" i="10"/>
  <c r="FB156" i="10"/>
  <c r="GL156" i="10"/>
  <c r="HD156" i="10"/>
  <c r="DD156" i="10"/>
  <c r="EO156" i="10"/>
  <c r="HG156" i="10"/>
  <c r="EF156" i="10"/>
  <c r="FZ156" i="10"/>
  <c r="FC156" i="10"/>
  <c r="CK156" i="10"/>
  <c r="GZ156" i="10"/>
  <c r="CP156" i="10"/>
  <c r="FS156" i="10"/>
  <c r="FF156" i="10"/>
  <c r="DG156" i="10"/>
  <c r="DT156" i="10"/>
  <c r="DI156" i="10"/>
  <c r="DY156" i="10"/>
  <c r="CG156" i="10"/>
  <c r="CM156" i="10"/>
  <c r="FP156" i="10"/>
  <c r="FW156" i="10"/>
  <c r="CN156" i="10"/>
  <c r="FU156" i="10"/>
  <c r="GJ156" i="10"/>
  <c r="EQ156" i="10"/>
  <c r="HC156" i="10"/>
  <c r="FQ156" i="10"/>
  <c r="GX156" i="10"/>
  <c r="EC156" i="10"/>
  <c r="ER156" i="10"/>
  <c r="CO156" i="10"/>
  <c r="GO156" i="10"/>
  <c r="CX156" i="10"/>
  <c r="CI156" i="10"/>
  <c r="HF156" i="10"/>
  <c r="FO156" i="10"/>
  <c r="GI156" i="10"/>
  <c r="EL156" i="10"/>
  <c r="CS156" i="10"/>
  <c r="DX156" i="10"/>
  <c r="CL156" i="10"/>
  <c r="FI156" i="10"/>
  <c r="FL156" i="10"/>
  <c r="EW156" i="10"/>
  <c r="DQ156" i="10"/>
  <c r="FJ156" i="10"/>
  <c r="FV156" i="10"/>
  <c r="GN156" i="10"/>
  <c r="GG156" i="10"/>
  <c r="FT156" i="10"/>
  <c r="EV156" i="10"/>
  <c r="HH156" i="10"/>
  <c r="GB156" i="10"/>
  <c r="DM156" i="10"/>
  <c r="EG156" i="10"/>
  <c r="DP156" i="10"/>
  <c r="ES156" i="10"/>
  <c r="DR156" i="10"/>
  <c r="EE156" i="10"/>
  <c r="FR156" i="10"/>
  <c r="HE156" i="10"/>
  <c r="GF156" i="10"/>
  <c r="FX156" i="10"/>
  <c r="FH156" i="10"/>
  <c r="GS156" i="10"/>
  <c r="EH156" i="10"/>
  <c r="EN156" i="10"/>
  <c r="CH156" i="10"/>
  <c r="GW156" i="10"/>
  <c r="EY156" i="10"/>
  <c r="EA156" i="10"/>
  <c r="CZ156" i="10"/>
  <c r="FG156" i="10"/>
  <c r="ED156" i="10"/>
  <c r="FN156" i="10"/>
  <c r="GR156" i="10"/>
  <c r="DA156" i="10"/>
  <c r="GE156" i="10"/>
  <c r="GT156" i="10"/>
  <c r="GP156" i="10"/>
  <c r="DL156" i="10"/>
  <c r="CJ156" i="10"/>
  <c r="DE156" i="10"/>
  <c r="EI156" i="10"/>
  <c r="EB156" i="10"/>
  <c r="GY156" i="10"/>
  <c r="DB156" i="10"/>
  <c r="DC156" i="10"/>
  <c r="GH156" i="10"/>
  <c r="FE156" i="10"/>
  <c r="DN156" i="10"/>
  <c r="GD156" i="10"/>
  <c r="CR156" i="10"/>
  <c r="FD156" i="10"/>
  <c r="DF156" i="10"/>
  <c r="GU156" i="10"/>
  <c r="GM156" i="10"/>
  <c r="FA156" i="10"/>
  <c r="HA156" i="10"/>
  <c r="FY156" i="10"/>
  <c r="DU156" i="10"/>
  <c r="CF156" i="10"/>
  <c r="DS156" i="10"/>
  <c r="CY156" i="10"/>
  <c r="HN156" i="10" l="1"/>
  <c r="HK156" i="10"/>
  <c r="HO157" i="10" l="1"/>
  <c r="IA157" i="10"/>
  <c r="IQ157" i="10"/>
  <c r="IO157" i="10"/>
  <c r="IF157" i="10"/>
  <c r="II157" i="10"/>
  <c r="IB157" i="10"/>
  <c r="ID157" i="10"/>
  <c r="IP157" i="10"/>
  <c r="IK157" i="10"/>
  <c r="IH157" i="10"/>
  <c r="IL157" i="10"/>
  <c r="IC157" i="10"/>
  <c r="IG157" i="10"/>
  <c r="HU157" i="10"/>
  <c r="HR157" i="10"/>
  <c r="HS157" i="10"/>
  <c r="HQ157" i="10"/>
  <c r="HX157" i="10"/>
  <c r="HY157" i="10"/>
  <c r="IJ157" i="10"/>
  <c r="HV157" i="10"/>
  <c r="IN157" i="10"/>
  <c r="IE157" i="10"/>
  <c r="HZ157" i="10"/>
  <c r="HT157" i="10"/>
  <c r="HW157" i="10"/>
  <c r="IM157" i="10"/>
  <c r="FA157" i="10" l="1"/>
  <c r="ED157" i="10"/>
  <c r="DR157" i="10"/>
  <c r="FI157" i="10"/>
  <c r="HC157" i="10"/>
  <c r="GZ157" i="10"/>
  <c r="EU157" i="10"/>
  <c r="GC157" i="10"/>
  <c r="GH157" i="10"/>
  <c r="GW157" i="10"/>
  <c r="GB157" i="10"/>
  <c r="GI157" i="10"/>
  <c r="FW157" i="10"/>
  <c r="HG157" i="10"/>
  <c r="CW157" i="10"/>
  <c r="FM157" i="10"/>
  <c r="GU157" i="10"/>
  <c r="GP157" i="10"/>
  <c r="FH157" i="10"/>
  <c r="GN157" i="10"/>
  <c r="GO157" i="10"/>
  <c r="DI157" i="10"/>
  <c r="FB157" i="10"/>
  <c r="DK157" i="10"/>
  <c r="GY157" i="10"/>
  <c r="EY157" i="10"/>
  <c r="DM157" i="10"/>
  <c r="EL157" i="10"/>
  <c r="CN157" i="10"/>
  <c r="EF157" i="10"/>
  <c r="HB157" i="10"/>
  <c r="EX157" i="10"/>
  <c r="DL157" i="10"/>
  <c r="GS157" i="10"/>
  <c r="GG157" i="10"/>
  <c r="CX157" i="10"/>
  <c r="DY157" i="10"/>
  <c r="GL157" i="10"/>
  <c r="DW157" i="10"/>
  <c r="CR157" i="10"/>
  <c r="GD157" i="10"/>
  <c r="GR157" i="10"/>
  <c r="FR157" i="10"/>
  <c r="EW157" i="10"/>
  <c r="GX157" i="10"/>
  <c r="FS157" i="10"/>
  <c r="DO157" i="10"/>
  <c r="GK157" i="10"/>
  <c r="CF157" i="10"/>
  <c r="DS157" i="10"/>
  <c r="DB157" i="10"/>
  <c r="EA157" i="10"/>
  <c r="EG157" i="10"/>
  <c r="CS157" i="10"/>
  <c r="FU157" i="10"/>
  <c r="FZ157" i="10"/>
  <c r="EP157" i="10"/>
  <c r="FN157" i="10"/>
  <c r="EK157" i="10"/>
  <c r="CJ157" i="10"/>
  <c r="EH157" i="10"/>
  <c r="FT157" i="10"/>
  <c r="CI157" i="10"/>
  <c r="CG157" i="10"/>
  <c r="HD157" i="10"/>
  <c r="EJ157" i="10"/>
  <c r="FD157" i="10"/>
  <c r="DA157" i="10"/>
  <c r="HE157" i="10"/>
  <c r="DQ157" i="10"/>
  <c r="EC157" i="10"/>
  <c r="FF157" i="10"/>
  <c r="DJ157" i="10"/>
  <c r="DV157" i="10"/>
  <c r="CY157" i="10"/>
  <c r="DC157" i="10"/>
  <c r="CZ157" i="10"/>
  <c r="DP157" i="10"/>
  <c r="DX157" i="10"/>
  <c r="GJ157" i="10"/>
  <c r="FC157" i="10"/>
  <c r="CT157" i="10"/>
  <c r="CU157" i="10"/>
  <c r="FE157" i="10"/>
  <c r="HA157" i="10"/>
  <c r="DE157" i="10"/>
  <c r="EN157" i="10"/>
  <c r="EV157" i="10"/>
  <c r="HF157" i="10"/>
  <c r="CM157" i="10"/>
  <c r="DD157" i="10"/>
  <c r="DZ157" i="10"/>
  <c r="HI157" i="10"/>
  <c r="EB157" i="10"/>
  <c r="EE157" i="10"/>
  <c r="FQ157" i="10"/>
  <c r="CQ157" i="10"/>
  <c r="GE157" i="10"/>
  <c r="GF157" i="10"/>
  <c r="FJ157" i="10"/>
  <c r="ER157" i="10"/>
  <c r="DG157" i="10"/>
  <c r="FK157" i="10"/>
  <c r="GQ157" i="10"/>
  <c r="DU157" i="10"/>
  <c r="FG157" i="10"/>
  <c r="ES157" i="10"/>
  <c r="CL157" i="10"/>
  <c r="EQ157" i="10"/>
  <c r="CK157" i="10"/>
  <c r="GV157" i="10"/>
  <c r="ET157" i="10"/>
  <c r="FY157" i="10"/>
  <c r="EI157" i="10"/>
  <c r="CH157" i="10"/>
  <c r="HH157" i="10"/>
  <c r="FO157" i="10"/>
  <c r="FP157" i="10"/>
  <c r="EO157" i="10"/>
  <c r="CV157" i="10"/>
  <c r="GA157" i="10"/>
  <c r="GM157" i="10"/>
  <c r="DF157" i="10"/>
  <c r="GT157" i="10"/>
  <c r="FX157" i="10"/>
  <c r="FV157" i="10"/>
  <c r="CO157" i="10"/>
  <c r="DT157" i="10"/>
  <c r="EZ157" i="10"/>
  <c r="EM157" i="10"/>
  <c r="DH157" i="10"/>
  <c r="DN157" i="10"/>
  <c r="FL157" i="10"/>
  <c r="CP157" i="10"/>
  <c r="HK157" i="10" l="1"/>
  <c r="HN157" i="10"/>
  <c r="HO158" i="10" l="1"/>
  <c r="HZ158" i="10"/>
  <c r="HU158" i="10"/>
  <c r="IC158" i="10"/>
  <c r="IQ158" i="10"/>
  <c r="IN158" i="10"/>
  <c r="IB158" i="10"/>
  <c r="IF158" i="10"/>
  <c r="IG158" i="10"/>
  <c r="II158" i="10"/>
  <c r="IK158" i="10"/>
  <c r="HX158" i="10"/>
  <c r="HR158" i="10"/>
  <c r="HV158" i="10"/>
  <c r="IO158" i="10"/>
  <c r="IE158" i="10"/>
  <c r="HW158" i="10"/>
  <c r="HY158" i="10"/>
  <c r="HQ158" i="10"/>
  <c r="IP158" i="10"/>
  <c r="IA158" i="10"/>
  <c r="IJ158" i="10"/>
  <c r="ID158" i="10"/>
  <c r="IL158" i="10"/>
  <c r="HS158" i="10"/>
  <c r="IH158" i="10"/>
  <c r="IM158" i="10"/>
  <c r="HT158" i="10"/>
  <c r="DT158" i="10" l="1"/>
  <c r="GQ158" i="10"/>
  <c r="EV158" i="10"/>
  <c r="FF158" i="10"/>
  <c r="FZ158" i="10"/>
  <c r="CR158" i="10"/>
  <c r="DK158" i="10"/>
  <c r="GC158" i="10"/>
  <c r="CH158" i="10"/>
  <c r="GF158" i="10"/>
  <c r="CU158" i="10"/>
  <c r="FD158" i="10"/>
  <c r="DB158" i="10"/>
  <c r="GG158" i="10"/>
  <c r="FH158" i="10"/>
  <c r="DR158" i="10"/>
  <c r="EO158" i="10"/>
  <c r="FP158" i="10"/>
  <c r="DG158" i="10"/>
  <c r="DE158" i="10"/>
  <c r="DQ158" i="10"/>
  <c r="CS158" i="10"/>
  <c r="GL158" i="10"/>
  <c r="DI158" i="10"/>
  <c r="GZ158" i="10"/>
  <c r="FL158" i="10"/>
  <c r="FO158" i="10"/>
  <c r="ER158" i="10"/>
  <c r="HF158" i="10"/>
  <c r="DJ158" i="10"/>
  <c r="EP158" i="10"/>
  <c r="GX158" i="10"/>
  <c r="CN158" i="10"/>
  <c r="FW158" i="10"/>
  <c r="FC158" i="10"/>
  <c r="GO158" i="10"/>
  <c r="HH158" i="10"/>
  <c r="FJ158" i="10"/>
  <c r="FE158" i="10"/>
  <c r="DA158" i="10"/>
  <c r="EA158" i="10"/>
  <c r="CX158" i="10"/>
  <c r="GN158" i="10"/>
  <c r="FI158" i="10"/>
  <c r="GV158" i="10"/>
  <c r="EE158" i="10"/>
  <c r="DX158" i="10"/>
  <c r="CI158" i="10"/>
  <c r="DO158" i="10"/>
  <c r="HB158" i="10"/>
  <c r="CW158" i="10"/>
  <c r="DN158" i="10"/>
  <c r="EM158" i="10"/>
  <c r="EI158" i="10"/>
  <c r="GE158" i="10"/>
  <c r="CT158" i="10"/>
  <c r="EJ158" i="10"/>
  <c r="DS158" i="10"/>
  <c r="GS158" i="10"/>
  <c r="GP158" i="10"/>
  <c r="ED158" i="10"/>
  <c r="EZ158" i="10"/>
  <c r="FY158" i="10"/>
  <c r="CQ158" i="10"/>
  <c r="HA158" i="10"/>
  <c r="HE158" i="10"/>
  <c r="EG158" i="10"/>
  <c r="GD158" i="10"/>
  <c r="GY158" i="10"/>
  <c r="GH158" i="10"/>
  <c r="HD158" i="10"/>
  <c r="DY158" i="10"/>
  <c r="HC158" i="10"/>
  <c r="ET158" i="10"/>
  <c r="FQ158" i="10"/>
  <c r="GJ158" i="10"/>
  <c r="CG158" i="10"/>
  <c r="GK158" i="10"/>
  <c r="EX158" i="10"/>
  <c r="FM158" i="10"/>
  <c r="GT158" i="10"/>
  <c r="ES158" i="10"/>
  <c r="DD158" i="10"/>
  <c r="CY158" i="10"/>
  <c r="EK158" i="10"/>
  <c r="FR158" i="10"/>
  <c r="DM158" i="10"/>
  <c r="GB158" i="10"/>
  <c r="CV158" i="10"/>
  <c r="FV158" i="10"/>
  <c r="CK158" i="10"/>
  <c r="EB158" i="10"/>
  <c r="DP158" i="10"/>
  <c r="FT158" i="10"/>
  <c r="FS158" i="10"/>
  <c r="EF158" i="10"/>
  <c r="HG158" i="10"/>
  <c r="DF158" i="10"/>
  <c r="FX158" i="10"/>
  <c r="EQ158" i="10"/>
  <c r="CL158" i="10"/>
  <c r="DZ158" i="10"/>
  <c r="DC158" i="10"/>
  <c r="CJ158" i="10"/>
  <c r="EW158" i="10"/>
  <c r="EL158" i="10"/>
  <c r="GI158" i="10"/>
  <c r="CO158" i="10"/>
  <c r="FK158" i="10"/>
  <c r="EN158" i="10"/>
  <c r="EC158" i="10"/>
  <c r="FU158" i="10"/>
  <c r="DW158" i="10"/>
  <c r="FB158" i="10"/>
  <c r="EU158" i="10"/>
  <c r="DH158" i="10"/>
  <c r="GM158" i="10"/>
  <c r="FG158" i="10"/>
  <c r="CM158" i="10"/>
  <c r="DV158" i="10"/>
  <c r="FN158" i="10"/>
  <c r="GR158" i="10"/>
  <c r="EY158" i="10"/>
  <c r="GW158" i="10"/>
  <c r="CP158" i="10"/>
  <c r="GA158" i="10"/>
  <c r="DU158" i="10"/>
  <c r="HI158" i="10"/>
  <c r="CZ158" i="10"/>
  <c r="EH158" i="10"/>
  <c r="CF158" i="10"/>
  <c r="DL158" i="10"/>
  <c r="GU158" i="10"/>
  <c r="FA158" i="10"/>
  <c r="HN158" i="10" l="1"/>
  <c r="HK158" i="10"/>
  <c r="IF159" i="10" l="1"/>
  <c r="HW159" i="10"/>
  <c r="IN159" i="10"/>
  <c r="IM159" i="10"/>
  <c r="HY159" i="10"/>
  <c r="IO159" i="10"/>
  <c r="IH159" i="10"/>
  <c r="IB159" i="10"/>
  <c r="IQ159" i="10"/>
  <c r="IK159" i="10"/>
  <c r="HV159" i="10"/>
  <c r="IJ159" i="10"/>
  <c r="IG159" i="10"/>
  <c r="HZ159" i="10"/>
  <c r="IE159" i="10"/>
  <c r="HU159" i="10"/>
  <c r="ID159" i="10"/>
  <c r="HT159" i="10"/>
  <c r="HQ159" i="10"/>
  <c r="IP159" i="10"/>
  <c r="HR159" i="10"/>
  <c r="HS159" i="10"/>
  <c r="II159" i="10"/>
  <c r="IC159" i="10"/>
  <c r="IL159" i="10"/>
  <c r="IA159" i="10"/>
  <c r="HO159" i="10"/>
  <c r="HX159" i="10"/>
  <c r="GW159" i="10" l="1"/>
  <c r="GB159" i="10"/>
  <c r="CT159" i="10"/>
  <c r="CM159" i="10"/>
  <c r="DC159" i="10"/>
  <c r="DM159" i="10"/>
  <c r="HD159" i="10"/>
  <c r="GE159" i="10"/>
  <c r="FE159" i="10"/>
  <c r="GL159" i="10"/>
  <c r="DK159" i="10"/>
  <c r="HI159" i="10"/>
  <c r="EB159" i="10"/>
  <c r="GP159" i="10"/>
  <c r="GX159" i="10"/>
  <c r="FD159" i="10"/>
  <c r="FG159" i="10"/>
  <c r="ES159" i="10"/>
  <c r="EZ159" i="10"/>
  <c r="EE159" i="10"/>
  <c r="DJ159" i="10"/>
  <c r="GG159" i="10"/>
  <c r="FU159" i="10"/>
  <c r="FB159" i="10"/>
  <c r="FR159" i="10"/>
  <c r="CP159" i="10"/>
  <c r="FK159" i="10"/>
  <c r="DP159" i="10"/>
  <c r="CG159" i="10"/>
  <c r="ED159" i="10"/>
  <c r="GV159" i="10"/>
  <c r="HF159" i="10"/>
  <c r="DB159" i="10"/>
  <c r="DH159" i="10"/>
  <c r="FM159" i="10"/>
  <c r="FI159" i="10"/>
  <c r="CF159" i="10"/>
  <c r="EU159" i="10"/>
  <c r="FX159" i="10"/>
  <c r="DD159" i="10"/>
  <c r="EG159" i="10"/>
  <c r="CW159" i="10"/>
  <c r="FC159" i="10"/>
  <c r="DG159" i="10"/>
  <c r="EV159" i="10"/>
  <c r="DV159" i="10"/>
  <c r="CY159" i="10"/>
  <c r="DN159" i="10"/>
  <c r="ER159" i="10"/>
  <c r="FF159" i="10"/>
  <c r="EN159" i="10"/>
  <c r="GK159" i="10"/>
  <c r="DS159" i="10"/>
  <c r="CX159" i="10"/>
  <c r="FL159" i="10"/>
  <c r="GF159" i="10"/>
  <c r="GC159" i="10"/>
  <c r="EL159" i="10"/>
  <c r="ET159" i="10"/>
  <c r="FN159" i="10"/>
  <c r="EW159" i="10"/>
  <c r="CV159" i="10"/>
  <c r="HC159" i="10"/>
  <c r="EJ159" i="10"/>
  <c r="EA159" i="10"/>
  <c r="GZ159" i="10"/>
  <c r="CH159" i="10"/>
  <c r="EF159" i="10"/>
  <c r="DE159" i="10"/>
  <c r="GI159" i="10"/>
  <c r="FQ159" i="10"/>
  <c r="GS159" i="10"/>
  <c r="FO159" i="10"/>
  <c r="HE159" i="10"/>
  <c r="GQ159" i="10"/>
  <c r="CZ159" i="10"/>
  <c r="HG159" i="10"/>
  <c r="GT159" i="10"/>
  <c r="DO159" i="10"/>
  <c r="EO159" i="10"/>
  <c r="CJ159" i="10"/>
  <c r="DY159" i="10"/>
  <c r="GO159" i="10"/>
  <c r="DU159" i="10"/>
  <c r="EC159" i="10"/>
  <c r="FS159" i="10"/>
  <c r="EX159" i="10"/>
  <c r="FY159" i="10"/>
  <c r="DX159" i="10"/>
  <c r="EP159" i="10"/>
  <c r="FH159" i="10"/>
  <c r="DL159" i="10"/>
  <c r="CO159" i="10"/>
  <c r="GJ159" i="10"/>
  <c r="CI159" i="10"/>
  <c r="DI159" i="10"/>
  <c r="FA159" i="10"/>
  <c r="DF159" i="10"/>
  <c r="GH159" i="10"/>
  <c r="EI159" i="10"/>
  <c r="FJ159" i="10"/>
  <c r="CS159" i="10"/>
  <c r="CR159" i="10"/>
  <c r="EH159" i="10"/>
  <c r="DZ159" i="10"/>
  <c r="GU159" i="10"/>
  <c r="GM159" i="10"/>
  <c r="CL159" i="10"/>
  <c r="EK159" i="10"/>
  <c r="GY159" i="10"/>
  <c r="EM159" i="10"/>
  <c r="HH159" i="10"/>
  <c r="DQ159" i="10"/>
  <c r="FZ159" i="10"/>
  <c r="CQ159" i="10"/>
  <c r="EY159" i="10"/>
  <c r="CK159" i="10"/>
  <c r="GN159" i="10"/>
  <c r="CU159" i="10"/>
  <c r="EQ159" i="10"/>
  <c r="GD159" i="10"/>
  <c r="DA159" i="10"/>
  <c r="DR159" i="10"/>
  <c r="GA159" i="10"/>
  <c r="FV159" i="10"/>
  <c r="HB159" i="10"/>
  <c r="FW159" i="10"/>
  <c r="FP159" i="10"/>
  <c r="GR159" i="10"/>
  <c r="FT159" i="10"/>
  <c r="DW159" i="10"/>
  <c r="HA159" i="10"/>
  <c r="CN159" i="10"/>
  <c r="DT159" i="10"/>
  <c r="HK159" i="10" l="1"/>
  <c r="HN159" i="10"/>
  <c r="HO160" i="10" l="1"/>
  <c r="IN160" i="10"/>
  <c r="IQ160" i="10"/>
  <c r="IE160" i="10"/>
  <c r="HZ160" i="10"/>
  <c r="HV160" i="10"/>
  <c r="HR160" i="10"/>
  <c r="IH160" i="10"/>
  <c r="HS160" i="10"/>
  <c r="IF160" i="10"/>
  <c r="HY160" i="10"/>
  <c r="IP160" i="10"/>
  <c r="IL160" i="10"/>
  <c r="IK160" i="10"/>
  <c r="II160" i="10"/>
  <c r="HU160" i="10"/>
  <c r="IG160" i="10"/>
  <c r="HT160" i="10"/>
  <c r="HQ160" i="10"/>
  <c r="IJ160" i="10"/>
  <c r="IB160" i="10"/>
  <c r="HW160" i="10"/>
  <c r="HX160" i="10"/>
  <c r="IA160" i="10"/>
  <c r="IO160" i="10"/>
  <c r="IM160" i="10"/>
  <c r="IC160" i="10"/>
  <c r="ID160" i="10"/>
  <c r="GA160" i="10" l="1"/>
  <c r="FN160" i="10"/>
  <c r="CR160" i="10"/>
  <c r="EX160" i="10"/>
  <c r="FQ160" i="10"/>
  <c r="FL160" i="10"/>
  <c r="FX160" i="10"/>
  <c r="FU160" i="10"/>
  <c r="HD160" i="10"/>
  <c r="EH160" i="10"/>
  <c r="EJ160" i="10"/>
  <c r="DP160" i="10"/>
  <c r="GE160" i="10"/>
  <c r="DA160" i="10"/>
  <c r="GU160" i="10"/>
  <c r="EP160" i="10"/>
  <c r="HE160" i="10"/>
  <c r="EL160" i="10"/>
  <c r="CW160" i="10"/>
  <c r="CP160" i="10"/>
  <c r="GL160" i="10"/>
  <c r="EQ160" i="10"/>
  <c r="CZ160" i="10"/>
  <c r="DD160" i="10"/>
  <c r="CM160" i="10"/>
  <c r="HB160" i="10"/>
  <c r="GD160" i="10"/>
  <c r="DZ160" i="10"/>
  <c r="DX160" i="10"/>
  <c r="FO160" i="10"/>
  <c r="GC160" i="10"/>
  <c r="EG160" i="10"/>
  <c r="CG160" i="10"/>
  <c r="EB160" i="10"/>
  <c r="FR160" i="10"/>
  <c r="FE160" i="10"/>
  <c r="EO160" i="10"/>
  <c r="FH160" i="10"/>
  <c r="GQ160" i="10"/>
  <c r="FC160" i="10"/>
  <c r="DK160" i="10"/>
  <c r="GS160" i="10"/>
  <c r="HI160" i="10"/>
  <c r="GY160" i="10"/>
  <c r="GT160" i="10"/>
  <c r="CV160" i="10"/>
  <c r="ED160" i="10"/>
  <c r="HA160" i="10"/>
  <c r="DN160" i="10"/>
  <c r="FD160" i="10"/>
  <c r="FV160" i="10"/>
  <c r="CO160" i="10"/>
  <c r="EW160" i="10"/>
  <c r="FG160" i="10"/>
  <c r="HH160" i="10"/>
  <c r="DR160" i="10"/>
  <c r="GH160" i="10"/>
  <c r="GO160" i="10"/>
  <c r="CH160" i="10"/>
  <c r="EN160" i="10"/>
  <c r="FM160" i="10"/>
  <c r="EZ160" i="10"/>
  <c r="CT160" i="10"/>
  <c r="DL160" i="10"/>
  <c r="GK160" i="10"/>
  <c r="EE160" i="10"/>
  <c r="FW160" i="10"/>
  <c r="GN160" i="10"/>
  <c r="CS160" i="10"/>
  <c r="FS160" i="10"/>
  <c r="GI160" i="10"/>
  <c r="CX160" i="10"/>
  <c r="EU160" i="10"/>
  <c r="GG160" i="10"/>
  <c r="DM160" i="10"/>
  <c r="CL160" i="10"/>
  <c r="EF160" i="10"/>
  <c r="HF160" i="10"/>
  <c r="DW160" i="10"/>
  <c r="CN160" i="10"/>
  <c r="CK160" i="10"/>
  <c r="FJ160" i="10"/>
  <c r="EC160" i="10"/>
  <c r="DE160" i="10"/>
  <c r="DS160" i="10"/>
  <c r="EV160" i="10"/>
  <c r="DI160" i="10"/>
  <c r="EM160" i="10"/>
  <c r="CI160" i="10"/>
  <c r="DO160" i="10"/>
  <c r="HC160" i="10"/>
  <c r="CY160" i="10"/>
  <c r="GV160" i="10"/>
  <c r="GX160" i="10"/>
  <c r="FP160" i="10"/>
  <c r="DU160" i="10"/>
  <c r="DG160" i="10"/>
  <c r="CQ160" i="10"/>
  <c r="FZ160" i="10"/>
  <c r="DF160" i="10"/>
  <c r="DY160" i="10"/>
  <c r="GZ160" i="10"/>
  <c r="FF160" i="10"/>
  <c r="DH160" i="10"/>
  <c r="ES160" i="10"/>
  <c r="GB160" i="10"/>
  <c r="EI160" i="10"/>
  <c r="GF160" i="10"/>
  <c r="FB160" i="10"/>
  <c r="CU160" i="10"/>
  <c r="GR160" i="10"/>
  <c r="DQ160" i="10"/>
  <c r="FA160" i="10"/>
  <c r="CJ160" i="10"/>
  <c r="EA160" i="10"/>
  <c r="ER160" i="10"/>
  <c r="CF160" i="10"/>
  <c r="DJ160" i="10"/>
  <c r="DC160" i="10"/>
  <c r="GM160" i="10"/>
  <c r="ET160" i="10"/>
  <c r="FK160" i="10"/>
  <c r="EY160" i="10"/>
  <c r="FI160" i="10"/>
  <c r="FT160" i="10"/>
  <c r="GJ160" i="10"/>
  <c r="DV160" i="10"/>
  <c r="GP160" i="10"/>
  <c r="FY160" i="10"/>
  <c r="DT160" i="10"/>
  <c r="EK160" i="10"/>
  <c r="HG160" i="10"/>
  <c r="DB160" i="10"/>
  <c r="GW160" i="10"/>
  <c r="HK160" i="10" l="1"/>
  <c r="HN160" i="10"/>
  <c r="HO161" i="10" l="1"/>
  <c r="IO161" i="10"/>
  <c r="IF161" i="10"/>
  <c r="IE161" i="10"/>
  <c r="IB161" i="10"/>
  <c r="IP161" i="10"/>
  <c r="IQ161" i="10"/>
  <c r="IC161" i="10"/>
  <c r="II161" i="10"/>
  <c r="IH161" i="10"/>
  <c r="HU161" i="10"/>
  <c r="IK161" i="10"/>
  <c r="HX161" i="10"/>
  <c r="HQ161" i="10"/>
  <c r="ID161" i="10"/>
  <c r="HZ161" i="10"/>
  <c r="IA161" i="10"/>
  <c r="IL161" i="10"/>
  <c r="HW161" i="10"/>
  <c r="IN161" i="10"/>
  <c r="HS161" i="10"/>
  <c r="IG161" i="10"/>
  <c r="HY161" i="10"/>
  <c r="HV161" i="10"/>
  <c r="HT161" i="10"/>
  <c r="IM161" i="10"/>
  <c r="HR161" i="10"/>
  <c r="IJ161" i="10"/>
  <c r="GP161" i="10" l="1"/>
  <c r="CN161" i="10"/>
  <c r="FE161" i="10"/>
  <c r="EX161" i="10"/>
  <c r="DQ161" i="10"/>
  <c r="DL161" i="10"/>
  <c r="DZ161" i="10"/>
  <c r="EK161" i="10"/>
  <c r="HC161" i="10"/>
  <c r="FV161" i="10"/>
  <c r="GU161" i="10"/>
  <c r="CU161" i="10"/>
  <c r="GX161" i="10"/>
  <c r="HF161" i="10"/>
  <c r="EZ161" i="10"/>
  <c r="CV161" i="10"/>
  <c r="FO161" i="10"/>
  <c r="DA161" i="10"/>
  <c r="HG161" i="10"/>
  <c r="DE161" i="10"/>
  <c r="EA161" i="10"/>
  <c r="DI161" i="10"/>
  <c r="HH161" i="10"/>
  <c r="FR161" i="10"/>
  <c r="CR161" i="10"/>
  <c r="CJ161" i="10"/>
  <c r="ET161" i="10"/>
  <c r="FB161" i="10"/>
  <c r="GV161" i="10"/>
  <c r="EF161" i="10"/>
  <c r="FM161" i="10"/>
  <c r="GT161" i="10"/>
  <c r="DX161" i="10"/>
  <c r="GE161" i="10"/>
  <c r="ES161" i="10"/>
  <c r="CI161" i="10"/>
  <c r="EU161" i="10"/>
  <c r="GH161" i="10"/>
  <c r="DK161" i="10"/>
  <c r="CM161" i="10"/>
  <c r="HD161" i="10"/>
  <c r="EP161" i="10"/>
  <c r="CH161" i="10"/>
  <c r="FK161" i="10"/>
  <c r="FJ161" i="10"/>
  <c r="FD161" i="10"/>
  <c r="FN161" i="10"/>
  <c r="DV161" i="10"/>
  <c r="CT161" i="10"/>
  <c r="EJ161" i="10"/>
  <c r="FA161" i="10"/>
  <c r="CK161" i="10"/>
  <c r="CG161" i="10"/>
  <c r="ER161" i="10"/>
  <c r="CX161" i="10"/>
  <c r="EG161" i="10"/>
  <c r="DC161" i="10"/>
  <c r="DF161" i="10"/>
  <c r="DR161" i="10"/>
  <c r="CP161" i="10"/>
  <c r="EY161" i="10"/>
  <c r="EC161" i="10"/>
  <c r="GQ161" i="10"/>
  <c r="FX161" i="10"/>
  <c r="GB161" i="10"/>
  <c r="DO161" i="10"/>
  <c r="GG161" i="10"/>
  <c r="GO161" i="10"/>
  <c r="GS161" i="10"/>
  <c r="HB161" i="10"/>
  <c r="EH161" i="10"/>
  <c r="GM161" i="10"/>
  <c r="GN161" i="10"/>
  <c r="EI161" i="10"/>
  <c r="DW161" i="10"/>
  <c r="ED161" i="10"/>
  <c r="GD161" i="10"/>
  <c r="GW161" i="10"/>
  <c r="DB161" i="10"/>
  <c r="EB161" i="10"/>
  <c r="DJ161" i="10"/>
  <c r="GK161" i="10"/>
  <c r="HE161" i="10"/>
  <c r="DH161" i="10"/>
  <c r="EN161" i="10"/>
  <c r="DD161" i="10"/>
  <c r="FW161" i="10"/>
  <c r="EM161" i="10"/>
  <c r="HA161" i="10"/>
  <c r="DP161" i="10"/>
  <c r="GR161" i="10"/>
  <c r="GI161" i="10"/>
  <c r="GC161" i="10"/>
  <c r="DT161" i="10"/>
  <c r="GZ161" i="10"/>
  <c r="EV161" i="10"/>
  <c r="FS161" i="10"/>
  <c r="FG161" i="10"/>
  <c r="FH161" i="10"/>
  <c r="EQ161" i="10"/>
  <c r="FL161" i="10"/>
  <c r="GF161" i="10"/>
  <c r="CO161" i="10"/>
  <c r="FF161" i="10"/>
  <c r="DM161" i="10"/>
  <c r="CW161" i="10"/>
  <c r="GJ161" i="10"/>
  <c r="FY161" i="10"/>
  <c r="CF161" i="10"/>
  <c r="DY161" i="10"/>
  <c r="DS161" i="10"/>
  <c r="CS161" i="10"/>
  <c r="EW161" i="10"/>
  <c r="EO161" i="10"/>
  <c r="GL161" i="10"/>
  <c r="FQ161" i="10"/>
  <c r="CY161" i="10"/>
  <c r="GY161" i="10"/>
  <c r="FI161" i="10"/>
  <c r="CL161" i="10"/>
  <c r="FC161" i="10"/>
  <c r="FU161" i="10"/>
  <c r="FZ161" i="10"/>
  <c r="CZ161" i="10"/>
  <c r="CQ161" i="10"/>
  <c r="EE161" i="10"/>
  <c r="EL161" i="10"/>
  <c r="DU161" i="10"/>
  <c r="FP161" i="10"/>
  <c r="HI161" i="10"/>
  <c r="FT161" i="10"/>
  <c r="DG161" i="10"/>
  <c r="DN161" i="10"/>
  <c r="GA161" i="10"/>
  <c r="HK161" i="10" l="1"/>
  <c r="HN161" i="10"/>
  <c r="HO162" i="10" l="1"/>
  <c r="IL162" i="10"/>
  <c r="IF162" i="10"/>
  <c r="HR162" i="10"/>
  <c r="IQ162" i="10"/>
  <c r="HW162" i="10"/>
  <c r="HQ162" i="10"/>
  <c r="IN162" i="10"/>
  <c r="HV162" i="10"/>
  <c r="HS162" i="10"/>
  <c r="IB162" i="10"/>
  <c r="IJ162" i="10"/>
  <c r="IO162" i="10"/>
  <c r="IC162" i="10"/>
  <c r="HT162" i="10"/>
  <c r="HX162" i="10"/>
  <c r="IK162" i="10"/>
  <c r="ID162" i="10"/>
  <c r="IA162" i="10"/>
  <c r="IM162" i="10"/>
  <c r="II162" i="10"/>
  <c r="HU162" i="10"/>
  <c r="IP162" i="10"/>
  <c r="IG162" i="10"/>
  <c r="HY162" i="10"/>
  <c r="HZ162" i="10"/>
  <c r="IE162" i="10"/>
  <c r="IH162" i="10"/>
  <c r="CZ162" i="10" l="1"/>
  <c r="ED162" i="10"/>
  <c r="GT162" i="10"/>
  <c r="EL162" i="10"/>
  <c r="GJ162" i="10"/>
  <c r="GR162" i="10"/>
  <c r="DW162" i="10"/>
  <c r="DR162" i="10"/>
  <c r="CH162" i="10"/>
  <c r="ET162" i="10"/>
  <c r="GU162" i="10"/>
  <c r="CL162" i="10"/>
  <c r="GO162" i="10"/>
  <c r="HI162" i="10"/>
  <c r="DY162" i="10"/>
  <c r="DT162" i="10"/>
  <c r="GW162" i="10"/>
  <c r="EC162" i="10"/>
  <c r="FD162" i="10"/>
  <c r="EF162" i="10"/>
  <c r="HF162" i="10"/>
  <c r="DU162" i="10"/>
  <c r="DH162" i="10"/>
  <c r="DV162" i="10"/>
  <c r="CU162" i="10"/>
  <c r="EE162" i="10"/>
  <c r="FC162" i="10"/>
  <c r="CF162" i="10"/>
  <c r="GC162" i="10"/>
  <c r="GD162" i="10"/>
  <c r="EY162" i="10"/>
  <c r="FJ162" i="10"/>
  <c r="GV162" i="10"/>
  <c r="GX162" i="10"/>
  <c r="EM162" i="10"/>
  <c r="GQ162" i="10"/>
  <c r="DG162" i="10"/>
  <c r="EO162" i="10"/>
  <c r="GK162" i="10"/>
  <c r="EJ162" i="10"/>
  <c r="DA162" i="10"/>
  <c r="EV162" i="10"/>
  <c r="DE162" i="10"/>
  <c r="CQ162" i="10"/>
  <c r="DJ162" i="10"/>
  <c r="CT162" i="10"/>
  <c r="FO162" i="10"/>
  <c r="CS162" i="10"/>
  <c r="FX162" i="10"/>
  <c r="FR162" i="10"/>
  <c r="FI162" i="10"/>
  <c r="CO162" i="10"/>
  <c r="FW162" i="10"/>
  <c r="EH162" i="10"/>
  <c r="CX162" i="10"/>
  <c r="DK162" i="10"/>
  <c r="HH162" i="10"/>
  <c r="DZ162" i="10"/>
  <c r="FY162" i="10"/>
  <c r="FK162" i="10"/>
  <c r="FU162" i="10"/>
  <c r="CW162" i="10"/>
  <c r="DP162" i="10"/>
  <c r="EI162" i="10"/>
  <c r="DF162" i="10"/>
  <c r="EP162" i="10"/>
  <c r="CJ162" i="10"/>
  <c r="FV162" i="10"/>
  <c r="FQ162" i="10"/>
  <c r="GM162" i="10"/>
  <c r="CI162" i="10"/>
  <c r="EX162" i="10"/>
  <c r="DN162" i="10"/>
  <c r="CY162" i="10"/>
  <c r="DM162" i="10"/>
  <c r="HA162" i="10"/>
  <c r="GN162" i="10"/>
  <c r="DC162" i="10"/>
  <c r="HD162" i="10"/>
  <c r="CR162" i="10"/>
  <c r="HC162" i="10"/>
  <c r="CM162" i="10"/>
  <c r="DB162" i="10"/>
  <c r="FM162" i="10"/>
  <c r="EB162" i="10"/>
  <c r="FG162" i="10"/>
  <c r="DO162" i="10"/>
  <c r="GE162" i="10"/>
  <c r="CN162" i="10"/>
  <c r="EG162" i="10"/>
  <c r="GA162" i="10"/>
  <c r="FS162" i="10"/>
  <c r="GB162" i="10"/>
  <c r="DX162" i="10"/>
  <c r="GP162" i="10"/>
  <c r="EQ162" i="10"/>
  <c r="CK162" i="10"/>
  <c r="CV162" i="10"/>
  <c r="GL162" i="10"/>
  <c r="FH162" i="10"/>
  <c r="HE162" i="10"/>
  <c r="GG162" i="10"/>
  <c r="FA162" i="10"/>
  <c r="ES162" i="10"/>
  <c r="HG162" i="10"/>
  <c r="FE162" i="10"/>
  <c r="GI162" i="10"/>
  <c r="FZ162" i="10"/>
  <c r="GY162" i="10"/>
  <c r="GF162" i="10"/>
  <c r="DD162" i="10"/>
  <c r="HB162" i="10"/>
  <c r="ER162" i="10"/>
  <c r="GH162" i="10"/>
  <c r="DI162" i="10"/>
  <c r="DL162" i="10"/>
  <c r="FF162" i="10"/>
  <c r="CP162" i="10"/>
  <c r="FB162" i="10"/>
  <c r="FT162" i="10"/>
  <c r="FP162" i="10"/>
  <c r="EW162" i="10"/>
  <c r="FL162" i="10"/>
  <c r="EN162" i="10"/>
  <c r="GS162" i="10"/>
  <c r="CG162" i="10"/>
  <c r="EU162" i="10"/>
  <c r="EA162" i="10"/>
  <c r="DQ162" i="10"/>
  <c r="EK162" i="10"/>
  <c r="DS162" i="10"/>
  <c r="GZ162" i="10"/>
  <c r="FN162" i="10"/>
  <c r="EZ162" i="10"/>
  <c r="HN162" i="10" l="1"/>
  <c r="HK162" i="10"/>
  <c r="HO163" i="10" l="1"/>
  <c r="IP163" i="10"/>
  <c r="HX163" i="10"/>
  <c r="IA163" i="10"/>
  <c r="II163" i="10"/>
  <c r="HU163" i="10"/>
  <c r="IN163" i="10"/>
  <c r="IQ163" i="10"/>
  <c r="HQ163" i="10"/>
  <c r="HY163" i="10"/>
  <c r="HR163" i="10"/>
  <c r="IM163" i="10"/>
  <c r="IL163" i="10"/>
  <c r="ID163" i="10"/>
  <c r="IE163" i="10"/>
  <c r="HT163" i="10"/>
  <c r="IJ163" i="10"/>
  <c r="IF163" i="10"/>
  <c r="HZ163" i="10"/>
  <c r="HS163" i="10"/>
  <c r="IH163" i="10"/>
  <c r="IG163" i="10"/>
  <c r="IB163" i="10"/>
  <c r="IC163" i="10"/>
  <c r="HW163" i="10"/>
  <c r="IO163" i="10"/>
  <c r="HV163" i="10"/>
  <c r="IK163" i="10"/>
  <c r="DL163" i="10" l="1"/>
  <c r="FV163" i="10"/>
  <c r="DR163" i="10"/>
  <c r="GL163" i="10"/>
  <c r="DB163" i="10"/>
  <c r="CJ163" i="10"/>
  <c r="FI163" i="10"/>
  <c r="EM163" i="10"/>
  <c r="FD163" i="10"/>
  <c r="GT163" i="10"/>
  <c r="EQ163" i="10"/>
  <c r="FL163" i="10"/>
  <c r="EW163" i="10"/>
  <c r="FE163" i="10"/>
  <c r="EG163" i="10"/>
  <c r="CY163" i="10"/>
  <c r="DZ163" i="10"/>
  <c r="EV163" i="10"/>
  <c r="EE163" i="10"/>
  <c r="HI163" i="10"/>
  <c r="EN163" i="10"/>
  <c r="HA163" i="10"/>
  <c r="EJ163" i="10"/>
  <c r="EL163" i="10"/>
  <c r="EK163" i="10"/>
  <c r="FP163" i="10"/>
  <c r="HG163" i="10"/>
  <c r="CN163" i="10"/>
  <c r="DN163" i="10"/>
  <c r="HH163" i="10"/>
  <c r="DA163" i="10"/>
  <c r="CU163" i="10"/>
  <c r="CH163" i="10"/>
  <c r="FH163" i="10"/>
  <c r="FK163" i="10"/>
  <c r="CF163" i="10"/>
  <c r="DS163" i="10"/>
  <c r="GP163" i="10"/>
  <c r="HD163" i="10"/>
  <c r="DP163" i="10"/>
  <c r="FO163" i="10"/>
  <c r="EY163" i="10"/>
  <c r="DY163" i="10"/>
  <c r="GZ163" i="10"/>
  <c r="FM163" i="10"/>
  <c r="DD163" i="10"/>
  <c r="CP163" i="10"/>
  <c r="GG163" i="10"/>
  <c r="FG163" i="10"/>
  <c r="GM163" i="10"/>
  <c r="EH163" i="10"/>
  <c r="EO163" i="10"/>
  <c r="DU163" i="10"/>
  <c r="ET163" i="10"/>
  <c r="HB163" i="10"/>
  <c r="EI163" i="10"/>
  <c r="FJ163" i="10"/>
  <c r="EU163" i="10"/>
  <c r="FN163" i="10"/>
  <c r="FF163" i="10"/>
  <c r="HE163" i="10"/>
  <c r="EB163" i="10"/>
  <c r="FQ163" i="10"/>
  <c r="FW163" i="10"/>
  <c r="DG163" i="10"/>
  <c r="HF163" i="10"/>
  <c r="GJ163" i="10"/>
  <c r="GE163" i="10"/>
  <c r="CS163" i="10"/>
  <c r="EF163" i="10"/>
  <c r="FB163" i="10"/>
  <c r="GA163" i="10"/>
  <c r="DM163" i="10"/>
  <c r="FY163" i="10"/>
  <c r="DE163" i="10"/>
  <c r="FC163" i="10"/>
  <c r="GU163" i="10"/>
  <c r="FT163" i="10"/>
  <c r="EX163" i="10"/>
  <c r="EZ163" i="10"/>
  <c r="GH163" i="10"/>
  <c r="CV163" i="10"/>
  <c r="CM163" i="10"/>
  <c r="EP163" i="10"/>
  <c r="FR163" i="10"/>
  <c r="GX163" i="10"/>
  <c r="EC163" i="10"/>
  <c r="GR163" i="10"/>
  <c r="ES163" i="10"/>
  <c r="DK163" i="10"/>
  <c r="DV163" i="10"/>
  <c r="DI163" i="10"/>
  <c r="DQ163" i="10"/>
  <c r="ER163" i="10"/>
  <c r="CK163" i="10"/>
  <c r="HC163" i="10"/>
  <c r="DF163" i="10"/>
  <c r="FX163" i="10"/>
  <c r="GV163" i="10"/>
  <c r="GW163" i="10"/>
  <c r="CZ163" i="10"/>
  <c r="EA163" i="10"/>
  <c r="CR163" i="10"/>
  <c r="GQ163" i="10"/>
  <c r="DT163" i="10"/>
  <c r="GI163" i="10"/>
  <c r="DO163" i="10"/>
  <c r="CI163" i="10"/>
  <c r="CX163" i="10"/>
  <c r="GK163" i="10"/>
  <c r="DH163" i="10"/>
  <c r="DW163" i="10"/>
  <c r="FZ163" i="10"/>
  <c r="CQ163" i="10"/>
  <c r="CG163" i="10"/>
  <c r="GF163" i="10"/>
  <c r="DX163" i="10"/>
  <c r="DC163" i="10"/>
  <c r="CW163" i="10"/>
  <c r="CT163" i="10"/>
  <c r="GD163" i="10"/>
  <c r="ED163" i="10"/>
  <c r="FS163" i="10"/>
  <c r="CO163" i="10"/>
  <c r="CL163" i="10"/>
  <c r="FA163" i="10"/>
  <c r="GS163" i="10"/>
  <c r="GY163" i="10"/>
  <c r="GB163" i="10"/>
  <c r="GN163" i="10"/>
  <c r="FU163" i="10"/>
  <c r="DJ163" i="10"/>
  <c r="GC163" i="10"/>
  <c r="GO163" i="10"/>
  <c r="HN163" i="10" l="1"/>
  <c r="HK163" i="10"/>
  <c r="HO164" i="10" l="1"/>
  <c r="HQ164" i="10"/>
  <c r="IM164" i="10"/>
  <c r="IA164" i="10"/>
  <c r="HV164" i="10"/>
  <c r="IB164" i="10"/>
  <c r="HX164" i="10"/>
  <c r="IC164" i="10"/>
  <c r="HT164" i="10"/>
  <c r="HZ164" i="10"/>
  <c r="IP164" i="10"/>
  <c r="HY164" i="10"/>
  <c r="II164" i="10"/>
  <c r="IH164" i="10"/>
  <c r="HU164" i="10"/>
  <c r="IE164" i="10"/>
  <c r="ID164" i="10"/>
  <c r="IO164" i="10"/>
  <c r="HR164" i="10"/>
  <c r="IQ164" i="10"/>
  <c r="IN164" i="10"/>
  <c r="IK164" i="10"/>
  <c r="HW164" i="10"/>
  <c r="IJ164" i="10"/>
  <c r="IF164" i="10"/>
  <c r="HS164" i="10"/>
  <c r="IG164" i="10"/>
  <c r="IL164" i="10"/>
  <c r="GS164" i="10" l="1"/>
  <c r="CK164" i="10"/>
  <c r="FQ164" i="10"/>
  <c r="FK164" i="10"/>
  <c r="DR164" i="10"/>
  <c r="ED164" i="10"/>
  <c r="GI164" i="10"/>
  <c r="DK164" i="10"/>
  <c r="FY164" i="10"/>
  <c r="EU164" i="10"/>
  <c r="EY164" i="10"/>
  <c r="FP164" i="10"/>
  <c r="GT164" i="10"/>
  <c r="GY164" i="10"/>
  <c r="DW164" i="10"/>
  <c r="HC164" i="10"/>
  <c r="EZ164" i="10"/>
  <c r="FW164" i="10"/>
  <c r="GG164" i="10"/>
  <c r="CF164" i="10"/>
  <c r="EM164" i="10"/>
  <c r="CG164" i="10"/>
  <c r="EX164" i="10"/>
  <c r="EH164" i="10"/>
  <c r="EG164" i="10"/>
  <c r="CL164" i="10"/>
  <c r="CX164" i="10"/>
  <c r="DQ164" i="10"/>
  <c r="GU164" i="10"/>
  <c r="HE164" i="10"/>
  <c r="FM164" i="10"/>
  <c r="DN164" i="10"/>
  <c r="EW164" i="10"/>
  <c r="CQ164" i="10"/>
  <c r="FV164" i="10"/>
  <c r="GR164" i="10"/>
  <c r="EI164" i="10"/>
  <c r="CN164" i="10"/>
  <c r="FU164" i="10"/>
  <c r="GJ164" i="10"/>
  <c r="GC164" i="10"/>
  <c r="CZ164" i="10"/>
  <c r="CS164" i="10"/>
  <c r="EN164" i="10"/>
  <c r="CR164" i="10"/>
  <c r="DY164" i="10"/>
  <c r="EQ164" i="10"/>
  <c r="FA164" i="10"/>
  <c r="ER164" i="10"/>
  <c r="DD164" i="10"/>
  <c r="FE164" i="10"/>
  <c r="DJ164" i="10"/>
  <c r="GW164" i="10"/>
  <c r="EO164" i="10"/>
  <c r="EL164" i="10"/>
  <c r="FL164" i="10"/>
  <c r="FS164" i="10"/>
  <c r="EC164" i="10"/>
  <c r="FN164" i="10"/>
  <c r="EJ164" i="10"/>
  <c r="GB164" i="10"/>
  <c r="FZ164" i="10"/>
  <c r="DF164" i="10"/>
  <c r="GH164" i="10"/>
  <c r="DG164" i="10"/>
  <c r="FG164" i="10"/>
  <c r="CH164" i="10"/>
  <c r="DZ164" i="10"/>
  <c r="DL164" i="10"/>
  <c r="CW164" i="10"/>
  <c r="DV164" i="10"/>
  <c r="HB164" i="10"/>
  <c r="HG164" i="10"/>
  <c r="GO164" i="10"/>
  <c r="DC164" i="10"/>
  <c r="EA164" i="10"/>
  <c r="GX164" i="10"/>
  <c r="EF164" i="10"/>
  <c r="ET164" i="10"/>
  <c r="GP164" i="10"/>
  <c r="HA164" i="10"/>
  <c r="CJ164" i="10"/>
  <c r="CO164" i="10"/>
  <c r="CI164" i="10"/>
  <c r="DI164" i="10"/>
  <c r="FC164" i="10"/>
  <c r="FF164" i="10"/>
  <c r="GZ164" i="10"/>
  <c r="CU164" i="10"/>
  <c r="HI164" i="10"/>
  <c r="GL164" i="10"/>
  <c r="DO164" i="10"/>
  <c r="DE164" i="10"/>
  <c r="HD164" i="10"/>
  <c r="FI164" i="10"/>
  <c r="GD164" i="10"/>
  <c r="DT164" i="10"/>
  <c r="ES164" i="10"/>
  <c r="DM164" i="10"/>
  <c r="FJ164" i="10"/>
  <c r="FO164" i="10"/>
  <c r="EK164" i="10"/>
  <c r="FD164" i="10"/>
  <c r="DH164" i="10"/>
  <c r="CM164" i="10"/>
  <c r="CP164" i="10"/>
  <c r="EE164" i="10"/>
  <c r="GN164" i="10"/>
  <c r="FX164" i="10"/>
  <c r="CV164" i="10"/>
  <c r="HF164" i="10"/>
  <c r="GM164" i="10"/>
  <c r="FH164" i="10"/>
  <c r="EV164" i="10"/>
  <c r="CT164" i="10"/>
  <c r="GQ164" i="10"/>
  <c r="GA164" i="10"/>
  <c r="DP164" i="10"/>
  <c r="CY164" i="10"/>
  <c r="GV164" i="10"/>
  <c r="DA164" i="10"/>
  <c r="DX164" i="10"/>
  <c r="FR164" i="10"/>
  <c r="DU164" i="10"/>
  <c r="DS164" i="10"/>
  <c r="DB164" i="10"/>
  <c r="FB164" i="10"/>
  <c r="GK164" i="10"/>
  <c r="FT164" i="10"/>
  <c r="EB164" i="10"/>
  <c r="HH164" i="10"/>
  <c r="GF164" i="10"/>
  <c r="EP164" i="10"/>
  <c r="GE164" i="10"/>
  <c r="HK164" i="10" l="1"/>
  <c r="HN164" i="10"/>
  <c r="IL165" i="10" l="1"/>
  <c r="HW165" i="10"/>
  <c r="IK165" i="10"/>
  <c r="IQ165" i="10"/>
  <c r="ID165" i="10"/>
  <c r="HQ165" i="10"/>
  <c r="HX165" i="10"/>
  <c r="HS165" i="10"/>
  <c r="IP165" i="10"/>
  <c r="IA165" i="10"/>
  <c r="IM165" i="10"/>
  <c r="HV165" i="10"/>
  <c r="IH165" i="10"/>
  <c r="IN165" i="10"/>
  <c r="IJ165" i="10"/>
  <c r="HZ165" i="10"/>
  <c r="HT165" i="10"/>
  <c r="IC165" i="10"/>
  <c r="II165" i="10"/>
  <c r="IG165" i="10"/>
  <c r="HY165" i="10"/>
  <c r="HO165" i="10"/>
  <c r="IF165" i="10"/>
  <c r="IE165" i="10"/>
  <c r="IO165" i="10"/>
  <c r="IB165" i="10"/>
  <c r="HR165" i="10"/>
  <c r="HU165" i="10"/>
  <c r="GK165" i="10" l="1"/>
  <c r="GD165" i="10"/>
  <c r="DZ165" i="10"/>
  <c r="DN165" i="10"/>
  <c r="EE165" i="10"/>
  <c r="CO165" i="10"/>
  <c r="CH165" i="10"/>
  <c r="FE165" i="10"/>
  <c r="FV165" i="10"/>
  <c r="GG165" i="10"/>
  <c r="FQ165" i="10"/>
  <c r="DX165" i="10"/>
  <c r="CP165" i="10"/>
  <c r="EF165" i="10"/>
  <c r="FZ165" i="10"/>
  <c r="DY165" i="10"/>
  <c r="HE165" i="10"/>
  <c r="GY165" i="10"/>
  <c r="GF165" i="10"/>
  <c r="FJ165" i="10"/>
  <c r="GH165" i="10"/>
  <c r="GR165" i="10"/>
  <c r="CF165" i="10"/>
  <c r="FK165" i="10"/>
  <c r="FD165" i="10"/>
  <c r="DS165" i="10"/>
  <c r="FX165" i="10"/>
  <c r="DE165" i="10"/>
  <c r="GX165" i="10"/>
  <c r="GB165" i="10"/>
  <c r="CR165" i="10"/>
  <c r="GU165" i="10"/>
  <c r="GT165" i="10"/>
  <c r="EQ165" i="10"/>
  <c r="HI165" i="10"/>
  <c r="EC165" i="10"/>
  <c r="CL165" i="10"/>
  <c r="DU165" i="10"/>
  <c r="FL165" i="10"/>
  <c r="HC165" i="10"/>
  <c r="FI165" i="10"/>
  <c r="CM165" i="10"/>
  <c r="CU165" i="10"/>
  <c r="FS165" i="10"/>
  <c r="EG165" i="10"/>
  <c r="GM165" i="10"/>
  <c r="DJ165" i="10"/>
  <c r="CY165" i="10"/>
  <c r="GL165" i="10"/>
  <c r="DC165" i="10"/>
  <c r="FN165" i="10"/>
  <c r="CX165" i="10"/>
  <c r="EY165" i="10"/>
  <c r="EV165" i="10"/>
  <c r="ES165" i="10"/>
  <c r="CW165" i="10"/>
  <c r="CN165" i="10"/>
  <c r="ED165" i="10"/>
  <c r="CI165" i="10"/>
  <c r="EH165" i="10"/>
  <c r="FR165" i="10"/>
  <c r="GA165" i="10"/>
  <c r="DI165" i="10"/>
  <c r="GW165" i="10"/>
  <c r="EM165" i="10"/>
  <c r="EA165" i="10"/>
  <c r="EL165" i="10"/>
  <c r="EX165" i="10"/>
  <c r="DB165" i="10"/>
  <c r="HD165" i="10"/>
  <c r="FG165" i="10"/>
  <c r="CQ165" i="10"/>
  <c r="CK165" i="10"/>
  <c r="HB165" i="10"/>
  <c r="DK165" i="10"/>
  <c r="CT165" i="10"/>
  <c r="FT165" i="10"/>
  <c r="FH165" i="10"/>
  <c r="DT165" i="10"/>
  <c r="HA165" i="10"/>
  <c r="DG165" i="10"/>
  <c r="ER165" i="10"/>
  <c r="EW165" i="10"/>
  <c r="EZ165" i="10"/>
  <c r="GS165" i="10"/>
  <c r="GV165" i="10"/>
  <c r="GZ165" i="10"/>
  <c r="EJ165" i="10"/>
  <c r="FB165" i="10"/>
  <c r="DM165" i="10"/>
  <c r="ET165" i="10"/>
  <c r="DF165" i="10"/>
  <c r="FM165" i="10"/>
  <c r="DW165" i="10"/>
  <c r="GE165" i="10"/>
  <c r="DP165" i="10"/>
  <c r="EK165" i="10"/>
  <c r="GO165" i="10"/>
  <c r="CZ165" i="10"/>
  <c r="EU165" i="10"/>
  <c r="DO165" i="10"/>
  <c r="DQ165" i="10"/>
  <c r="HH165" i="10"/>
  <c r="DA165" i="10"/>
  <c r="HG165" i="10"/>
  <c r="GC165" i="10"/>
  <c r="FY165" i="10"/>
  <c r="GP165" i="10"/>
  <c r="CS165" i="10"/>
  <c r="EB165" i="10"/>
  <c r="FC165" i="10"/>
  <c r="EO165" i="10"/>
  <c r="CG165" i="10"/>
  <c r="GQ165" i="10"/>
  <c r="FA165" i="10"/>
  <c r="FP165" i="10"/>
  <c r="EP165" i="10"/>
  <c r="FO165" i="10"/>
  <c r="DL165" i="10"/>
  <c r="EI165" i="10"/>
  <c r="DR165" i="10"/>
  <c r="DH165" i="10"/>
  <c r="EN165" i="10"/>
  <c r="HF165" i="10"/>
  <c r="FF165" i="10"/>
  <c r="DV165" i="10"/>
  <c r="FU165" i="10"/>
  <c r="GI165" i="10"/>
  <c r="CV165" i="10"/>
  <c r="CJ165" i="10"/>
  <c r="DD165" i="10"/>
  <c r="FW165" i="10"/>
  <c r="GN165" i="10"/>
  <c r="GJ165" i="10"/>
  <c r="HK165" i="10" l="1"/>
  <c r="HN165" i="10"/>
  <c r="HO166" i="10" l="1"/>
  <c r="II166" i="10"/>
  <c r="IQ166" i="10"/>
  <c r="HV166" i="10"/>
  <c r="IO166" i="10"/>
  <c r="IA166" i="10"/>
  <c r="IG166" i="10"/>
  <c r="IK166" i="10"/>
  <c r="HU166" i="10"/>
  <c r="HX166" i="10"/>
  <c r="HQ166" i="10"/>
  <c r="IM166" i="10"/>
  <c r="HW166" i="10"/>
  <c r="HS166" i="10"/>
  <c r="IC166" i="10"/>
  <c r="HY166" i="10"/>
  <c r="HR166" i="10"/>
  <c r="IE166" i="10"/>
  <c r="HZ166" i="10"/>
  <c r="HT166" i="10"/>
  <c r="IF166" i="10"/>
  <c r="IH166" i="10"/>
  <c r="IJ166" i="10"/>
  <c r="IB166" i="10"/>
  <c r="IL166" i="10"/>
  <c r="ID166" i="10"/>
  <c r="IP166" i="10"/>
  <c r="IN166" i="10"/>
  <c r="GI166" i="10" l="1"/>
  <c r="DP166" i="10"/>
  <c r="EX166" i="10"/>
  <c r="DE166" i="10"/>
  <c r="FY166" i="10"/>
  <c r="DK166" i="10"/>
  <c r="DJ166" i="10"/>
  <c r="GF166" i="10"/>
  <c r="DZ166" i="10"/>
  <c r="DH166" i="10"/>
  <c r="GC166" i="10"/>
  <c r="DM166" i="10"/>
  <c r="HB166" i="10"/>
  <c r="ED166" i="10"/>
  <c r="CM166" i="10"/>
  <c r="DS166" i="10"/>
  <c r="GG166" i="10"/>
  <c r="HF166" i="10"/>
  <c r="DF166" i="10"/>
  <c r="CW166" i="10"/>
  <c r="GU166" i="10"/>
  <c r="DX166" i="10"/>
  <c r="EN166" i="10"/>
  <c r="GZ166" i="10"/>
  <c r="FN166" i="10"/>
  <c r="FF166" i="10"/>
  <c r="CS166" i="10"/>
  <c r="FM166" i="10"/>
  <c r="FT166" i="10"/>
  <c r="FR166" i="10"/>
  <c r="EG166" i="10"/>
  <c r="GX166" i="10"/>
  <c r="CP166" i="10"/>
  <c r="GA166" i="10"/>
  <c r="CI166" i="10"/>
  <c r="CG166" i="10"/>
  <c r="EM166" i="10"/>
  <c r="GT166" i="10"/>
  <c r="GK166" i="10"/>
  <c r="EI166" i="10"/>
  <c r="EJ166" i="10"/>
  <c r="EH166" i="10"/>
  <c r="FU166" i="10"/>
  <c r="CZ166" i="10"/>
  <c r="FG166" i="10"/>
  <c r="FL166" i="10"/>
  <c r="FZ166" i="10"/>
  <c r="GJ166" i="10"/>
  <c r="FO166" i="10"/>
  <c r="DQ166" i="10"/>
  <c r="GV166" i="10"/>
  <c r="HD166" i="10"/>
  <c r="EV166" i="10"/>
  <c r="DU166" i="10"/>
  <c r="GR166" i="10"/>
  <c r="CO166" i="10"/>
  <c r="FP166" i="10"/>
  <c r="EZ166" i="10"/>
  <c r="CY166" i="10"/>
  <c r="FK166" i="10"/>
  <c r="FE166" i="10"/>
  <c r="FC166" i="10"/>
  <c r="DT166" i="10"/>
  <c r="CU166" i="10"/>
  <c r="CF166" i="10"/>
  <c r="DR166" i="10"/>
  <c r="HG166" i="10"/>
  <c r="FB166" i="10"/>
  <c r="CK166" i="10"/>
  <c r="CN166" i="10"/>
  <c r="FI166" i="10"/>
  <c r="FD166" i="10"/>
  <c r="FV166" i="10"/>
  <c r="EO166" i="10"/>
  <c r="HA166" i="10"/>
  <c r="CX166" i="10"/>
  <c r="DL166" i="10"/>
  <c r="ET166" i="10"/>
  <c r="DI166" i="10"/>
  <c r="CR166" i="10"/>
  <c r="FQ166" i="10"/>
  <c r="CJ166" i="10"/>
  <c r="GQ166" i="10"/>
  <c r="GO166" i="10"/>
  <c r="ER166" i="10"/>
  <c r="EA166" i="10"/>
  <c r="DC166" i="10"/>
  <c r="EQ166" i="10"/>
  <c r="GY166" i="10"/>
  <c r="GD166" i="10"/>
  <c r="GP166" i="10"/>
  <c r="CT166" i="10"/>
  <c r="HC166" i="10"/>
  <c r="FJ166" i="10"/>
  <c r="DN166" i="10"/>
  <c r="HH166" i="10"/>
  <c r="EL166" i="10"/>
  <c r="GN166" i="10"/>
  <c r="EP166" i="10"/>
  <c r="DO166" i="10"/>
  <c r="GS166" i="10"/>
  <c r="DB166" i="10"/>
  <c r="EY166" i="10"/>
  <c r="CL166" i="10"/>
  <c r="GH166" i="10"/>
  <c r="EE166" i="10"/>
  <c r="DA166" i="10"/>
  <c r="CQ166" i="10"/>
  <c r="FS166" i="10"/>
  <c r="FA166" i="10"/>
  <c r="EW166" i="10"/>
  <c r="ES166" i="10"/>
  <c r="FX166" i="10"/>
  <c r="CH166" i="10"/>
  <c r="DV166" i="10"/>
  <c r="EB166" i="10"/>
  <c r="DW166" i="10"/>
  <c r="FH166" i="10"/>
  <c r="GM166" i="10"/>
  <c r="GB166" i="10"/>
  <c r="EF166" i="10"/>
  <c r="FW166" i="10"/>
  <c r="EU166" i="10"/>
  <c r="GW166" i="10"/>
  <c r="EC166" i="10"/>
  <c r="DY166" i="10"/>
  <c r="DD166" i="10"/>
  <c r="GE166" i="10"/>
  <c r="HI166" i="10"/>
  <c r="CV166" i="10"/>
  <c r="EK166" i="10"/>
  <c r="DG166" i="10"/>
  <c r="GL166" i="10"/>
  <c r="HE166" i="10"/>
  <c r="HK166" i="10" l="1"/>
  <c r="HN166" i="10"/>
  <c r="HO167" i="10" l="1"/>
  <c r="IC167" i="10"/>
  <c r="IH167" i="10"/>
  <c r="IN167" i="10"/>
  <c r="IL167" i="10"/>
  <c r="IF167" i="10"/>
  <c r="HU167" i="10"/>
  <c r="HX167" i="10"/>
  <c r="HV167" i="10"/>
  <c r="IQ167" i="10"/>
  <c r="HW167" i="10"/>
  <c r="IB167" i="10"/>
  <c r="IM167" i="10"/>
  <c r="HR167" i="10"/>
  <c r="HQ167" i="10"/>
  <c r="HS167" i="10"/>
  <c r="IG167" i="10"/>
  <c r="HZ167" i="10"/>
  <c r="II167" i="10"/>
  <c r="IJ167" i="10"/>
  <c r="IP167" i="10"/>
  <c r="IO167" i="10"/>
  <c r="HY167" i="10"/>
  <c r="IE167" i="10"/>
  <c r="IA167" i="10"/>
  <c r="HT167" i="10"/>
  <c r="ID167" i="10"/>
  <c r="IK167" i="10"/>
  <c r="GB167" i="10" l="1"/>
  <c r="CT167" i="10"/>
  <c r="CU167" i="10"/>
  <c r="EI167" i="10"/>
  <c r="GZ167" i="10"/>
  <c r="GF167" i="10"/>
  <c r="DV167" i="10"/>
  <c r="DC167" i="10"/>
  <c r="CY167" i="10"/>
  <c r="EG167" i="10"/>
  <c r="CM167" i="10"/>
  <c r="HE167" i="10"/>
  <c r="FH167" i="10"/>
  <c r="DB167" i="10"/>
  <c r="EA167" i="10"/>
  <c r="CN167" i="10"/>
  <c r="DU167" i="10"/>
  <c r="GT167" i="10"/>
  <c r="DX167" i="10"/>
  <c r="DK167" i="10"/>
  <c r="GW167" i="10"/>
  <c r="GO167" i="10"/>
  <c r="CZ167" i="10"/>
  <c r="EY167" i="10"/>
  <c r="HG167" i="10"/>
  <c r="GL167" i="10"/>
  <c r="EF167" i="10"/>
  <c r="GH167" i="10"/>
  <c r="GY167" i="10"/>
  <c r="FV167" i="10"/>
  <c r="FE167" i="10"/>
  <c r="FG167" i="10"/>
  <c r="FT167" i="10"/>
  <c r="HB167" i="10"/>
  <c r="DW167" i="10"/>
  <c r="GS167" i="10"/>
  <c r="ER167" i="10"/>
  <c r="FP167" i="10"/>
  <c r="EJ167" i="10"/>
  <c r="DZ167" i="10"/>
  <c r="CQ167" i="10"/>
  <c r="GX167" i="10"/>
  <c r="EK167" i="10"/>
  <c r="FI167" i="10"/>
  <c r="EN167" i="10"/>
  <c r="DY167" i="10"/>
  <c r="FJ167" i="10"/>
  <c r="FC167" i="10"/>
  <c r="FL167" i="10"/>
  <c r="ED167" i="10"/>
  <c r="CL167" i="10"/>
  <c r="FB167" i="10"/>
  <c r="GQ167" i="10"/>
  <c r="HI167" i="10"/>
  <c r="EL167" i="10"/>
  <c r="FQ167" i="10"/>
  <c r="EV167" i="10"/>
  <c r="EM167" i="10"/>
  <c r="GU167" i="10"/>
  <c r="FY167" i="10"/>
  <c r="DO167" i="10"/>
  <c r="FD167" i="10"/>
  <c r="GJ167" i="10"/>
  <c r="FM167" i="10"/>
  <c r="DM167" i="10"/>
  <c r="EU167" i="10"/>
  <c r="GP167" i="10"/>
  <c r="DT167" i="10"/>
  <c r="GK167" i="10"/>
  <c r="DF167" i="10"/>
  <c r="EX167" i="10"/>
  <c r="FW167" i="10"/>
  <c r="EE167" i="10"/>
  <c r="GD167" i="10"/>
  <c r="EO167" i="10"/>
  <c r="EZ167" i="10"/>
  <c r="EH167" i="10"/>
  <c r="FF167" i="10"/>
  <c r="DH167" i="10"/>
  <c r="GE167" i="10"/>
  <c r="HH167" i="10"/>
  <c r="FK167" i="10"/>
  <c r="EW167" i="10"/>
  <c r="HA167" i="10"/>
  <c r="CI167" i="10"/>
  <c r="EC167" i="10"/>
  <c r="FS167" i="10"/>
  <c r="HC167" i="10"/>
  <c r="DL167" i="10"/>
  <c r="CF167" i="10"/>
  <c r="FO167" i="10"/>
  <c r="CP167" i="10"/>
  <c r="GG167" i="10"/>
  <c r="GI167" i="10"/>
  <c r="ES167" i="10"/>
  <c r="EQ167" i="10"/>
  <c r="CO167" i="10"/>
  <c r="CG167" i="10"/>
  <c r="CW167" i="10"/>
  <c r="DE167" i="10"/>
  <c r="DA167" i="10"/>
  <c r="DI167" i="10"/>
  <c r="GV167" i="10"/>
  <c r="CS167" i="10"/>
  <c r="GC167" i="10"/>
  <c r="CV167" i="10"/>
  <c r="CH167" i="10"/>
  <c r="GN167" i="10"/>
  <c r="CJ167" i="10"/>
  <c r="DR167" i="10"/>
  <c r="DQ167" i="10"/>
  <c r="GA167" i="10"/>
  <c r="HF167" i="10"/>
  <c r="DP167" i="10"/>
  <c r="EB167" i="10"/>
  <c r="CX167" i="10"/>
  <c r="DD167" i="10"/>
  <c r="DN167" i="10"/>
  <c r="GR167" i="10"/>
  <c r="CK167" i="10"/>
  <c r="FN167" i="10"/>
  <c r="CR167" i="10"/>
  <c r="HD167" i="10"/>
  <c r="DS167" i="10"/>
  <c r="EP167" i="10"/>
  <c r="FU167" i="10"/>
  <c r="DJ167" i="10"/>
  <c r="FA167" i="10"/>
  <c r="ET167" i="10"/>
  <c r="FR167" i="10"/>
  <c r="DG167" i="10"/>
  <c r="GM167" i="10"/>
  <c r="FZ167" i="10"/>
  <c r="FX167" i="10"/>
  <c r="HN167" i="10" l="1"/>
  <c r="HK167" i="10"/>
  <c r="HO168" i="10" l="1"/>
  <c r="HZ168" i="10"/>
  <c r="HW168" i="10"/>
  <c r="IB168" i="10"/>
  <c r="IL168" i="10"/>
  <c r="HS168" i="10"/>
  <c r="HQ168" i="10"/>
  <c r="IH168" i="10"/>
  <c r="IJ168" i="10"/>
  <c r="IG168" i="10"/>
  <c r="IN168" i="10"/>
  <c r="HU168" i="10"/>
  <c r="IC168" i="10"/>
  <c r="IP168" i="10"/>
  <c r="IO168" i="10"/>
  <c r="HR168" i="10"/>
  <c r="IQ168" i="10"/>
  <c r="II168" i="10"/>
  <c r="IF168" i="10"/>
  <c r="HX168" i="10"/>
  <c r="HV168" i="10"/>
  <c r="IM168" i="10"/>
  <c r="IK168" i="10"/>
  <c r="IA168" i="10"/>
  <c r="HY168" i="10"/>
  <c r="IE168" i="10"/>
  <c r="HT168" i="10"/>
  <c r="ID168" i="10"/>
  <c r="GM168" i="10" l="1"/>
  <c r="DE168" i="10"/>
  <c r="DT168" i="10"/>
  <c r="DZ168" i="10"/>
  <c r="DK168" i="10"/>
  <c r="EI168" i="10"/>
  <c r="CH168" i="10"/>
  <c r="EO168" i="10"/>
  <c r="EK168" i="10"/>
  <c r="EA168" i="10"/>
  <c r="CR168" i="10"/>
  <c r="CV168" i="10"/>
  <c r="FF168" i="10"/>
  <c r="FD168" i="10"/>
  <c r="ED168" i="10"/>
  <c r="HB168" i="10"/>
  <c r="GT168" i="10"/>
  <c r="CT168" i="10"/>
  <c r="CS168" i="10"/>
  <c r="FW168" i="10"/>
  <c r="FG168" i="10"/>
  <c r="GV168" i="10"/>
  <c r="EX168" i="10"/>
  <c r="EJ168" i="10"/>
  <c r="CU168" i="10"/>
  <c r="EP168" i="10"/>
  <c r="CJ168" i="10"/>
  <c r="GG168" i="10"/>
  <c r="EH168" i="10"/>
  <c r="DO168" i="10"/>
  <c r="EN168" i="10"/>
  <c r="GY168" i="10"/>
  <c r="FH168" i="10"/>
  <c r="DD168" i="10"/>
  <c r="ER168" i="10"/>
  <c r="GZ168" i="10"/>
  <c r="EZ168" i="10"/>
  <c r="EB168" i="10"/>
  <c r="CL168" i="10"/>
  <c r="FU168" i="10"/>
  <c r="FK168" i="10"/>
  <c r="HI168" i="10"/>
  <c r="GO168" i="10"/>
  <c r="GA168" i="10"/>
  <c r="FC168" i="10"/>
  <c r="FJ168" i="10"/>
  <c r="ET168" i="10"/>
  <c r="CO168" i="10"/>
  <c r="DM168" i="10"/>
  <c r="FT168" i="10"/>
  <c r="GB168" i="10"/>
  <c r="DS168" i="10"/>
  <c r="CP168" i="10"/>
  <c r="FY168" i="10"/>
  <c r="GS168" i="10"/>
  <c r="CN168" i="10"/>
  <c r="DG168" i="10"/>
  <c r="CW168" i="10"/>
  <c r="GP168" i="10"/>
  <c r="DW168" i="10"/>
  <c r="DV168" i="10"/>
  <c r="DN168" i="10"/>
  <c r="DI168" i="10"/>
  <c r="CF168" i="10"/>
  <c r="GD168" i="10"/>
  <c r="EM168" i="10"/>
  <c r="DY168" i="10"/>
  <c r="FV168" i="10"/>
  <c r="DB168" i="10"/>
  <c r="FA168" i="10"/>
  <c r="EQ168" i="10"/>
  <c r="FM168" i="10"/>
  <c r="DJ168" i="10"/>
  <c r="ES168" i="10"/>
  <c r="GJ168" i="10"/>
  <c r="EF168" i="10"/>
  <c r="FR168" i="10"/>
  <c r="FN168" i="10"/>
  <c r="GC168" i="10"/>
  <c r="DL168" i="10"/>
  <c r="EE168" i="10"/>
  <c r="EV168" i="10"/>
  <c r="CQ168" i="10"/>
  <c r="HG168" i="10"/>
  <c r="CY168" i="10"/>
  <c r="CX168" i="10"/>
  <c r="HA168" i="10"/>
  <c r="FB168" i="10"/>
  <c r="GH168" i="10"/>
  <c r="HE168" i="10"/>
  <c r="HD168" i="10"/>
  <c r="FO168" i="10"/>
  <c r="GU168" i="10"/>
  <c r="FE168" i="10"/>
  <c r="FX168" i="10"/>
  <c r="DP168" i="10"/>
  <c r="CG168" i="10"/>
  <c r="EC168" i="10"/>
  <c r="DF168" i="10"/>
  <c r="GX168" i="10"/>
  <c r="GL168" i="10"/>
  <c r="EG168" i="10"/>
  <c r="CK168" i="10"/>
  <c r="HC168" i="10"/>
  <c r="FQ168" i="10"/>
  <c r="GR168" i="10"/>
  <c r="FS168" i="10"/>
  <c r="EL168" i="10"/>
  <c r="DX168" i="10"/>
  <c r="FZ168" i="10"/>
  <c r="DA168" i="10"/>
  <c r="CI168" i="10"/>
  <c r="GK168" i="10"/>
  <c r="GQ168" i="10"/>
  <c r="GW168" i="10"/>
  <c r="GN168" i="10"/>
  <c r="FI168" i="10"/>
  <c r="EY168" i="10"/>
  <c r="DC168" i="10"/>
  <c r="EW168" i="10"/>
  <c r="CZ168" i="10"/>
  <c r="DR168" i="10"/>
  <c r="GI168" i="10"/>
  <c r="EU168" i="10"/>
  <c r="FP168" i="10"/>
  <c r="GF168" i="10"/>
  <c r="GE168" i="10"/>
  <c r="DQ168" i="10"/>
  <c r="DH168" i="10"/>
  <c r="CM168" i="10"/>
  <c r="HF168" i="10"/>
  <c r="HH168" i="10"/>
  <c r="FL168" i="10"/>
  <c r="DU168" i="10"/>
  <c r="HK168" i="10" l="1"/>
  <c r="HN168" i="10"/>
  <c r="HO169" i="10" l="1"/>
  <c r="IE169" i="10"/>
  <c r="IQ169" i="10"/>
  <c r="IC169" i="10"/>
  <c r="HW169" i="10"/>
  <c r="II169" i="10"/>
  <c r="IG169" i="10"/>
  <c r="HU169" i="10"/>
  <c r="ID169" i="10"/>
  <c r="HQ169" i="10"/>
  <c r="IN169" i="10"/>
  <c r="IL169" i="10"/>
  <c r="IB169" i="10"/>
  <c r="IP169" i="10"/>
  <c r="IO169" i="10"/>
  <c r="IJ169" i="10"/>
  <c r="HS169" i="10"/>
  <c r="HR169" i="10"/>
  <c r="IM169" i="10"/>
  <c r="IF169" i="10"/>
  <c r="HY169" i="10"/>
  <c r="HT169" i="10"/>
  <c r="IK169" i="10"/>
  <c r="IH169" i="10"/>
  <c r="HX169" i="10"/>
  <c r="HV169" i="10"/>
  <c r="HZ169" i="10"/>
  <c r="IA169" i="10"/>
  <c r="HH169" i="10" l="1"/>
  <c r="GX169" i="10"/>
  <c r="FV169" i="10"/>
  <c r="FU169" i="10"/>
  <c r="FW169" i="10"/>
  <c r="DZ169" i="10"/>
  <c r="FS169" i="10"/>
  <c r="GJ169" i="10"/>
  <c r="GO169" i="10"/>
  <c r="CR169" i="10"/>
  <c r="GF169" i="10"/>
  <c r="FZ169" i="10"/>
  <c r="FE169" i="10"/>
  <c r="FN169" i="10"/>
  <c r="DN169" i="10"/>
  <c r="FJ169" i="10"/>
  <c r="DD169" i="10"/>
  <c r="CT169" i="10"/>
  <c r="DE169" i="10"/>
  <c r="HC169" i="10"/>
  <c r="FM169" i="10"/>
  <c r="GA169" i="10"/>
  <c r="DA169" i="10"/>
  <c r="GC169" i="10"/>
  <c r="ET169" i="10"/>
  <c r="ED169" i="10"/>
  <c r="FP169" i="10"/>
  <c r="DX169" i="10"/>
  <c r="GU169" i="10"/>
  <c r="FR169" i="10"/>
  <c r="DV169" i="10"/>
  <c r="FC169" i="10"/>
  <c r="EH169" i="10"/>
  <c r="FF169" i="10"/>
  <c r="GY169" i="10"/>
  <c r="CK169" i="10"/>
  <c r="EQ169" i="10"/>
  <c r="CL169" i="10"/>
  <c r="CH169" i="10"/>
  <c r="CZ169" i="10"/>
  <c r="FQ169" i="10"/>
  <c r="GH169" i="10"/>
  <c r="DJ169" i="10"/>
  <c r="DG169" i="10"/>
  <c r="FK169" i="10"/>
  <c r="CU169" i="10"/>
  <c r="EK169" i="10"/>
  <c r="GN169" i="10"/>
  <c r="FB169" i="10"/>
  <c r="CN169" i="10"/>
  <c r="GG169" i="10"/>
  <c r="CV169" i="10"/>
  <c r="GI169" i="10"/>
  <c r="HD169" i="10"/>
  <c r="GP169" i="10"/>
  <c r="CJ169" i="10"/>
  <c r="DU169" i="10"/>
  <c r="EY169" i="10"/>
  <c r="EG169" i="10"/>
  <c r="FA169" i="10"/>
  <c r="FY169" i="10"/>
  <c r="HI169" i="10"/>
  <c r="EA169" i="10"/>
  <c r="EW169" i="10"/>
  <c r="CF169" i="10"/>
  <c r="FX169" i="10"/>
  <c r="EN169" i="10"/>
  <c r="FI169" i="10"/>
  <c r="CY169" i="10"/>
  <c r="CP169" i="10"/>
  <c r="FG169" i="10"/>
  <c r="EL169" i="10"/>
  <c r="CO169" i="10"/>
  <c r="EJ169" i="10"/>
  <c r="EO169" i="10"/>
  <c r="GW169" i="10"/>
  <c r="CQ169" i="10"/>
  <c r="CS169" i="10"/>
  <c r="GQ169" i="10"/>
  <c r="EV169" i="10"/>
  <c r="FT169" i="10"/>
  <c r="GV169" i="10"/>
  <c r="CI169" i="10"/>
  <c r="DS169" i="10"/>
  <c r="HA169" i="10"/>
  <c r="EX169" i="10"/>
  <c r="GK169" i="10"/>
  <c r="EE169" i="10"/>
  <c r="DM169" i="10"/>
  <c r="GT169" i="10"/>
  <c r="GM169" i="10"/>
  <c r="EU169" i="10"/>
  <c r="DP169" i="10"/>
  <c r="DW169" i="10"/>
  <c r="GZ169" i="10"/>
  <c r="HB169" i="10"/>
  <c r="HF169" i="10"/>
  <c r="DF169" i="10"/>
  <c r="DY169" i="10"/>
  <c r="ER169" i="10"/>
  <c r="DT169" i="10"/>
  <c r="DR169" i="10"/>
  <c r="GR169" i="10"/>
  <c r="HE169" i="10"/>
  <c r="ES169" i="10"/>
  <c r="CW169" i="10"/>
  <c r="DO169" i="10"/>
  <c r="FD169" i="10"/>
  <c r="DQ169" i="10"/>
  <c r="FO169" i="10"/>
  <c r="CX169" i="10"/>
  <c r="EP169" i="10"/>
  <c r="HG169" i="10"/>
  <c r="GE169" i="10"/>
  <c r="DI169" i="10"/>
  <c r="FL169" i="10"/>
  <c r="GL169" i="10"/>
  <c r="DB169" i="10"/>
  <c r="EZ169" i="10"/>
  <c r="DK169" i="10"/>
  <c r="EF169" i="10"/>
  <c r="GB169" i="10"/>
  <c r="CM169" i="10"/>
  <c r="EC169" i="10"/>
  <c r="EM169" i="10"/>
  <c r="EB169" i="10"/>
  <c r="EI169" i="10"/>
  <c r="DL169" i="10"/>
  <c r="DC169" i="10"/>
  <c r="GS169" i="10"/>
  <c r="DH169" i="10"/>
  <c r="CG169" i="10"/>
  <c r="GD169" i="10"/>
  <c r="FH169" i="10"/>
  <c r="HK169" i="10" l="1"/>
  <c r="HN169" i="10"/>
  <c r="HO170" i="10" l="1"/>
  <c r="HW170" i="10"/>
  <c r="IH170" i="10"/>
  <c r="HZ170" i="10"/>
  <c r="IF170" i="10"/>
  <c r="IO170" i="10"/>
  <c r="IQ170" i="10"/>
  <c r="ID170" i="10"/>
  <c r="IC170" i="10"/>
  <c r="IP170" i="10"/>
  <c r="IL170" i="10"/>
  <c r="IA170" i="10"/>
  <c r="IM170" i="10"/>
  <c r="IB170" i="10"/>
  <c r="HX170" i="10"/>
  <c r="IG170" i="10"/>
  <c r="II170" i="10"/>
  <c r="IK170" i="10"/>
  <c r="HY170" i="10"/>
  <c r="HS170" i="10"/>
  <c r="IN170" i="10"/>
  <c r="IE170" i="10"/>
  <c r="HV170" i="10"/>
  <c r="IJ170" i="10"/>
  <c r="HQ170" i="10"/>
  <c r="HU170" i="10"/>
  <c r="HR170" i="10"/>
  <c r="HT170" i="10"/>
  <c r="CG170" i="10" l="1"/>
  <c r="EE170" i="10"/>
  <c r="CZ170" i="10"/>
  <c r="DH170" i="10"/>
  <c r="HE170" i="10"/>
  <c r="EW170" i="10"/>
  <c r="DX170" i="10"/>
  <c r="FU170" i="10"/>
  <c r="DO170" i="10"/>
  <c r="FG170" i="10"/>
  <c r="DJ170" i="10"/>
  <c r="DE170" i="10"/>
  <c r="FV170" i="10"/>
  <c r="GB170" i="10"/>
  <c r="CW170" i="10"/>
  <c r="GT170" i="10"/>
  <c r="EJ170" i="10"/>
  <c r="HI170" i="10"/>
  <c r="CU170" i="10"/>
  <c r="FR170" i="10"/>
  <c r="FN170" i="10"/>
  <c r="EC170" i="10"/>
  <c r="FI170" i="10"/>
  <c r="GR170" i="10"/>
  <c r="EN170" i="10"/>
  <c r="FP170" i="10"/>
  <c r="EF170" i="10"/>
  <c r="ES170" i="10"/>
  <c r="DM170" i="10"/>
  <c r="CO170" i="10"/>
  <c r="FY170" i="10"/>
  <c r="FK170" i="10"/>
  <c r="GU170" i="10"/>
  <c r="FE170" i="10"/>
  <c r="GO170" i="10"/>
  <c r="EQ170" i="10"/>
  <c r="FW170" i="10"/>
  <c r="HB170" i="10"/>
  <c r="GJ170" i="10"/>
  <c r="EL170" i="10"/>
  <c r="FZ170" i="10"/>
  <c r="CI170" i="10"/>
  <c r="DA170" i="10"/>
  <c r="EB170" i="10"/>
  <c r="DW170" i="10"/>
  <c r="DP170" i="10"/>
  <c r="DD170" i="10"/>
  <c r="DK170" i="10"/>
  <c r="GW170" i="10"/>
  <c r="FC170" i="10"/>
  <c r="GQ170" i="10"/>
  <c r="EU170" i="10"/>
  <c r="CJ170" i="10"/>
  <c r="HC170" i="10"/>
  <c r="EI170" i="10"/>
  <c r="DY170" i="10"/>
  <c r="EA170" i="10"/>
  <c r="GY170" i="10"/>
  <c r="DN170" i="10"/>
  <c r="FH170" i="10"/>
  <c r="DB170" i="10"/>
  <c r="DR170" i="10"/>
  <c r="EX170" i="10"/>
  <c r="CP170" i="10"/>
  <c r="EY170" i="10"/>
  <c r="GH170" i="10"/>
  <c r="ED170" i="10"/>
  <c r="CR170" i="10"/>
  <c r="EP170" i="10"/>
  <c r="GN170" i="10"/>
  <c r="GZ170" i="10"/>
  <c r="EG170" i="10"/>
  <c r="GD170" i="10"/>
  <c r="GL170" i="10"/>
  <c r="DT170" i="10"/>
  <c r="HA170" i="10"/>
  <c r="CY170" i="10"/>
  <c r="DU170" i="10"/>
  <c r="FQ170" i="10"/>
  <c r="ET170" i="10"/>
  <c r="GI170" i="10"/>
  <c r="FM170" i="10"/>
  <c r="CV170" i="10"/>
  <c r="FL170" i="10"/>
  <c r="CK170" i="10"/>
  <c r="CX170" i="10"/>
  <c r="EK170" i="10"/>
  <c r="FS170" i="10"/>
  <c r="FO170" i="10"/>
  <c r="CS170" i="10"/>
  <c r="CN170" i="10"/>
  <c r="FF170" i="10"/>
  <c r="CT170" i="10"/>
  <c r="GX170" i="10"/>
  <c r="DS170" i="10"/>
  <c r="DI170" i="10"/>
  <c r="EO170" i="10"/>
  <c r="CH170" i="10"/>
  <c r="EM170" i="10"/>
  <c r="DQ170" i="10"/>
  <c r="CQ170" i="10"/>
  <c r="CF170" i="10"/>
  <c r="FB170" i="10"/>
  <c r="EH170" i="10"/>
  <c r="HH170" i="10"/>
  <c r="FD170" i="10"/>
  <c r="FA170" i="10"/>
  <c r="GC170" i="10"/>
  <c r="DL170" i="10"/>
  <c r="EV170" i="10"/>
  <c r="DG170" i="10"/>
  <c r="FJ170" i="10"/>
  <c r="EZ170" i="10"/>
  <c r="GM170" i="10"/>
  <c r="GP170" i="10"/>
  <c r="DV170" i="10"/>
  <c r="GF170" i="10"/>
  <c r="GS170" i="10"/>
  <c r="GE170" i="10"/>
  <c r="DF170" i="10"/>
  <c r="GV170" i="10"/>
  <c r="FX170" i="10"/>
  <c r="HD170" i="10"/>
  <c r="CL170" i="10"/>
  <c r="GA170" i="10"/>
  <c r="DZ170" i="10"/>
  <c r="ER170" i="10"/>
  <c r="CM170" i="10"/>
  <c r="GK170" i="10"/>
  <c r="GG170" i="10"/>
  <c r="DC170" i="10"/>
  <c r="HG170" i="10"/>
  <c r="HF170" i="10"/>
  <c r="FT170" i="10"/>
  <c r="HN170" i="10" l="1"/>
  <c r="HK170" i="10"/>
  <c r="HO171" i="10" l="1"/>
  <c r="IF171" i="10"/>
  <c r="IJ171" i="10"/>
  <c r="IP171" i="10"/>
  <c r="HV171" i="10"/>
  <c r="HY171" i="10"/>
  <c r="HR171" i="10"/>
  <c r="IO171" i="10"/>
  <c r="HW171" i="10"/>
  <c r="IH171" i="10"/>
  <c r="IN171" i="10"/>
  <c r="IK171" i="10"/>
  <c r="IG171" i="10"/>
  <c r="IM171" i="10"/>
  <c r="IC171" i="10"/>
  <c r="HX171" i="10"/>
  <c r="II171" i="10"/>
  <c r="ID171" i="10"/>
  <c r="HS171" i="10"/>
  <c r="HT171" i="10"/>
  <c r="IB171" i="10"/>
  <c r="HU171" i="10"/>
  <c r="IA171" i="10"/>
  <c r="IL171" i="10"/>
  <c r="HZ171" i="10"/>
  <c r="IE171" i="10"/>
  <c r="IQ171" i="10"/>
  <c r="HQ171" i="10"/>
  <c r="CM171" i="10" l="1"/>
  <c r="ET171" i="10"/>
  <c r="EL171" i="10"/>
  <c r="FU171" i="10"/>
  <c r="GP171" i="10"/>
  <c r="EM171" i="10"/>
  <c r="CV171" i="10"/>
  <c r="ED171" i="10"/>
  <c r="GQ171" i="10"/>
  <c r="GO171" i="10"/>
  <c r="CU171" i="10"/>
  <c r="CZ171" i="10"/>
  <c r="DQ171" i="10"/>
  <c r="FT171" i="10"/>
  <c r="GM171" i="10"/>
  <c r="CF171" i="10"/>
  <c r="CX171" i="10"/>
  <c r="GN171" i="10"/>
  <c r="HC171" i="10"/>
  <c r="HB171" i="10"/>
  <c r="EC171" i="10"/>
  <c r="FG171" i="10"/>
  <c r="GC171" i="10"/>
  <c r="CP171" i="10"/>
  <c r="ES171" i="10"/>
  <c r="DC171" i="10"/>
  <c r="GA171" i="10"/>
  <c r="DL171" i="10"/>
  <c r="CT171" i="10"/>
  <c r="CY171" i="10"/>
  <c r="DB171" i="10"/>
  <c r="DW171" i="10"/>
  <c r="DM171" i="10"/>
  <c r="FV171" i="10"/>
  <c r="EN171" i="10"/>
  <c r="FF171" i="10"/>
  <c r="GE171" i="10"/>
  <c r="GZ171" i="10"/>
  <c r="FI171" i="10"/>
  <c r="FJ171" i="10"/>
  <c r="GS171" i="10"/>
  <c r="CS171" i="10"/>
  <c r="GL171" i="10"/>
  <c r="GY171" i="10"/>
  <c r="CI171" i="10"/>
  <c r="FP171" i="10"/>
  <c r="GB171" i="10"/>
  <c r="DF171" i="10"/>
  <c r="HA171" i="10"/>
  <c r="EQ171" i="10"/>
  <c r="DH171" i="10"/>
  <c r="GK171" i="10"/>
  <c r="DV171" i="10"/>
  <c r="CR171" i="10"/>
  <c r="FK171" i="10"/>
  <c r="ER171" i="10"/>
  <c r="DG171" i="10"/>
  <c r="DS171" i="10"/>
  <c r="FQ171" i="10"/>
  <c r="EX171" i="10"/>
  <c r="DD171" i="10"/>
  <c r="FY171" i="10"/>
  <c r="CW171" i="10"/>
  <c r="HG171" i="10"/>
  <c r="FS171" i="10"/>
  <c r="DZ171" i="10"/>
  <c r="EV171" i="10"/>
  <c r="CH171" i="10"/>
  <c r="FM171" i="10"/>
  <c r="GH171" i="10"/>
  <c r="FC171" i="10"/>
  <c r="FE171" i="10"/>
  <c r="EW171" i="10"/>
  <c r="DI171" i="10"/>
  <c r="DY171" i="10"/>
  <c r="FR171" i="10"/>
  <c r="GG171" i="10"/>
  <c r="GV171" i="10"/>
  <c r="HH171" i="10"/>
  <c r="FO171" i="10"/>
  <c r="GD171" i="10"/>
  <c r="EA171" i="10"/>
  <c r="FZ171" i="10"/>
  <c r="DO171" i="10"/>
  <c r="GT171" i="10"/>
  <c r="FB171" i="10"/>
  <c r="GJ171" i="10"/>
  <c r="EZ171" i="10"/>
  <c r="EO171" i="10"/>
  <c r="GI171" i="10"/>
  <c r="EY171" i="10"/>
  <c r="GW171" i="10"/>
  <c r="EJ171" i="10"/>
  <c r="CG171" i="10"/>
  <c r="EH171" i="10"/>
  <c r="FH171" i="10"/>
  <c r="GR171" i="10"/>
  <c r="HD171" i="10"/>
  <c r="FA171" i="10"/>
  <c r="CN171" i="10"/>
  <c r="DT171" i="10"/>
  <c r="DN171" i="10"/>
  <c r="DA171" i="10"/>
  <c r="EF171" i="10"/>
  <c r="DJ171" i="10"/>
  <c r="CL171" i="10"/>
  <c r="EG171" i="10"/>
  <c r="FX171" i="10"/>
  <c r="FD171" i="10"/>
  <c r="GX171" i="10"/>
  <c r="DU171" i="10"/>
  <c r="DR171" i="10"/>
  <c r="DP171" i="10"/>
  <c r="CO171" i="10"/>
  <c r="HI171" i="10"/>
  <c r="EE171" i="10"/>
  <c r="FL171" i="10"/>
  <c r="EB171" i="10"/>
  <c r="DE171" i="10"/>
  <c r="HF171" i="10"/>
  <c r="GF171" i="10"/>
  <c r="CQ171" i="10"/>
  <c r="CK171" i="10"/>
  <c r="EP171" i="10"/>
  <c r="CJ171" i="10"/>
  <c r="FW171" i="10"/>
  <c r="FN171" i="10"/>
  <c r="HE171" i="10"/>
  <c r="EU171" i="10"/>
  <c r="EK171" i="10"/>
  <c r="EI171" i="10"/>
  <c r="DX171" i="10"/>
  <c r="DK171" i="10"/>
  <c r="GU171" i="10"/>
  <c r="HK171" i="10" l="1"/>
  <c r="HN171" i="10"/>
  <c r="HO172" i="10" l="1"/>
  <c r="IJ172" i="10"/>
  <c r="IK172" i="10"/>
  <c r="ID172" i="10"/>
  <c r="IL172" i="10"/>
  <c r="IA172" i="10"/>
  <c r="HZ172" i="10"/>
  <c r="IM172" i="10"/>
  <c r="HY172" i="10"/>
  <c r="HS172" i="10"/>
  <c r="HQ172" i="10"/>
  <c r="IE172" i="10"/>
  <c r="HV172" i="10"/>
  <c r="IO172" i="10"/>
  <c r="HU172" i="10"/>
  <c r="HR172" i="10"/>
  <c r="IP172" i="10"/>
  <c r="IH172" i="10"/>
  <c r="IC172" i="10"/>
  <c r="IB172" i="10"/>
  <c r="II172" i="10"/>
  <c r="IF172" i="10"/>
  <c r="IG172" i="10"/>
  <c r="HT172" i="10"/>
  <c r="IQ172" i="10"/>
  <c r="HX172" i="10"/>
  <c r="HW172" i="10"/>
  <c r="IN172" i="10"/>
  <c r="EP172" i="10" l="1"/>
  <c r="FR172" i="10"/>
  <c r="DW172" i="10"/>
  <c r="CK172" i="10"/>
  <c r="EG172" i="10"/>
  <c r="EY172" i="10"/>
  <c r="DY172" i="10"/>
  <c r="FQ172" i="10"/>
  <c r="GL172" i="10"/>
  <c r="GA172" i="10"/>
  <c r="CU172" i="10"/>
  <c r="EE172" i="10"/>
  <c r="FE172" i="10"/>
  <c r="HB172" i="10"/>
  <c r="CQ172" i="10"/>
  <c r="CL172" i="10"/>
  <c r="GI172" i="10"/>
  <c r="DI172" i="10"/>
  <c r="DS172" i="10"/>
  <c r="CS172" i="10"/>
  <c r="DC172" i="10"/>
  <c r="GO172" i="10"/>
  <c r="HF172" i="10"/>
  <c r="CH172" i="10"/>
  <c r="EU172" i="10"/>
  <c r="DP172" i="10"/>
  <c r="GR172" i="10"/>
  <c r="GD172" i="10"/>
  <c r="FS172" i="10"/>
  <c r="HA172" i="10"/>
  <c r="DM172" i="10"/>
  <c r="CX172" i="10"/>
  <c r="CM172" i="10"/>
  <c r="DR172" i="10"/>
  <c r="HG172" i="10"/>
  <c r="CP172" i="10"/>
  <c r="DE172" i="10"/>
  <c r="DA172" i="10"/>
  <c r="GJ172" i="10"/>
  <c r="FC172" i="10"/>
  <c r="FK172" i="10"/>
  <c r="FI172" i="10"/>
  <c r="GC172" i="10"/>
  <c r="CV172" i="10"/>
  <c r="EF172" i="10"/>
  <c r="EX172" i="10"/>
  <c r="ED172" i="10"/>
  <c r="GU172" i="10"/>
  <c r="EB172" i="10"/>
  <c r="DN172" i="10"/>
  <c r="FB172" i="10"/>
  <c r="GH172" i="10"/>
  <c r="CR172" i="10"/>
  <c r="GZ172" i="10"/>
  <c r="FG172" i="10"/>
  <c r="EM172" i="10"/>
  <c r="FX172" i="10"/>
  <c r="GK172" i="10"/>
  <c r="CF172" i="10"/>
  <c r="CJ172" i="10"/>
  <c r="FD172" i="10"/>
  <c r="EJ172" i="10"/>
  <c r="GG172" i="10"/>
  <c r="DD172" i="10"/>
  <c r="CI172" i="10"/>
  <c r="CT172" i="10"/>
  <c r="DQ172" i="10"/>
  <c r="CN172" i="10"/>
  <c r="ER172" i="10"/>
  <c r="CZ172" i="10"/>
  <c r="FA172" i="10"/>
  <c r="FZ172" i="10"/>
  <c r="EV172" i="10"/>
  <c r="DH172" i="10"/>
  <c r="EN172" i="10"/>
  <c r="HC172" i="10"/>
  <c r="EL172" i="10"/>
  <c r="GW172" i="10"/>
  <c r="DF172" i="10"/>
  <c r="FN172" i="10"/>
  <c r="EK172" i="10"/>
  <c r="CO172" i="10"/>
  <c r="HD172" i="10"/>
  <c r="EA172" i="10"/>
  <c r="DZ172" i="10"/>
  <c r="EQ172" i="10"/>
  <c r="FV172" i="10"/>
  <c r="GN172" i="10"/>
  <c r="ET172" i="10"/>
  <c r="FH172" i="10"/>
  <c r="FJ172" i="10"/>
  <c r="FU172" i="10"/>
  <c r="GF172" i="10"/>
  <c r="DJ172" i="10"/>
  <c r="EO172" i="10"/>
  <c r="EW172" i="10"/>
  <c r="DG172" i="10"/>
  <c r="GS172" i="10"/>
  <c r="ES172" i="10"/>
  <c r="GQ172" i="10"/>
  <c r="EZ172" i="10"/>
  <c r="GY172" i="10"/>
  <c r="EI172" i="10"/>
  <c r="HI172" i="10"/>
  <c r="EH172" i="10"/>
  <c r="HH172" i="10"/>
  <c r="CW172" i="10"/>
  <c r="GB172" i="10"/>
  <c r="DB172" i="10"/>
  <c r="GM172" i="10"/>
  <c r="HE172" i="10"/>
  <c r="FO172" i="10"/>
  <c r="FF172" i="10"/>
  <c r="DU172" i="10"/>
  <c r="FW172" i="10"/>
  <c r="GX172" i="10"/>
  <c r="CG172" i="10"/>
  <c r="GV172" i="10"/>
  <c r="FY172" i="10"/>
  <c r="FP172" i="10"/>
  <c r="CY172" i="10"/>
  <c r="FT172" i="10"/>
  <c r="DX172" i="10"/>
  <c r="DO172" i="10"/>
  <c r="DL172" i="10"/>
  <c r="DK172" i="10"/>
  <c r="FL172" i="10"/>
  <c r="DT172" i="10"/>
  <c r="GT172" i="10"/>
  <c r="FM172" i="10"/>
  <c r="DV172" i="10"/>
  <c r="GE172" i="10"/>
  <c r="EC172" i="10"/>
  <c r="GP172" i="10"/>
  <c r="HN172" i="10" l="1"/>
  <c r="HK172" i="10"/>
  <c r="HO173" i="10" l="1"/>
  <c r="HS173" i="10"/>
  <c r="IJ173" i="10"/>
  <c r="IE173" i="10"/>
  <c r="HW173" i="10"/>
  <c r="IB173" i="10"/>
  <c r="HT173" i="10"/>
  <c r="HV173" i="10"/>
  <c r="IA173" i="10"/>
  <c r="IN173" i="10"/>
  <c r="IP173" i="10"/>
  <c r="HQ173" i="10"/>
  <c r="IF173" i="10"/>
  <c r="IC173" i="10"/>
  <c r="HX173" i="10"/>
  <c r="IL173" i="10"/>
  <c r="HR173" i="10"/>
  <c r="IH173" i="10"/>
  <c r="II173" i="10"/>
  <c r="HZ173" i="10"/>
  <c r="IQ173" i="10"/>
  <c r="IG173" i="10"/>
  <c r="HU173" i="10"/>
  <c r="ID173" i="10"/>
  <c r="HY173" i="10"/>
  <c r="IK173" i="10"/>
  <c r="IO173" i="10"/>
  <c r="IM173" i="10"/>
  <c r="GT173" i="10" l="1"/>
  <c r="EV173" i="10"/>
  <c r="EU173" i="10"/>
  <c r="FL173" i="10"/>
  <c r="HE173" i="10"/>
  <c r="EO173" i="10"/>
  <c r="DF173" i="10"/>
  <c r="GG173" i="10"/>
  <c r="FB173" i="10"/>
  <c r="HG173" i="10"/>
  <c r="DS173" i="10"/>
  <c r="DW173" i="10"/>
  <c r="CI173" i="10"/>
  <c r="FM173" i="10"/>
  <c r="DU173" i="10"/>
  <c r="GS173" i="10"/>
  <c r="CO173" i="10"/>
  <c r="CT173" i="10"/>
  <c r="DN173" i="10"/>
  <c r="DR173" i="10"/>
  <c r="DI173" i="10"/>
  <c r="FR173" i="10"/>
  <c r="ET173" i="10"/>
  <c r="DL173" i="10"/>
  <c r="FD173" i="10"/>
  <c r="DC173" i="10"/>
  <c r="DO173" i="10"/>
  <c r="GB173" i="10"/>
  <c r="EW173" i="10"/>
  <c r="FN173" i="10"/>
  <c r="DD173" i="10"/>
  <c r="GU173" i="10"/>
  <c r="CX173" i="10"/>
  <c r="CL173" i="10"/>
  <c r="FF173" i="10"/>
  <c r="FX173" i="10"/>
  <c r="FE173" i="10"/>
  <c r="DX173" i="10"/>
  <c r="CW173" i="10"/>
  <c r="FJ173" i="10"/>
  <c r="EN173" i="10"/>
  <c r="DG173" i="10"/>
  <c r="FK173" i="10"/>
  <c r="EP173" i="10"/>
  <c r="FY173" i="10"/>
  <c r="EI173" i="10"/>
  <c r="FV173" i="10"/>
  <c r="FA173" i="10"/>
  <c r="CF173" i="10"/>
  <c r="GC173" i="10"/>
  <c r="GR173" i="10"/>
  <c r="CU173" i="10"/>
  <c r="EZ173" i="10"/>
  <c r="GI173" i="10"/>
  <c r="FT173" i="10"/>
  <c r="HH173" i="10"/>
  <c r="FH173" i="10"/>
  <c r="DH173" i="10"/>
  <c r="GK173" i="10"/>
  <c r="FI173" i="10"/>
  <c r="DP173" i="10"/>
  <c r="GA173" i="10"/>
  <c r="CG173" i="10"/>
  <c r="EF173" i="10"/>
  <c r="GF173" i="10"/>
  <c r="DE173" i="10"/>
  <c r="GE173" i="10"/>
  <c r="GX173" i="10"/>
  <c r="HI173" i="10"/>
  <c r="HK173" i="10" s="1"/>
  <c r="GN173" i="10"/>
  <c r="FZ173" i="10"/>
  <c r="EM173" i="10"/>
  <c r="FC173" i="10"/>
  <c r="CH173" i="10"/>
  <c r="FQ173" i="10"/>
  <c r="DM173" i="10"/>
  <c r="CY173" i="10"/>
  <c r="DK173" i="10"/>
  <c r="DJ173" i="10"/>
  <c r="EJ173" i="10"/>
  <c r="HA173" i="10"/>
  <c r="EC173" i="10"/>
  <c r="DB173" i="10"/>
  <c r="GL173" i="10"/>
  <c r="DZ173" i="10"/>
  <c r="CM173" i="10"/>
  <c r="DV173" i="10"/>
  <c r="FW173" i="10"/>
  <c r="ES173" i="10"/>
  <c r="HD173" i="10"/>
  <c r="DQ173" i="10"/>
  <c r="FG173" i="10"/>
  <c r="GJ173" i="10"/>
  <c r="HF173" i="10"/>
  <c r="DY173" i="10"/>
  <c r="EK173" i="10"/>
  <c r="GP173" i="10"/>
  <c r="GV173" i="10"/>
  <c r="GY173" i="10"/>
  <c r="EQ173" i="10"/>
  <c r="CZ173" i="10"/>
  <c r="GZ173" i="10"/>
  <c r="DA173" i="10"/>
  <c r="GO173" i="10"/>
  <c r="EY173" i="10"/>
  <c r="EH173" i="10"/>
  <c r="EG173" i="10"/>
  <c r="EL173" i="10"/>
  <c r="FS173" i="10"/>
  <c r="DT173" i="10"/>
  <c r="FO173" i="10"/>
  <c r="GQ173" i="10"/>
  <c r="EA173" i="10"/>
  <c r="CN173" i="10"/>
  <c r="GH173" i="10"/>
  <c r="CP173" i="10"/>
  <c r="CS173" i="10"/>
  <c r="CK173" i="10"/>
  <c r="ED173" i="10"/>
  <c r="CQ173" i="10"/>
  <c r="EB173" i="10"/>
  <c r="GM173" i="10"/>
  <c r="GW173" i="10"/>
  <c r="EX173" i="10"/>
  <c r="HB173" i="10"/>
  <c r="ER173" i="10"/>
  <c r="CR173" i="10"/>
  <c r="FP173" i="10"/>
  <c r="FU173" i="10"/>
  <c r="HC173" i="10"/>
  <c r="CJ173" i="10"/>
  <c r="CV173" i="10"/>
  <c r="GD173" i="10"/>
  <c r="EE173" i="10"/>
  <c r="HG174" i="10" l="1"/>
  <c r="GU174" i="10"/>
  <c r="GO174" i="10"/>
  <c r="GR174" i="10"/>
  <c r="GM174" i="10"/>
  <c r="HH174" i="10"/>
  <c r="HA174" i="10"/>
  <c r="GL174" i="10"/>
  <c r="HC174" i="10"/>
  <c r="HI174" i="10"/>
  <c r="HB174" i="10"/>
  <c r="GY174" i="10"/>
  <c r="HD174" i="10"/>
  <c r="GK174" i="10"/>
  <c r="GQ174" i="10"/>
  <c r="GX174" i="10"/>
  <c r="GJ174" i="10"/>
  <c r="GT174" i="10"/>
  <c r="GZ174" i="10"/>
  <c r="GP174" i="10"/>
  <c r="GS174" i="10"/>
  <c r="GW174" i="10"/>
  <c r="HE174" i="10"/>
  <c r="GN174" i="10"/>
  <c r="HF174" i="10"/>
  <c r="GV174" i="10"/>
  <c r="HN173" i="10"/>
  <c r="CF59" i="10" l="1"/>
  <c r="CE59" i="10" l="1"/>
  <c r="CF55" i="10"/>
  <c r="BT198" i="10" l="1"/>
  <c r="BY211" i="10"/>
  <c r="BY257" i="10" s="1"/>
  <c r="AI23" i="10" s="1"/>
  <c r="BW202" i="10"/>
  <c r="BW248" i="10" s="1"/>
  <c r="AG14" i="10" s="1"/>
  <c r="BZ224" i="10"/>
  <c r="BY203" i="10"/>
  <c r="BY249" i="10" s="1"/>
  <c r="AI15" i="10" s="1"/>
  <c r="BY210" i="10"/>
  <c r="BY256" i="10" s="1"/>
  <c r="AI22" i="10" s="1"/>
  <c r="CA207" i="10"/>
  <c r="CA253" i="10" s="1"/>
  <c r="AK19" i="10" s="1"/>
  <c r="BZ206" i="10"/>
  <c r="BZ252" i="10" s="1"/>
  <c r="AJ18" i="10" s="1"/>
  <c r="CA222" i="10"/>
  <c r="BW198" i="10"/>
  <c r="BY221" i="10"/>
  <c r="BX204" i="10"/>
  <c r="BX250" i="10" s="1"/>
  <c r="AH16" i="10" s="1"/>
  <c r="CA200" i="10"/>
  <c r="CA216" i="10"/>
  <c r="BV207" i="10"/>
  <c r="BV253" i="10" s="1"/>
  <c r="AF19" i="10" s="1"/>
  <c r="BW216" i="10"/>
  <c r="BX216" i="10"/>
  <c r="BZ214" i="10"/>
  <c r="BV205" i="10"/>
  <c r="BV251" i="10" s="1"/>
  <c r="AF17" i="10" s="1"/>
  <c r="BW223" i="10"/>
  <c r="BY205" i="10"/>
  <c r="BY251" i="10" s="1"/>
  <c r="AI17" i="10" s="1"/>
  <c r="CA199" i="10"/>
  <c r="BZ212" i="10"/>
  <c r="BZ258" i="10" s="1"/>
  <c r="AJ24" i="10" s="1"/>
  <c r="BY204" i="10"/>
  <c r="BY250" i="10" s="1"/>
  <c r="AI16" i="10" s="1"/>
  <c r="BV201" i="10"/>
  <c r="BV247" i="10" s="1"/>
  <c r="AF13" i="10" s="1"/>
  <c r="BX198" i="10"/>
  <c r="BW210" i="10"/>
  <c r="BW256" i="10" s="1"/>
  <c r="AG22" i="10" s="1"/>
  <c r="CA211" i="10"/>
  <c r="CA257" i="10" s="1"/>
  <c r="AK23" i="10" s="1"/>
  <c r="BY209" i="10"/>
  <c r="BY255" i="10" s="1"/>
  <c r="AI21" i="10" s="1"/>
  <c r="BU198" i="10"/>
  <c r="BY198" i="10"/>
  <c r="BW211" i="10"/>
  <c r="BW257" i="10" s="1"/>
  <c r="AG23" i="10" s="1"/>
  <c r="CA202" i="10"/>
  <c r="CA248" i="10" s="1"/>
  <c r="AK14" i="10" s="1"/>
  <c r="BY224" i="10"/>
  <c r="CA218" i="10"/>
  <c r="BX213" i="10"/>
  <c r="BV211" i="10"/>
  <c r="BV257" i="10" s="1"/>
  <c r="AF23" i="10" s="1"/>
  <c r="BZ200" i="10"/>
  <c r="BW224" i="10"/>
  <c r="BZ219" i="10"/>
  <c r="BX212" i="10"/>
  <c r="BX258" i="10" s="1"/>
  <c r="AH24" i="10" s="1"/>
  <c r="BV212" i="10"/>
  <c r="BV258" i="10" s="1"/>
  <c r="AF24" i="10" s="1"/>
  <c r="AR210" i="10"/>
  <c r="AR256" i="10" s="1"/>
  <c r="B22" i="10" s="1"/>
  <c r="AR202" i="10"/>
  <c r="AR248" i="10" s="1"/>
  <c r="B14" i="10" s="1"/>
  <c r="AS214" i="10"/>
  <c r="AS206" i="10"/>
  <c r="AS252" i="10" s="1"/>
  <c r="C18" i="10" s="1"/>
  <c r="AT217" i="10"/>
  <c r="AV210" i="10"/>
  <c r="AV256" i="10" s="1"/>
  <c r="F22" i="10" s="1"/>
  <c r="AV202" i="10"/>
  <c r="AV248" i="10" s="1"/>
  <c r="F14" i="10" s="1"/>
  <c r="AY214" i="10"/>
  <c r="AY206" i="10"/>
  <c r="AY252" i="10" s="1"/>
  <c r="I18" i="10" s="1"/>
  <c r="AX217" i="10"/>
  <c r="AZ219" i="10"/>
  <c r="AZ211" i="10"/>
  <c r="AZ257" i="10" s="1"/>
  <c r="J23" i="10" s="1"/>
  <c r="AZ203" i="10"/>
  <c r="AZ249" i="10" s="1"/>
  <c r="J15" i="10" s="1"/>
  <c r="AZ194" i="10"/>
  <c r="BC192" i="10"/>
  <c r="BC238" i="10" s="1"/>
  <c r="M4" i="10" s="1"/>
  <c r="BB220" i="10"/>
  <c r="BB212" i="10"/>
  <c r="BB258" i="10" s="1"/>
  <c r="L24" i="10" s="1"/>
  <c r="BB204" i="10"/>
  <c r="BB250" i="10" s="1"/>
  <c r="L16" i="10" s="1"/>
  <c r="BB196" i="10"/>
  <c r="BD219" i="10"/>
  <c r="BD265" i="10" s="1"/>
  <c r="N31" i="10" s="1"/>
  <c r="BD211" i="10"/>
  <c r="BD257" i="10" s="1"/>
  <c r="N23" i="10" s="1"/>
  <c r="BD203" i="10"/>
  <c r="BD249" i="10" s="1"/>
  <c r="N15" i="10" s="1"/>
  <c r="BD194" i="10"/>
  <c r="BD240" i="10" s="1"/>
  <c r="N6" i="10" s="1"/>
  <c r="BG192" i="10"/>
  <c r="BG238" i="10" s="1"/>
  <c r="Q4" i="10" s="1"/>
  <c r="BF220" i="10"/>
  <c r="BF266" i="10" s="1"/>
  <c r="P32" i="10" s="1"/>
  <c r="BF212" i="10"/>
  <c r="BF258" i="10" s="1"/>
  <c r="P24" i="10" s="1"/>
  <c r="BF204" i="10"/>
  <c r="BF250" i="10" s="1"/>
  <c r="P16" i="10" s="1"/>
  <c r="BF196" i="10"/>
  <c r="BF242" i="10" s="1"/>
  <c r="P8" i="10" s="1"/>
  <c r="BH219" i="10"/>
  <c r="BH265" i="10" s="1"/>
  <c r="R31" i="10" s="1"/>
  <c r="AQ213" i="10"/>
  <c r="AQ202" i="10"/>
  <c r="AQ248" i="10" s="1"/>
  <c r="A14" i="10" s="1"/>
  <c r="AS211" i="10"/>
  <c r="AS257" i="10" s="1"/>
  <c r="C23" i="10" s="1"/>
  <c r="AT200" i="10"/>
  <c r="AU210" i="10"/>
  <c r="AU256" i="10" s="1"/>
  <c r="E22" i="10" s="1"/>
  <c r="BY217" i="10"/>
  <c r="BX207" i="10"/>
  <c r="BX253" i="10" s="1"/>
  <c r="AH19" i="10" s="1"/>
  <c r="CA208" i="10"/>
  <c r="CA254" i="10" s="1"/>
  <c r="AK20" i="10" s="1"/>
  <c r="BW205" i="10"/>
  <c r="BW251" i="10" s="1"/>
  <c r="AG17" i="10" s="1"/>
  <c r="BZ225" i="10"/>
  <c r="BX206" i="10"/>
  <c r="BX252" i="10" s="1"/>
  <c r="AH18" i="10" s="1"/>
  <c r="CA206" i="10"/>
  <c r="CA252" i="10" s="1"/>
  <c r="AK18" i="10" s="1"/>
  <c r="CA221" i="10"/>
  <c r="BV222" i="10"/>
  <c r="BY214" i="10"/>
  <c r="BX218" i="10"/>
  <c r="BZ201" i="10"/>
  <c r="BZ247" i="10" s="1"/>
  <c r="AJ13" i="10" s="1"/>
  <c r="CA215" i="10"/>
  <c r="BV204" i="10"/>
  <c r="BV250" i="10" s="1"/>
  <c r="AF16" i="10" s="1"/>
  <c r="BV224" i="10"/>
  <c r="CA198" i="10"/>
  <c r="CA214" i="10"/>
  <c r="BV202" i="10"/>
  <c r="BV248" i="10" s="1"/>
  <c r="AF14" i="10" s="1"/>
  <c r="BW212" i="10"/>
  <c r="BW258" i="10" s="1"/>
  <c r="AG24" i="10" s="1"/>
  <c r="BX220" i="10"/>
  <c r="CA204" i="10"/>
  <c r="CA250" i="10" s="1"/>
  <c r="AK16" i="10" s="1"/>
  <c r="BY220" i="10"/>
  <c r="CA220" i="10"/>
  <c r="BX209" i="10"/>
  <c r="BX255" i="10" s="1"/>
  <c r="AH21" i="10" s="1"/>
  <c r="BV215" i="10"/>
  <c r="BZ202" i="10"/>
  <c r="BZ248" i="10" s="1"/>
  <c r="AJ14" i="10" s="1"/>
  <c r="BY225" i="10"/>
  <c r="BZ221" i="10"/>
  <c r="BX208" i="10"/>
  <c r="BX254" i="10" s="1"/>
  <c r="AH20" i="10" s="1"/>
  <c r="BV216" i="10"/>
  <c r="BY201" i="10"/>
  <c r="BY247" i="10" s="1"/>
  <c r="AI13" i="10" s="1"/>
  <c r="BW209" i="10"/>
  <c r="BW255" i="10" s="1"/>
  <c r="AG21" i="10" s="1"/>
  <c r="CA210" i="10"/>
  <c r="CA256" i="10" s="1"/>
  <c r="AK22" i="10" s="1"/>
  <c r="BY207" i="10"/>
  <c r="BY253" i="10" s="1"/>
  <c r="AI19" i="10" s="1"/>
  <c r="CA225" i="10"/>
  <c r="BX203" i="10"/>
  <c r="BX249" i="10" s="1"/>
  <c r="AH15" i="10" s="1"/>
  <c r="BW204" i="10"/>
  <c r="BW250" i="10" s="1"/>
  <c r="AG16" i="10" s="1"/>
  <c r="BZ211" i="10"/>
  <c r="BZ257" i="10" s="1"/>
  <c r="AJ23" i="10" s="1"/>
  <c r="BY206" i="10"/>
  <c r="BY252" i="10" s="1"/>
  <c r="AI18" i="10" s="1"/>
  <c r="AR208" i="10"/>
  <c r="AR254" i="10" s="1"/>
  <c r="B20" i="10" s="1"/>
  <c r="AR200" i="10"/>
  <c r="AS212" i="10"/>
  <c r="AS258" i="10" s="1"/>
  <c r="C24" i="10" s="1"/>
  <c r="AS204" i="10"/>
  <c r="AS250" i="10" s="1"/>
  <c r="C16" i="10" s="1"/>
  <c r="AV216" i="10"/>
  <c r="AV208" i="10"/>
  <c r="AV254" i="10" s="1"/>
  <c r="F20" i="10" s="1"/>
  <c r="AV200" i="10"/>
  <c r="AY212" i="10"/>
  <c r="AY258" i="10" s="1"/>
  <c r="AY204" i="10"/>
  <c r="AY250" i="10" s="1"/>
  <c r="I16" i="10" s="1"/>
  <c r="AZ225" i="10"/>
  <c r="AZ217" i="10"/>
  <c r="AZ209" i="10"/>
  <c r="AZ255" i="10" s="1"/>
  <c r="J21" i="10" s="1"/>
  <c r="AZ201" i="10"/>
  <c r="AZ247" i="10" s="1"/>
  <c r="J13" i="10" s="1"/>
  <c r="AZ192" i="10"/>
  <c r="BC190" i="10"/>
  <c r="BC236" i="10" s="1"/>
  <c r="M2" i="10" s="1"/>
  <c r="BB218" i="10"/>
  <c r="BB210" i="10"/>
  <c r="BB256" i="10" s="1"/>
  <c r="L22" i="10" s="1"/>
  <c r="BB202" i="10"/>
  <c r="BB248" i="10" s="1"/>
  <c r="L14" i="10" s="1"/>
  <c r="BE225" i="10"/>
  <c r="BE271" i="10" s="1"/>
  <c r="O37" i="10" s="1"/>
  <c r="BD217" i="10"/>
  <c r="BD263" i="10" s="1"/>
  <c r="N29" i="10" s="1"/>
  <c r="BD209" i="10"/>
  <c r="BD255" i="10" s="1"/>
  <c r="N21" i="10" s="1"/>
  <c r="BD201" i="10"/>
  <c r="BD247" i="10" s="1"/>
  <c r="N13" i="10" s="1"/>
  <c r="BD192" i="10"/>
  <c r="BD238" i="10" s="1"/>
  <c r="N4" i="10" s="1"/>
  <c r="BG190" i="10"/>
  <c r="BG236" i="10" s="1"/>
  <c r="Q2" i="10" s="1"/>
  <c r="BF218" i="10"/>
  <c r="BF264" i="10" s="1"/>
  <c r="P30" i="10" s="1"/>
  <c r="BF210" i="10"/>
  <c r="BF256" i="10" s="1"/>
  <c r="P22" i="10" s="1"/>
  <c r="BF202" i="10"/>
  <c r="BF248" i="10" s="1"/>
  <c r="P14" i="10" s="1"/>
  <c r="BI225" i="10"/>
  <c r="BI271" i="10" s="1"/>
  <c r="S37" i="10" s="1"/>
  <c r="BH217" i="10"/>
  <c r="BH263" i="10" s="1"/>
  <c r="R29" i="10" s="1"/>
  <c r="AQ210" i="10"/>
  <c r="AQ256" i="10" s="1"/>
  <c r="A22" i="10" s="1"/>
  <c r="AR199" i="10"/>
  <c r="AT208" i="10"/>
  <c r="AT254" i="10" s="1"/>
  <c r="D20" i="10" s="1"/>
  <c r="AS217" i="10"/>
  <c r="AV207" i="10"/>
  <c r="AV253" i="10" s="1"/>
  <c r="F19" i="10" s="1"/>
  <c r="BZ208" i="10"/>
  <c r="BZ254" i="10" s="1"/>
  <c r="AJ20" i="10" s="1"/>
  <c r="BY202" i="10"/>
  <c r="BY248" i="10" s="1"/>
  <c r="AI14" i="10" s="1"/>
  <c r="BZ209" i="10"/>
  <c r="BZ255" i="10" s="1"/>
  <c r="AJ21" i="10" s="1"/>
  <c r="CA223" i="10"/>
  <c r="BY212" i="10"/>
  <c r="BY258" i="10" s="1"/>
  <c r="AI24" i="10" s="1"/>
  <c r="BW203" i="10"/>
  <c r="BW249" i="10" s="1"/>
  <c r="AG15" i="10" s="1"/>
  <c r="BY216" i="10"/>
  <c r="BX205" i="10"/>
  <c r="BX251" i="10" s="1"/>
  <c r="AH17" i="10" s="1"/>
  <c r="BZ204" i="10"/>
  <c r="BZ250" i="10" s="1"/>
  <c r="AJ16" i="10" s="1"/>
  <c r="BZ223" i="10"/>
  <c r="BW199" i="10"/>
  <c r="BW225" i="10"/>
  <c r="BX217" i="10"/>
  <c r="BZ198" i="10"/>
  <c r="BZ217" i="10"/>
  <c r="BV208" i="10"/>
  <c r="BV254" i="10" s="1"/>
  <c r="AF20" i="10" s="1"/>
  <c r="BX222" i="10"/>
  <c r="BZ199" i="10"/>
  <c r="CA213" i="10"/>
  <c r="BV200" i="10"/>
  <c r="BW215" i="10"/>
  <c r="BY199" i="10"/>
  <c r="BW213" i="10"/>
  <c r="CA212" i="10"/>
  <c r="CA258" i="10" s="1"/>
  <c r="AK24" i="10" s="1"/>
  <c r="BX225" i="10"/>
  <c r="BV198" i="10"/>
  <c r="BX201" i="10"/>
  <c r="BX247" i="10" s="1"/>
  <c r="AH13" i="10" s="1"/>
  <c r="BW208" i="10"/>
  <c r="BW254" i="10" s="1"/>
  <c r="AG20" i="10" s="1"/>
  <c r="BZ213" i="10"/>
  <c r="BX224" i="10"/>
  <c r="BV199" i="10"/>
  <c r="BZ218" i="10"/>
  <c r="BX214" i="10"/>
  <c r="BV214" i="10"/>
  <c r="BZ203" i="10"/>
  <c r="BZ249" i="10" s="1"/>
  <c r="AJ15" i="10" s="1"/>
  <c r="BY223" i="10"/>
  <c r="CA217" i="10"/>
  <c r="BX219" i="10"/>
  <c r="BV209" i="10"/>
  <c r="BV255" i="10" s="1"/>
  <c r="AF21" i="10" s="1"/>
  <c r="CA203" i="10"/>
  <c r="CA249" i="10" s="1"/>
  <c r="AK15" i="10" s="1"/>
  <c r="BY222" i="10"/>
  <c r="AR214" i="10"/>
  <c r="AR206" i="10"/>
  <c r="AR252" i="10" s="1"/>
  <c r="B18" i="10" s="1"/>
  <c r="AR198" i="10"/>
  <c r="AS210" i="10"/>
  <c r="AS256" i="10" s="1"/>
  <c r="C22" i="10" s="1"/>
  <c r="AS202" i="10"/>
  <c r="AS248" i="10" s="1"/>
  <c r="C14" i="10" s="1"/>
  <c r="AV214" i="10"/>
  <c r="AV206" i="10"/>
  <c r="AV252" i="10" s="1"/>
  <c r="F18" i="10" s="1"/>
  <c r="AU198" i="10"/>
  <c r="AY210" i="10"/>
  <c r="AY256" i="10" s="1"/>
  <c r="I22" i="10" s="1"/>
  <c r="AY202" i="10"/>
  <c r="AY248" i="10" s="1"/>
  <c r="I14" i="10" s="1"/>
  <c r="BA223" i="10"/>
  <c r="AZ215" i="10"/>
  <c r="AZ207" i="10"/>
  <c r="AZ253" i="10" s="1"/>
  <c r="J19" i="10" s="1"/>
  <c r="AZ199" i="10"/>
  <c r="AZ190" i="10"/>
  <c r="BB224" i="10"/>
  <c r="BB216" i="10"/>
  <c r="BB208" i="10"/>
  <c r="BB254" i="10" s="1"/>
  <c r="L20" i="10" s="1"/>
  <c r="BB200" i="10"/>
  <c r="BD223" i="10"/>
  <c r="BD269" i="10" s="1"/>
  <c r="N35" i="10" s="1"/>
  <c r="BD215" i="10"/>
  <c r="BD261" i="10" s="1"/>
  <c r="N27" i="10" s="1"/>
  <c r="BD207" i="10"/>
  <c r="BD253" i="10" s="1"/>
  <c r="N19" i="10" s="1"/>
  <c r="BD199" i="10"/>
  <c r="BD245" i="10" s="1"/>
  <c r="N11" i="10" s="1"/>
  <c r="BD190" i="10"/>
  <c r="BD236" i="10" s="1"/>
  <c r="N2" i="10" s="1"/>
  <c r="BF224" i="10"/>
  <c r="BF270" i="10" s="1"/>
  <c r="P36" i="10" s="1"/>
  <c r="BF216" i="10"/>
  <c r="BF262" i="10" s="1"/>
  <c r="P28" i="10" s="1"/>
  <c r="BF208" i="10"/>
  <c r="BF254" i="10" s="1"/>
  <c r="P20" i="10" s="1"/>
  <c r="BF200" i="10"/>
  <c r="BF246" i="10" s="1"/>
  <c r="P12" i="10" s="1"/>
  <c r="BH223" i="10"/>
  <c r="BH269" i="10" s="1"/>
  <c r="R35" i="10" s="1"/>
  <c r="BH215" i="10"/>
  <c r="BH261" i="10" s="1"/>
  <c r="R27" i="10" s="1"/>
  <c r="AR207" i="10"/>
  <c r="AR253" i="10" s="1"/>
  <c r="B19" i="10" s="1"/>
  <c r="AT216" i="10"/>
  <c r="AT205" i="10"/>
  <c r="AT251" i="10" s="1"/>
  <c r="D17" i="10" s="1"/>
  <c r="AV215" i="10"/>
  <c r="AU205" i="10"/>
  <c r="AU251" i="10" s="1"/>
  <c r="E17" i="10" s="1"/>
  <c r="CA224" i="10"/>
  <c r="BX202" i="10"/>
  <c r="BX248" i="10" s="1"/>
  <c r="AH14" i="10" s="1"/>
  <c r="BX211" i="10"/>
  <c r="BX257" i="10" s="1"/>
  <c r="AH23" i="10" s="1"/>
  <c r="BV225" i="10"/>
  <c r="BW222" i="10"/>
  <c r="BV203" i="10"/>
  <c r="BV249" i="10" s="1"/>
  <c r="AF15" i="10" s="1"/>
  <c r="BV223" i="10"/>
  <c r="BX215" i="10"/>
  <c r="BX200" i="10"/>
  <c r="BW214" i="10"/>
  <c r="AS216" i="10"/>
  <c r="AV204" i="10"/>
  <c r="AV250" i="10" s="1"/>
  <c r="F16" i="10" s="1"/>
  <c r="BA221" i="10"/>
  <c r="BC194" i="10"/>
  <c r="BC240" i="10" s="1"/>
  <c r="M6" i="10" s="1"/>
  <c r="BB198" i="10"/>
  <c r="BD197" i="10"/>
  <c r="BD243" i="10" s="1"/>
  <c r="N9" i="10" s="1"/>
  <c r="BF206" i="10"/>
  <c r="BF252" i="10" s="1"/>
  <c r="P18" i="10" s="1"/>
  <c r="AQ205" i="10"/>
  <c r="AQ251" i="10" s="1"/>
  <c r="A17" i="10" s="1"/>
  <c r="AU202" i="10"/>
  <c r="AU248" i="10" s="1"/>
  <c r="E14" i="10" s="1"/>
  <c r="AY211" i="10"/>
  <c r="AY257" i="10" s="1"/>
  <c r="I23" i="10" s="1"/>
  <c r="AX201" i="10"/>
  <c r="AX247" i="10" s="1"/>
  <c r="H13" i="10" s="1"/>
  <c r="BA218" i="10"/>
  <c r="AZ208" i="10"/>
  <c r="AZ254" i="10" s="1"/>
  <c r="J20" i="10" s="1"/>
  <c r="BA197" i="10"/>
  <c r="BB192" i="10"/>
  <c r="BB217" i="10"/>
  <c r="BC206" i="10"/>
  <c r="BC252" i="10" s="1"/>
  <c r="M18" i="10" s="1"/>
  <c r="BC225" i="10"/>
  <c r="BC271" i="10" s="1"/>
  <c r="M37" i="10" s="1"/>
  <c r="BD216" i="10"/>
  <c r="BD262" i="10" s="1"/>
  <c r="N28" i="10" s="1"/>
  <c r="BE205" i="10"/>
  <c r="BE251" i="10" s="1"/>
  <c r="O17" i="10" s="1"/>
  <c r="BE193" i="10"/>
  <c r="BE239" i="10" s="1"/>
  <c r="O5" i="10" s="1"/>
  <c r="BG189" i="10"/>
  <c r="BG235" i="10" s="1"/>
  <c r="Q1" i="10" s="1"/>
  <c r="BG214" i="10"/>
  <c r="BG260" i="10" s="1"/>
  <c r="Q26" i="10" s="1"/>
  <c r="BG203" i="10"/>
  <c r="BG249" i="10" s="1"/>
  <c r="Q15" i="10" s="1"/>
  <c r="BH224" i="10"/>
  <c r="BH270" i="10" s="1"/>
  <c r="R36" i="10" s="1"/>
  <c r="BI213" i="10"/>
  <c r="BI259" i="10" s="1"/>
  <c r="S25" i="10" s="1"/>
  <c r="BH205" i="10"/>
  <c r="BH251" i="10" s="1"/>
  <c r="R17" i="10" s="1"/>
  <c r="BH197" i="10"/>
  <c r="BH243" i="10" s="1"/>
  <c r="R9" i="10" s="1"/>
  <c r="BK194" i="10"/>
  <c r="BK240" i="10" s="1"/>
  <c r="U6" i="10" s="1"/>
  <c r="BJ222" i="10"/>
  <c r="BJ268" i="10" s="1"/>
  <c r="T34" i="10" s="1"/>
  <c r="BJ214" i="10"/>
  <c r="BJ260" i="10" s="1"/>
  <c r="T26" i="10" s="1"/>
  <c r="BJ206" i="10"/>
  <c r="BJ252" i="10" s="1"/>
  <c r="T18" i="10" s="1"/>
  <c r="BJ198" i="10"/>
  <c r="BJ244" i="10" s="1"/>
  <c r="T10" i="10" s="1"/>
  <c r="BL221" i="10"/>
  <c r="BL267" i="10" s="1"/>
  <c r="V33" i="10" s="1"/>
  <c r="BL213" i="10"/>
  <c r="BL259" i="10" s="1"/>
  <c r="V25" i="10" s="1"/>
  <c r="BL205" i="10"/>
  <c r="BL251" i="10" s="1"/>
  <c r="V17" i="10" s="1"/>
  <c r="BL197" i="10"/>
  <c r="BL243" i="10" s="1"/>
  <c r="V9" i="10" s="1"/>
  <c r="BO193" i="10"/>
  <c r="BN214" i="10"/>
  <c r="BN260" i="10" s="1"/>
  <c r="X26" i="10" s="1"/>
  <c r="BN198" i="10"/>
  <c r="BN244" i="10" s="1"/>
  <c r="X10" i="10" s="1"/>
  <c r="BO212" i="10"/>
  <c r="BO258" i="10" s="1"/>
  <c r="Y24" i="10" s="1"/>
  <c r="BO196" i="10"/>
  <c r="BP212" i="10"/>
  <c r="BP258" i="10" s="1"/>
  <c r="Z24" i="10" s="1"/>
  <c r="BP196" i="10"/>
  <c r="BQ209" i="10"/>
  <c r="BQ255" i="10" s="1"/>
  <c r="AA21" i="10" s="1"/>
  <c r="BP192" i="10"/>
  <c r="BS189" i="10"/>
  <c r="BR206" i="10"/>
  <c r="BR252" i="10" s="1"/>
  <c r="AB18" i="10" s="1"/>
  <c r="BS203" i="10"/>
  <c r="BS249" i="10" s="1"/>
  <c r="AC15" i="10" s="1"/>
  <c r="BR217" i="10"/>
  <c r="BU222" i="10"/>
  <c r="BU201" i="10"/>
  <c r="BU247" i="10" s="1"/>
  <c r="AE13" i="10" s="1"/>
  <c r="BT207" i="10"/>
  <c r="BT253" i="10" s="1"/>
  <c r="AD19" i="10" s="1"/>
  <c r="AR209" i="10"/>
  <c r="AR255" i="10" s="1"/>
  <c r="B21" i="10" s="1"/>
  <c r="AQ199" i="10"/>
  <c r="AT207" i="10"/>
  <c r="AT253" i="10" s="1"/>
  <c r="D19" i="10" s="1"/>
  <c r="AU217" i="10"/>
  <c r="AU207" i="10"/>
  <c r="AU253" i="10" s="1"/>
  <c r="E19" i="10" s="1"/>
  <c r="AX216" i="10"/>
  <c r="AY205" i="10"/>
  <c r="AY251" i="10" s="1"/>
  <c r="I17" i="10" s="1"/>
  <c r="BA220" i="10"/>
  <c r="AZ210" i="10"/>
  <c r="AZ256" i="10" s="1"/>
  <c r="J22" i="10" s="1"/>
  <c r="BA199" i="10"/>
  <c r="BB194" i="10"/>
  <c r="BB219" i="10"/>
  <c r="BC208" i="10"/>
  <c r="BC254" i="10" s="1"/>
  <c r="M20" i="10" s="1"/>
  <c r="BC197" i="10"/>
  <c r="BC243" i="10" s="1"/>
  <c r="M9" i="10" s="1"/>
  <c r="BD218" i="10"/>
  <c r="BD264" i="10" s="1"/>
  <c r="N30" i="10" s="1"/>
  <c r="BE207" i="10"/>
  <c r="BE253" i="10" s="1"/>
  <c r="O19" i="10" s="1"/>
  <c r="BE196" i="10"/>
  <c r="BE242" i="10" s="1"/>
  <c r="O8" i="10" s="1"/>
  <c r="BG191" i="10"/>
  <c r="BG237" i="10" s="1"/>
  <c r="Q3" i="10" s="1"/>
  <c r="BG216" i="10"/>
  <c r="BG262" i="10" s="1"/>
  <c r="Q28" i="10" s="1"/>
  <c r="BG205" i="10"/>
  <c r="BG251" i="10" s="1"/>
  <c r="Q17" i="10" s="1"/>
  <c r="BG225" i="10"/>
  <c r="BG271" i="10" s="1"/>
  <c r="Q37" i="10" s="1"/>
  <c r="BI215" i="10"/>
  <c r="BI261" i="10" s="1"/>
  <c r="S27" i="10" s="1"/>
  <c r="BI206" i="10"/>
  <c r="BI252" i="10" s="1"/>
  <c r="S18" i="10" s="1"/>
  <c r="BI198" i="10"/>
  <c r="BI244" i="10" s="1"/>
  <c r="S10" i="10" s="1"/>
  <c r="BH189" i="10"/>
  <c r="BH235" i="10" s="1"/>
  <c r="R1" i="10" s="1"/>
  <c r="BK223" i="10"/>
  <c r="BK269" i="10" s="1"/>
  <c r="U35" i="10" s="1"/>
  <c r="BK215" i="10"/>
  <c r="BK261" i="10" s="1"/>
  <c r="U27" i="10" s="1"/>
  <c r="BK207" i="10"/>
  <c r="BK253" i="10" s="1"/>
  <c r="U19" i="10" s="1"/>
  <c r="BK199" i="10"/>
  <c r="BK245" i="10" s="1"/>
  <c r="U11" i="10" s="1"/>
  <c r="BM222" i="10"/>
  <c r="BM268" i="10" s="1"/>
  <c r="W34" i="10" s="1"/>
  <c r="BM214" i="10"/>
  <c r="BM260" i="10" s="1"/>
  <c r="W26" i="10" s="1"/>
  <c r="BM206" i="10"/>
  <c r="BM252" i="10" s="1"/>
  <c r="W18" i="10" s="1"/>
  <c r="BM198" i="10"/>
  <c r="BM244" i="10" s="1"/>
  <c r="W10" i="10" s="1"/>
  <c r="BL189" i="10"/>
  <c r="BL235" i="10" s="1"/>
  <c r="V1" i="10" s="1"/>
  <c r="BN191" i="10"/>
  <c r="BN237" i="10" s="1"/>
  <c r="X3" i="10" s="1"/>
  <c r="BN209" i="10"/>
  <c r="BN255" i="10" s="1"/>
  <c r="X21" i="10" s="1"/>
  <c r="BO223" i="10"/>
  <c r="BO207" i="10"/>
  <c r="BO253" i="10" s="1"/>
  <c r="Y19" i="10" s="1"/>
  <c r="BP223" i="10"/>
  <c r="BP207" i="10"/>
  <c r="BP253" i="10" s="1"/>
  <c r="Z19" i="10" s="1"/>
  <c r="BQ221" i="10"/>
  <c r="BQ204" i="10"/>
  <c r="BQ250" i="10" s="1"/>
  <c r="AA16" i="10" s="1"/>
  <c r="BQ192" i="10"/>
  <c r="BS194" i="10"/>
  <c r="BR211" i="10"/>
  <c r="BR257" i="10" s="1"/>
  <c r="AB23" i="10" s="1"/>
  <c r="BS208" i="10"/>
  <c r="BS254" i="10" s="1"/>
  <c r="AC20" i="10" s="1"/>
  <c r="BS223" i="10"/>
  <c r="BU212" i="10"/>
  <c r="BU258" i="10" s="1"/>
  <c r="AE24" i="10" s="1"/>
  <c r="BT223" i="10"/>
  <c r="BT202" i="10"/>
  <c r="BT248" i="10" s="1"/>
  <c r="AD14" i="10" s="1"/>
  <c r="AT212" i="10"/>
  <c r="AT258" i="10" s="1"/>
  <c r="D24" i="10" s="1"/>
  <c r="AV211" i="10"/>
  <c r="AV257" i="10" s="1"/>
  <c r="F23" i="10" s="1"/>
  <c r="AX210" i="10"/>
  <c r="AX256" i="10" s="1"/>
  <c r="H22" i="10" s="1"/>
  <c r="BA219" i="10"/>
  <c r="AZ198" i="10"/>
  <c r="BC217" i="10"/>
  <c r="BC263" i="10" s="1"/>
  <c r="M29" i="10" s="1"/>
  <c r="BC196" i="10"/>
  <c r="BC242" i="10" s="1"/>
  <c r="M8" i="10" s="1"/>
  <c r="BD206" i="10"/>
  <c r="BD252" i="10" s="1"/>
  <c r="N18" i="10" s="1"/>
  <c r="BF190" i="10"/>
  <c r="BF236" i="10" s="1"/>
  <c r="P2" i="10" s="1"/>
  <c r="BG204" i="10"/>
  <c r="BG250" i="10" s="1"/>
  <c r="Q16" i="10" s="1"/>
  <c r="BH214" i="10"/>
  <c r="BH260" i="10" s="1"/>
  <c r="R26" i="10" s="1"/>
  <c r="BI197" i="10"/>
  <c r="BI243" i="10" s="1"/>
  <c r="S9" i="10" s="1"/>
  <c r="BK222" i="10"/>
  <c r="BK268" i="10" s="1"/>
  <c r="U34" i="10" s="1"/>
  <c r="BK206" i="10"/>
  <c r="BK252" i="10" s="1"/>
  <c r="U18" i="10" s="1"/>
  <c r="BM221" i="10"/>
  <c r="BM267" i="10" s="1"/>
  <c r="W33" i="10" s="1"/>
  <c r="BM205" i="10"/>
  <c r="BM251" i="10" s="1"/>
  <c r="W17" i="10" s="1"/>
  <c r="BN189" i="10"/>
  <c r="BN235" i="10" s="1"/>
  <c r="X1" i="10" s="1"/>
  <c r="BN203" i="10"/>
  <c r="BN249" i="10" s="1"/>
  <c r="X15" i="10" s="1"/>
  <c r="BO201" i="10"/>
  <c r="BO247" i="10" s="1"/>
  <c r="Y13" i="10" s="1"/>
  <c r="BP201" i="10"/>
  <c r="BP247" i="10" s="1"/>
  <c r="Z13" i="10" s="1"/>
  <c r="BQ198" i="10"/>
  <c r="BR201" i="10"/>
  <c r="BR247" i="10" s="1"/>
  <c r="AB13" i="10" s="1"/>
  <c r="BS214" i="10"/>
  <c r="BU206" i="10"/>
  <c r="BU252" i="10" s="1"/>
  <c r="AE18" i="10" s="1"/>
  <c r="BE192" i="10"/>
  <c r="BE238" i="10" s="1"/>
  <c r="O4" i="10" s="1"/>
  <c r="BJ221" i="10"/>
  <c r="BJ267" i="10" s="1"/>
  <c r="T33" i="10" s="1"/>
  <c r="BJ197" i="10"/>
  <c r="BJ243" i="10" s="1"/>
  <c r="T9" i="10" s="1"/>
  <c r="BL204" i="10"/>
  <c r="BL250" i="10" s="1"/>
  <c r="V16" i="10" s="1"/>
  <c r="BN216" i="10"/>
  <c r="BN262" i="10" s="1"/>
  <c r="X28" i="10" s="1"/>
  <c r="BO198" i="10"/>
  <c r="BQ203" i="10"/>
  <c r="BQ249" i="10" s="1"/>
  <c r="AA15" i="10" s="1"/>
  <c r="BS209" i="10"/>
  <c r="BS255" i="10" s="1"/>
  <c r="AC21" i="10" s="1"/>
  <c r="BT222" i="10"/>
  <c r="AT209" i="10"/>
  <c r="AT255" i="10" s="1"/>
  <c r="D21" i="10" s="1"/>
  <c r="AX202" i="10"/>
  <c r="AX248" i="10" s="1"/>
  <c r="H14" i="10" s="1"/>
  <c r="BA194" i="10"/>
  <c r="BC204" i="10"/>
  <c r="BC250" i="10" s="1"/>
  <c r="M16" i="10" s="1"/>
  <c r="BE203" i="10"/>
  <c r="BE249" i="10" s="1"/>
  <c r="O15" i="10" s="1"/>
  <c r="BG201" i="10"/>
  <c r="BG247" i="10" s="1"/>
  <c r="Q13" i="10" s="1"/>
  <c r="BI203" i="10"/>
  <c r="BI249" i="10" s="1"/>
  <c r="S15" i="10" s="1"/>
  <c r="BK220" i="10"/>
  <c r="BK266" i="10" s="1"/>
  <c r="U32" i="10" s="1"/>
  <c r="BK196" i="10"/>
  <c r="BK242" i="10" s="1"/>
  <c r="U8" i="10" s="1"/>
  <c r="BM199" i="10"/>
  <c r="BM245" i="10" s="1"/>
  <c r="W11" i="10" s="1"/>
  <c r="BO213" i="10"/>
  <c r="BQ210" i="10"/>
  <c r="BQ256" i="10" s="1"/>
  <c r="AA22" i="10" s="1"/>
  <c r="BR197" i="10"/>
  <c r="BR222" i="10"/>
  <c r="AR205" i="10"/>
  <c r="AR251" i="10" s="1"/>
  <c r="B17" i="10" s="1"/>
  <c r="AT198" i="10"/>
  <c r="BZ222" i="10"/>
  <c r="BZ207" i="10"/>
  <c r="BZ253" i="10" s="1"/>
  <c r="AJ19" i="10" s="1"/>
  <c r="BX223" i="10"/>
  <c r="BX221" i="10"/>
  <c r="BZ205" i="10"/>
  <c r="BZ251" i="10" s="1"/>
  <c r="AJ17" i="10" s="1"/>
  <c r="BV213" i="10"/>
  <c r="BZ210" i="10"/>
  <c r="BZ256" i="10" s="1"/>
  <c r="AJ22" i="10" s="1"/>
  <c r="BW206" i="10"/>
  <c r="BW252" i="10" s="1"/>
  <c r="AG18" i="10" s="1"/>
  <c r="BY200" i="10"/>
  <c r="AS208" i="10"/>
  <c r="AS254" i="10" s="1"/>
  <c r="C20" i="10" s="1"/>
  <c r="AY216" i="10"/>
  <c r="AZ213" i="10"/>
  <c r="BB222" i="10"/>
  <c r="BD221" i="10"/>
  <c r="BD267" i="10" s="1"/>
  <c r="N33" i="10" s="1"/>
  <c r="BG194" i="10"/>
  <c r="BG240" i="10" s="1"/>
  <c r="Q6" i="10" s="1"/>
  <c r="BF198" i="10"/>
  <c r="BF244" i="10" s="1"/>
  <c r="P10" i="10" s="1"/>
  <c r="AT213" i="10"/>
  <c r="AV199" i="10"/>
  <c r="AX209" i="10"/>
  <c r="AX255" i="10" s="1"/>
  <c r="H21" i="10" s="1"/>
  <c r="AY217" i="10"/>
  <c r="AZ216" i="10"/>
  <c r="BA205" i="10"/>
  <c r="BA251" i="10" s="1"/>
  <c r="K17" i="10" s="1"/>
  <c r="BA193" i="10"/>
  <c r="BC189" i="10"/>
  <c r="BC235" i="10" s="1"/>
  <c r="M1" i="10" s="1"/>
  <c r="BC214" i="10"/>
  <c r="BC260" i="10" s="1"/>
  <c r="M26" i="10" s="1"/>
  <c r="BC203" i="10"/>
  <c r="BC249" i="10" s="1"/>
  <c r="M15" i="10" s="1"/>
  <c r="BD224" i="10"/>
  <c r="BD270" i="10" s="1"/>
  <c r="N36" i="10" s="1"/>
  <c r="BE213" i="10"/>
  <c r="BE259" i="10" s="1"/>
  <c r="O25" i="10" s="1"/>
  <c r="BE202" i="10"/>
  <c r="BE248" i="10" s="1"/>
  <c r="O14" i="10" s="1"/>
  <c r="BD191" i="10"/>
  <c r="BD237" i="10" s="1"/>
  <c r="N3" i="10" s="1"/>
  <c r="BG222" i="10"/>
  <c r="BG268" i="10" s="1"/>
  <c r="Q34" i="10" s="1"/>
  <c r="BG211" i="10"/>
  <c r="BG257" i="10" s="1"/>
  <c r="Q23" i="10" s="1"/>
  <c r="BF201" i="10"/>
  <c r="BF247" i="10" s="1"/>
  <c r="P13" i="10" s="1"/>
  <c r="BI221" i="10"/>
  <c r="BI267" i="10" s="1"/>
  <c r="S33" i="10" s="1"/>
  <c r="BH211" i="10"/>
  <c r="BH257" i="10" s="1"/>
  <c r="R23" i="10" s="1"/>
  <c r="BH203" i="10"/>
  <c r="BH249" i="10" s="1"/>
  <c r="R15" i="10" s="1"/>
  <c r="BH194" i="10"/>
  <c r="BH240" i="10" s="1"/>
  <c r="R6" i="10" s="1"/>
  <c r="BK192" i="10"/>
  <c r="BK238" i="10" s="1"/>
  <c r="U4" i="10" s="1"/>
  <c r="BJ220" i="10"/>
  <c r="BJ266" i="10" s="1"/>
  <c r="T32" i="10" s="1"/>
  <c r="BJ212" i="10"/>
  <c r="BJ258" i="10" s="1"/>
  <c r="T24" i="10" s="1"/>
  <c r="BJ204" i="10"/>
  <c r="BJ250" i="10" s="1"/>
  <c r="T16" i="10" s="1"/>
  <c r="BJ196" i="10"/>
  <c r="BJ242" i="10" s="1"/>
  <c r="T8" i="10" s="1"/>
  <c r="BL219" i="10"/>
  <c r="BL265" i="10" s="1"/>
  <c r="V31" i="10" s="1"/>
  <c r="BL211" i="10"/>
  <c r="BL257" i="10" s="1"/>
  <c r="V23" i="10" s="1"/>
  <c r="BL203" i="10"/>
  <c r="BL249" i="10" s="1"/>
  <c r="V15" i="10" s="1"/>
  <c r="BL194" i="10"/>
  <c r="BL240" i="10" s="1"/>
  <c r="V6" i="10" s="1"/>
  <c r="BO191" i="10"/>
  <c r="BN210" i="10"/>
  <c r="BN256" i="10" s="1"/>
  <c r="X22" i="10" s="1"/>
  <c r="BO224" i="10"/>
  <c r="BO208" i="10"/>
  <c r="BO254" i="10" s="1"/>
  <c r="Y20" i="10" s="1"/>
  <c r="BP224" i="10"/>
  <c r="BP208" i="10"/>
  <c r="BP254" i="10" s="1"/>
  <c r="Z20" i="10" s="1"/>
  <c r="BQ222" i="10"/>
  <c r="BQ205" i="10"/>
  <c r="BQ251" i="10" s="1"/>
  <c r="AA17" i="10" s="1"/>
  <c r="BQ193" i="10"/>
  <c r="BS193" i="10"/>
  <c r="BR210" i="10"/>
  <c r="BR256" i="10" s="1"/>
  <c r="AB22" i="10" s="1"/>
  <c r="BS207" i="10"/>
  <c r="BS253" i="10" s="1"/>
  <c r="AC19" i="10" s="1"/>
  <c r="BR221" i="10"/>
  <c r="BU213" i="10"/>
  <c r="BT224" i="10"/>
  <c r="BT203" i="10"/>
  <c r="BT249" i="10" s="1"/>
  <c r="AD15" i="10" s="1"/>
  <c r="AQ207" i="10"/>
  <c r="AQ253" i="10" s="1"/>
  <c r="A19" i="10" s="1"/>
  <c r="AT215" i="10"/>
  <c r="AS205" i="10"/>
  <c r="AS251" i="10" s="1"/>
  <c r="C17" i="10" s="1"/>
  <c r="AU215" i="10"/>
  <c r="AU204" i="10"/>
  <c r="AU250" i="10" s="1"/>
  <c r="E16" i="10" s="1"/>
  <c r="AY213" i="10"/>
  <c r="AY259" i="10" s="1"/>
  <c r="AX203" i="10"/>
  <c r="AX249" i="10" s="1"/>
  <c r="H15" i="10" s="1"/>
  <c r="AZ218" i="10"/>
  <c r="BA207" i="10"/>
  <c r="BA253" i="10" s="1"/>
  <c r="K19" i="10" s="1"/>
  <c r="BA196" i="10"/>
  <c r="BC191" i="10"/>
  <c r="BC237" i="10" s="1"/>
  <c r="M3" i="10" s="1"/>
  <c r="BC216" i="10"/>
  <c r="BC262" i="10" s="1"/>
  <c r="M28" i="10" s="1"/>
  <c r="BC205" i="10"/>
  <c r="BC251" i="10" s="1"/>
  <c r="M17" i="10" s="1"/>
  <c r="BB225" i="10"/>
  <c r="BE215" i="10"/>
  <c r="BE261" i="10" s="1"/>
  <c r="O27" i="10" s="1"/>
  <c r="BE204" i="10"/>
  <c r="BE250" i="10" s="1"/>
  <c r="O16" i="10" s="1"/>
  <c r="BD193" i="10"/>
  <c r="BD239" i="10" s="1"/>
  <c r="N5" i="10" s="1"/>
  <c r="BG224" i="10"/>
  <c r="BG270" i="10" s="1"/>
  <c r="Q36" i="10" s="1"/>
  <c r="BG213" i="10"/>
  <c r="BG259" i="10" s="1"/>
  <c r="Q25" i="10" s="1"/>
  <c r="BF203" i="10"/>
  <c r="BF249" i="10" s="1"/>
  <c r="P15" i="10" s="1"/>
  <c r="BI223" i="10"/>
  <c r="BI269" i="10" s="1"/>
  <c r="S35" i="10" s="1"/>
  <c r="BI212" i="10"/>
  <c r="BI258" i="10" s="1"/>
  <c r="S24" i="10" s="1"/>
  <c r="BI204" i="10"/>
  <c r="BI250" i="10" s="1"/>
  <c r="S16" i="10" s="1"/>
  <c r="BI196" i="10"/>
  <c r="BI242" i="10" s="1"/>
  <c r="S8" i="10" s="1"/>
  <c r="BJ194" i="10"/>
  <c r="BJ240" i="10" s="1"/>
  <c r="T6" i="10" s="1"/>
  <c r="BK221" i="10"/>
  <c r="BK267" i="10" s="1"/>
  <c r="U33" i="10" s="1"/>
  <c r="BK213" i="10"/>
  <c r="BK259" i="10" s="1"/>
  <c r="U25" i="10" s="1"/>
  <c r="BK205" i="10"/>
  <c r="BK251" i="10" s="1"/>
  <c r="U17" i="10" s="1"/>
  <c r="BK197" i="10"/>
  <c r="BK243" i="10" s="1"/>
  <c r="U9" i="10" s="1"/>
  <c r="BM220" i="10"/>
  <c r="BM266" i="10" s="1"/>
  <c r="W32" i="10" s="1"/>
  <c r="BM212" i="10"/>
  <c r="BM258" i="10" s="1"/>
  <c r="W24" i="10" s="1"/>
  <c r="BM204" i="10"/>
  <c r="BM250" i="10" s="1"/>
  <c r="W16" i="10" s="1"/>
  <c r="BM196" i="10"/>
  <c r="BM242" i="10" s="1"/>
  <c r="W8" i="10" s="1"/>
  <c r="BN190" i="10"/>
  <c r="BN236" i="10" s="1"/>
  <c r="X2" i="10" s="1"/>
  <c r="BN221" i="10"/>
  <c r="BN267" i="10" s="1"/>
  <c r="X33" i="10" s="1"/>
  <c r="BN205" i="10"/>
  <c r="BN251" i="10" s="1"/>
  <c r="X17" i="10" s="1"/>
  <c r="BO219" i="10"/>
  <c r="BO203" i="10"/>
  <c r="BO249" i="10" s="1"/>
  <c r="Y15" i="10" s="1"/>
  <c r="BP219" i="10"/>
  <c r="BP203" i="10"/>
  <c r="BP249" i="10" s="1"/>
  <c r="Z15" i="10" s="1"/>
  <c r="BQ216" i="10"/>
  <c r="BQ200" i="10"/>
  <c r="BQ189" i="10"/>
  <c r="BR199" i="10"/>
  <c r="BS196" i="10"/>
  <c r="BS212" i="10"/>
  <c r="BS258" i="10" s="1"/>
  <c r="AC24" i="10" s="1"/>
  <c r="BR224" i="10"/>
  <c r="BU208" i="10"/>
  <c r="BU254" i="10" s="1"/>
  <c r="AE20" i="10" s="1"/>
  <c r="BT214" i="10"/>
  <c r="AQ209" i="10"/>
  <c r="AQ255" i="10" s="1"/>
  <c r="A21" i="10" s="1"/>
  <c r="AS207" i="10"/>
  <c r="AS253" i="10" s="1"/>
  <c r="C19" i="10" s="1"/>
  <c r="AU206" i="10"/>
  <c r="AU252" i="10" s="1"/>
  <c r="E18" i="10" s="1"/>
  <c r="AX205" i="10"/>
  <c r="AX251" i="10" s="1"/>
  <c r="H17" i="10" s="1"/>
  <c r="AZ214" i="10"/>
  <c r="BA191" i="10"/>
  <c r="BC212" i="10"/>
  <c r="BC258" i="10" s="1"/>
  <c r="M24" i="10" s="1"/>
  <c r="BD222" i="10"/>
  <c r="BD268" i="10" s="1"/>
  <c r="N34" i="10" s="1"/>
  <c r="BE200" i="10"/>
  <c r="BE246" i="10" s="1"/>
  <c r="O12" i="10" s="1"/>
  <c r="BG220" i="10"/>
  <c r="BG266" i="10" s="1"/>
  <c r="Q32" i="10" s="1"/>
  <c r="BF199" i="10"/>
  <c r="BF245" i="10" s="1"/>
  <c r="P11" i="10" s="1"/>
  <c r="BI209" i="10"/>
  <c r="BI255" i="10" s="1"/>
  <c r="S21" i="10" s="1"/>
  <c r="BI192" i="10"/>
  <c r="BI238" i="10" s="1"/>
  <c r="S4" i="10" s="1"/>
  <c r="BK218" i="10"/>
  <c r="BK264" i="10" s="1"/>
  <c r="U30" i="10" s="1"/>
  <c r="BK202" i="10"/>
  <c r="BK248" i="10" s="1"/>
  <c r="U14" i="10" s="1"/>
  <c r="BM217" i="10"/>
  <c r="BM263" i="10" s="1"/>
  <c r="W29" i="10" s="1"/>
  <c r="BM201" i="10"/>
  <c r="BM247" i="10" s="1"/>
  <c r="W13" i="10" s="1"/>
  <c r="BN192" i="10"/>
  <c r="BN238" i="10" s="1"/>
  <c r="X4" i="10" s="1"/>
  <c r="BN225" i="10"/>
  <c r="BN271" i="10" s="1"/>
  <c r="X37" i="10" s="1"/>
  <c r="BP225" i="10"/>
  <c r="BQ223" i="10"/>
  <c r="BQ194" i="10"/>
  <c r="BR209" i="10"/>
  <c r="BR255" i="10" s="1"/>
  <c r="AB21" i="10" s="1"/>
  <c r="BR220" i="10"/>
  <c r="BT225" i="10"/>
  <c r="BI217" i="10"/>
  <c r="BI263" i="10" s="1"/>
  <c r="S29" i="10" s="1"/>
  <c r="BJ213" i="10"/>
  <c r="BJ259" i="10" s="1"/>
  <c r="T25" i="10" s="1"/>
  <c r="BL220" i="10"/>
  <c r="BL266" i="10" s="1"/>
  <c r="V32" i="10" s="1"/>
  <c r="BL200" i="10"/>
  <c r="BL246" i="10" s="1"/>
  <c r="V12" i="10" s="1"/>
  <c r="BN208" i="10"/>
  <c r="BN254" i="10" s="1"/>
  <c r="X20" i="10" s="1"/>
  <c r="BP214" i="10"/>
  <c r="BQ191" i="10"/>
  <c r="BR216" i="10"/>
  <c r="BT209" i="10"/>
  <c r="BT255" i="10" s="1"/>
  <c r="AD21" i="10" s="1"/>
  <c r="AU214" i="10"/>
  <c r="BA222" i="10"/>
  <c r="BB190" i="10"/>
  <c r="BE224" i="10"/>
  <c r="BE270" i="10" s="1"/>
  <c r="O36" i="10" s="1"/>
  <c r="BE191" i="10"/>
  <c r="BE237" i="10" s="1"/>
  <c r="O3" i="10" s="1"/>
  <c r="BH222" i="10"/>
  <c r="BH268" i="10" s="1"/>
  <c r="R34" i="10" s="1"/>
  <c r="BI194" i="10"/>
  <c r="BI240" i="10" s="1"/>
  <c r="S6" i="10" s="1"/>
  <c r="BK216" i="10"/>
  <c r="BK262" i="10" s="1"/>
  <c r="U28" i="10" s="1"/>
  <c r="BM219" i="10"/>
  <c r="BM265" i="10" s="1"/>
  <c r="W31" i="10" s="1"/>
  <c r="BM194" i="10"/>
  <c r="BM240" i="10" s="1"/>
  <c r="W6" i="10" s="1"/>
  <c r="BO197" i="10"/>
  <c r="BQ202" i="10"/>
  <c r="BQ248" i="10" s="1"/>
  <c r="AA14" i="10" s="1"/>
  <c r="BR213" i="10"/>
  <c r="BU210" i="10"/>
  <c r="BU256" i="10" s="1"/>
  <c r="AE22" i="10" s="1"/>
  <c r="AQ200" i="10"/>
  <c r="AV213" i="10"/>
  <c r="AZ221" i="10"/>
  <c r="BC223" i="10"/>
  <c r="BC269" i="10" s="1"/>
  <c r="M35" i="10" s="1"/>
  <c r="BE217" i="10"/>
  <c r="BE263" i="10" s="1"/>
  <c r="O29" i="10" s="1"/>
  <c r="BF221" i="10"/>
  <c r="BF267" i="10" s="1"/>
  <c r="P33" i="10" s="1"/>
  <c r="AQ208" i="10"/>
  <c r="AQ254" i="10" s="1"/>
  <c r="A20" i="10" s="1"/>
  <c r="BW201" i="10"/>
  <c r="BW247" i="10" s="1"/>
  <c r="AG13" i="10" s="1"/>
  <c r="BZ216" i="10"/>
  <c r="CA201" i="10"/>
  <c r="CA247" i="10" s="1"/>
  <c r="AK13" i="10" s="1"/>
  <c r="BX199" i="10"/>
  <c r="BZ220" i="10"/>
  <c r="BY219" i="10"/>
  <c r="CA205" i="10"/>
  <c r="CA251" i="10" s="1"/>
  <c r="AK17" i="10" s="1"/>
  <c r="BY208" i="10"/>
  <c r="BY254" i="10" s="1"/>
  <c r="AI20" i="10" s="1"/>
  <c r="CA209" i="10"/>
  <c r="CA255" i="10" s="1"/>
  <c r="AK21" i="10" s="1"/>
  <c r="BW207" i="10"/>
  <c r="BW253" i="10" s="1"/>
  <c r="AG19" i="10" s="1"/>
  <c r="AR212" i="10"/>
  <c r="AR258" i="10" s="1"/>
  <c r="B24" i="10" s="1"/>
  <c r="AS200" i="10"/>
  <c r="AY208" i="10"/>
  <c r="AY254" i="10" s="1"/>
  <c r="I20" i="10" s="1"/>
  <c r="AZ205" i="10"/>
  <c r="AZ251" i="10" s="1"/>
  <c r="J17" i="10" s="1"/>
  <c r="BB214" i="10"/>
  <c r="BD213" i="10"/>
  <c r="BD259" i="10" s="1"/>
  <c r="N25" i="10" s="1"/>
  <c r="BF222" i="10"/>
  <c r="BF268" i="10" s="1"/>
  <c r="P34" i="10" s="1"/>
  <c r="BH221" i="10"/>
  <c r="BH267" i="10" s="1"/>
  <c r="R33" i="10" s="1"/>
  <c r="AS203" i="10"/>
  <c r="AS249" i="10" s="1"/>
  <c r="C15" i="10" s="1"/>
  <c r="AY198" i="10"/>
  <c r="AX206" i="10"/>
  <c r="AX252" i="10" s="1"/>
  <c r="H18" i="10" s="1"/>
  <c r="BA224" i="10"/>
  <c r="BA213" i="10"/>
  <c r="BA202" i="10"/>
  <c r="BA248" i="10" s="1"/>
  <c r="K14" i="10" s="1"/>
  <c r="AZ191" i="10"/>
  <c r="BC222" i="10"/>
  <c r="BC268" i="10" s="1"/>
  <c r="M34" i="10" s="1"/>
  <c r="BC211" i="10"/>
  <c r="BC257" i="10" s="1"/>
  <c r="M23" i="10" s="1"/>
  <c r="BB201" i="10"/>
  <c r="BB247" i="10" s="1"/>
  <c r="L13" i="10" s="1"/>
  <c r="BE221" i="10"/>
  <c r="BE267" i="10" s="1"/>
  <c r="O33" i="10" s="1"/>
  <c r="BE210" i="10"/>
  <c r="BE256" i="10" s="1"/>
  <c r="O22" i="10" s="1"/>
  <c r="BD200" i="10"/>
  <c r="BD246" i="10" s="1"/>
  <c r="N12" i="10" s="1"/>
  <c r="BF189" i="10"/>
  <c r="BF235" i="10" s="1"/>
  <c r="P1" i="10" s="1"/>
  <c r="BG219" i="10"/>
  <c r="BG265" i="10" s="1"/>
  <c r="Q31" i="10" s="1"/>
  <c r="BF209" i="10"/>
  <c r="BF255" i="10" s="1"/>
  <c r="P21" i="10" s="1"/>
  <c r="BG198" i="10"/>
  <c r="BG244" i="10" s="1"/>
  <c r="Q10" i="10" s="1"/>
  <c r="BI218" i="10"/>
  <c r="BI264" i="10" s="1"/>
  <c r="S30" i="10" s="1"/>
  <c r="BH209" i="10"/>
  <c r="BH255" i="10" s="1"/>
  <c r="R21" i="10" s="1"/>
  <c r="BH201" i="10"/>
  <c r="BH247" i="10" s="1"/>
  <c r="R13" i="10" s="1"/>
  <c r="BH192" i="10"/>
  <c r="BH238" i="10" s="1"/>
  <c r="R4" i="10" s="1"/>
  <c r="BK190" i="10"/>
  <c r="BK236" i="10" s="1"/>
  <c r="U2" i="10" s="1"/>
  <c r="BJ218" i="10"/>
  <c r="BJ264" i="10" s="1"/>
  <c r="T30" i="10" s="1"/>
  <c r="BJ210" i="10"/>
  <c r="BJ256" i="10" s="1"/>
  <c r="T22" i="10" s="1"/>
  <c r="BJ202" i="10"/>
  <c r="BJ248" i="10" s="1"/>
  <c r="T14" i="10" s="1"/>
  <c r="BL225" i="10"/>
  <c r="BL271" i="10" s="1"/>
  <c r="V37" i="10" s="1"/>
  <c r="BL217" i="10"/>
  <c r="BL263" i="10" s="1"/>
  <c r="V29" i="10" s="1"/>
  <c r="BL209" i="10"/>
  <c r="BL255" i="10" s="1"/>
  <c r="V21" i="10" s="1"/>
  <c r="BL201" i="10"/>
  <c r="BL247" i="10" s="1"/>
  <c r="V13" i="10" s="1"/>
  <c r="BL192" i="10"/>
  <c r="BL238" i="10" s="1"/>
  <c r="V4" i="10" s="1"/>
  <c r="BN222" i="10"/>
  <c r="BN268" i="10" s="1"/>
  <c r="X34" i="10" s="1"/>
  <c r="BN206" i="10"/>
  <c r="BN252" i="10" s="1"/>
  <c r="X18" i="10" s="1"/>
  <c r="BO220" i="10"/>
  <c r="BO204" i="10"/>
  <c r="BO250" i="10" s="1"/>
  <c r="Y16" i="10" s="1"/>
  <c r="BP220" i="10"/>
  <c r="BP204" i="10"/>
  <c r="BP250" i="10" s="1"/>
  <c r="Z16" i="10" s="1"/>
  <c r="BQ217" i="10"/>
  <c r="BQ201" i="10"/>
  <c r="BQ247" i="10" s="1"/>
  <c r="AA13" i="10" s="1"/>
  <c r="BP189" i="10"/>
  <c r="BR198" i="10"/>
  <c r="BR214" i="10"/>
  <c r="BS211" i="10"/>
  <c r="BS257" i="10" s="1"/>
  <c r="AC23" i="10" s="1"/>
  <c r="BR223" i="10"/>
  <c r="BU209" i="10"/>
  <c r="BU255" i="10" s="1"/>
  <c r="AE21" i="10" s="1"/>
  <c r="BT215" i="10"/>
  <c r="BT199" i="10"/>
  <c r="AQ204" i="10"/>
  <c r="AQ250" i="10" s="1"/>
  <c r="A16" i="10" s="1"/>
  <c r="AS213" i="10"/>
  <c r="AT202" i="10"/>
  <c r="AT248" i="10" s="1"/>
  <c r="D14" i="10" s="1"/>
  <c r="AU212" i="10"/>
  <c r="AU258" i="10" s="1"/>
  <c r="E24" i="10" s="1"/>
  <c r="AV201" i="10"/>
  <c r="AV247" i="10" s="1"/>
  <c r="F13" i="10" s="1"/>
  <c r="AX211" i="10"/>
  <c r="AX257" i="10" s="1"/>
  <c r="H23" i="10" s="1"/>
  <c r="AX200" i="10"/>
  <c r="AX246" i="10" s="1"/>
  <c r="H12" i="10" s="1"/>
  <c r="BA215" i="10"/>
  <c r="BA204" i="10"/>
  <c r="BA250" i="10" s="1"/>
  <c r="K16" i="10" s="1"/>
  <c r="AZ193" i="10"/>
  <c r="BC224" i="10"/>
  <c r="BC270" i="10" s="1"/>
  <c r="M36" i="10" s="1"/>
  <c r="BC213" i="10"/>
  <c r="BC259" i="10" s="1"/>
  <c r="M25" i="10" s="1"/>
  <c r="BB203" i="10"/>
  <c r="BB249" i="10" s="1"/>
  <c r="L15" i="10" s="1"/>
  <c r="BE223" i="10"/>
  <c r="BE269" i="10" s="1"/>
  <c r="O35" i="10" s="1"/>
  <c r="BE212" i="10"/>
  <c r="BE258" i="10" s="1"/>
  <c r="O24" i="10" s="1"/>
  <c r="BD202" i="10"/>
  <c r="BD248" i="10" s="1"/>
  <c r="N14" i="10" s="1"/>
  <c r="BE190" i="10"/>
  <c r="BE236" i="10" s="1"/>
  <c r="O2" i="10" s="1"/>
  <c r="BG221" i="10"/>
  <c r="BG267" i="10" s="1"/>
  <c r="Q33" i="10" s="1"/>
  <c r="BF211" i="10"/>
  <c r="BF257" i="10" s="1"/>
  <c r="P23" i="10" s="1"/>
  <c r="BG200" i="10"/>
  <c r="BG246" i="10" s="1"/>
  <c r="Q12" i="10" s="1"/>
  <c r="BI220" i="10"/>
  <c r="BI266" i="10" s="1"/>
  <c r="S32" i="10" s="1"/>
  <c r="BI210" i="10"/>
  <c r="BI256" i="10" s="1"/>
  <c r="S22" i="10" s="1"/>
  <c r="BI202" i="10"/>
  <c r="BI248" i="10" s="1"/>
  <c r="S14" i="10" s="1"/>
  <c r="BI193" i="10"/>
  <c r="BI239" i="10" s="1"/>
  <c r="S5" i="10" s="1"/>
  <c r="BJ192" i="10"/>
  <c r="BJ238" i="10" s="1"/>
  <c r="T4" i="10" s="1"/>
  <c r="BK219" i="10"/>
  <c r="BK265" i="10" s="1"/>
  <c r="U31" i="10" s="1"/>
  <c r="BK211" i="10"/>
  <c r="BK257" i="10" s="1"/>
  <c r="U23" i="10" s="1"/>
  <c r="BK203" i="10"/>
  <c r="BK249" i="10" s="1"/>
  <c r="U15" i="10" s="1"/>
  <c r="BJ225" i="10"/>
  <c r="BJ271" i="10" s="1"/>
  <c r="T37" i="10" s="1"/>
  <c r="BM218" i="10"/>
  <c r="BM264" i="10" s="1"/>
  <c r="W30" i="10" s="1"/>
  <c r="BM210" i="10"/>
  <c r="BM256" i="10" s="1"/>
  <c r="W22" i="10" s="1"/>
  <c r="BM202" i="10"/>
  <c r="BM248" i="10" s="1"/>
  <c r="W14" i="10" s="1"/>
  <c r="BM193" i="10"/>
  <c r="BM239" i="10" s="1"/>
  <c r="W5" i="10" s="1"/>
  <c r="BO189" i="10"/>
  <c r="BN217" i="10"/>
  <c r="BN263" i="10" s="1"/>
  <c r="X29" i="10" s="1"/>
  <c r="BN201" i="10"/>
  <c r="BN247" i="10" s="1"/>
  <c r="X13" i="10" s="1"/>
  <c r="BO215" i="10"/>
  <c r="BO199" i="10"/>
  <c r="BP215" i="10"/>
  <c r="BP199" i="10"/>
  <c r="BQ212" i="10"/>
  <c r="BQ258" i="10" s="1"/>
  <c r="AA24" i="10" s="1"/>
  <c r="BQ196" i="10"/>
  <c r="BR192" i="10"/>
  <c r="BR203" i="10"/>
  <c r="BR249" i="10" s="1"/>
  <c r="AB15" i="10" s="1"/>
  <c r="BS200" i="10"/>
  <c r="BS215" i="10"/>
  <c r="BU225" i="10"/>
  <c r="BU204" i="10"/>
  <c r="BU250" i="10" s="1"/>
  <c r="AE16" i="10" s="1"/>
  <c r="BT210" i="10"/>
  <c r="BT256" i="10" s="1"/>
  <c r="AD22" i="10" s="1"/>
  <c r="AR203" i="10"/>
  <c r="AR249" i="10" s="1"/>
  <c r="B15" i="10" s="1"/>
  <c r="AT201" i="10"/>
  <c r="AT247" i="10" s="1"/>
  <c r="D13" i="10" s="1"/>
  <c r="AU201" i="10"/>
  <c r="AU247" i="10" s="1"/>
  <c r="E13" i="10" s="1"/>
  <c r="AY199" i="10"/>
  <c r="BA208" i="10"/>
  <c r="BA254" i="10" s="1"/>
  <c r="K20" i="10" s="1"/>
  <c r="BB193" i="10"/>
  <c r="BB207" i="10"/>
  <c r="BB253" i="10" s="1"/>
  <c r="L19" i="10" s="1"/>
  <c r="BE216" i="10"/>
  <c r="BE262" i="10" s="1"/>
  <c r="O28" i="10" s="1"/>
  <c r="BE194" i="10"/>
  <c r="BE240" i="10" s="1"/>
  <c r="O6" i="10" s="1"/>
  <c r="BF215" i="10"/>
  <c r="BF261" i="10" s="1"/>
  <c r="P27" i="10" s="1"/>
  <c r="BI224" i="10"/>
  <c r="BI270" i="10" s="1"/>
  <c r="S36" i="10" s="1"/>
  <c r="BI205" i="10"/>
  <c r="BI251" i="10" s="1"/>
  <c r="S17" i="10" s="1"/>
  <c r="BJ189" i="10"/>
  <c r="BJ235" i="10" s="1"/>
  <c r="T1" i="10" s="1"/>
  <c r="BK214" i="10"/>
  <c r="BK260" i="10" s="1"/>
  <c r="U26" i="10" s="1"/>
  <c r="BK198" i="10"/>
  <c r="BK244" i="10" s="1"/>
  <c r="U10" i="10" s="1"/>
  <c r="BM213" i="10"/>
  <c r="BM259" i="10" s="1"/>
  <c r="W25" i="10" s="1"/>
  <c r="BM197" i="10"/>
  <c r="BM243" i="10" s="1"/>
  <c r="W9" i="10" s="1"/>
  <c r="BN219" i="10"/>
  <c r="BN265" i="10" s="1"/>
  <c r="X31" i="10" s="1"/>
  <c r="BO217" i="10"/>
  <c r="BP217" i="10"/>
  <c r="BQ214" i="10"/>
  <c r="BR190" i="10"/>
  <c r="BS198" i="10"/>
  <c r="BR225" i="10"/>
  <c r="BT212" i="10"/>
  <c r="BT258" i="10" s="1"/>
  <c r="AD24" i="10" s="1"/>
  <c r="BH196" i="10"/>
  <c r="BH242" i="10" s="1"/>
  <c r="R8" i="10" s="1"/>
  <c r="BJ209" i="10"/>
  <c r="BJ255" i="10" s="1"/>
  <c r="T21" i="10" s="1"/>
  <c r="BL216" i="10"/>
  <c r="BL262" i="10" s="1"/>
  <c r="V28" i="10" s="1"/>
  <c r="BL191" i="10"/>
  <c r="BL237" i="10" s="1"/>
  <c r="V3" i="10" s="1"/>
  <c r="BO222" i="10"/>
  <c r="BP206" i="10"/>
  <c r="BP252" i="10" s="1"/>
  <c r="Z18" i="10" s="1"/>
  <c r="BR196" i="10"/>
  <c r="BU224" i="10"/>
  <c r="BT201" i="10"/>
  <c r="BT247" i="10" s="1"/>
  <c r="AD13" i="10" s="1"/>
  <c r="AV203" i="10"/>
  <c r="AV249" i="10" s="1"/>
  <c r="F15" i="10" s="1"/>
  <c r="BA211" i="10"/>
  <c r="BA257" i="10" s="1"/>
  <c r="K23" i="10" s="1"/>
  <c r="BC220" i="10"/>
  <c r="BC266" i="10" s="1"/>
  <c r="M32" i="10" s="1"/>
  <c r="BE219" i="10"/>
  <c r="BE265" i="10" s="1"/>
  <c r="O31" i="10" s="1"/>
  <c r="BF223" i="10"/>
  <c r="BF269" i="10" s="1"/>
  <c r="P35" i="10" s="1"/>
  <c r="BI216" i="10"/>
  <c r="BI262" i="10" s="1"/>
  <c r="S28" i="10" s="1"/>
  <c r="BI190" i="10"/>
  <c r="BI236" i="10" s="1"/>
  <c r="S2" i="10" s="1"/>
  <c r="BK208" i="10"/>
  <c r="BK254" i="10" s="1"/>
  <c r="U20" i="10" s="1"/>
  <c r="BM211" i="10"/>
  <c r="BM257" i="10" s="1"/>
  <c r="W23" i="10" s="1"/>
  <c r="BW200" i="10"/>
  <c r="BZ215" i="10"/>
  <c r="BY218" i="10"/>
  <c r="AR204" i="10"/>
  <c r="AR250" i="10" s="1"/>
  <c r="B16" i="10" s="1"/>
  <c r="BB206" i="10"/>
  <c r="BB252" i="10" s="1"/>
  <c r="L18" i="10" s="1"/>
  <c r="AU213" i="10"/>
  <c r="BA210" i="10"/>
  <c r="BA256" i="10" s="1"/>
  <c r="K22" i="10" s="1"/>
  <c r="BB209" i="10"/>
  <c r="BB255" i="10" s="1"/>
  <c r="L21" i="10" s="1"/>
  <c r="BE197" i="10"/>
  <c r="BE243" i="10" s="1"/>
  <c r="O9" i="10" s="1"/>
  <c r="BF225" i="10"/>
  <c r="BF271" i="10" s="1"/>
  <c r="P37" i="10" s="1"/>
  <c r="BH190" i="10"/>
  <c r="BH236" i="10" s="1"/>
  <c r="R2" i="10" s="1"/>
  <c r="BJ200" i="10"/>
  <c r="BJ246" i="10" s="1"/>
  <c r="T12" i="10" s="1"/>
  <c r="BL199" i="10"/>
  <c r="BL245" i="10" s="1"/>
  <c r="V11" i="10" s="1"/>
  <c r="BO216" i="10"/>
  <c r="BQ213" i="10"/>
  <c r="BS199" i="10"/>
  <c r="BT211" i="10"/>
  <c r="BT257" i="10" s="1"/>
  <c r="AD23" i="10" s="1"/>
  <c r="AT199" i="10"/>
  <c r="AZ224" i="10"/>
  <c r="BC221" i="10"/>
  <c r="BC267" i="10" s="1"/>
  <c r="M33" i="10" s="1"/>
  <c r="BD210" i="10"/>
  <c r="BD256" i="10" s="1"/>
  <c r="N22" i="10" s="1"/>
  <c r="BG208" i="10"/>
  <c r="BG254" i="10" s="1"/>
  <c r="Q20" i="10" s="1"/>
  <c r="BI200" i="10"/>
  <c r="BI246" i="10" s="1"/>
  <c r="S12" i="10" s="1"/>
  <c r="BK209" i="10"/>
  <c r="BK255" i="10" s="1"/>
  <c r="U21" i="10" s="1"/>
  <c r="BM208" i="10"/>
  <c r="BM254" i="10" s="1"/>
  <c r="W20" i="10" s="1"/>
  <c r="BN213" i="10"/>
  <c r="BN259" i="10" s="1"/>
  <c r="X25" i="10" s="1"/>
  <c r="BP211" i="10"/>
  <c r="BP257" i="10" s="1"/>
  <c r="Z23" i="10" s="1"/>
  <c r="BS190" i="10"/>
  <c r="BU216" i="10"/>
  <c r="AV217" i="10"/>
  <c r="BB223" i="10"/>
  <c r="BG209" i="10"/>
  <c r="BG255" i="10" s="1"/>
  <c r="Q21" i="10" s="1"/>
  <c r="BK210" i="10"/>
  <c r="BK256" i="10" s="1"/>
  <c r="U22" i="10" s="1"/>
  <c r="BN211" i="10"/>
  <c r="BN257" i="10" s="1"/>
  <c r="X23" i="10" s="1"/>
  <c r="BS192" i="10"/>
  <c r="BK193" i="10"/>
  <c r="BK239" i="10" s="1"/>
  <c r="U5" i="10" s="1"/>
  <c r="BO206" i="10"/>
  <c r="BO252" i="10" s="1"/>
  <c r="Y18" i="10" s="1"/>
  <c r="AQ206" i="10"/>
  <c r="AQ252" i="10" s="1"/>
  <c r="A18" i="10" s="1"/>
  <c r="BE208" i="10"/>
  <c r="BE254" i="10" s="1"/>
  <c r="O20" i="10" s="1"/>
  <c r="BK204" i="10"/>
  <c r="BK250" i="10" s="1"/>
  <c r="U16" i="10" s="1"/>
  <c r="BP213" i="10"/>
  <c r="BS202" i="10"/>
  <c r="BS248" i="10" s="1"/>
  <c r="AC14" i="10" s="1"/>
  <c r="AT214" i="10"/>
  <c r="AX207" i="10"/>
  <c r="AX253" i="10" s="1"/>
  <c r="H19" i="10" s="1"/>
  <c r="BB213" i="10"/>
  <c r="BE201" i="10"/>
  <c r="BE247" i="10" s="1"/>
  <c r="O13" i="10" s="1"/>
  <c r="AR213" i="10"/>
  <c r="AT206" i="10"/>
  <c r="AT252" i="10" s="1"/>
  <c r="D18" i="10" s="1"/>
  <c r="AV205" i="10"/>
  <c r="AV251" i="10" s="1"/>
  <c r="F17" i="10" s="1"/>
  <c r="AX204" i="10"/>
  <c r="AX250" i="10" s="1"/>
  <c r="H16" i="10" s="1"/>
  <c r="AZ212" i="10"/>
  <c r="AZ258" i="10" s="1"/>
  <c r="J24" i="10" s="1"/>
  <c r="BA189" i="10"/>
  <c r="BC210" i="10"/>
  <c r="BC256" i="10" s="1"/>
  <c r="M22" i="10" s="1"/>
  <c r="BD220" i="10"/>
  <c r="BD266" i="10" s="1"/>
  <c r="N32" i="10" s="1"/>
  <c r="BE198" i="10"/>
  <c r="BE244" i="10" s="1"/>
  <c r="O10" i="10" s="1"/>
  <c r="BF213" i="10"/>
  <c r="BF259" i="10" s="1"/>
  <c r="P25" i="10" s="1"/>
  <c r="BI222" i="10"/>
  <c r="BI268" i="10" s="1"/>
  <c r="S34" i="10" s="1"/>
  <c r="BH200" i="10"/>
  <c r="BH246" i="10" s="1"/>
  <c r="R12" i="10" s="1"/>
  <c r="BJ205" i="10"/>
  <c r="BJ251" i="10" s="1"/>
  <c r="T17" i="10" s="1"/>
  <c r="BO194" i="10"/>
  <c r="BP222" i="10"/>
  <c r="BR193" i="10"/>
  <c r="BU203" i="10"/>
  <c r="BU249" i="10" s="1"/>
  <c r="AE15" i="10" s="1"/>
  <c r="AT204" i="10"/>
  <c r="AT250" i="10" s="1"/>
  <c r="D16" i="10" s="1"/>
  <c r="AY207" i="10"/>
  <c r="AY253" i="10" s="1"/>
  <c r="I19" i="10" s="1"/>
  <c r="BB215" i="10"/>
  <c r="BF193" i="10"/>
  <c r="BF239" i="10" s="1"/>
  <c r="P5" i="10" s="1"/>
  <c r="BI211" i="10"/>
  <c r="BI257" i="10" s="1"/>
  <c r="S23" i="10" s="1"/>
  <c r="BK200" i="10"/>
  <c r="BK246" i="10" s="1"/>
  <c r="U12" i="10" s="1"/>
  <c r="BM190" i="10"/>
  <c r="BM236" i="10" s="1"/>
  <c r="W2" i="10" s="1"/>
  <c r="BO221" i="10"/>
  <c r="BQ219" i="10"/>
  <c r="BU223" i="10"/>
  <c r="AT203" i="10"/>
  <c r="AT249" i="10" s="1"/>
  <c r="D15" i="10" s="1"/>
  <c r="AZ220" i="10"/>
  <c r="BC218" i="10"/>
  <c r="BC264" i="10" s="1"/>
  <c r="M30" i="10" s="1"/>
  <c r="BD196" i="10"/>
  <c r="BD242" i="10" s="1"/>
  <c r="N8" i="10" s="1"/>
  <c r="BH225" i="10"/>
  <c r="BH271" i="10" s="1"/>
  <c r="R37" i="10" s="1"/>
  <c r="BH206" i="10"/>
  <c r="BH252" i="10" s="1"/>
  <c r="R18" i="10" s="1"/>
  <c r="BI189" i="10"/>
  <c r="BI235" i="10" s="1"/>
  <c r="S1" i="10" s="1"/>
  <c r="BJ215" i="10"/>
  <c r="BJ261" i="10" s="1"/>
  <c r="T27" i="10" s="1"/>
  <c r="BJ199" i="10"/>
  <c r="BJ245" i="10" s="1"/>
  <c r="T11" i="10" s="1"/>
  <c r="BL214" i="10"/>
  <c r="BL260" i="10" s="1"/>
  <c r="V26" i="10" s="1"/>
  <c r="BL198" i="10"/>
  <c r="BL244" i="10" s="1"/>
  <c r="V10" i="10" s="1"/>
  <c r="BN220" i="10"/>
  <c r="BN266" i="10" s="1"/>
  <c r="X32" i="10" s="1"/>
  <c r="BO218" i="10"/>
  <c r="BP218" i="10"/>
  <c r="BQ215" i="10"/>
  <c r="BR189" i="10"/>
  <c r="BS197" i="10"/>
  <c r="BS224" i="10"/>
  <c r="BT213" i="10"/>
  <c r="BY215" i="10"/>
  <c r="BV206" i="10"/>
  <c r="BV252" i="10" s="1"/>
  <c r="AF18" i="10" s="1"/>
  <c r="AV212" i="10"/>
  <c r="AV258" i="10" s="1"/>
  <c r="F24" i="10" s="1"/>
  <c r="BD205" i="10"/>
  <c r="BD251" i="10" s="1"/>
  <c r="N17" i="10" s="1"/>
  <c r="AX214" i="10"/>
  <c r="AZ200" i="10"/>
  <c r="BC198" i="10"/>
  <c r="BC244" i="10" s="1"/>
  <c r="M10" i="10" s="1"/>
  <c r="BF192" i="10"/>
  <c r="BF238" i="10" s="1"/>
  <c r="P4" i="10" s="1"/>
  <c r="BH216" i="10"/>
  <c r="BH262" i="10" s="1"/>
  <c r="R28" i="10" s="1"/>
  <c r="BJ224" i="10"/>
  <c r="BJ270" i="10" s="1"/>
  <c r="T36" i="10" s="1"/>
  <c r="BL223" i="10"/>
  <c r="BL269" i="10" s="1"/>
  <c r="V35" i="10" s="1"/>
  <c r="BL190" i="10"/>
  <c r="BL236" i="10" s="1"/>
  <c r="V2" i="10" s="1"/>
  <c r="BO200" i="10"/>
  <c r="BQ197" i="10"/>
  <c r="BR215" i="10"/>
  <c r="AQ212" i="10"/>
  <c r="AQ258" i="10" s="1"/>
  <c r="A24" i="10" s="1"/>
  <c r="AV209" i="10"/>
  <c r="AV255" i="10" s="1"/>
  <c r="F21" i="10" s="1"/>
  <c r="BA212" i="10"/>
  <c r="BA258" i="10" s="1"/>
  <c r="K24" i="10" s="1"/>
  <c r="BB211" i="10"/>
  <c r="BB257" i="10" s="1"/>
  <c r="L23" i="10" s="1"/>
  <c r="BE199" i="10"/>
  <c r="BE245" i="10" s="1"/>
  <c r="O11" i="10" s="1"/>
  <c r="BG197" i="10"/>
  <c r="BG243" i="10" s="1"/>
  <c r="Q9" i="10" s="1"/>
  <c r="BI191" i="10"/>
  <c r="BI237" i="10" s="1"/>
  <c r="S3" i="10" s="1"/>
  <c r="BK201" i="10"/>
  <c r="BK247" i="10" s="1"/>
  <c r="U13" i="10" s="1"/>
  <c r="BM200" i="10"/>
  <c r="BM246" i="10" s="1"/>
  <c r="W12" i="10" s="1"/>
  <c r="BN197" i="10"/>
  <c r="BN243" i="10" s="1"/>
  <c r="X9" i="10" s="1"/>
  <c r="BQ225" i="10"/>
  <c r="BR207" i="10"/>
  <c r="BR253" i="10" s="1"/>
  <c r="AB19" i="10" s="1"/>
  <c r="BU200" i="10"/>
  <c r="AY215" i="10"/>
  <c r="BC201" i="10"/>
  <c r="BC247" i="10" s="1"/>
  <c r="M13" i="10" s="1"/>
  <c r="BI219" i="10"/>
  <c r="BI265" i="10" s="1"/>
  <c r="S31" i="10" s="1"/>
  <c r="BM225" i="10"/>
  <c r="BM271" i="10" s="1"/>
  <c r="W37" i="10" s="1"/>
  <c r="BO209" i="10"/>
  <c r="BO255" i="10" s="1"/>
  <c r="Y21" i="10" s="1"/>
  <c r="BS206" i="10"/>
  <c r="BS252" i="10" s="1"/>
  <c r="AC18" i="10" s="1"/>
  <c r="BJ201" i="10"/>
  <c r="BJ247" i="10" s="1"/>
  <c r="T13" i="10" s="1"/>
  <c r="BQ220" i="10"/>
  <c r="AX213" i="10"/>
  <c r="AX259" i="10" s="1"/>
  <c r="BG212" i="10"/>
  <c r="BG258" i="10" s="1"/>
  <c r="Q24" i="10" s="1"/>
  <c r="BM207" i="10"/>
  <c r="BM253" i="10" s="1"/>
  <c r="W19" i="10" s="1"/>
  <c r="BP197" i="10"/>
  <c r="BS216" i="10"/>
  <c r="AS209" i="10"/>
  <c r="AS255" i="10" s="1"/>
  <c r="C21" i="10" s="1"/>
  <c r="BA214" i="10"/>
  <c r="BC207" i="10"/>
  <c r="BC253" i="10" s="1"/>
  <c r="M19" i="10" s="1"/>
  <c r="BE189" i="10"/>
  <c r="BE235" i="10" s="1"/>
  <c r="O1" i="10" s="1"/>
  <c r="AQ203" i="10"/>
  <c r="AQ249" i="10" s="1"/>
  <c r="A15" i="10" s="1"/>
  <c r="AS201" i="10"/>
  <c r="AS247" i="10" s="1"/>
  <c r="C13" i="10" s="1"/>
  <c r="AU200" i="10"/>
  <c r="AX199" i="10"/>
  <c r="BA206" i="10"/>
  <c r="BA252" i="10" s="1"/>
  <c r="K18" i="10" s="1"/>
  <c r="BB191" i="10"/>
  <c r="BB205" i="10"/>
  <c r="BB251" i="10" s="1"/>
  <c r="L17" i="10" s="1"/>
  <c r="BE214" i="10"/>
  <c r="BE260" i="10" s="1"/>
  <c r="O26" i="10" s="1"/>
  <c r="BG193" i="10"/>
  <c r="BG239" i="10" s="1"/>
  <c r="Q5" i="10" s="1"/>
  <c r="BG207" i="10"/>
  <c r="BG253" i="10" s="1"/>
  <c r="Q19" i="10" s="1"/>
  <c r="BH212" i="10"/>
  <c r="BH258" i="10" s="1"/>
  <c r="R24" i="10" s="1"/>
  <c r="BH191" i="10"/>
  <c r="BH237" i="10" s="1"/>
  <c r="R3" i="10" s="1"/>
  <c r="BL224" i="10"/>
  <c r="BL270" i="10" s="1"/>
  <c r="V36" i="10" s="1"/>
  <c r="BN224" i="10"/>
  <c r="BN270" i="10" s="1"/>
  <c r="X36" i="10" s="1"/>
  <c r="BP198" i="10"/>
  <c r="BR204" i="10"/>
  <c r="BR250" i="10" s="1"/>
  <c r="AB16" i="10" s="1"/>
  <c r="AR211" i="10"/>
  <c r="AR257" i="10" s="1"/>
  <c r="B23" i="10" s="1"/>
  <c r="AS199" i="10"/>
  <c r="BA216" i="10"/>
  <c r="BB199" i="10"/>
  <c r="BG217" i="10"/>
  <c r="BG263" i="10" s="1"/>
  <c r="Q29" i="10" s="1"/>
  <c r="BI199" i="10"/>
  <c r="BI245" i="10" s="1"/>
  <c r="S11" i="10" s="1"/>
  <c r="BM223" i="10"/>
  <c r="BM269" i="10" s="1"/>
  <c r="W35" i="10" s="1"/>
  <c r="BN194" i="10"/>
  <c r="BN240" i="10" s="1"/>
  <c r="X6" i="10" s="1"/>
  <c r="BO205" i="10"/>
  <c r="BO251" i="10" s="1"/>
  <c r="Y17" i="10" s="1"/>
  <c r="BP193" i="10"/>
  <c r="BU202" i="10"/>
  <c r="BU248" i="10" s="1"/>
  <c r="AE14" i="10" s="1"/>
  <c r="AU203" i="10"/>
  <c r="AU249" i="10" s="1"/>
  <c r="E15" i="10" s="1"/>
  <c r="BA209" i="10"/>
  <c r="BA255" i="10" s="1"/>
  <c r="K21" i="10" s="1"/>
  <c r="BC202" i="10"/>
  <c r="BC248" i="10" s="1"/>
  <c r="M14" i="10" s="1"/>
  <c r="BF191" i="10"/>
  <c r="BF237" i="10" s="1"/>
  <c r="P3" i="10" s="1"/>
  <c r="BH220" i="10"/>
  <c r="BH266" i="10" s="1"/>
  <c r="R32" i="10" s="1"/>
  <c r="BH202" i="10"/>
  <c r="BH248" i="10" s="1"/>
  <c r="R14" i="10" s="1"/>
  <c r="BK191" i="10"/>
  <c r="BK237" i="10" s="1"/>
  <c r="U3" i="10" s="1"/>
  <c r="BJ211" i="10"/>
  <c r="BJ257" i="10" s="1"/>
  <c r="T23" i="10" s="1"/>
  <c r="BK225" i="10"/>
  <c r="BK271" i="10" s="1"/>
  <c r="U37" i="10" s="1"/>
  <c r="BL210" i="10"/>
  <c r="BL256" i="10" s="1"/>
  <c r="V22" i="10" s="1"/>
  <c r="BL193" i="10"/>
  <c r="BL239" i="10" s="1"/>
  <c r="V5" i="10" s="1"/>
  <c r="BN212" i="10"/>
  <c r="BN258" i="10" s="1"/>
  <c r="X24" i="10" s="1"/>
  <c r="BO210" i="10"/>
  <c r="BO256" i="10" s="1"/>
  <c r="Y22" i="10" s="1"/>
  <c r="BP210" i="10"/>
  <c r="BP256" i="10" s="1"/>
  <c r="Z22" i="10" s="1"/>
  <c r="BQ207" i="10"/>
  <c r="BQ253" i="10" s="1"/>
  <c r="AA19" i="10" s="1"/>
  <c r="BS191" i="10"/>
  <c r="BS205" i="10"/>
  <c r="BS251" i="10" s="1"/>
  <c r="AC17" i="10" s="1"/>
  <c r="BU215" i="10"/>
  <c r="BT205" i="10"/>
  <c r="BT251" i="10" s="1"/>
  <c r="AD17" i="10" s="1"/>
  <c r="BV210" i="10"/>
  <c r="BV256" i="10" s="1"/>
  <c r="AF22" i="10" s="1"/>
  <c r="BX210" i="10"/>
  <c r="BX256" i="10" s="1"/>
  <c r="AH22" i="10" s="1"/>
  <c r="BY213" i="10"/>
  <c r="AY200" i="10"/>
  <c r="AY246" i="10" s="1"/>
  <c r="I12" i="10" s="1"/>
  <c r="BF214" i="10"/>
  <c r="BF260" i="10" s="1"/>
  <c r="P26" i="10" s="1"/>
  <c r="AY203" i="10"/>
  <c r="AY249" i="10" s="1"/>
  <c r="I15" i="10" s="1"/>
  <c r="BB189" i="10"/>
  <c r="BE218" i="10"/>
  <c r="BE264" i="10" s="1"/>
  <c r="O30" i="10" s="1"/>
  <c r="BF217" i="10"/>
  <c r="BF263" i="10" s="1"/>
  <c r="P29" i="10" s="1"/>
  <c r="BH207" i="10"/>
  <c r="BH253" i="10" s="1"/>
  <c r="R19" i="10" s="1"/>
  <c r="BJ216" i="10"/>
  <c r="BJ262" i="10" s="1"/>
  <c r="T28" i="10" s="1"/>
  <c r="BL215" i="10"/>
  <c r="BL261" i="10" s="1"/>
  <c r="V27" i="10" s="1"/>
  <c r="BN218" i="10"/>
  <c r="BN264" i="10" s="1"/>
  <c r="X30" i="10" s="1"/>
  <c r="BP216" i="10"/>
  <c r="BR191" i="10"/>
  <c r="BS225" i="10"/>
  <c r="AR201" i="10"/>
  <c r="AR247" i="10" s="1"/>
  <c r="B13" i="10" s="1"/>
  <c r="AU199" i="10"/>
  <c r="AZ202" i="10"/>
  <c r="AZ248" i="10" s="1"/>
  <c r="J14" i="10" s="1"/>
  <c r="BC200" i="10"/>
  <c r="BC246" i="10" s="1"/>
  <c r="M12" i="10" s="1"/>
  <c r="BF194" i="10"/>
  <c r="BF240" i="10" s="1"/>
  <c r="P6" i="10" s="1"/>
  <c r="BH218" i="10"/>
  <c r="BH264" i="10" s="1"/>
  <c r="R30" i="10" s="1"/>
  <c r="BJ190" i="10"/>
  <c r="BJ236" i="10" s="1"/>
  <c r="T2" i="10" s="1"/>
  <c r="BM224" i="10"/>
  <c r="BM270" i="10" s="1"/>
  <c r="W36" i="10" s="1"/>
  <c r="BM191" i="10"/>
  <c r="BM237" i="10" s="1"/>
  <c r="W3" i="10" s="1"/>
  <c r="BO211" i="10"/>
  <c r="BO257" i="10" s="1"/>
  <c r="Y23" i="10" s="1"/>
  <c r="BQ208" i="10"/>
  <c r="BQ254" i="10" s="1"/>
  <c r="AA20" i="10" s="1"/>
  <c r="BS204" i="10"/>
  <c r="BS250" i="10" s="1"/>
  <c r="AC16" i="10" s="1"/>
  <c r="BT206" i="10"/>
  <c r="BT252" i="10" s="1"/>
  <c r="AD18" i="10" s="1"/>
  <c r="BA225" i="10"/>
  <c r="BE211" i="10"/>
  <c r="BE257" i="10" s="1"/>
  <c r="O23" i="10" s="1"/>
  <c r="BI201" i="10"/>
  <c r="BI247" i="10" s="1"/>
  <c r="S13" i="10" s="1"/>
  <c r="BM209" i="10"/>
  <c r="BM255" i="10" s="1"/>
  <c r="W21" i="10" s="1"/>
  <c r="BP209" i="10"/>
  <c r="BP255" i="10" s="1"/>
  <c r="Z21" i="10" s="1"/>
  <c r="BU214" i="10"/>
  <c r="BL212" i="10"/>
  <c r="BL258" i="10" s="1"/>
  <c r="V24" i="10" s="1"/>
  <c r="BR212" i="10"/>
  <c r="BR258" i="10" s="1"/>
  <c r="AB24" i="10" s="1"/>
  <c r="BA200" i="10"/>
  <c r="BI207" i="10"/>
  <c r="BI253" i="10" s="1"/>
  <c r="S19" i="10" s="1"/>
  <c r="BN215" i="10"/>
  <c r="BN261" i="10" s="1"/>
  <c r="X27" i="10" s="1"/>
  <c r="BQ190" i="10"/>
  <c r="BT216" i="10"/>
  <c r="AU208" i="10"/>
  <c r="AU254" i="10" s="1"/>
  <c r="E20" i="10" s="1"/>
  <c r="AZ204" i="10"/>
  <c r="AZ250" i="10" s="1"/>
  <c r="J16" i="10" s="1"/>
  <c r="BB197" i="10"/>
  <c r="BG210" i="10"/>
  <c r="BG256" i="10" s="1"/>
  <c r="Q22" i="10" s="1"/>
  <c r="AS198" i="10"/>
  <c r="AU216" i="10"/>
  <c r="AX215" i="10"/>
  <c r="AZ223" i="10"/>
  <c r="BA201" i="10"/>
  <c r="BA247" i="10" s="1"/>
  <c r="K13" i="10" s="1"/>
  <c r="BB221" i="10"/>
  <c r="BC199" i="10"/>
  <c r="BC245" i="10" s="1"/>
  <c r="M11" i="10" s="1"/>
  <c r="BE209" i="10"/>
  <c r="BE255" i="10" s="1"/>
  <c r="O21" i="10" s="1"/>
  <c r="BG223" i="10"/>
  <c r="BG269" i="10" s="1"/>
  <c r="Q35" i="10" s="1"/>
  <c r="BG202" i="10"/>
  <c r="BG248" i="10" s="1"/>
  <c r="Q14" i="10" s="1"/>
  <c r="BH208" i="10"/>
  <c r="BH254" i="10" s="1"/>
  <c r="R20" i="10" s="1"/>
  <c r="BK189" i="10"/>
  <c r="BK235" i="10" s="1"/>
  <c r="U1" i="10" s="1"/>
  <c r="BL208" i="10"/>
  <c r="BL254" i="10" s="1"/>
  <c r="V20" i="10" s="1"/>
  <c r="BN200" i="10"/>
  <c r="BN246" i="10" s="1"/>
  <c r="X12" i="10" s="1"/>
  <c r="BQ211" i="10"/>
  <c r="BQ257" i="10" s="1"/>
  <c r="AA23" i="10" s="1"/>
  <c r="BS201" i="10"/>
  <c r="BS247" i="10" s="1"/>
  <c r="AC13" i="10" s="1"/>
  <c r="AQ201" i="10"/>
  <c r="AQ247" i="10" s="1"/>
  <c r="A13" i="10" s="1"/>
  <c r="AU209" i="10"/>
  <c r="AU255" i="10" s="1"/>
  <c r="E21" i="10" s="1"/>
  <c r="AZ206" i="10"/>
  <c r="AZ252" i="10" s="1"/>
  <c r="J18" i="10" s="1"/>
  <c r="BD214" i="10"/>
  <c r="BD260" i="10" s="1"/>
  <c r="N26" i="10" s="1"/>
  <c r="BF207" i="10"/>
  <c r="BF253" i="10" s="1"/>
  <c r="P19" i="10" s="1"/>
  <c r="BJ193" i="10"/>
  <c r="BJ239" i="10" s="1"/>
  <c r="T5" i="10" s="1"/>
  <c r="BM215" i="10"/>
  <c r="BM261" i="10" s="1"/>
  <c r="W27" i="10" s="1"/>
  <c r="BN223" i="10"/>
  <c r="BN269" i="10" s="1"/>
  <c r="X35" i="10" s="1"/>
  <c r="BP221" i="10"/>
  <c r="BR205" i="10"/>
  <c r="BR251" i="10" s="1"/>
  <c r="AB17" i="10" s="1"/>
  <c r="BT200" i="10"/>
  <c r="AX212" i="10"/>
  <c r="AX258" i="10" s="1"/>
  <c r="BA198" i="10"/>
  <c r="BE222" i="10"/>
  <c r="BE268" i="10" s="1"/>
  <c r="O34" i="10" s="1"/>
  <c r="BG215" i="10"/>
  <c r="BG261" i="10" s="1"/>
  <c r="Q27" i="10" s="1"/>
  <c r="BI214" i="10"/>
  <c r="BI260" i="10" s="1"/>
  <c r="S26" i="10" s="1"/>
  <c r="BH198" i="10"/>
  <c r="BH244" i="10" s="1"/>
  <c r="R10" i="10" s="1"/>
  <c r="BJ223" i="10"/>
  <c r="BJ269" i="10" s="1"/>
  <c r="T35" i="10" s="1"/>
  <c r="BJ207" i="10"/>
  <c r="BJ253" i="10" s="1"/>
  <c r="T19" i="10" s="1"/>
  <c r="BL222" i="10"/>
  <c r="BL268" i="10" s="1"/>
  <c r="V34" i="10" s="1"/>
  <c r="BL206" i="10"/>
  <c r="BL252" i="10" s="1"/>
  <c r="V18" i="10" s="1"/>
  <c r="BM189" i="10"/>
  <c r="BM235" i="10" s="1"/>
  <c r="W1" i="10" s="1"/>
  <c r="BN204" i="10"/>
  <c r="BN250" i="10" s="1"/>
  <c r="X16" i="10" s="1"/>
  <c r="BO202" i="10"/>
  <c r="BO248" i="10" s="1"/>
  <c r="Y14" i="10" s="1"/>
  <c r="BP202" i="10"/>
  <c r="BP248" i="10" s="1"/>
  <c r="Z14" i="10" s="1"/>
  <c r="BQ199" i="10"/>
  <c r="BR200" i="10"/>
  <c r="BS213" i="10"/>
  <c r="BU207" i="10"/>
  <c r="BU253" i="10" s="1"/>
  <c r="AE19" i="10" s="1"/>
  <c r="CE55" i="10"/>
  <c r="CA219" i="10"/>
  <c r="AZ197" i="10"/>
  <c r="BH213" i="10"/>
  <c r="BH259" i="10" s="1"/>
  <c r="R25" i="10" s="1"/>
  <c r="AZ222" i="10"/>
  <c r="BC219" i="10"/>
  <c r="BC265" i="10" s="1"/>
  <c r="M31" i="10" s="1"/>
  <c r="BD208" i="10"/>
  <c r="BD254" i="10" s="1"/>
  <c r="N20" i="10" s="1"/>
  <c r="BG206" i="10"/>
  <c r="BG252" i="10" s="1"/>
  <c r="Q18" i="10" s="1"/>
  <c r="BH199" i="10"/>
  <c r="BH245" i="10" s="1"/>
  <c r="R11" i="10" s="1"/>
  <c r="BJ208" i="10"/>
  <c r="BJ254" i="10" s="1"/>
  <c r="T20" i="10" s="1"/>
  <c r="BL207" i="10"/>
  <c r="BL253" i="10" s="1"/>
  <c r="V19" i="10" s="1"/>
  <c r="BN202" i="10"/>
  <c r="BN248" i="10" s="1"/>
  <c r="X14" i="10" s="1"/>
  <c r="BP200" i="10"/>
  <c r="BR202" i="10"/>
  <c r="BR248" i="10" s="1"/>
  <c r="AB14" i="10" s="1"/>
  <c r="BU205" i="10"/>
  <c r="BU251" i="10" s="1"/>
  <c r="AE17" i="10" s="1"/>
  <c r="AT210" i="10"/>
  <c r="AT256" i="10" s="1"/>
  <c r="D22" i="10" s="1"/>
  <c r="AX208" i="10"/>
  <c r="AX254" i="10" s="1"/>
  <c r="H20" i="10" s="1"/>
  <c r="BA190" i="10"/>
  <c r="BE220" i="10"/>
  <c r="BE266" i="10" s="1"/>
  <c r="O32" i="10" s="1"/>
  <c r="BF219" i="10"/>
  <c r="BF265" i="10" s="1"/>
  <c r="P31" i="10" s="1"/>
  <c r="BI208" i="10"/>
  <c r="BI254" i="10" s="1"/>
  <c r="S20" i="10" s="1"/>
  <c r="BK217" i="10"/>
  <c r="BK263" i="10" s="1"/>
  <c r="U29" i="10" s="1"/>
  <c r="BM216" i="10"/>
  <c r="BM262" i="10" s="1"/>
  <c r="W28" i="10" s="1"/>
  <c r="BN193" i="10"/>
  <c r="BN239" i="10" s="1"/>
  <c r="X5" i="10" s="1"/>
  <c r="BO225" i="10"/>
  <c r="BP191" i="10"/>
  <c r="BR218" i="10"/>
  <c r="AQ198" i="10"/>
  <c r="BA203" i="10"/>
  <c r="BA249" i="10" s="1"/>
  <c r="K15" i="10" s="1"/>
  <c r="BD189" i="10"/>
  <c r="BD235" i="10" s="1"/>
  <c r="N1" i="10" s="1"/>
  <c r="BJ191" i="10"/>
  <c r="BJ237" i="10" s="1"/>
  <c r="T3" i="10" s="1"/>
  <c r="BM192" i="10"/>
  <c r="BM238" i="10" s="1"/>
  <c r="W4" i="10" s="1"/>
  <c r="BQ206" i="10"/>
  <c r="BQ252" i="10" s="1"/>
  <c r="AA18" i="10" s="1"/>
  <c r="BT204" i="10"/>
  <c r="BT250" i="10" s="1"/>
  <c r="AD16" i="10" s="1"/>
  <c r="BO190" i="10"/>
  <c r="BU211" i="10"/>
  <c r="BU257" i="10" s="1"/>
  <c r="AE23" i="10" s="1"/>
  <c r="BC209" i="10"/>
  <c r="BC255" i="10" s="1"/>
  <c r="M21" i="10" s="1"/>
  <c r="BK224" i="10"/>
  <c r="BK270" i="10" s="1"/>
  <c r="U36" i="10" s="1"/>
  <c r="BN199" i="10"/>
  <c r="BN245" i="10" s="1"/>
  <c r="X11" i="10" s="1"/>
  <c r="BR194" i="10"/>
  <c r="BT208" i="10"/>
  <c r="BT254" i="10" s="1"/>
  <c r="AD20" i="10" s="1"/>
  <c r="AX198" i="10"/>
  <c r="BA192" i="10"/>
  <c r="BD212" i="10"/>
  <c r="BD258" i="10" s="1"/>
  <c r="N24" i="10" s="1"/>
  <c r="BG199" i="10"/>
  <c r="BG245" i="10" s="1"/>
  <c r="Q11" i="10" s="1"/>
  <c r="AT211" i="10"/>
  <c r="AT257" i="10" s="1"/>
  <c r="D23" i="10" s="1"/>
  <c r="AU211" i="10"/>
  <c r="AU257" i="10" s="1"/>
  <c r="E23" i="10" s="1"/>
  <c r="AY209" i="10"/>
  <c r="AY255" i="10" s="1"/>
  <c r="I21" i="10" s="1"/>
  <c r="BA217" i="10"/>
  <c r="AZ196" i="10"/>
  <c r="BC215" i="10"/>
  <c r="BC261" i="10" s="1"/>
  <c r="M27" i="10" s="1"/>
  <c r="BD225" i="10"/>
  <c r="BD271" i="10" s="1"/>
  <c r="N37" i="10" s="1"/>
  <c r="BD204" i="10"/>
  <c r="BD250" i="10" s="1"/>
  <c r="N16" i="10" s="1"/>
  <c r="BG218" i="10"/>
  <c r="BG264" i="10" s="1"/>
  <c r="Q30" i="10" s="1"/>
  <c r="BF197" i="10"/>
  <c r="BF243" i="10" s="1"/>
  <c r="P9" i="10" s="1"/>
  <c r="BH204" i="10"/>
  <c r="BH250" i="10" s="1"/>
  <c r="R16" i="10" s="1"/>
  <c r="BJ217" i="10"/>
  <c r="BJ263" i="10" s="1"/>
  <c r="T29" i="10" s="1"/>
  <c r="BL196" i="10"/>
  <c r="BL242" i="10" s="1"/>
  <c r="V8" i="10" s="1"/>
  <c r="BO214" i="10"/>
  <c r="BP194" i="10"/>
  <c r="BS222" i="10"/>
  <c r="AS215" i="10"/>
  <c r="AV198" i="10"/>
  <c r="AZ189" i="10"/>
  <c r="BD198" i="10"/>
  <c r="BD244" i="10" s="1"/>
  <c r="N10" i="10" s="1"/>
  <c r="BG196" i="10"/>
  <c r="BG242" i="10" s="1"/>
  <c r="Q8" i="10" s="1"/>
  <c r="BK212" i="10"/>
  <c r="BK258" i="10" s="1"/>
  <c r="U24" i="10" s="1"/>
  <c r="BM203" i="10"/>
  <c r="BM249" i="10" s="1"/>
  <c r="W15" i="10" s="1"/>
  <c r="BN207" i="10"/>
  <c r="BN253" i="10" s="1"/>
  <c r="X19" i="10" s="1"/>
  <c r="BP205" i="10"/>
  <c r="BP251" i="10" s="1"/>
  <c r="Z17" i="10" s="1"/>
  <c r="BS210" i="10"/>
  <c r="BS256" i="10" s="1"/>
  <c r="AC22" i="10" s="1"/>
  <c r="AQ211" i="10"/>
  <c r="AQ257" i="10" s="1"/>
  <c r="A23" i="10" s="1"/>
  <c r="AY201" i="10"/>
  <c r="AY247" i="10" s="1"/>
  <c r="I13" i="10" s="1"/>
  <c r="BC193" i="10"/>
  <c r="BC239" i="10" s="1"/>
  <c r="M5" i="10" s="1"/>
  <c r="BE206" i="10"/>
  <c r="BE252" i="10" s="1"/>
  <c r="O18" i="10" s="1"/>
  <c r="BF205" i="10"/>
  <c r="BF251" i="10" s="1"/>
  <c r="P17" i="10" s="1"/>
  <c r="BH210" i="10"/>
  <c r="BH256" i="10" s="1"/>
  <c r="R22" i="10" s="1"/>
  <c r="BH193" i="10"/>
  <c r="BH239" i="10" s="1"/>
  <c r="R5" i="10" s="1"/>
  <c r="BJ219" i="10"/>
  <c r="BJ265" i="10" s="1"/>
  <c r="T31" i="10" s="1"/>
  <c r="BJ203" i="10"/>
  <c r="BJ249" i="10" s="1"/>
  <c r="T15" i="10" s="1"/>
  <c r="BL218" i="10"/>
  <c r="BL264" i="10" s="1"/>
  <c r="V30" i="10" s="1"/>
  <c r="BL202" i="10"/>
  <c r="BL248" i="10" s="1"/>
  <c r="V14" i="10" s="1"/>
  <c r="BO192" i="10"/>
  <c r="BN196" i="10"/>
  <c r="BN242" i="10" s="1"/>
  <c r="X8" i="10" s="1"/>
  <c r="BQ218" i="10"/>
  <c r="BR219" i="10"/>
  <c r="BQ224" i="10"/>
  <c r="BU199" i="10"/>
  <c r="BP190" i="10"/>
  <c r="BR208" i="10"/>
  <c r="BR254" i="10" s="1"/>
  <c r="AB20" i="10" s="1"/>
  <c r="BP239" i="10" l="1"/>
  <c r="Z5" i="10" s="1"/>
  <c r="BB237" i="10"/>
  <c r="L3" i="10" s="1"/>
  <c r="BA260" i="10"/>
  <c r="K26" i="10" s="1"/>
  <c r="BR261" i="10"/>
  <c r="AB27" i="10" s="1"/>
  <c r="BS270" i="10"/>
  <c r="AC36" i="10" s="1"/>
  <c r="BP264" i="10"/>
  <c r="Z30" i="10" s="1"/>
  <c r="AZ266" i="10"/>
  <c r="J32" i="10" s="1"/>
  <c r="BO267" i="10"/>
  <c r="Y33" i="10" s="1"/>
  <c r="AR259" i="10"/>
  <c r="B25" i="10" s="1"/>
  <c r="AT260" i="10"/>
  <c r="D26" i="10" s="1"/>
  <c r="BS238" i="10"/>
  <c r="AC4" i="10" s="1"/>
  <c r="BB269" i="10"/>
  <c r="L35" i="10" s="1"/>
  <c r="AZ270" i="10"/>
  <c r="J36" i="10" s="1"/>
  <c r="BQ259" i="10"/>
  <c r="AA25" i="10" s="1"/>
  <c r="BY264" i="10"/>
  <c r="AI30" i="10" s="1"/>
  <c r="BO268" i="10"/>
  <c r="Y34" i="10" s="1"/>
  <c r="BR236" i="10"/>
  <c r="AB2" i="10" s="1"/>
  <c r="BB239" i="10"/>
  <c r="L5" i="10" s="1"/>
  <c r="BU271" i="10"/>
  <c r="AE37" i="10" s="1"/>
  <c r="BR238" i="10"/>
  <c r="AB4" i="10" s="1"/>
  <c r="BP261" i="10"/>
  <c r="Z27" i="10" s="1"/>
  <c r="H24" i="10"/>
  <c r="BT261" i="10"/>
  <c r="AD27" i="10" s="1"/>
  <c r="BR260" i="10"/>
  <c r="AB26" i="10" s="1"/>
  <c r="BQ263" i="10"/>
  <c r="AA29" i="10" s="1"/>
  <c r="BO266" i="10"/>
  <c r="Y32" i="10" s="1"/>
  <c r="BA259" i="10"/>
  <c r="K25" i="10" s="1"/>
  <c r="BB260" i="10"/>
  <c r="L26" i="10" s="1"/>
  <c r="AV259" i="10"/>
  <c r="F25" i="10" s="1"/>
  <c r="BQ240" i="10"/>
  <c r="AA6" i="10" s="1"/>
  <c r="BA237" i="10"/>
  <c r="K3" i="10" s="1"/>
  <c r="BR270" i="10"/>
  <c r="AB36" i="10" s="1"/>
  <c r="BQ235" i="10"/>
  <c r="AA1" i="10" s="1"/>
  <c r="BP265" i="10"/>
  <c r="Z31" i="10" s="1"/>
  <c r="BT270" i="10"/>
  <c r="AD36" i="10" s="1"/>
  <c r="BQ268" i="10"/>
  <c r="AA34" i="10" s="1"/>
  <c r="BO270" i="10"/>
  <c r="Y36" i="10" s="1"/>
  <c r="AZ262" i="10"/>
  <c r="J28" i="10" s="1"/>
  <c r="AT259" i="10"/>
  <c r="D25" i="10" s="1"/>
  <c r="BB268" i="10"/>
  <c r="L34" i="10" s="1"/>
  <c r="BY246" i="10"/>
  <c r="AI12" i="10" s="1"/>
  <c r="BZ268" i="10"/>
  <c r="AJ34" i="10" s="1"/>
  <c r="BR243" i="10"/>
  <c r="AB9" i="10" s="1"/>
  <c r="BO244" i="10"/>
  <c r="Y10" i="10" s="1"/>
  <c r="BS240" i="10"/>
  <c r="AC6" i="10" s="1"/>
  <c r="BB265" i="10"/>
  <c r="L31" i="10" s="1"/>
  <c r="BA266" i="10"/>
  <c r="K32" i="10" s="1"/>
  <c r="AU263" i="10"/>
  <c r="E29" i="10" s="1"/>
  <c r="BB244" i="10"/>
  <c r="L10" i="10" s="1"/>
  <c r="AS262" i="10"/>
  <c r="C28" i="10" s="1"/>
  <c r="BV269" i="10"/>
  <c r="AF35" i="10" s="1"/>
  <c r="AV261" i="10"/>
  <c r="F27" i="10" s="1"/>
  <c r="AZ245" i="10"/>
  <c r="J11" i="10" s="1"/>
  <c r="AV260" i="10"/>
  <c r="F26" i="10" s="1"/>
  <c r="BV245" i="10"/>
  <c r="AF11" i="10" s="1"/>
  <c r="BW259" i="10"/>
  <c r="AG25" i="10" s="1"/>
  <c r="CA259" i="10"/>
  <c r="AK25" i="10" s="1"/>
  <c r="BZ263" i="10"/>
  <c r="AJ29" i="10" s="1"/>
  <c r="BW245" i="10"/>
  <c r="AG11" i="10" s="1"/>
  <c r="BY262" i="10"/>
  <c r="AI28" i="10" s="1"/>
  <c r="AS263" i="10"/>
  <c r="C29" i="10" s="1"/>
  <c r="AV262" i="10"/>
  <c r="F28" i="10" s="1"/>
  <c r="BZ267" i="10"/>
  <c r="AJ33" i="10" s="1"/>
  <c r="BX266" i="10"/>
  <c r="AH32" i="10" s="1"/>
  <c r="CA244" i="10"/>
  <c r="AK10" i="10" s="1"/>
  <c r="CA267" i="10"/>
  <c r="AK33" i="10" s="1"/>
  <c r="AQ259" i="10"/>
  <c r="A25" i="10" s="1"/>
  <c r="AZ240" i="10"/>
  <c r="J6" i="10" s="1"/>
  <c r="AX263" i="10"/>
  <c r="H29" i="10" s="1"/>
  <c r="BZ265" i="10"/>
  <c r="AJ31" i="10" s="1"/>
  <c r="BX259" i="10"/>
  <c r="AH25" i="10" s="1"/>
  <c r="BW269" i="10"/>
  <c r="AG35" i="10" s="1"/>
  <c r="BW262" i="10"/>
  <c r="AG28" i="10" s="1"/>
  <c r="BZ270" i="10"/>
  <c r="AJ36" i="10" s="1"/>
  <c r="BQ264" i="10"/>
  <c r="AA30" i="10" s="1"/>
  <c r="BQ245" i="10"/>
  <c r="AA11" i="10" s="1"/>
  <c r="BB267" i="10"/>
  <c r="L33" i="10" s="1"/>
  <c r="AS245" i="10"/>
  <c r="C11" i="10" s="1"/>
  <c r="BU245" i="10"/>
  <c r="AE11" i="10" s="1"/>
  <c r="AZ235" i="10"/>
  <c r="J1" i="10" s="1"/>
  <c r="BP240" i="10"/>
  <c r="Z6" i="10" s="1"/>
  <c r="BR240" i="10"/>
  <c r="AB6" i="10" s="1"/>
  <c r="AQ244" i="10"/>
  <c r="A10" i="10" s="1"/>
  <c r="BA244" i="10"/>
  <c r="K10" i="10" s="1"/>
  <c r="BP267" i="10"/>
  <c r="Z33" i="10" s="1"/>
  <c r="AS244" i="10"/>
  <c r="C10" i="10" s="1"/>
  <c r="BU260" i="10"/>
  <c r="AE26" i="10" s="1"/>
  <c r="BR237" i="10"/>
  <c r="AB3" i="10" s="1"/>
  <c r="BB235" i="10"/>
  <c r="L1" i="10" s="1"/>
  <c r="BY259" i="10"/>
  <c r="AI25" i="10" s="1"/>
  <c r="BU261" i="10"/>
  <c r="AE27" i="10" s="1"/>
  <c r="BQ271" i="10"/>
  <c r="AA37" i="10" s="1"/>
  <c r="BQ243" i="10"/>
  <c r="AA9" i="10" s="1"/>
  <c r="AZ246" i="10"/>
  <c r="J12" i="10" s="1"/>
  <c r="BS243" i="10"/>
  <c r="AC9" i="10" s="1"/>
  <c r="BO264" i="10"/>
  <c r="Y30" i="10" s="1"/>
  <c r="BB261" i="10"/>
  <c r="L27" i="10" s="1"/>
  <c r="BR239" i="10"/>
  <c r="AB5" i="10" s="1"/>
  <c r="AV263" i="10"/>
  <c r="F29" i="10" s="1"/>
  <c r="AT245" i="10"/>
  <c r="D11" i="10" s="1"/>
  <c r="BO262" i="10"/>
  <c r="Y28" i="10" s="1"/>
  <c r="AU259" i="10"/>
  <c r="E25" i="10" s="1"/>
  <c r="BZ261" i="10"/>
  <c r="AJ27" i="10" s="1"/>
  <c r="BU270" i="10"/>
  <c r="AE36" i="10" s="1"/>
  <c r="BQ260" i="10"/>
  <c r="AA26" i="10" s="1"/>
  <c r="BS261" i="10"/>
  <c r="AC27" i="10" s="1"/>
  <c r="BQ242" i="10"/>
  <c r="AA8" i="10" s="1"/>
  <c r="BO245" i="10"/>
  <c r="Y11" i="10" s="1"/>
  <c r="BO235" i="10"/>
  <c r="Y1" i="10" s="1"/>
  <c r="AZ239" i="10"/>
  <c r="J5" i="10" s="1"/>
  <c r="AS259" i="10"/>
  <c r="C25" i="10" s="1"/>
  <c r="BR244" i="10"/>
  <c r="AB10" i="10" s="1"/>
  <c r="BA270" i="10"/>
  <c r="K36" i="10" s="1"/>
  <c r="BY265" i="10"/>
  <c r="AI31" i="10" s="1"/>
  <c r="BZ262" i="10"/>
  <c r="AJ28" i="10" s="1"/>
  <c r="AQ246" i="10"/>
  <c r="A12" i="10" s="1"/>
  <c r="BO243" i="10"/>
  <c r="Y9" i="10" s="1"/>
  <c r="BB236" i="10"/>
  <c r="L2" i="10" s="1"/>
  <c r="BR262" i="10"/>
  <c r="AB28" i="10" s="1"/>
  <c r="BT271" i="10"/>
  <c r="AD37" i="10" s="1"/>
  <c r="BQ269" i="10"/>
  <c r="AA35" i="10" s="1"/>
  <c r="AZ260" i="10"/>
  <c r="J26" i="10" s="1"/>
  <c r="BQ246" i="10"/>
  <c r="AA12" i="10" s="1"/>
  <c r="BB271" i="10"/>
  <c r="L37" i="10" s="1"/>
  <c r="BA242" i="10"/>
  <c r="K8" i="10" s="1"/>
  <c r="I25" i="10"/>
  <c r="AT261" i="10"/>
  <c r="D27" i="10" s="1"/>
  <c r="BU259" i="10"/>
  <c r="AE25" i="10" s="1"/>
  <c r="BS239" i="10"/>
  <c r="AC5" i="10" s="1"/>
  <c r="AY263" i="10"/>
  <c r="I29" i="10" s="1"/>
  <c r="AZ259" i="10"/>
  <c r="J25" i="10" s="1"/>
  <c r="BX267" i="10"/>
  <c r="AH33" i="10" s="1"/>
  <c r="AT244" i="10"/>
  <c r="D10" i="10" s="1"/>
  <c r="BT268" i="10"/>
  <c r="AD34" i="10" s="1"/>
  <c r="BQ244" i="10"/>
  <c r="AA10" i="10" s="1"/>
  <c r="AZ244" i="10"/>
  <c r="J10" i="10" s="1"/>
  <c r="BS269" i="10"/>
  <c r="AC35" i="10" s="1"/>
  <c r="BQ238" i="10"/>
  <c r="AA4" i="10" s="1"/>
  <c r="BP269" i="10"/>
  <c r="Z35" i="10" s="1"/>
  <c r="BB240" i="10"/>
  <c r="L6" i="10" s="1"/>
  <c r="BP242" i="10"/>
  <c r="Z8" i="10" s="1"/>
  <c r="BB263" i="10"/>
  <c r="L29" i="10" s="1"/>
  <c r="BA264" i="10"/>
  <c r="K30" i="10" s="1"/>
  <c r="BW260" i="10"/>
  <c r="AG26" i="10" s="1"/>
  <c r="BB262" i="10"/>
  <c r="L28" i="10" s="1"/>
  <c r="AR260" i="10"/>
  <c r="B26" i="10" s="1"/>
  <c r="BX265" i="10"/>
  <c r="AH31" i="10" s="1"/>
  <c r="BV260" i="10"/>
  <c r="AF26" i="10" s="1"/>
  <c r="BX270" i="10"/>
  <c r="AH36" i="10" s="1"/>
  <c r="BV244" i="10"/>
  <c r="AF10" i="10" s="1"/>
  <c r="BY245" i="10"/>
  <c r="AI11" i="10" s="1"/>
  <c r="BZ245" i="10"/>
  <c r="AJ11" i="10" s="1"/>
  <c r="BZ244" i="10"/>
  <c r="AJ10" i="10" s="1"/>
  <c r="BZ269" i="10"/>
  <c r="AJ35" i="10" s="1"/>
  <c r="BB264" i="10"/>
  <c r="L30" i="10" s="1"/>
  <c r="CA271" i="10"/>
  <c r="AK37" i="10" s="1"/>
  <c r="BY271" i="10"/>
  <c r="AI37" i="10" s="1"/>
  <c r="CA266" i="10"/>
  <c r="AK32" i="10" s="1"/>
  <c r="BV270" i="10"/>
  <c r="AF36" i="10" s="1"/>
  <c r="BX264" i="10"/>
  <c r="AH30" i="10" s="1"/>
  <c r="AT246" i="10"/>
  <c r="D12" i="10" s="1"/>
  <c r="AT263" i="10"/>
  <c r="D29" i="10" s="1"/>
  <c r="BW270" i="10"/>
  <c r="AG36" i="10" s="1"/>
  <c r="CA264" i="10"/>
  <c r="AK30" i="10" s="1"/>
  <c r="BY244" i="10"/>
  <c r="AI10" i="10" s="1"/>
  <c r="BY267" i="10"/>
  <c r="AI33" i="10" s="1"/>
  <c r="BP236" i="10"/>
  <c r="Z2" i="10" s="1"/>
  <c r="BS268" i="10"/>
  <c r="AC34" i="10" s="1"/>
  <c r="BA263" i="10"/>
  <c r="K29" i="10" s="1"/>
  <c r="BO271" i="10"/>
  <c r="Y37" i="10" s="1"/>
  <c r="BP246" i="10"/>
  <c r="Z12" i="10" s="1"/>
  <c r="AZ268" i="10"/>
  <c r="J34" i="10" s="1"/>
  <c r="AU262" i="10"/>
  <c r="E28" i="10" s="1"/>
  <c r="BS271" i="10"/>
  <c r="AC37" i="10" s="1"/>
  <c r="I24" i="10"/>
  <c r="BQ270" i="10"/>
  <c r="AA36" i="10" s="1"/>
  <c r="BO238" i="10"/>
  <c r="Y4" i="10" s="1"/>
  <c r="AV244" i="10"/>
  <c r="F10" i="10" s="1"/>
  <c r="BO260" i="10"/>
  <c r="Y26" i="10" s="1"/>
  <c r="BA238" i="10"/>
  <c r="K4" i="10" s="1"/>
  <c r="BO236" i="10"/>
  <c r="Y2" i="10" s="1"/>
  <c r="BR264" i="10"/>
  <c r="AB30" i="10" s="1"/>
  <c r="AZ243" i="10"/>
  <c r="J9" i="10" s="1"/>
  <c r="BS259" i="10"/>
  <c r="AC25" i="10" s="1"/>
  <c r="AZ269" i="10"/>
  <c r="J35" i="10" s="1"/>
  <c r="BT262" i="10"/>
  <c r="AD28" i="10" s="1"/>
  <c r="BA246" i="10"/>
  <c r="K12" i="10" s="1"/>
  <c r="BA271" i="10"/>
  <c r="K37" i="10" s="1"/>
  <c r="AU245" i="10"/>
  <c r="E11" i="10" s="1"/>
  <c r="BP262" i="10"/>
  <c r="Z28" i="10" s="1"/>
  <c r="BB245" i="10"/>
  <c r="L11" i="10" s="1"/>
  <c r="AX245" i="10"/>
  <c r="H11" i="10" s="1"/>
  <c r="BS262" i="10"/>
  <c r="AC28" i="10" s="1"/>
  <c r="H25" i="10"/>
  <c r="AY261" i="10"/>
  <c r="I27" i="10" s="1"/>
  <c r="BO246" i="10"/>
  <c r="Y12" i="10" s="1"/>
  <c r="AX260" i="10"/>
  <c r="H26" i="10" s="1"/>
  <c r="BY261" i="10"/>
  <c r="AI27" i="10" s="1"/>
  <c r="BR235" i="10"/>
  <c r="AB1" i="10" s="1"/>
  <c r="BU269" i="10"/>
  <c r="AE35" i="10" s="1"/>
  <c r="BP268" i="10"/>
  <c r="Z34" i="10" s="1"/>
  <c r="BB259" i="10"/>
  <c r="L25" i="10" s="1"/>
  <c r="BP259" i="10"/>
  <c r="Z25" i="10" s="1"/>
  <c r="BU262" i="10"/>
  <c r="AE28" i="10" s="1"/>
  <c r="BW246" i="10"/>
  <c r="AG12" i="10" s="1"/>
  <c r="BR242" i="10"/>
  <c r="AB8" i="10" s="1"/>
  <c r="BR271" i="10"/>
  <c r="AB37" i="10" s="1"/>
  <c r="BP263" i="10"/>
  <c r="Z29" i="10" s="1"/>
  <c r="AY245" i="10"/>
  <c r="I11" i="10" s="1"/>
  <c r="BS246" i="10"/>
  <c r="AC12" i="10" s="1"/>
  <c r="BO261" i="10"/>
  <c r="Y27" i="10" s="1"/>
  <c r="BR269" i="10"/>
  <c r="AB35" i="10" s="1"/>
  <c r="BP235" i="10"/>
  <c r="Z1" i="10" s="1"/>
  <c r="BP266" i="10"/>
  <c r="Z32" i="10" s="1"/>
  <c r="AZ237" i="10"/>
  <c r="J3" i="10" s="1"/>
  <c r="BZ266" i="10"/>
  <c r="AJ32" i="10" s="1"/>
  <c r="BA268" i="10"/>
  <c r="K34" i="10" s="1"/>
  <c r="BQ237" i="10"/>
  <c r="AA3" i="10" s="1"/>
  <c r="BR266" i="10"/>
  <c r="AB32" i="10" s="1"/>
  <c r="BP271" i="10"/>
  <c r="Z37" i="10" s="1"/>
  <c r="BT260" i="10"/>
  <c r="AD26" i="10" s="1"/>
  <c r="BS242" i="10"/>
  <c r="AC8" i="10" s="1"/>
  <c r="BQ262" i="10"/>
  <c r="AA28" i="10" s="1"/>
  <c r="BO265" i="10"/>
  <c r="Y31" i="10" s="1"/>
  <c r="BR267" i="10"/>
  <c r="AB33" i="10" s="1"/>
  <c r="BQ239" i="10"/>
  <c r="AA5" i="10" s="1"/>
  <c r="BP270" i="10"/>
  <c r="Z36" i="10" s="1"/>
  <c r="BO237" i="10"/>
  <c r="Y3" i="10" s="1"/>
  <c r="BA239" i="10"/>
  <c r="K5" i="10" s="1"/>
  <c r="AY262" i="10"/>
  <c r="I28" i="10" s="1"/>
  <c r="BX269" i="10"/>
  <c r="AH35" i="10" s="1"/>
  <c r="BO259" i="10"/>
  <c r="Y25" i="10" s="1"/>
  <c r="BA240" i="10"/>
  <c r="K6" i="10" s="1"/>
  <c r="BA265" i="10"/>
  <c r="K31" i="10" s="1"/>
  <c r="BA245" i="10"/>
  <c r="K11" i="10" s="1"/>
  <c r="AX262" i="10"/>
  <c r="H28" i="10" s="1"/>
  <c r="AQ245" i="10"/>
  <c r="A11" i="10" s="1"/>
  <c r="BU268" i="10"/>
  <c r="AE34" i="10" s="1"/>
  <c r="BS235" i="10"/>
  <c r="AC1" i="10" s="1"/>
  <c r="BB238" i="10"/>
  <c r="L4" i="10" s="1"/>
  <c r="BA267" i="10"/>
  <c r="K33" i="10" s="1"/>
  <c r="BX246" i="10"/>
  <c r="AH12" i="10" s="1"/>
  <c r="BW268" i="10"/>
  <c r="AG34" i="10" s="1"/>
  <c r="CA270" i="10"/>
  <c r="AK36" i="10" s="1"/>
  <c r="AT262" i="10"/>
  <c r="D28" i="10" s="1"/>
  <c r="BB270" i="10"/>
  <c r="L36" i="10" s="1"/>
  <c r="AZ261" i="10"/>
  <c r="J27" i="10" s="1"/>
  <c r="AU244" i="10"/>
  <c r="E10" i="10" s="1"/>
  <c r="BY268" i="10"/>
  <c r="AI34" i="10" s="1"/>
  <c r="CA263" i="10"/>
  <c r="AK29" i="10" s="1"/>
  <c r="BX260" i="10"/>
  <c r="AH26" i="10" s="1"/>
  <c r="BZ259" i="10"/>
  <c r="AJ25" i="10" s="1"/>
  <c r="BX271" i="10"/>
  <c r="AH37" i="10" s="1"/>
  <c r="BW261" i="10"/>
  <c r="AG27" i="10" s="1"/>
  <c r="BX268" i="10"/>
  <c r="AH34" i="10" s="1"/>
  <c r="BX263" i="10"/>
  <c r="AH29" i="10" s="1"/>
  <c r="AR245" i="10"/>
  <c r="B11" i="10" s="1"/>
  <c r="AZ263" i="10"/>
  <c r="J29" i="10" s="1"/>
  <c r="AV246" i="10"/>
  <c r="F12" i="10" s="1"/>
  <c r="BV262" i="10"/>
  <c r="AF28" i="10" s="1"/>
  <c r="BY266" i="10"/>
  <c r="AI32" i="10" s="1"/>
  <c r="BY260" i="10"/>
  <c r="AI26" i="10" s="1"/>
  <c r="BB266" i="10"/>
  <c r="L32" i="10" s="1"/>
  <c r="AY260" i="10"/>
  <c r="I26" i="10" s="1"/>
  <c r="BZ246" i="10"/>
  <c r="AJ12" i="10" s="1"/>
  <c r="BY270" i="10"/>
  <c r="AI36" i="10" s="1"/>
  <c r="BU244" i="10"/>
  <c r="AE10" i="10" s="1"/>
  <c r="BX244" i="10"/>
  <c r="AH10" i="10" s="1"/>
  <c r="CA245" i="10"/>
  <c r="AK11" i="10" s="1"/>
  <c r="BZ260" i="10"/>
  <c r="AJ26" i="10" s="1"/>
  <c r="CA262" i="10"/>
  <c r="AK28" i="10" s="1"/>
  <c r="BW244" i="10"/>
  <c r="AG10" i="10" s="1"/>
  <c r="BR265" i="10"/>
  <c r="AB31" i="10" s="1"/>
  <c r="AS261" i="10"/>
  <c r="C27" i="10" s="1"/>
  <c r="AZ242" i="10"/>
  <c r="J8" i="10" s="1"/>
  <c r="AX244" i="10"/>
  <c r="H10" i="10" s="1"/>
  <c r="BP237" i="10"/>
  <c r="Z3" i="10" s="1"/>
  <c r="BA236" i="10"/>
  <c r="K2" i="10" s="1"/>
  <c r="CA265" i="10"/>
  <c r="AK31" i="10" s="1"/>
  <c r="BR246" i="10"/>
  <c r="AB12" i="10" s="1"/>
  <c r="BT246" i="10"/>
  <c r="AD12" i="10" s="1"/>
  <c r="AX261" i="10"/>
  <c r="H27" i="10" s="1"/>
  <c r="BB243" i="10"/>
  <c r="L9" i="10" s="1"/>
  <c r="BQ236" i="10"/>
  <c r="AA2" i="10" s="1"/>
  <c r="BS237" i="10"/>
  <c r="AC3" i="10" s="1"/>
  <c r="BA262" i="10"/>
  <c r="K28" i="10" s="1"/>
  <c r="BP244" i="10"/>
  <c r="Z10" i="10" s="1"/>
  <c r="AU246" i="10"/>
  <c r="E12" i="10" s="1"/>
  <c r="BP243" i="10"/>
  <c r="Z9" i="10" s="1"/>
  <c r="BQ266" i="10"/>
  <c r="AA32" i="10" s="1"/>
  <c r="BU246" i="10"/>
  <c r="AE12" i="10" s="1"/>
  <c r="BT259" i="10"/>
  <c r="AD25" i="10" s="1"/>
  <c r="BQ261" i="10"/>
  <c r="AA27" i="10" s="1"/>
  <c r="BQ265" i="10"/>
  <c r="AA31" i="10" s="1"/>
  <c r="BO240" i="10"/>
  <c r="Y6" i="10" s="1"/>
  <c r="BA235" i="10"/>
  <c r="K1" i="10" s="1"/>
  <c r="BS236" i="10"/>
  <c r="AC2" i="10" s="1"/>
  <c r="BS245" i="10"/>
  <c r="AC11" i="10" s="1"/>
  <c r="BS244" i="10"/>
  <c r="AC10" i="10" s="1"/>
  <c r="BO263" i="10"/>
  <c r="Y29" i="10" s="1"/>
  <c r="BP245" i="10"/>
  <c r="Z11" i="10" s="1"/>
  <c r="BA261" i="10"/>
  <c r="K27" i="10" s="1"/>
  <c r="BT245" i="10"/>
  <c r="AD11" i="10" s="1"/>
  <c r="AY244" i="10"/>
  <c r="I10" i="10" s="1"/>
  <c r="AS246" i="10"/>
  <c r="C12" i="10" s="1"/>
  <c r="BX245" i="10"/>
  <c r="AH11" i="10" s="1"/>
  <c r="AZ267" i="10"/>
  <c r="J33" i="10" s="1"/>
  <c r="BR259" i="10"/>
  <c r="AB25" i="10" s="1"/>
  <c r="AU260" i="10"/>
  <c r="E26" i="10" s="1"/>
  <c r="BP260" i="10"/>
  <c r="Z26" i="10" s="1"/>
  <c r="BR245" i="10"/>
  <c r="AB11" i="10" s="1"/>
  <c r="AZ264" i="10"/>
  <c r="J30" i="10" s="1"/>
  <c r="AU261" i="10"/>
  <c r="E27" i="10" s="1"/>
  <c r="AV245" i="10"/>
  <c r="F11" i="10" s="1"/>
  <c r="BV259" i="10"/>
  <c r="AF25" i="10" s="1"/>
  <c r="BS260" i="10"/>
  <c r="AC26" i="10" s="1"/>
  <c r="BT269" i="10"/>
  <c r="AD35" i="10" s="1"/>
  <c r="BQ267" i="10"/>
  <c r="AA33" i="10" s="1"/>
  <c r="BO269" i="10"/>
  <c r="Y35" i="10" s="1"/>
  <c r="BR263" i="10"/>
  <c r="AB29" i="10" s="1"/>
  <c r="BP238" i="10"/>
  <c r="Z4" i="10" s="1"/>
  <c r="BO242" i="10"/>
  <c r="Y8" i="10" s="1"/>
  <c r="BO239" i="10"/>
  <c r="Y5" i="10" s="1"/>
  <c r="BA243" i="10"/>
  <c r="K9" i="10" s="1"/>
  <c r="BX261" i="10"/>
  <c r="AH27" i="10" s="1"/>
  <c r="BV271" i="10"/>
  <c r="AF37" i="10" s="1"/>
  <c r="BB246" i="10"/>
  <c r="L12" i="10" s="1"/>
  <c r="AZ236" i="10"/>
  <c r="J2" i="10" s="1"/>
  <c r="BA269" i="10"/>
  <c r="K35" i="10" s="1"/>
  <c r="AR244" i="10"/>
  <c r="B10" i="10" s="1"/>
  <c r="BY269" i="10"/>
  <c r="AI35" i="10" s="1"/>
  <c r="BZ264" i="10"/>
  <c r="AJ30" i="10" s="1"/>
  <c r="BV246" i="10"/>
  <c r="AF12" i="10" s="1"/>
  <c r="BW271" i="10"/>
  <c r="AG37" i="10" s="1"/>
  <c r="CA269" i="10"/>
  <c r="AK35" i="10" s="1"/>
  <c r="AZ238" i="10"/>
  <c r="J4" i="10" s="1"/>
  <c r="AZ271" i="10"/>
  <c r="J37" i="10" s="1"/>
  <c r="AR246" i="10"/>
  <c r="B12" i="10" s="1"/>
  <c r="BV261" i="10"/>
  <c r="AF27" i="10" s="1"/>
  <c r="CA260" i="10"/>
  <c r="AK26" i="10" s="1"/>
  <c r="CA261" i="10"/>
  <c r="AK27" i="10" s="1"/>
  <c r="BV268" i="10"/>
  <c r="AF34" i="10" s="1"/>
  <c r="BZ271" i="10"/>
  <c r="AJ37" i="10" s="1"/>
  <c r="BY263" i="10"/>
  <c r="AI29" i="10" s="1"/>
  <c r="BB242" i="10"/>
  <c r="L8" i="10" s="1"/>
  <c r="AZ265" i="10"/>
  <c r="J31" i="10" s="1"/>
  <c r="AS260" i="10"/>
  <c r="C26" i="10" s="1"/>
  <c r="BX262" i="10"/>
  <c r="AH28" i="10" s="1"/>
  <c r="CA246" i="10"/>
  <c r="AK12" i="10" s="1"/>
  <c r="CA268" i="10"/>
  <c r="AK34" i="10" s="1"/>
  <c r="BT244" i="10"/>
  <c r="AD10" i="10" s="1"/>
</calcChain>
</file>

<file path=xl/sharedStrings.xml><?xml version="1.0" encoding="utf-8"?>
<sst xmlns="http://schemas.openxmlformats.org/spreadsheetml/2006/main" count="752" uniqueCount="508">
  <si>
    <t>H</t>
  </si>
  <si>
    <t>L</t>
  </si>
  <si>
    <t>M</t>
  </si>
  <si>
    <t>Q</t>
  </si>
  <si>
    <t>Error Correction Level</t>
  </si>
  <si>
    <t>Version</t>
  </si>
  <si>
    <t>0100</t>
  </si>
  <si>
    <t>Byte Mode</t>
  </si>
  <si>
    <t>Byte Mode Indicator</t>
  </si>
  <si>
    <t>Error correction level</t>
  </si>
  <si>
    <t>Character Capacities by Version, Mode, and Error Correction</t>
  </si>
  <si>
    <t>Numeric Mode</t>
  </si>
  <si>
    <t>Alphanumeric Mode</t>
  </si>
  <si>
    <t>Kanji Mode</t>
  </si>
  <si>
    <t>Version and EC Level</t>
  </si>
  <si>
    <t>Total Number of Data Codewords for this Version and EC Level</t>
  </si>
  <si>
    <t>EC Codewords Per Block</t>
  </si>
  <si>
    <t>Number of Blocks in Group 1</t>
  </si>
  <si>
    <t>Number of Data Codewords in Each of Group 1's Blocks</t>
  </si>
  <si>
    <t>Number of Blocks in Group 2</t>
  </si>
  <si>
    <t>Number of Data Codewords in Each of Group 2's Blocks</t>
  </si>
  <si>
    <t>Total Data Codewords</t>
  </si>
  <si>
    <t>1-L</t>
  </si>
  <si>
    <t>(19*1) = 19</t>
  </si>
  <si>
    <t>1-M</t>
  </si>
  <si>
    <t>(16*1) = 16</t>
  </si>
  <si>
    <t>1-Q</t>
  </si>
  <si>
    <t>(13*1) = 13</t>
  </si>
  <si>
    <t>1-H</t>
  </si>
  <si>
    <t>(9*1) = 9</t>
  </si>
  <si>
    <t>2-L</t>
  </si>
  <si>
    <t>(34*1) = 34</t>
  </si>
  <si>
    <t>2-M</t>
  </si>
  <si>
    <t>(28*1) = 28</t>
  </si>
  <si>
    <t>2-Q</t>
  </si>
  <si>
    <t>(22*1) = 22</t>
  </si>
  <si>
    <t>2-H</t>
  </si>
  <si>
    <t>3-L</t>
  </si>
  <si>
    <t>(55*1) = 55</t>
  </si>
  <si>
    <t>3-M</t>
  </si>
  <si>
    <t>(44*1) = 44</t>
  </si>
  <si>
    <t>3-Q</t>
  </si>
  <si>
    <t>(17*2) = 34</t>
  </si>
  <si>
    <t>3-H</t>
  </si>
  <si>
    <t>(13*2) = 26</t>
  </si>
  <si>
    <t>4-L</t>
  </si>
  <si>
    <t>(80*1) = 80</t>
  </si>
  <si>
    <t>4-M</t>
  </si>
  <si>
    <t>(32*2) = 64</t>
  </si>
  <si>
    <t>4-Q</t>
  </si>
  <si>
    <t>(24*2) = 48</t>
  </si>
  <si>
    <t>4-H</t>
  </si>
  <si>
    <t>(9*4) = 36</t>
  </si>
  <si>
    <t>5-L</t>
  </si>
  <si>
    <t>(108*1) = 108</t>
  </si>
  <si>
    <t>5-M</t>
  </si>
  <si>
    <t>(43*2) = 86</t>
  </si>
  <si>
    <t>5-Q</t>
  </si>
  <si>
    <t>(15*2) + (16*2) = 62</t>
  </si>
  <si>
    <t>5-H</t>
  </si>
  <si>
    <t>(11*2) + (12*2) = 46</t>
  </si>
  <si>
    <t>6-L</t>
  </si>
  <si>
    <t>(68*2) = 136</t>
  </si>
  <si>
    <t>6-M</t>
  </si>
  <si>
    <t>(27*4) = 108</t>
  </si>
  <si>
    <t>6-Q</t>
  </si>
  <si>
    <t>(19*4) = 76</t>
  </si>
  <si>
    <t>6-H</t>
  </si>
  <si>
    <t>(15*4) = 60</t>
  </si>
  <si>
    <t>7-L</t>
  </si>
  <si>
    <t>(78*2) = 156</t>
  </si>
  <si>
    <t>7-M</t>
  </si>
  <si>
    <t>(31*4) = 124</t>
  </si>
  <si>
    <t>7-Q</t>
  </si>
  <si>
    <t>(14*2) + (15*4) = 88</t>
  </si>
  <si>
    <t>7-H</t>
  </si>
  <si>
    <t>(13*4) + (14*1) = 66</t>
  </si>
  <si>
    <t>8-L</t>
  </si>
  <si>
    <t>(97*2) = 194</t>
  </si>
  <si>
    <t>8-M</t>
  </si>
  <si>
    <t>(38*2) + (39*2) = 154</t>
  </si>
  <si>
    <t>8-Q</t>
  </si>
  <si>
    <t>(18*4) + (19*2) = 110</t>
  </si>
  <si>
    <t>8-H</t>
  </si>
  <si>
    <t>(14*4) + (15*2) = 86</t>
  </si>
  <si>
    <t>9-L</t>
  </si>
  <si>
    <t>(116*2) = 232</t>
  </si>
  <si>
    <t>9-M</t>
  </si>
  <si>
    <t>(36*3) + (37*2) = 182</t>
  </si>
  <si>
    <t>9-Q</t>
  </si>
  <si>
    <t>(16*4) + (17*4) = 132</t>
  </si>
  <si>
    <t>9-H</t>
  </si>
  <si>
    <t>(12*4) + (13*4) = 100</t>
  </si>
  <si>
    <t>10-L</t>
  </si>
  <si>
    <t>(68*2) + (69*2) = 274</t>
  </si>
  <si>
    <t>10-M</t>
  </si>
  <si>
    <t>(43*4) + (44*1) = 216</t>
  </si>
  <si>
    <t>10-Q</t>
  </si>
  <si>
    <t>(19*6) + (20*2) = 154</t>
  </si>
  <si>
    <t>10-H</t>
  </si>
  <si>
    <t>(15*6) + (16*2) = 122</t>
  </si>
  <si>
    <t>11-L</t>
  </si>
  <si>
    <t>(81*4) = 324</t>
  </si>
  <si>
    <t>11-M</t>
  </si>
  <si>
    <t>(50*1) + (51*4) = 254</t>
  </si>
  <si>
    <t>11-Q</t>
  </si>
  <si>
    <t>(22*4) + (23*4) = 180</t>
  </si>
  <si>
    <t>11-H</t>
  </si>
  <si>
    <t>(12*3) + (13*8) = 140</t>
  </si>
  <si>
    <t>12-L</t>
  </si>
  <si>
    <t>(92*2) + (93*2) = 370</t>
  </si>
  <si>
    <t>12-M</t>
  </si>
  <si>
    <t>(36*6) + (37*2) = 290</t>
  </si>
  <si>
    <t>12-Q</t>
  </si>
  <si>
    <t>(20*4) + (21*6) = 206</t>
  </si>
  <si>
    <t>12-H</t>
  </si>
  <si>
    <t>(14*7) + (15*4) = 158</t>
  </si>
  <si>
    <t>13-L</t>
  </si>
  <si>
    <t>(107*4) = 428</t>
  </si>
  <si>
    <t>13-M</t>
  </si>
  <si>
    <t>(37*8) + (38*1) = 334</t>
  </si>
  <si>
    <t>13-Q</t>
  </si>
  <si>
    <t>(20*8) + (21*4) = 244</t>
  </si>
  <si>
    <t>13-H</t>
  </si>
  <si>
    <t>(11*12) + (12*4) = 180</t>
  </si>
  <si>
    <t>14-L</t>
  </si>
  <si>
    <t>(115*3) + (116*1) = 461</t>
  </si>
  <si>
    <t>14-M</t>
  </si>
  <si>
    <t>(40*4) + (41*5) = 365</t>
  </si>
  <si>
    <t>14-Q</t>
  </si>
  <si>
    <t>(16*11) + (17*5) = 261</t>
  </si>
  <si>
    <t>14-H</t>
  </si>
  <si>
    <t>(12*11) + (13*5) = 197</t>
  </si>
  <si>
    <t>15-L</t>
  </si>
  <si>
    <t>(87*5) + (88*1) = 523</t>
  </si>
  <si>
    <t>15-M</t>
  </si>
  <si>
    <t>(41*5) + (42*5) = 415</t>
  </si>
  <si>
    <t>15-Q</t>
  </si>
  <si>
    <t>(24*5) + (25*7) = 295</t>
  </si>
  <si>
    <t>15-H</t>
  </si>
  <si>
    <t>(12*11) + (13*7) = 223</t>
  </si>
  <si>
    <t>16-L</t>
  </si>
  <si>
    <t>(98*5) + (99*1) = 589</t>
  </si>
  <si>
    <t>16-M</t>
  </si>
  <si>
    <t>(45*7) + (46*3) = 453</t>
  </si>
  <si>
    <t>16-Q</t>
  </si>
  <si>
    <t>(19*15) + (20*2) = 325</t>
  </si>
  <si>
    <t>16-H</t>
  </si>
  <si>
    <t>(15*3) + (16*13) = 253</t>
  </si>
  <si>
    <t>17-L</t>
  </si>
  <si>
    <t>(107*1) + (108*5) = 647</t>
  </si>
  <si>
    <t>17-M</t>
  </si>
  <si>
    <t>(46*10) + (47*1) = 507</t>
  </si>
  <si>
    <t>17-Q</t>
  </si>
  <si>
    <t>(22*1) + (23*15) = 367</t>
  </si>
  <si>
    <t>17-H</t>
  </si>
  <si>
    <t>(14*2) + (15*17) = 283</t>
  </si>
  <si>
    <t>18-L</t>
  </si>
  <si>
    <t>(120*5) + (121*1) = 721</t>
  </si>
  <si>
    <t>18-M</t>
  </si>
  <si>
    <t>(43*9) + (44*4) = 563</t>
  </si>
  <si>
    <t>18-Q</t>
  </si>
  <si>
    <t>(22*17) + (23*1) = 397</t>
  </si>
  <si>
    <t>18-H</t>
  </si>
  <si>
    <t>(14*2) + (15*19) = 313</t>
  </si>
  <si>
    <t>19-L</t>
  </si>
  <si>
    <t>(113*3) + (114*4) = 795</t>
  </si>
  <si>
    <t>19-M</t>
  </si>
  <si>
    <t>(44*3) + (45*11) = 627</t>
  </si>
  <si>
    <t>19-Q</t>
  </si>
  <si>
    <t>(21*17) + (22*4) = 445</t>
  </si>
  <si>
    <t>19-H</t>
  </si>
  <si>
    <t>(13*9) + (14*16) = 341</t>
  </si>
  <si>
    <t>20-L</t>
  </si>
  <si>
    <t>(107*3) + (108*5) = 861</t>
  </si>
  <si>
    <t>20-M</t>
  </si>
  <si>
    <t>(41*3) + (42*13) = 669</t>
  </si>
  <si>
    <t>20-Q</t>
  </si>
  <si>
    <t>(24*15) + (25*5) = 485</t>
  </si>
  <si>
    <t>20-H</t>
  </si>
  <si>
    <t>(15*15) + (16*10) = 385</t>
  </si>
  <si>
    <t>21-L</t>
  </si>
  <si>
    <t>(116*4) + (117*4) = 932</t>
  </si>
  <si>
    <t>21-M</t>
  </si>
  <si>
    <t>(42*17) = 714</t>
  </si>
  <si>
    <t>21-Q</t>
  </si>
  <si>
    <t>(22*17) + (23*6) = 512</t>
  </si>
  <si>
    <t>21-H</t>
  </si>
  <si>
    <t>(16*19) + (17*6) = 406</t>
  </si>
  <si>
    <t>22-L</t>
  </si>
  <si>
    <t>(111*2) + (112*7) = 1006</t>
  </si>
  <si>
    <t>22-M</t>
  </si>
  <si>
    <t>(46*17) = 782</t>
  </si>
  <si>
    <t>22-Q</t>
  </si>
  <si>
    <t>(24*7) + (25*16) = 568</t>
  </si>
  <si>
    <t>22-H</t>
  </si>
  <si>
    <t>(13*34) = 442</t>
  </si>
  <si>
    <t>23-L</t>
  </si>
  <si>
    <t>(121*4) + (122*5) = 1094</t>
  </si>
  <si>
    <t>23-M</t>
  </si>
  <si>
    <t>(47*4) + (48*14) = 860</t>
  </si>
  <si>
    <t>23-Q</t>
  </si>
  <si>
    <t>(24*11) + (25*14) = 614</t>
  </si>
  <si>
    <t>23-H</t>
  </si>
  <si>
    <t>(15*16) + (16*14) = 464</t>
  </si>
  <si>
    <t>24-L</t>
  </si>
  <si>
    <t>(117*6) + (118*4) = 1174</t>
  </si>
  <si>
    <t>24-M</t>
  </si>
  <si>
    <t>(45*6) + (46*14) = 914</t>
  </si>
  <si>
    <t>24-Q</t>
  </si>
  <si>
    <t>(24*11) + (25*16) = 664</t>
  </si>
  <si>
    <t>24-H</t>
  </si>
  <si>
    <t>(16*30) + (17*2) = 514</t>
  </si>
  <si>
    <t>25-L</t>
  </si>
  <si>
    <t>(106*8) + (107*4) = 1276</t>
  </si>
  <si>
    <t>25-M</t>
  </si>
  <si>
    <t>(47*8) + (48*13) = 1000</t>
  </si>
  <si>
    <t>25-Q</t>
  </si>
  <si>
    <t>(24*7) + (25*22) = 718</t>
  </si>
  <si>
    <t>25-H</t>
  </si>
  <si>
    <t>(15*22) + (16*13) = 538</t>
  </si>
  <si>
    <t>26-L</t>
  </si>
  <si>
    <t>(114*10) + (115*2) = 1370</t>
  </si>
  <si>
    <t>26-M</t>
  </si>
  <si>
    <t>(46*19) + (47*4) = 1062</t>
  </si>
  <si>
    <t>26-Q</t>
  </si>
  <si>
    <t>(22*28) + (23*6) = 754</t>
  </si>
  <si>
    <t>26-H</t>
  </si>
  <si>
    <t>(16*33) + (17*4) = 596</t>
  </si>
  <si>
    <t>27-L</t>
  </si>
  <si>
    <t>(122*8) + (123*4) = 1468</t>
  </si>
  <si>
    <t>27-M</t>
  </si>
  <si>
    <t>(45*22) + (46*3) = 1128</t>
  </si>
  <si>
    <t>27-Q</t>
  </si>
  <si>
    <t>(23*8) + (24*26) = 808</t>
  </si>
  <si>
    <t>27-H</t>
  </si>
  <si>
    <t>(15*12) + (16*28) = 628</t>
  </si>
  <si>
    <t>28-L</t>
  </si>
  <si>
    <t>(117*3) + (118*10) = 1531</t>
  </si>
  <si>
    <t>28-M</t>
  </si>
  <si>
    <t>(45*3) + (46*23) = 1193</t>
  </si>
  <si>
    <t>28-Q</t>
  </si>
  <si>
    <t>(24*4) + (25*31) = 871</t>
  </si>
  <si>
    <t>28-H</t>
  </si>
  <si>
    <t>(15*11) + (16*31) = 661</t>
  </si>
  <si>
    <t>29-L</t>
  </si>
  <si>
    <t>(116*7) + (117*7) = 1631</t>
  </si>
  <si>
    <t>29-M</t>
  </si>
  <si>
    <t>(45*21) + (46*7) = 1267</t>
  </si>
  <si>
    <t>29-Q</t>
  </si>
  <si>
    <t>(23*1) + (24*37) = 911</t>
  </si>
  <si>
    <t>29-H</t>
  </si>
  <si>
    <t>(15*19) + (16*26) = 701</t>
  </si>
  <si>
    <t>30-L</t>
  </si>
  <si>
    <t>(115*5) + (116*10) = 1735</t>
  </si>
  <si>
    <t>30-M</t>
  </si>
  <si>
    <t>(47*19) + (48*10) = 1373</t>
  </si>
  <si>
    <t>30-Q</t>
  </si>
  <si>
    <t>(24*15) + (25*25) = 985</t>
  </si>
  <si>
    <t>30-H</t>
  </si>
  <si>
    <t>(15*23) + (16*25) = 745</t>
  </si>
  <si>
    <t>31-L</t>
  </si>
  <si>
    <t>(115*13) + (116*3) = 1843</t>
  </si>
  <si>
    <t>31-M</t>
  </si>
  <si>
    <t>(46*2) + (47*29) = 1455</t>
  </si>
  <si>
    <t>31-Q</t>
  </si>
  <si>
    <t>(24*42) + (25*1) = 1033</t>
  </si>
  <si>
    <t>31-H</t>
  </si>
  <si>
    <t>(15*23) + (16*28) = 793</t>
  </si>
  <si>
    <t>32-L</t>
  </si>
  <si>
    <t>(115*17) = 1955</t>
  </si>
  <si>
    <t>32-M</t>
  </si>
  <si>
    <t>(46*10) + (47*23) = 1541</t>
  </si>
  <si>
    <t>32-Q</t>
  </si>
  <si>
    <t>(24*10) + (25*35) = 1115</t>
  </si>
  <si>
    <t>32-H</t>
  </si>
  <si>
    <t>(15*19) + (16*35) = 845</t>
  </si>
  <si>
    <t>33-L</t>
  </si>
  <si>
    <t>(115*17) + (116*1) = 2071</t>
  </si>
  <si>
    <t>33-M</t>
  </si>
  <si>
    <t>(46*14) + (47*21) = 1631</t>
  </si>
  <si>
    <t>33-Q</t>
  </si>
  <si>
    <t>(24*29) + (25*19) = 1171</t>
  </si>
  <si>
    <t>33-H</t>
  </si>
  <si>
    <t>(15*11) + (16*46) = 901</t>
  </si>
  <si>
    <t>34-L</t>
  </si>
  <si>
    <t>(115*13) + (116*6) = 2191</t>
  </si>
  <si>
    <t>34-M</t>
  </si>
  <si>
    <t>(46*14) + (47*23) = 1725</t>
  </si>
  <si>
    <t>34-Q</t>
  </si>
  <si>
    <t>(24*44) + (25*7) = 1231</t>
  </si>
  <si>
    <t>34-H</t>
  </si>
  <si>
    <t>(16*59) + (17*1) = 961</t>
  </si>
  <si>
    <t>35-L</t>
  </si>
  <si>
    <t>(121*12) + (122*7) = 2306</t>
  </si>
  <si>
    <t>35-M</t>
  </si>
  <si>
    <t>(47*12) + (48*26) = 1812</t>
  </si>
  <si>
    <t>35-Q</t>
  </si>
  <si>
    <t>(24*39) + (25*14) = 1286</t>
  </si>
  <si>
    <t>35-H</t>
  </si>
  <si>
    <t>(15*22) + (16*41) = 986</t>
  </si>
  <si>
    <t>36-L</t>
  </si>
  <si>
    <t>(121*6) + (122*14) = 2434</t>
  </si>
  <si>
    <t>36-M</t>
  </si>
  <si>
    <t>(47*6) + (48*34) = 1914</t>
  </si>
  <si>
    <t>36-Q</t>
  </si>
  <si>
    <t>(24*46) + (25*10) = 1354</t>
  </si>
  <si>
    <t>36-H</t>
  </si>
  <si>
    <t>(15*2) + (16*64) = 1054</t>
  </si>
  <si>
    <t>37-L</t>
  </si>
  <si>
    <t>(122*17) + (123*4) = 2566</t>
  </si>
  <si>
    <t>37-M</t>
  </si>
  <si>
    <t>(46*29) + (47*14) = 1992</t>
  </si>
  <si>
    <t>37-Q</t>
  </si>
  <si>
    <t>(24*49) + (25*10) = 1426</t>
  </si>
  <si>
    <t>37-H</t>
  </si>
  <si>
    <t>(15*24) + (16*46) = 1096</t>
  </si>
  <si>
    <t>38-L</t>
  </si>
  <si>
    <t>(122*4) + (123*18) = 2702</t>
  </si>
  <si>
    <t>38-M</t>
  </si>
  <si>
    <t>(46*13) + (47*32) = 2102</t>
  </si>
  <si>
    <t>38-Q</t>
  </si>
  <si>
    <t>(24*48) + (25*14) = 1502</t>
  </si>
  <si>
    <t>38-H</t>
  </si>
  <si>
    <t>(15*42) + (16*32) = 1142</t>
  </si>
  <si>
    <t>39-L</t>
  </si>
  <si>
    <t>(117*20) + (118*4) = 2812</t>
  </si>
  <si>
    <t>39-M</t>
  </si>
  <si>
    <t>(47*40) + (48*7) = 2216</t>
  </si>
  <si>
    <t>39-Q</t>
  </si>
  <si>
    <t>(24*43) + (25*22) = 1582</t>
  </si>
  <si>
    <t>39-H</t>
  </si>
  <si>
    <t>(15*10) + (16*67) = 1222</t>
  </si>
  <si>
    <t>40-L</t>
  </si>
  <si>
    <t>(118*19) + (119*6) = 2956</t>
  </si>
  <si>
    <t>40-M</t>
  </si>
  <si>
    <t>(47*18) + (48*31) = 2334</t>
  </si>
  <si>
    <t>40-Q</t>
  </si>
  <si>
    <t>(24*34) + (25*34) = 1666</t>
  </si>
  <si>
    <t>40-H</t>
  </si>
  <si>
    <t>(15*20) + (16*61) = 1276</t>
  </si>
  <si>
    <t>Exponent of ɑ</t>
  </si>
  <si>
    <t>Integer</t>
  </si>
  <si>
    <t>     </t>
  </si>
  <si>
    <t>QR Code Log Antilog Table for Galois Field 256</t>
  </si>
  <si>
    <t>x10 + ɑ251x9 + ɑ67x8 + ɑ46x7 + ɑ61x6 + ɑ118x5 + ɑ70x4 + ɑ64x3 + ɑ94x2 + ɑ32x + ɑ45</t>
  </si>
  <si>
    <t>Location</t>
  </si>
  <si>
    <t>Binary Words</t>
  </si>
  <si>
    <t>Coefficient</t>
  </si>
  <si>
    <t>Exponent</t>
  </si>
  <si>
    <t>GENERATOR POLYNOMIAL</t>
  </si>
  <si>
    <t>MESSAGE POLYNOMIAL</t>
  </si>
  <si>
    <t>Steps</t>
  </si>
  <si>
    <t>Error Correction Bits</t>
  </si>
  <si>
    <t>MASK PATTERN POSSIBILITIES</t>
  </si>
  <si>
    <t>ECC Level</t>
  </si>
  <si>
    <t>Mask Pattern</t>
  </si>
  <si>
    <t>Type Information Bits</t>
  </si>
  <si>
    <t>List of all Format Information Strings</t>
  </si>
  <si>
    <t>Version Information String</t>
  </si>
  <si>
    <t>About Version Information Strings</t>
  </si>
  <si>
    <t>011010101011111</t>
  </si>
  <si>
    <t>111011111000100</t>
  </si>
  <si>
    <t>111001011110011</t>
  </si>
  <si>
    <t>111110110101010</t>
  </si>
  <si>
    <t>111100010011101</t>
  </si>
  <si>
    <t>110011000101111</t>
  </si>
  <si>
    <t>110001100011000</t>
  </si>
  <si>
    <t>110110001000001</t>
  </si>
  <si>
    <t>110100101110110</t>
  </si>
  <si>
    <t>101010000010010</t>
  </si>
  <si>
    <t>101000100100101</t>
  </si>
  <si>
    <t>101111001111100</t>
  </si>
  <si>
    <t>101101101001011</t>
  </si>
  <si>
    <t>100010111111001</t>
  </si>
  <si>
    <t>100000011001110</t>
  </si>
  <si>
    <t>100111110010111</t>
  </si>
  <si>
    <t>100101010100000</t>
  </si>
  <si>
    <t>011000001101000</t>
  </si>
  <si>
    <t>011111100110001</t>
  </si>
  <si>
    <t>011101000000110</t>
  </si>
  <si>
    <t>010010010110100</t>
  </si>
  <si>
    <t>010000110000011</t>
  </si>
  <si>
    <t>010111011011010</t>
  </si>
  <si>
    <t>010101111101101</t>
  </si>
  <si>
    <t>001011010001001</t>
  </si>
  <si>
    <t>001001110111110</t>
  </si>
  <si>
    <t>001110011100111</t>
  </si>
  <si>
    <t>001100111010000</t>
  </si>
  <si>
    <t>000011101100010</t>
  </si>
  <si>
    <t>000001001010101</t>
  </si>
  <si>
    <t>000110100001100</t>
  </si>
  <si>
    <t>000100000111011</t>
  </si>
  <si>
    <t>000111110010010100</t>
  </si>
  <si>
    <t>001000010110111100</t>
  </si>
  <si>
    <t>001001101010011000</t>
  </si>
  <si>
    <t>001010010011010010</t>
  </si>
  <si>
    <t>001011101111110110</t>
  </si>
  <si>
    <t>001100011101100010</t>
  </si>
  <si>
    <t>001101100001000110</t>
  </si>
  <si>
    <t>001110011000001100</t>
  </si>
  <si>
    <t>001111100100101000</t>
  </si>
  <si>
    <t>010000101101111000</t>
  </si>
  <si>
    <t>010001010001011100</t>
  </si>
  <si>
    <t>010010101000010100</t>
  </si>
  <si>
    <t>010011010100110000</t>
  </si>
  <si>
    <t>010100100110100100</t>
  </si>
  <si>
    <t>010101011010000000</t>
  </si>
  <si>
    <t>010110100011001000</t>
  </si>
  <si>
    <t>010111011111101100</t>
  </si>
  <si>
    <t>011000111011000100</t>
  </si>
  <si>
    <t>011001000111100000</t>
  </si>
  <si>
    <t>011010111110101000</t>
  </si>
  <si>
    <t>011011000010001100</t>
  </si>
  <si>
    <t>011100110000011000</t>
  </si>
  <si>
    <t>011101001100111100</t>
  </si>
  <si>
    <t>011110110101110100</t>
  </si>
  <si>
    <t>011111001001010000</t>
  </si>
  <si>
    <t>100000100111010000</t>
  </si>
  <si>
    <t>100001011011110000</t>
  </si>
  <si>
    <t>100010100010111000</t>
  </si>
  <si>
    <t>100011011110011000</t>
  </si>
  <si>
    <t>100100101100001000</t>
  </si>
  <si>
    <t>100101010000101000</t>
  </si>
  <si>
    <t>100110101001100000</t>
  </si>
  <si>
    <t>100111010101000000</t>
  </si>
  <si>
    <t>101000110001101000</t>
  </si>
  <si>
    <t>ERROR</t>
  </si>
  <si>
    <t>MASK</t>
  </si>
  <si>
    <t>FORMAT INFORMATION STRING</t>
  </si>
  <si>
    <t>Suggested mode Type</t>
  </si>
  <si>
    <t>Byte</t>
  </si>
  <si>
    <t>Padding zeros</t>
  </si>
  <si>
    <t>Add additional zeros to make a multiple of 8</t>
  </si>
  <si>
    <t>Pad Bytes</t>
  </si>
  <si>
    <t>Binary string final for encoding to QR</t>
  </si>
  <si>
    <t>Total number of data bits for this size QR (text bits + byte mode + mode type, excluding EC bits)</t>
  </si>
  <si>
    <t>Compiled Message Binary to use for EC calculation</t>
  </si>
  <si>
    <t>Total number of data codewords allowable for this size QR</t>
  </si>
  <si>
    <t>Total number of data codewords currently used</t>
  </si>
  <si>
    <t>RAW (PREMASK) QR</t>
  </si>
  <si>
    <t>This is a plug</t>
  </si>
  <si>
    <t>Text to encode =========================================================================================&gt;</t>
  </si>
  <si>
    <t>~7%</t>
  </si>
  <si>
    <t>~15%</t>
  </si>
  <si>
    <t>~25%</t>
  </si>
  <si>
    <t>~30%</t>
  </si>
  <si>
    <t>ERROR CORRECTION LEVEL</t>
  </si>
  <si>
    <t>VERSION</t>
  </si>
  <si>
    <t>Maximum number of encoded bytes for a given version (size) and error correction level</t>
  </si>
  <si>
    <t>25x25</t>
  </si>
  <si>
    <t>PIXEL DIMENSIONS</t>
  </si>
  <si>
    <t>21x21</t>
  </si>
  <si>
    <t>29x29</t>
  </si>
  <si>
    <t>33x3</t>
  </si>
  <si>
    <t>37x37</t>
  </si>
  <si>
    <t>41x41</t>
  </si>
  <si>
    <t>45x45</t>
  </si>
  <si>
    <t>49x49</t>
  </si>
  <si>
    <t>53x53</t>
  </si>
  <si>
    <t>57x57</t>
  </si>
  <si>
    <t>61x61</t>
  </si>
  <si>
    <t>65x65</t>
  </si>
  <si>
    <t>69x69</t>
  </si>
  <si>
    <t>73x73</t>
  </si>
  <si>
    <t>77x77</t>
  </si>
  <si>
    <t>81x81</t>
  </si>
  <si>
    <t>85x85</t>
  </si>
  <si>
    <t>89x89</t>
  </si>
  <si>
    <t>93x93</t>
  </si>
  <si>
    <t>97x97</t>
  </si>
  <si>
    <t>101x101</t>
  </si>
  <si>
    <t>105x105</t>
  </si>
  <si>
    <t>109x109</t>
  </si>
  <si>
    <t>113x113</t>
  </si>
  <si>
    <t>117x117</t>
  </si>
  <si>
    <t>121x121</t>
  </si>
  <si>
    <t>125x125</t>
  </si>
  <si>
    <t>129x129</t>
  </si>
  <si>
    <t>133x133</t>
  </si>
  <si>
    <t>137x137</t>
  </si>
  <si>
    <t>141x141</t>
  </si>
  <si>
    <t>145x145</t>
  </si>
  <si>
    <t>149x149</t>
  </si>
  <si>
    <t>153x153</t>
  </si>
  <si>
    <t>157x157</t>
  </si>
  <si>
    <t>161x161</t>
  </si>
  <si>
    <t>165x165</t>
  </si>
  <si>
    <t>169x169</t>
  </si>
  <si>
    <t>173x173</t>
  </si>
  <si>
    <t>177x177</t>
  </si>
  <si>
    <t>ɑ0x26 + ɑ173x25 + ɑ125x24 + ɑ158x23 + ɑ2x22 + ɑ103x21 + ɑ182x20 + ɑ118x19 + ɑ17x18 + ɑ145x17 + ɑ201x16 + ɑ111x15 + ɑ28x14 + ɑ165x13 + ɑ53x12 + ɑ161x11 + ɑ21x10 + ɑ245x9 + ɑ142x8 + ɑ13x7 + ɑ102x6 + ɑ48x5 + ɑ227x4 + ɑ153x3 + ɑ145x2 + ɑ218x + ɑ70</t>
  </si>
  <si>
    <t>Synchronised Exponent</t>
  </si>
  <si>
    <t>Created on 20250124 by daPlotzy.  QR Code is registered trademark of DENSO WAVE INCORPORATED.  Thonky.com's QR Code Tutorial by Thonky is licensed under a Creative Commons Attribution-NonCommercial 4.0 International License.</t>
  </si>
  <si>
    <t>First</t>
  </si>
  <si>
    <t>Non-zero</t>
  </si>
  <si>
    <t>0123456789012345678901234567890123456789012345678901234567890123456789012345678901234567890123456789</t>
  </si>
  <si>
    <t>This step 12 end result is accurate 100%</t>
  </si>
  <si>
    <t>Lead</t>
  </si>
  <si>
    <t>Check</t>
  </si>
  <si>
    <t>V</t>
  </si>
  <si>
    <t>Byte place</t>
  </si>
  <si>
    <t>Change input text to 8-bit bytes</t>
  </si>
  <si>
    <t>Number of characters (bytes)</t>
  </si>
  <si>
    <t>Binary of number of characters</t>
  </si>
  <si>
    <t>Hello bitcoin</t>
  </si>
  <si>
    <t>Hello bitcoin!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</si>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</sst>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8F9FA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F2327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6C757D"/>
      </left>
      <right style="medium">
        <color rgb="FF6C757D"/>
      </right>
      <top style="medium">
        <color rgb="FF6C757D"/>
      </top>
      <bottom style="medium">
        <color rgb="FF6C757D"/>
      </bottom>
      <diagonal/>
    </border>
    <border>
      <left style="medium">
        <color rgb="FF6C757D"/>
      </left>
      <right style="medium">
        <color rgb="FF6C757D"/>
      </right>
      <top style="medium">
        <color rgb="FF6C757D"/>
      </top>
      <bottom/>
      <diagonal/>
    </border>
    <border>
      <left style="medium">
        <color rgb="FF6C757D"/>
      </left>
      <right style="medium">
        <color rgb="FF6C757D"/>
      </right>
      <top/>
      <bottom/>
      <diagonal/>
    </border>
    <border>
      <left style="medium">
        <color rgb="FF6C757D"/>
      </left>
      <right style="medium">
        <color rgb="FF6C757D"/>
      </right>
      <top/>
      <bottom style="medium">
        <color rgb="FF6C757D"/>
      </bottom>
      <diagonal/>
    </border>
    <border>
      <left style="medium">
        <color rgb="FF6C757D"/>
      </left>
      <right style="medium">
        <color rgb="FF6C757D"/>
      </right>
      <top style="medium">
        <color rgb="FF000000"/>
      </top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 style="thick">
        <color theme="5"/>
      </right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thick">
        <color theme="5"/>
      </right>
      <top/>
      <bottom style="thick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0" fillId="0" borderId="0" xfId="0" quotePrefix="1" applyAlignment="1">
      <alignment horizontal="left" wrapText="1"/>
    </xf>
    <xf numFmtId="0" fontId="1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/>
    <xf numFmtId="1" fontId="0" fillId="0" borderId="0" xfId="0" applyNumberFormat="1"/>
    <xf numFmtId="0" fontId="3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0" xfId="0" quotePrefix="1" applyFont="1" applyAlignment="1">
      <alignment horizontal="left"/>
    </xf>
    <xf numFmtId="0" fontId="0" fillId="0" borderId="1" xfId="0" applyBorder="1"/>
    <xf numFmtId="0" fontId="2" fillId="0" borderId="0" xfId="0" applyFont="1"/>
    <xf numFmtId="0" fontId="4" fillId="3" borderId="0" xfId="0" quotePrefix="1" applyFont="1" applyFill="1" applyAlignment="1">
      <alignment horizontal="left"/>
    </xf>
    <xf numFmtId="0" fontId="5" fillId="0" borderId="0" xfId="0" applyFont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0" fontId="6" fillId="2" borderId="5" xfId="0" applyFont="1" applyFill="1" applyBorder="1" applyAlignment="1">
      <alignment vertical="center" wrapText="1"/>
    </xf>
    <xf numFmtId="1" fontId="6" fillId="2" borderId="5" xfId="0" quotePrefix="1" applyNumberFormat="1" applyFont="1" applyFill="1" applyBorder="1" applyAlignment="1">
      <alignment horizontal="right" vertical="center" wrapText="1"/>
    </xf>
    <xf numFmtId="1" fontId="6" fillId="2" borderId="5" xfId="0" applyNumberFormat="1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 wrapText="1"/>
    </xf>
    <xf numFmtId="0" fontId="1" fillId="0" borderId="26" xfId="0" applyFont="1" applyBorder="1" applyAlignment="1">
      <alignment horizontal="centerContinuous"/>
    </xf>
    <xf numFmtId="0" fontId="1" fillId="0" borderId="27" xfId="0" applyFont="1" applyBorder="1" applyAlignment="1">
      <alignment horizontal="centerContinuous"/>
    </xf>
    <xf numFmtId="0" fontId="1" fillId="0" borderId="28" xfId="0" applyFont="1" applyBorder="1" applyAlignment="1">
      <alignment horizontal="centerContinuous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Border="1"/>
    <xf numFmtId="0" fontId="0" fillId="0" borderId="30" xfId="0" applyBorder="1"/>
    <xf numFmtId="0" fontId="0" fillId="0" borderId="3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0" borderId="25" xfId="0" applyFont="1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3" fillId="0" borderId="1" xfId="0" quotePrefix="1" applyFont="1" applyBorder="1" applyAlignment="1">
      <alignment horizontal="left"/>
    </xf>
  </cellXfs>
  <cellStyles count="1">
    <cellStyle name="Normal" xfId="0" builtinId="0"/>
  </cellStyles>
  <dxfs count="18"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DE07-0B26-4930-AA3F-E6C4B1C8C42E}">
  <sheetPr codeName="Sheet1"/>
  <dimension ref="A1:H44"/>
  <sheetViews>
    <sheetView showGridLines="0" tabSelected="1" zoomScale="85" zoomScaleNormal="85" workbookViewId="0"/>
  </sheetViews>
  <sheetFormatPr defaultRowHeight="15" x14ac:dyDescent="0.25"/>
  <sheetData>
    <row r="1" spans="1:8" x14ac:dyDescent="0.25">
      <c r="A1" t="s">
        <v>449</v>
      </c>
    </row>
    <row r="2" spans="1:8" x14ac:dyDescent="0.25">
      <c r="B2" s="47" t="s">
        <v>447</v>
      </c>
      <c r="C2" s="48"/>
      <c r="D2" s="48"/>
      <c r="E2" s="49"/>
    </row>
    <row r="3" spans="1:8" x14ac:dyDescent="0.25">
      <c r="B3" s="50" t="s">
        <v>443</v>
      </c>
      <c r="C3" s="51" t="s">
        <v>444</v>
      </c>
      <c r="D3" s="51" t="s">
        <v>445</v>
      </c>
      <c r="E3" s="52" t="s">
        <v>446</v>
      </c>
      <c r="G3" s="62" t="s">
        <v>451</v>
      </c>
    </row>
    <row r="4" spans="1:8" x14ac:dyDescent="0.25">
      <c r="A4" s="61" t="s">
        <v>448</v>
      </c>
      <c r="B4" s="56" t="s">
        <v>1</v>
      </c>
      <c r="C4" s="56" t="s">
        <v>2</v>
      </c>
      <c r="D4" s="56" t="s">
        <v>3</v>
      </c>
      <c r="E4" s="57" t="s">
        <v>0</v>
      </c>
    </row>
    <row r="5" spans="1:8" x14ac:dyDescent="0.25">
      <c r="A5" s="58">
        <v>1</v>
      </c>
      <c r="B5">
        <v>17</v>
      </c>
      <c r="C5">
        <v>14</v>
      </c>
      <c r="D5">
        <v>11</v>
      </c>
      <c r="E5" s="53">
        <v>7</v>
      </c>
      <c r="G5" t="s">
        <v>452</v>
      </c>
    </row>
    <row r="6" spans="1:8" x14ac:dyDescent="0.25">
      <c r="A6" s="59">
        <v>2</v>
      </c>
      <c r="B6">
        <v>32</v>
      </c>
      <c r="C6">
        <v>26</v>
      </c>
      <c r="D6">
        <v>20</v>
      </c>
      <c r="E6" s="53">
        <v>14</v>
      </c>
      <c r="G6" t="s">
        <v>450</v>
      </c>
      <c r="H6" t="s">
        <v>507</v>
      </c>
    </row>
    <row r="7" spans="1:8" x14ac:dyDescent="0.25">
      <c r="A7" s="59">
        <v>3</v>
      </c>
      <c r="B7">
        <v>53</v>
      </c>
      <c r="C7">
        <v>42</v>
      </c>
      <c r="D7">
        <v>32</v>
      </c>
      <c r="E7" s="53">
        <v>24</v>
      </c>
      <c r="G7" t="s">
        <v>453</v>
      </c>
    </row>
    <row r="8" spans="1:8" x14ac:dyDescent="0.25">
      <c r="A8" s="59">
        <v>4</v>
      </c>
      <c r="B8">
        <v>78</v>
      </c>
      <c r="C8">
        <v>62</v>
      </c>
      <c r="D8">
        <v>46</v>
      </c>
      <c r="E8" s="53">
        <v>34</v>
      </c>
      <c r="G8" t="s">
        <v>454</v>
      </c>
    </row>
    <row r="9" spans="1:8" x14ac:dyDescent="0.25">
      <c r="A9" s="59">
        <v>5</v>
      </c>
      <c r="B9">
        <v>106</v>
      </c>
      <c r="C9">
        <v>84</v>
      </c>
      <c r="D9">
        <v>60</v>
      </c>
      <c r="E9" s="53">
        <v>44</v>
      </c>
      <c r="G9" t="s">
        <v>455</v>
      </c>
      <c r="H9" t="s">
        <v>507</v>
      </c>
    </row>
    <row r="10" spans="1:8" x14ac:dyDescent="0.25">
      <c r="A10" s="59">
        <v>6</v>
      </c>
      <c r="B10">
        <v>134</v>
      </c>
      <c r="C10">
        <v>106</v>
      </c>
      <c r="D10">
        <v>74</v>
      </c>
      <c r="E10" s="53">
        <v>58</v>
      </c>
      <c r="G10" t="s">
        <v>456</v>
      </c>
    </row>
    <row r="11" spans="1:8" x14ac:dyDescent="0.25">
      <c r="A11" s="59">
        <v>7</v>
      </c>
      <c r="B11">
        <v>154</v>
      </c>
      <c r="C11">
        <v>122</v>
      </c>
      <c r="D11">
        <v>86</v>
      </c>
      <c r="E11" s="53">
        <v>64</v>
      </c>
      <c r="G11" t="s">
        <v>457</v>
      </c>
    </row>
    <row r="12" spans="1:8" x14ac:dyDescent="0.25">
      <c r="A12" s="59">
        <v>8</v>
      </c>
      <c r="B12">
        <v>192</v>
      </c>
      <c r="C12">
        <v>152</v>
      </c>
      <c r="D12">
        <v>108</v>
      </c>
      <c r="E12" s="53">
        <v>84</v>
      </c>
      <c r="G12" t="s">
        <v>458</v>
      </c>
    </row>
    <row r="13" spans="1:8" x14ac:dyDescent="0.25">
      <c r="A13" s="59">
        <v>9</v>
      </c>
      <c r="B13">
        <v>230</v>
      </c>
      <c r="C13">
        <v>180</v>
      </c>
      <c r="D13">
        <v>130</v>
      </c>
      <c r="E13" s="53">
        <v>98</v>
      </c>
      <c r="G13" t="s">
        <v>459</v>
      </c>
    </row>
    <row r="14" spans="1:8" x14ac:dyDescent="0.25">
      <c r="A14" s="59">
        <v>10</v>
      </c>
      <c r="B14">
        <v>271</v>
      </c>
      <c r="C14">
        <v>213</v>
      </c>
      <c r="D14">
        <v>151</v>
      </c>
      <c r="E14" s="53">
        <v>119</v>
      </c>
      <c r="G14" t="s">
        <v>460</v>
      </c>
    </row>
    <row r="15" spans="1:8" x14ac:dyDescent="0.25">
      <c r="A15" s="59">
        <v>11</v>
      </c>
      <c r="B15">
        <v>321</v>
      </c>
      <c r="C15">
        <v>251</v>
      </c>
      <c r="D15">
        <v>177</v>
      </c>
      <c r="E15" s="53">
        <v>137</v>
      </c>
      <c r="G15" t="s">
        <v>461</v>
      </c>
    </row>
    <row r="16" spans="1:8" x14ac:dyDescent="0.25">
      <c r="A16" s="59">
        <v>12</v>
      </c>
      <c r="B16">
        <v>367</v>
      </c>
      <c r="C16">
        <v>287</v>
      </c>
      <c r="D16">
        <v>203</v>
      </c>
      <c r="E16" s="53">
        <v>155</v>
      </c>
      <c r="G16" t="s">
        <v>462</v>
      </c>
    </row>
    <row r="17" spans="1:7" x14ac:dyDescent="0.25">
      <c r="A17" s="59">
        <v>13</v>
      </c>
      <c r="B17">
        <v>425</v>
      </c>
      <c r="C17">
        <v>331</v>
      </c>
      <c r="D17">
        <v>241</v>
      </c>
      <c r="E17" s="53">
        <v>177</v>
      </c>
      <c r="G17" t="s">
        <v>463</v>
      </c>
    </row>
    <row r="18" spans="1:7" x14ac:dyDescent="0.25">
      <c r="A18" s="59">
        <v>14</v>
      </c>
      <c r="B18">
        <v>458</v>
      </c>
      <c r="C18">
        <v>362</v>
      </c>
      <c r="D18">
        <v>258</v>
      </c>
      <c r="E18" s="53">
        <v>194</v>
      </c>
      <c r="G18" t="s">
        <v>464</v>
      </c>
    </row>
    <row r="19" spans="1:7" x14ac:dyDescent="0.25">
      <c r="A19" s="59">
        <v>15</v>
      </c>
      <c r="B19">
        <v>520</v>
      </c>
      <c r="C19">
        <v>412</v>
      </c>
      <c r="D19">
        <v>292</v>
      </c>
      <c r="E19" s="53">
        <v>220</v>
      </c>
      <c r="G19" t="s">
        <v>465</v>
      </c>
    </row>
    <row r="20" spans="1:7" x14ac:dyDescent="0.25">
      <c r="A20" s="59">
        <v>16</v>
      </c>
      <c r="B20">
        <v>586</v>
      </c>
      <c r="C20">
        <v>450</v>
      </c>
      <c r="D20">
        <v>322</v>
      </c>
      <c r="E20" s="53">
        <v>250</v>
      </c>
      <c r="G20" t="s">
        <v>466</v>
      </c>
    </row>
    <row r="21" spans="1:7" x14ac:dyDescent="0.25">
      <c r="A21" s="59">
        <v>17</v>
      </c>
      <c r="B21">
        <v>644</v>
      </c>
      <c r="C21">
        <v>504</v>
      </c>
      <c r="D21">
        <v>364</v>
      </c>
      <c r="E21" s="53">
        <v>280</v>
      </c>
      <c r="G21" t="s">
        <v>467</v>
      </c>
    </row>
    <row r="22" spans="1:7" x14ac:dyDescent="0.25">
      <c r="A22" s="59">
        <v>18</v>
      </c>
      <c r="B22">
        <v>718</v>
      </c>
      <c r="C22">
        <v>560</v>
      </c>
      <c r="D22">
        <v>394</v>
      </c>
      <c r="E22" s="53">
        <v>310</v>
      </c>
      <c r="G22" t="s">
        <v>468</v>
      </c>
    </row>
    <row r="23" spans="1:7" x14ac:dyDescent="0.25">
      <c r="A23" s="59">
        <v>19</v>
      </c>
      <c r="B23">
        <v>792</v>
      </c>
      <c r="C23">
        <v>624</v>
      </c>
      <c r="D23">
        <v>442</v>
      </c>
      <c r="E23" s="53">
        <v>338</v>
      </c>
      <c r="G23" t="s">
        <v>469</v>
      </c>
    </row>
    <row r="24" spans="1:7" x14ac:dyDescent="0.25">
      <c r="A24" s="59">
        <v>20</v>
      </c>
      <c r="B24">
        <v>858</v>
      </c>
      <c r="C24">
        <v>666</v>
      </c>
      <c r="D24">
        <v>482</v>
      </c>
      <c r="E24" s="53">
        <v>382</v>
      </c>
      <c r="G24" t="s">
        <v>470</v>
      </c>
    </row>
    <row r="25" spans="1:7" x14ac:dyDescent="0.25">
      <c r="A25" s="59">
        <v>21</v>
      </c>
      <c r="B25">
        <v>929</v>
      </c>
      <c r="C25">
        <v>711</v>
      </c>
      <c r="D25">
        <v>509</v>
      </c>
      <c r="E25" s="53">
        <v>403</v>
      </c>
      <c r="G25" t="s">
        <v>471</v>
      </c>
    </row>
    <row r="26" spans="1:7" x14ac:dyDescent="0.25">
      <c r="A26" s="59">
        <v>22</v>
      </c>
      <c r="B26">
        <v>1003</v>
      </c>
      <c r="C26">
        <v>779</v>
      </c>
      <c r="D26">
        <v>565</v>
      </c>
      <c r="E26" s="53">
        <v>439</v>
      </c>
      <c r="G26" t="s">
        <v>472</v>
      </c>
    </row>
    <row r="27" spans="1:7" x14ac:dyDescent="0.25">
      <c r="A27" s="59">
        <v>23</v>
      </c>
      <c r="B27">
        <v>1091</v>
      </c>
      <c r="C27">
        <v>857</v>
      </c>
      <c r="D27">
        <v>611</v>
      </c>
      <c r="E27" s="53">
        <v>461</v>
      </c>
      <c r="G27" t="s">
        <v>473</v>
      </c>
    </row>
    <row r="28" spans="1:7" x14ac:dyDescent="0.25">
      <c r="A28" s="59">
        <v>24</v>
      </c>
      <c r="B28">
        <v>1171</v>
      </c>
      <c r="C28">
        <v>911</v>
      </c>
      <c r="D28">
        <v>661</v>
      </c>
      <c r="E28" s="53">
        <v>511</v>
      </c>
      <c r="G28" t="s">
        <v>474</v>
      </c>
    </row>
    <row r="29" spans="1:7" x14ac:dyDescent="0.25">
      <c r="A29" s="59">
        <v>25</v>
      </c>
      <c r="B29">
        <v>1273</v>
      </c>
      <c r="C29">
        <v>997</v>
      </c>
      <c r="D29">
        <v>715</v>
      </c>
      <c r="E29" s="53">
        <v>535</v>
      </c>
      <c r="G29" t="s">
        <v>475</v>
      </c>
    </row>
    <row r="30" spans="1:7" x14ac:dyDescent="0.25">
      <c r="A30" s="59">
        <v>26</v>
      </c>
      <c r="B30">
        <v>1367</v>
      </c>
      <c r="C30">
        <v>1059</v>
      </c>
      <c r="D30">
        <v>751</v>
      </c>
      <c r="E30" s="53">
        <v>593</v>
      </c>
      <c r="G30" t="s">
        <v>476</v>
      </c>
    </row>
    <row r="31" spans="1:7" x14ac:dyDescent="0.25">
      <c r="A31" s="59">
        <v>27</v>
      </c>
      <c r="B31">
        <v>1465</v>
      </c>
      <c r="C31">
        <v>1125</v>
      </c>
      <c r="D31">
        <v>805</v>
      </c>
      <c r="E31" s="53">
        <v>625</v>
      </c>
      <c r="G31" t="s">
        <v>477</v>
      </c>
    </row>
    <row r="32" spans="1:7" x14ac:dyDescent="0.25">
      <c r="A32" s="59">
        <v>28</v>
      </c>
      <c r="B32">
        <v>1528</v>
      </c>
      <c r="C32">
        <v>1190</v>
      </c>
      <c r="D32">
        <v>868</v>
      </c>
      <c r="E32" s="53">
        <v>658</v>
      </c>
      <c r="G32" t="s">
        <v>478</v>
      </c>
    </row>
    <row r="33" spans="1:7" x14ac:dyDescent="0.25">
      <c r="A33" s="59">
        <v>29</v>
      </c>
      <c r="B33">
        <v>1628</v>
      </c>
      <c r="C33">
        <v>1264</v>
      </c>
      <c r="D33">
        <v>908</v>
      </c>
      <c r="E33" s="53">
        <v>698</v>
      </c>
      <c r="G33" t="s">
        <v>479</v>
      </c>
    </row>
    <row r="34" spans="1:7" x14ac:dyDescent="0.25">
      <c r="A34" s="59">
        <v>30</v>
      </c>
      <c r="B34">
        <v>1732</v>
      </c>
      <c r="C34">
        <v>1370</v>
      </c>
      <c r="D34">
        <v>982</v>
      </c>
      <c r="E34" s="53">
        <v>742</v>
      </c>
      <c r="G34" t="s">
        <v>480</v>
      </c>
    </row>
    <row r="35" spans="1:7" x14ac:dyDescent="0.25">
      <c r="A35" s="59">
        <v>31</v>
      </c>
      <c r="B35">
        <v>1840</v>
      </c>
      <c r="C35">
        <v>1452</v>
      </c>
      <c r="D35">
        <v>1030</v>
      </c>
      <c r="E35" s="53">
        <v>790</v>
      </c>
      <c r="G35" t="s">
        <v>481</v>
      </c>
    </row>
    <row r="36" spans="1:7" x14ac:dyDescent="0.25">
      <c r="A36" s="59">
        <v>32</v>
      </c>
      <c r="B36">
        <v>1952</v>
      </c>
      <c r="C36">
        <v>1538</v>
      </c>
      <c r="D36">
        <v>1112</v>
      </c>
      <c r="E36" s="53">
        <v>842</v>
      </c>
      <c r="G36" t="s">
        <v>482</v>
      </c>
    </row>
    <row r="37" spans="1:7" x14ac:dyDescent="0.25">
      <c r="A37" s="59">
        <v>33</v>
      </c>
      <c r="B37">
        <v>2068</v>
      </c>
      <c r="C37">
        <v>1628</v>
      </c>
      <c r="D37">
        <v>1168</v>
      </c>
      <c r="E37" s="53">
        <v>898</v>
      </c>
      <c r="G37" t="s">
        <v>483</v>
      </c>
    </row>
    <row r="38" spans="1:7" x14ac:dyDescent="0.25">
      <c r="A38" s="59">
        <v>34</v>
      </c>
      <c r="B38">
        <v>2188</v>
      </c>
      <c r="C38">
        <v>1722</v>
      </c>
      <c r="D38">
        <v>1228</v>
      </c>
      <c r="E38" s="53">
        <v>958</v>
      </c>
      <c r="G38" t="s">
        <v>484</v>
      </c>
    </row>
    <row r="39" spans="1:7" x14ac:dyDescent="0.25">
      <c r="A39" s="59">
        <v>35</v>
      </c>
      <c r="B39">
        <v>2303</v>
      </c>
      <c r="C39">
        <v>1809</v>
      </c>
      <c r="D39">
        <v>1283</v>
      </c>
      <c r="E39" s="53">
        <v>983</v>
      </c>
      <c r="G39" t="s">
        <v>485</v>
      </c>
    </row>
    <row r="40" spans="1:7" x14ac:dyDescent="0.25">
      <c r="A40" s="59">
        <v>36</v>
      </c>
      <c r="B40">
        <v>2431</v>
      </c>
      <c r="C40">
        <v>1911</v>
      </c>
      <c r="D40">
        <v>1351</v>
      </c>
      <c r="E40" s="53">
        <v>1051</v>
      </c>
      <c r="G40" t="s">
        <v>486</v>
      </c>
    </row>
    <row r="41" spans="1:7" x14ac:dyDescent="0.25">
      <c r="A41" s="59">
        <v>37</v>
      </c>
      <c r="B41">
        <v>2563</v>
      </c>
      <c r="C41">
        <v>1989</v>
      </c>
      <c r="D41">
        <v>1423</v>
      </c>
      <c r="E41" s="53">
        <v>1093</v>
      </c>
      <c r="G41" t="s">
        <v>487</v>
      </c>
    </row>
    <row r="42" spans="1:7" x14ac:dyDescent="0.25">
      <c r="A42" s="59">
        <v>38</v>
      </c>
      <c r="B42">
        <v>2699</v>
      </c>
      <c r="C42">
        <v>2099</v>
      </c>
      <c r="D42">
        <v>1499</v>
      </c>
      <c r="E42" s="53">
        <v>1139</v>
      </c>
      <c r="G42" t="s">
        <v>488</v>
      </c>
    </row>
    <row r="43" spans="1:7" x14ac:dyDescent="0.25">
      <c r="A43" s="59">
        <v>39</v>
      </c>
      <c r="B43">
        <v>2809</v>
      </c>
      <c r="C43">
        <v>2213</v>
      </c>
      <c r="D43">
        <v>1579</v>
      </c>
      <c r="E43" s="53">
        <v>1219</v>
      </c>
      <c r="G43" t="s">
        <v>489</v>
      </c>
    </row>
    <row r="44" spans="1:7" x14ac:dyDescent="0.25">
      <c r="A44" s="60">
        <v>40</v>
      </c>
      <c r="B44" s="54">
        <v>2953</v>
      </c>
      <c r="C44" s="54">
        <v>2331</v>
      </c>
      <c r="D44" s="54">
        <v>1663</v>
      </c>
      <c r="E44" s="55">
        <v>1273</v>
      </c>
      <c r="G44" t="s">
        <v>490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67CD-8BE3-4959-A921-83134DD0DE17}">
  <sheetPr codeName="Sheet3"/>
  <dimension ref="A1:IY156"/>
  <sheetViews>
    <sheetView showGridLines="0" zoomScale="85" zoomScaleNormal="85" workbookViewId="0">
      <pane xSplit="25" ySplit="25" topLeftCell="Z26" activePane="bottomRight" state="frozen"/>
      <selection pane="topRight" activeCell="Z1" sqref="Z1"/>
      <selection pane="bottomLeft" activeCell="A26" sqref="A26"/>
      <selection pane="bottomRight" activeCell="Z26" sqref="Z26"/>
    </sheetView>
  </sheetViews>
  <sheetFormatPr defaultRowHeight="15" x14ac:dyDescent="0.25"/>
  <cols>
    <col min="1" max="25" width="0.5703125" customWidth="1"/>
    <col min="26" max="29" width="3.140625" customWidth="1"/>
    <col min="30" max="32" width="3.28515625" customWidth="1"/>
    <col min="33" max="56" width="3.140625" customWidth="1"/>
    <col min="57" max="57" width="3.28515625" customWidth="1"/>
    <col min="58" max="58" width="5.140625" customWidth="1"/>
    <col min="59" max="103" width="4.28515625" customWidth="1"/>
    <col min="104" max="104" width="6.42578125" bestFit="1" customWidth="1"/>
    <col min="105" max="259" width="4.28515625" customWidth="1"/>
  </cols>
  <sheetData>
    <row r="1" spans="1:25" ht="2.4500000000000002" customHeight="1" x14ac:dyDescent="0.25">
      <c r="A1" s="1">
        <f>AD132</f>
        <v>1</v>
      </c>
      <c r="B1" s="1">
        <f t="shared" ref="B1:Y1" si="0">AE132</f>
        <v>1</v>
      </c>
      <c r="C1" s="1">
        <f t="shared" si="0"/>
        <v>1</v>
      </c>
      <c r="D1" s="1">
        <f t="shared" si="0"/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0</v>
      </c>
      <c r="I1" s="1">
        <f t="shared" si="0"/>
        <v>0</v>
      </c>
      <c r="J1" s="1">
        <f t="shared" si="0"/>
        <v>1</v>
      </c>
      <c r="K1" s="1">
        <f t="shared" si="0"/>
        <v>0</v>
      </c>
      <c r="L1" s="1">
        <f t="shared" si="0"/>
        <v>0</v>
      </c>
      <c r="M1" s="1">
        <f t="shared" si="0"/>
        <v>1</v>
      </c>
      <c r="N1" s="1">
        <f t="shared" si="0"/>
        <v>1</v>
      </c>
      <c r="O1" s="1">
        <f t="shared" si="0"/>
        <v>0</v>
      </c>
      <c r="P1" s="1">
        <f t="shared" si="0"/>
        <v>0</v>
      </c>
      <c r="Q1" s="1">
        <f t="shared" si="0"/>
        <v>1</v>
      </c>
      <c r="R1" s="1">
        <f t="shared" si="0"/>
        <v>0</v>
      </c>
      <c r="S1" s="1">
        <f t="shared" si="0"/>
        <v>1</v>
      </c>
      <c r="T1" s="1">
        <f t="shared" si="0"/>
        <v>1</v>
      </c>
      <c r="U1" s="1">
        <f t="shared" si="0"/>
        <v>1</v>
      </c>
      <c r="V1" s="1">
        <f t="shared" si="0"/>
        <v>1</v>
      </c>
      <c r="W1" s="1">
        <f t="shared" si="0"/>
        <v>1</v>
      </c>
      <c r="X1" s="1">
        <f t="shared" si="0"/>
        <v>1</v>
      </c>
      <c r="Y1" s="1">
        <f t="shared" si="0"/>
        <v>1</v>
      </c>
    </row>
    <row r="2" spans="1:25" ht="2.4500000000000002" customHeight="1" x14ac:dyDescent="0.25">
      <c r="A2" s="1">
        <f t="shared" ref="A2:Y12" si="1">AD133</f>
        <v>1</v>
      </c>
      <c r="B2" s="1">
        <f t="shared" si="1"/>
        <v>0</v>
      </c>
      <c r="C2" s="1">
        <f t="shared" si="1"/>
        <v>0</v>
      </c>
      <c r="D2" s="1">
        <f t="shared" si="1"/>
        <v>0</v>
      </c>
      <c r="E2" s="1">
        <f t="shared" si="1"/>
        <v>0</v>
      </c>
      <c r="F2" s="1">
        <f t="shared" si="1"/>
        <v>0</v>
      </c>
      <c r="G2" s="1">
        <f t="shared" si="1"/>
        <v>1</v>
      </c>
      <c r="H2" s="1">
        <f t="shared" si="1"/>
        <v>0</v>
      </c>
      <c r="I2" s="1">
        <f t="shared" si="1"/>
        <v>0</v>
      </c>
      <c r="J2" s="1">
        <f t="shared" si="1"/>
        <v>0</v>
      </c>
      <c r="K2" s="1">
        <f t="shared" si="1"/>
        <v>1</v>
      </c>
      <c r="L2" s="1">
        <f t="shared" si="1"/>
        <v>1</v>
      </c>
      <c r="M2" s="1">
        <f t="shared" si="1"/>
        <v>1</v>
      </c>
      <c r="N2" s="1">
        <f t="shared" si="1"/>
        <v>0</v>
      </c>
      <c r="O2" s="1">
        <f t="shared" si="1"/>
        <v>1</v>
      </c>
      <c r="P2" s="1">
        <f t="shared" si="1"/>
        <v>1</v>
      </c>
      <c r="Q2" s="1">
        <f t="shared" si="1"/>
        <v>1</v>
      </c>
      <c r="R2" s="1">
        <f t="shared" si="1"/>
        <v>0</v>
      </c>
      <c r="S2" s="1">
        <f t="shared" si="1"/>
        <v>1</v>
      </c>
      <c r="T2" s="1">
        <f t="shared" si="1"/>
        <v>0</v>
      </c>
      <c r="U2" s="1">
        <f t="shared" si="1"/>
        <v>0</v>
      </c>
      <c r="V2" s="1">
        <f t="shared" si="1"/>
        <v>0</v>
      </c>
      <c r="W2" s="1">
        <f t="shared" si="1"/>
        <v>0</v>
      </c>
      <c r="X2" s="1">
        <f t="shared" si="1"/>
        <v>0</v>
      </c>
      <c r="Y2" s="1">
        <f t="shared" si="1"/>
        <v>1</v>
      </c>
    </row>
    <row r="3" spans="1:25" ht="2.4500000000000002" customHeight="1" x14ac:dyDescent="0.25">
      <c r="A3" s="1">
        <f t="shared" si="1"/>
        <v>1</v>
      </c>
      <c r="B3" s="1">
        <f t="shared" si="1"/>
        <v>0</v>
      </c>
      <c r="C3" s="1">
        <f t="shared" si="1"/>
        <v>1</v>
      </c>
      <c r="D3" s="1">
        <f t="shared" si="1"/>
        <v>1</v>
      </c>
      <c r="E3" s="1">
        <f t="shared" si="1"/>
        <v>1</v>
      </c>
      <c r="F3" s="1">
        <f t="shared" si="1"/>
        <v>0</v>
      </c>
      <c r="G3" s="1">
        <f t="shared" si="1"/>
        <v>1</v>
      </c>
      <c r="H3" s="1">
        <f t="shared" si="1"/>
        <v>0</v>
      </c>
      <c r="I3" s="1">
        <f t="shared" si="1"/>
        <v>1</v>
      </c>
      <c r="J3" s="1">
        <f t="shared" si="1"/>
        <v>1</v>
      </c>
      <c r="K3" s="1">
        <f t="shared" si="1"/>
        <v>1</v>
      </c>
      <c r="L3" s="1">
        <f t="shared" si="1"/>
        <v>0</v>
      </c>
      <c r="M3" s="1">
        <f t="shared" si="1"/>
        <v>1</v>
      </c>
      <c r="N3" s="1">
        <f t="shared" si="1"/>
        <v>1</v>
      </c>
      <c r="O3" s="1">
        <f t="shared" si="1"/>
        <v>1</v>
      </c>
      <c r="P3" s="1">
        <f t="shared" si="1"/>
        <v>0</v>
      </c>
      <c r="Q3" s="1">
        <f t="shared" si="1"/>
        <v>1</v>
      </c>
      <c r="R3" s="1">
        <f t="shared" si="1"/>
        <v>0</v>
      </c>
      <c r="S3" s="1">
        <f t="shared" si="1"/>
        <v>1</v>
      </c>
      <c r="T3" s="1">
        <f t="shared" si="1"/>
        <v>0</v>
      </c>
      <c r="U3" s="1">
        <f t="shared" si="1"/>
        <v>1</v>
      </c>
      <c r="V3" s="1">
        <f t="shared" si="1"/>
        <v>1</v>
      </c>
      <c r="W3" s="1">
        <f t="shared" si="1"/>
        <v>1</v>
      </c>
      <c r="X3" s="1">
        <f t="shared" si="1"/>
        <v>0</v>
      </c>
      <c r="Y3" s="1">
        <f t="shared" si="1"/>
        <v>1</v>
      </c>
    </row>
    <row r="4" spans="1:25" ht="2.4500000000000002" customHeight="1" x14ac:dyDescent="0.25">
      <c r="A4" s="1">
        <f t="shared" si="1"/>
        <v>1</v>
      </c>
      <c r="B4" s="1">
        <f t="shared" si="1"/>
        <v>0</v>
      </c>
      <c r="C4" s="1">
        <f t="shared" si="1"/>
        <v>1</v>
      </c>
      <c r="D4" s="1">
        <f t="shared" si="1"/>
        <v>1</v>
      </c>
      <c r="E4" s="1">
        <f t="shared" si="1"/>
        <v>1</v>
      </c>
      <c r="F4" s="1">
        <f t="shared" si="1"/>
        <v>0</v>
      </c>
      <c r="G4" s="1">
        <f t="shared" si="1"/>
        <v>1</v>
      </c>
      <c r="H4" s="1">
        <f t="shared" si="1"/>
        <v>0</v>
      </c>
      <c r="I4" s="1">
        <f t="shared" si="1"/>
        <v>0</v>
      </c>
      <c r="J4" s="1">
        <f t="shared" si="1"/>
        <v>1</v>
      </c>
      <c r="K4" s="1">
        <f t="shared" si="1"/>
        <v>1</v>
      </c>
      <c r="L4" s="1">
        <f t="shared" si="1"/>
        <v>1</v>
      </c>
      <c r="M4" s="1">
        <f t="shared" si="1"/>
        <v>0</v>
      </c>
      <c r="N4" s="1">
        <f t="shared" si="1"/>
        <v>1</v>
      </c>
      <c r="O4" s="1">
        <f t="shared" si="1"/>
        <v>1</v>
      </c>
      <c r="P4" s="1">
        <f t="shared" si="1"/>
        <v>1</v>
      </c>
      <c r="Q4" s="1">
        <f t="shared" si="1"/>
        <v>0</v>
      </c>
      <c r="R4" s="1">
        <f t="shared" si="1"/>
        <v>0</v>
      </c>
      <c r="S4" s="1">
        <f t="shared" si="1"/>
        <v>1</v>
      </c>
      <c r="T4" s="1">
        <f t="shared" si="1"/>
        <v>0</v>
      </c>
      <c r="U4" s="1">
        <f t="shared" si="1"/>
        <v>1</v>
      </c>
      <c r="V4" s="1">
        <f t="shared" si="1"/>
        <v>1</v>
      </c>
      <c r="W4" s="1">
        <f t="shared" si="1"/>
        <v>1</v>
      </c>
      <c r="X4" s="1">
        <f t="shared" si="1"/>
        <v>0</v>
      </c>
      <c r="Y4" s="1">
        <f t="shared" si="1"/>
        <v>1</v>
      </c>
    </row>
    <row r="5" spans="1:25" ht="2.4500000000000002" customHeight="1" x14ac:dyDescent="0.25">
      <c r="A5" s="1">
        <f t="shared" si="1"/>
        <v>1</v>
      </c>
      <c r="B5" s="1">
        <f t="shared" si="1"/>
        <v>0</v>
      </c>
      <c r="C5" s="1">
        <f t="shared" si="1"/>
        <v>1</v>
      </c>
      <c r="D5" s="1">
        <f t="shared" si="1"/>
        <v>1</v>
      </c>
      <c r="E5" s="1">
        <f t="shared" si="1"/>
        <v>1</v>
      </c>
      <c r="F5" s="1">
        <f t="shared" si="1"/>
        <v>0</v>
      </c>
      <c r="G5" s="1">
        <f t="shared" si="1"/>
        <v>1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1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1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1</v>
      </c>
      <c r="T5" s="1">
        <f t="shared" si="1"/>
        <v>0</v>
      </c>
      <c r="U5" s="1">
        <f t="shared" si="1"/>
        <v>1</v>
      </c>
      <c r="V5" s="1">
        <f t="shared" si="1"/>
        <v>1</v>
      </c>
      <c r="W5" s="1">
        <f t="shared" si="1"/>
        <v>1</v>
      </c>
      <c r="X5" s="1">
        <f t="shared" si="1"/>
        <v>0</v>
      </c>
      <c r="Y5" s="1">
        <f t="shared" si="1"/>
        <v>1</v>
      </c>
    </row>
    <row r="6" spans="1:25" ht="2.4500000000000002" customHeight="1" x14ac:dyDescent="0.25">
      <c r="A6" s="1">
        <f t="shared" si="1"/>
        <v>1</v>
      </c>
      <c r="B6" s="1">
        <f t="shared" si="1"/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1</v>
      </c>
      <c r="H6" s="1">
        <f t="shared" si="1"/>
        <v>0</v>
      </c>
      <c r="I6" s="1">
        <f t="shared" si="1"/>
        <v>0</v>
      </c>
      <c r="J6" s="1">
        <f t="shared" si="1"/>
        <v>1</v>
      </c>
      <c r="K6" s="1">
        <f t="shared" si="1"/>
        <v>0</v>
      </c>
      <c r="L6" s="1">
        <f t="shared" si="1"/>
        <v>0</v>
      </c>
      <c r="M6" s="1">
        <f t="shared" si="1"/>
        <v>0</v>
      </c>
      <c r="N6" s="1">
        <f t="shared" si="1"/>
        <v>1</v>
      </c>
      <c r="O6" s="1">
        <f t="shared" si="1"/>
        <v>0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1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1"/>
        <v>0</v>
      </c>
      <c r="Y6" s="1">
        <f t="shared" si="1"/>
        <v>1</v>
      </c>
    </row>
    <row r="7" spans="1:25" ht="2.4500000000000002" customHeight="1" x14ac:dyDescent="0.25">
      <c r="A7" s="1">
        <f t="shared" si="1"/>
        <v>1</v>
      </c>
      <c r="B7" s="1">
        <f t="shared" si="1"/>
        <v>1</v>
      </c>
      <c r="C7" s="1">
        <f t="shared" si="1"/>
        <v>1</v>
      </c>
      <c r="D7" s="1">
        <f t="shared" si="1"/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0</v>
      </c>
      <c r="I7" s="1">
        <f t="shared" si="1"/>
        <v>1</v>
      </c>
      <c r="J7" s="1">
        <f t="shared" si="1"/>
        <v>0</v>
      </c>
      <c r="K7" s="1">
        <f t="shared" si="1"/>
        <v>1</v>
      </c>
      <c r="L7" s="1">
        <f t="shared" si="1"/>
        <v>0</v>
      </c>
      <c r="M7" s="1">
        <f t="shared" si="1"/>
        <v>1</v>
      </c>
      <c r="N7" s="1">
        <f t="shared" si="1"/>
        <v>0</v>
      </c>
      <c r="O7" s="1">
        <f t="shared" si="1"/>
        <v>1</v>
      </c>
      <c r="P7" s="1">
        <f t="shared" si="1"/>
        <v>0</v>
      </c>
      <c r="Q7" s="1">
        <f t="shared" si="1"/>
        <v>1</v>
      </c>
      <c r="R7" s="1">
        <f t="shared" si="1"/>
        <v>0</v>
      </c>
      <c r="S7" s="1">
        <f t="shared" si="1"/>
        <v>1</v>
      </c>
      <c r="T7" s="1">
        <f t="shared" si="1"/>
        <v>1</v>
      </c>
      <c r="U7" s="1">
        <f t="shared" si="1"/>
        <v>1</v>
      </c>
      <c r="V7" s="1">
        <f t="shared" si="1"/>
        <v>1</v>
      </c>
      <c r="W7" s="1">
        <f t="shared" si="1"/>
        <v>1</v>
      </c>
      <c r="X7" s="1">
        <f t="shared" si="1"/>
        <v>1</v>
      </c>
      <c r="Y7" s="1">
        <f t="shared" si="1"/>
        <v>1</v>
      </c>
    </row>
    <row r="8" spans="1:25" ht="2.4500000000000002" customHeight="1" x14ac:dyDescent="0.25">
      <c r="A8" s="1">
        <f t="shared" si="1"/>
        <v>0</v>
      </c>
      <c r="B8" s="1">
        <f t="shared" si="1"/>
        <v>0</v>
      </c>
      <c r="C8" s="1">
        <f t="shared" si="1"/>
        <v>0</v>
      </c>
      <c r="D8" s="1">
        <f t="shared" si="1"/>
        <v>0</v>
      </c>
      <c r="E8" s="1">
        <f t="shared" si="1"/>
        <v>0</v>
      </c>
      <c r="F8" s="1">
        <f t="shared" si="1"/>
        <v>0</v>
      </c>
      <c r="G8" s="1">
        <f t="shared" si="1"/>
        <v>0</v>
      </c>
      <c r="H8" s="1">
        <f t="shared" si="1"/>
        <v>0</v>
      </c>
      <c r="I8" s="1">
        <f t="shared" si="1"/>
        <v>1</v>
      </c>
      <c r="J8" s="1">
        <f t="shared" si="1"/>
        <v>1</v>
      </c>
      <c r="K8" s="1">
        <f t="shared" si="1"/>
        <v>1</v>
      </c>
      <c r="L8" s="1">
        <f t="shared" si="1"/>
        <v>0</v>
      </c>
      <c r="M8" s="1">
        <f t="shared" si="1"/>
        <v>1</v>
      </c>
      <c r="N8" s="1">
        <f t="shared" si="1"/>
        <v>1</v>
      </c>
      <c r="O8" s="1">
        <f t="shared" si="1"/>
        <v>1</v>
      </c>
      <c r="P8" s="1">
        <f t="shared" si="1"/>
        <v>0</v>
      </c>
      <c r="Q8" s="1">
        <f t="shared" si="1"/>
        <v>1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</row>
    <row r="9" spans="1:25" ht="2.4500000000000002" customHeight="1" x14ac:dyDescent="0.25">
      <c r="A9" s="1">
        <f t="shared" si="1"/>
        <v>1</v>
      </c>
      <c r="B9" s="1">
        <f t="shared" si="1"/>
        <v>1</v>
      </c>
      <c r="C9" s="1">
        <f t="shared" si="1"/>
        <v>1</v>
      </c>
      <c r="D9" s="1">
        <f t="shared" si="1"/>
        <v>0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0</v>
      </c>
      <c r="K9" s="1">
        <f t="shared" si="1"/>
        <v>1</v>
      </c>
      <c r="L9" s="1">
        <f t="shared" si="1"/>
        <v>1</v>
      </c>
      <c r="M9" s="1">
        <f t="shared" si="1"/>
        <v>0</v>
      </c>
      <c r="N9" s="1">
        <f t="shared" si="1"/>
        <v>0</v>
      </c>
      <c r="O9" s="1">
        <f t="shared" si="1"/>
        <v>1</v>
      </c>
      <c r="P9" s="1">
        <f t="shared" si="1"/>
        <v>1</v>
      </c>
      <c r="Q9" s="1">
        <f t="shared" si="1"/>
        <v>0</v>
      </c>
      <c r="R9" s="1">
        <f t="shared" si="1"/>
        <v>1</v>
      </c>
      <c r="S9" s="1">
        <f t="shared" si="1"/>
        <v>1</v>
      </c>
      <c r="T9" s="1">
        <f t="shared" si="1"/>
        <v>0</v>
      </c>
      <c r="U9" s="1">
        <f t="shared" si="1"/>
        <v>0</v>
      </c>
      <c r="V9" s="1">
        <f t="shared" si="1"/>
        <v>0</v>
      </c>
      <c r="W9" s="1">
        <f t="shared" si="1"/>
        <v>1</v>
      </c>
      <c r="X9" s="1">
        <f t="shared" si="1"/>
        <v>0</v>
      </c>
      <c r="Y9" s="1">
        <f t="shared" si="1"/>
        <v>0</v>
      </c>
    </row>
    <row r="10" spans="1:25" ht="2.4500000000000002" customHeight="1" x14ac:dyDescent="0.25">
      <c r="A10" s="1">
        <f t="shared" si="1"/>
        <v>0</v>
      </c>
      <c r="B10" s="1">
        <f t="shared" si="1"/>
        <v>0</v>
      </c>
      <c r="C10" s="1">
        <f t="shared" si="1"/>
        <v>0</v>
      </c>
      <c r="D10" s="1">
        <f t="shared" si="1"/>
        <v>1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1</v>
      </c>
      <c r="I10" s="1">
        <f t="shared" si="1"/>
        <v>1</v>
      </c>
      <c r="J10" s="1">
        <f t="shared" si="1"/>
        <v>0</v>
      </c>
      <c r="K10" s="1">
        <f t="shared" si="1"/>
        <v>1</v>
      </c>
      <c r="L10" s="1">
        <f t="shared" si="1"/>
        <v>1</v>
      </c>
      <c r="M10" s="1">
        <f t="shared" si="1"/>
        <v>0</v>
      </c>
      <c r="N10" s="1">
        <f t="shared" si="1"/>
        <v>0</v>
      </c>
      <c r="O10" s="1">
        <f t="shared" si="1"/>
        <v>1</v>
      </c>
      <c r="P10" s="1">
        <f t="shared" si="1"/>
        <v>1</v>
      </c>
      <c r="Q10" s="1">
        <f t="shared" si="1"/>
        <v>0</v>
      </c>
      <c r="R10" s="1">
        <f t="shared" si="1"/>
        <v>1</v>
      </c>
      <c r="S10" s="1">
        <f t="shared" si="1"/>
        <v>1</v>
      </c>
      <c r="T10" s="1">
        <f t="shared" si="1"/>
        <v>0</v>
      </c>
      <c r="U10" s="1">
        <f t="shared" si="1"/>
        <v>0</v>
      </c>
      <c r="V10" s="1">
        <f t="shared" si="1"/>
        <v>0</v>
      </c>
      <c r="W10" s="1">
        <f t="shared" si="1"/>
        <v>1</v>
      </c>
      <c r="X10" s="1">
        <f t="shared" si="1"/>
        <v>1</v>
      </c>
      <c r="Y10" s="1">
        <f t="shared" si="1"/>
        <v>1</v>
      </c>
    </row>
    <row r="11" spans="1:25" ht="2.4500000000000002" customHeight="1" x14ac:dyDescent="0.25">
      <c r="A11" s="1">
        <f t="shared" si="1"/>
        <v>1</v>
      </c>
      <c r="B11" s="1">
        <f t="shared" si="1"/>
        <v>1</v>
      </c>
      <c r="C11" s="1">
        <f t="shared" si="1"/>
        <v>1</v>
      </c>
      <c r="D11" s="1">
        <f t="shared" si="1"/>
        <v>1</v>
      </c>
      <c r="E11" s="1">
        <f t="shared" si="1"/>
        <v>1</v>
      </c>
      <c r="F11" s="1">
        <f t="shared" si="1"/>
        <v>1</v>
      </c>
      <c r="G11" s="1">
        <f t="shared" si="1"/>
        <v>1</v>
      </c>
      <c r="H11" s="1">
        <f t="shared" si="1"/>
        <v>1</v>
      </c>
      <c r="I11" s="1">
        <f t="shared" si="1"/>
        <v>0</v>
      </c>
      <c r="J11" s="1">
        <f t="shared" si="1"/>
        <v>1</v>
      </c>
      <c r="K11" s="1">
        <f t="shared" si="1"/>
        <v>0</v>
      </c>
      <c r="L11" s="1">
        <f t="shared" si="1"/>
        <v>0</v>
      </c>
      <c r="M11" s="1">
        <f t="shared" si="1"/>
        <v>0</v>
      </c>
      <c r="N11" s="1">
        <f t="shared" si="1"/>
        <v>1</v>
      </c>
      <c r="O11" s="1">
        <f t="shared" si="1"/>
        <v>0</v>
      </c>
      <c r="P11" s="1">
        <f t="shared" si="1"/>
        <v>0</v>
      </c>
      <c r="Q11" s="1">
        <f t="shared" si="1"/>
        <v>0</v>
      </c>
      <c r="R11" s="1">
        <f t="shared" si="1"/>
        <v>0</v>
      </c>
      <c r="S11" s="1">
        <f t="shared" si="1"/>
        <v>1</v>
      </c>
      <c r="T11" s="1">
        <f t="shared" si="1"/>
        <v>0</v>
      </c>
      <c r="U11" s="1">
        <f t="shared" si="1"/>
        <v>1</v>
      </c>
      <c r="V11" s="1">
        <f t="shared" si="1"/>
        <v>0</v>
      </c>
      <c r="W11" s="1">
        <f t="shared" si="1"/>
        <v>1</v>
      </c>
      <c r="X11" s="1">
        <f t="shared" si="1"/>
        <v>1</v>
      </c>
      <c r="Y11" s="1">
        <f t="shared" si="1"/>
        <v>1</v>
      </c>
    </row>
    <row r="12" spans="1:25" ht="2.4500000000000002" customHeight="1" x14ac:dyDescent="0.25">
      <c r="A12" s="1">
        <f t="shared" si="1"/>
        <v>0</v>
      </c>
      <c r="B12" s="1">
        <f t="shared" si="1"/>
        <v>0</v>
      </c>
      <c r="C12" s="1">
        <f t="shared" si="1"/>
        <v>0</v>
      </c>
      <c r="D12" s="1">
        <f t="shared" si="1"/>
        <v>0</v>
      </c>
      <c r="E12" s="1">
        <f t="shared" si="1"/>
        <v>1</v>
      </c>
      <c r="F12" s="1">
        <f t="shared" ref="F12:Y12" si="2">AI143</f>
        <v>0</v>
      </c>
      <c r="G12" s="1">
        <f t="shared" si="2"/>
        <v>0</v>
      </c>
      <c r="H12" s="1">
        <f t="shared" si="2"/>
        <v>1</v>
      </c>
      <c r="I12" s="1">
        <f t="shared" si="2"/>
        <v>1</v>
      </c>
      <c r="J12" s="1">
        <f t="shared" si="2"/>
        <v>0</v>
      </c>
      <c r="K12" s="1">
        <f t="shared" si="2"/>
        <v>0</v>
      </c>
      <c r="L12" s="1">
        <f t="shared" si="2"/>
        <v>1</v>
      </c>
      <c r="M12" s="1">
        <f t="shared" si="2"/>
        <v>0</v>
      </c>
      <c r="N12" s="1">
        <f t="shared" si="2"/>
        <v>0</v>
      </c>
      <c r="O12" s="1">
        <f t="shared" si="2"/>
        <v>0</v>
      </c>
      <c r="P12" s="1">
        <f t="shared" si="2"/>
        <v>1</v>
      </c>
      <c r="Q12" s="1">
        <f t="shared" si="2"/>
        <v>0</v>
      </c>
      <c r="R12" s="1">
        <f t="shared" si="2"/>
        <v>0</v>
      </c>
      <c r="S12" s="1">
        <f t="shared" si="2"/>
        <v>1</v>
      </c>
      <c r="T12" s="1">
        <f t="shared" si="2"/>
        <v>0</v>
      </c>
      <c r="U12" s="1">
        <f t="shared" si="2"/>
        <v>0</v>
      </c>
      <c r="V12" s="1">
        <f t="shared" si="2"/>
        <v>0</v>
      </c>
      <c r="W12" s="1">
        <f t="shared" si="2"/>
        <v>0</v>
      </c>
      <c r="X12" s="1">
        <f t="shared" si="2"/>
        <v>0</v>
      </c>
      <c r="Y12" s="1">
        <f t="shared" si="2"/>
        <v>0</v>
      </c>
    </row>
    <row r="13" spans="1:25" ht="2.4500000000000002" customHeight="1" x14ac:dyDescent="0.25">
      <c r="A13" s="1">
        <f t="shared" ref="A13:Y23" si="3">AD144</f>
        <v>0</v>
      </c>
      <c r="B13" s="1">
        <f t="shared" si="3"/>
        <v>1</v>
      </c>
      <c r="C13" s="1">
        <f t="shared" si="3"/>
        <v>0</v>
      </c>
      <c r="D13" s="1">
        <f t="shared" si="3"/>
        <v>1</v>
      </c>
      <c r="E13" s="1">
        <f t="shared" si="3"/>
        <v>1</v>
      </c>
      <c r="F13" s="1">
        <f t="shared" si="3"/>
        <v>0</v>
      </c>
      <c r="G13" s="1">
        <f t="shared" si="3"/>
        <v>1</v>
      </c>
      <c r="H13" s="1">
        <f t="shared" si="3"/>
        <v>0</v>
      </c>
      <c r="I13" s="1">
        <f t="shared" si="3"/>
        <v>1</v>
      </c>
      <c r="J13" s="1">
        <f t="shared" si="3"/>
        <v>0</v>
      </c>
      <c r="K13" s="1">
        <f t="shared" si="3"/>
        <v>0</v>
      </c>
      <c r="L13" s="1">
        <f t="shared" si="3"/>
        <v>0</v>
      </c>
      <c r="M13" s="1">
        <f t="shared" si="3"/>
        <v>1</v>
      </c>
      <c r="N13" s="1">
        <f t="shared" si="3"/>
        <v>0</v>
      </c>
      <c r="O13" s="1">
        <f t="shared" si="3"/>
        <v>0</v>
      </c>
      <c r="P13" s="1">
        <f t="shared" si="3"/>
        <v>0</v>
      </c>
      <c r="Q13" s="1">
        <f t="shared" si="3"/>
        <v>1</v>
      </c>
      <c r="R13" s="1">
        <f t="shared" si="3"/>
        <v>1</v>
      </c>
      <c r="S13" s="1">
        <f t="shared" si="3"/>
        <v>1</v>
      </c>
      <c r="T13" s="1">
        <f t="shared" si="3"/>
        <v>1</v>
      </c>
      <c r="U13" s="1">
        <f t="shared" si="3"/>
        <v>0</v>
      </c>
      <c r="V13" s="1">
        <f t="shared" si="3"/>
        <v>0</v>
      </c>
      <c r="W13" s="1">
        <f t="shared" si="3"/>
        <v>0</v>
      </c>
      <c r="X13" s="1">
        <f t="shared" si="3"/>
        <v>1</v>
      </c>
      <c r="Y13" s="1">
        <f t="shared" si="3"/>
        <v>1</v>
      </c>
    </row>
    <row r="14" spans="1:25" ht="2.4500000000000002" customHeight="1" x14ac:dyDescent="0.25">
      <c r="A14" s="1">
        <f t="shared" si="3"/>
        <v>0</v>
      </c>
      <c r="B14" s="1">
        <f t="shared" si="3"/>
        <v>1</v>
      </c>
      <c r="C14" s="1">
        <f t="shared" si="3"/>
        <v>1</v>
      </c>
      <c r="D14" s="1">
        <f t="shared" si="3"/>
        <v>1</v>
      </c>
      <c r="E14" s="1">
        <f t="shared" si="3"/>
        <v>1</v>
      </c>
      <c r="F14" s="1">
        <f t="shared" si="3"/>
        <v>1</v>
      </c>
      <c r="G14" s="1">
        <f t="shared" si="3"/>
        <v>0</v>
      </c>
      <c r="H14" s="1">
        <f t="shared" si="3"/>
        <v>1</v>
      </c>
      <c r="I14" s="1">
        <f t="shared" si="3"/>
        <v>1</v>
      </c>
      <c r="J14" s="1">
        <f t="shared" si="3"/>
        <v>0</v>
      </c>
      <c r="K14" s="1">
        <f t="shared" si="3"/>
        <v>0</v>
      </c>
      <c r="L14" s="1">
        <f t="shared" si="3"/>
        <v>1</v>
      </c>
      <c r="M14" s="1">
        <f t="shared" si="3"/>
        <v>1</v>
      </c>
      <c r="N14" s="1">
        <f t="shared" si="3"/>
        <v>1</v>
      </c>
      <c r="O14" s="1">
        <f t="shared" si="3"/>
        <v>0</v>
      </c>
      <c r="P14" s="1">
        <f t="shared" si="3"/>
        <v>1</v>
      </c>
      <c r="Q14" s="1">
        <f t="shared" si="3"/>
        <v>1</v>
      </c>
      <c r="R14" s="1">
        <f t="shared" si="3"/>
        <v>1</v>
      </c>
      <c r="S14" s="1">
        <f t="shared" si="3"/>
        <v>1</v>
      </c>
      <c r="T14" s="1">
        <f t="shared" si="3"/>
        <v>0</v>
      </c>
      <c r="U14" s="1">
        <f t="shared" si="3"/>
        <v>0</v>
      </c>
      <c r="V14" s="1">
        <f t="shared" si="3"/>
        <v>0</v>
      </c>
      <c r="W14" s="1">
        <f t="shared" si="3"/>
        <v>1</v>
      </c>
      <c r="X14" s="1">
        <f t="shared" si="3"/>
        <v>1</v>
      </c>
      <c r="Y14" s="1">
        <f t="shared" si="3"/>
        <v>1</v>
      </c>
    </row>
    <row r="15" spans="1:25" ht="2.4500000000000002" customHeight="1" x14ac:dyDescent="0.25">
      <c r="A15" s="1">
        <f t="shared" si="3"/>
        <v>1</v>
      </c>
      <c r="B15" s="1">
        <f t="shared" si="3"/>
        <v>0</v>
      </c>
      <c r="C15" s="1">
        <f t="shared" si="3"/>
        <v>1</v>
      </c>
      <c r="D15" s="1">
        <f t="shared" si="3"/>
        <v>0</v>
      </c>
      <c r="E15" s="1">
        <f t="shared" si="3"/>
        <v>1</v>
      </c>
      <c r="F15" s="1">
        <f t="shared" si="3"/>
        <v>1</v>
      </c>
      <c r="G15" s="1">
        <f t="shared" si="3"/>
        <v>1</v>
      </c>
      <c r="H15" s="1">
        <f t="shared" si="3"/>
        <v>1</v>
      </c>
      <c r="I15" s="1">
        <f t="shared" si="3"/>
        <v>1</v>
      </c>
      <c r="J15" s="1">
        <f t="shared" si="3"/>
        <v>0</v>
      </c>
      <c r="K15" s="1">
        <f t="shared" si="3"/>
        <v>0</v>
      </c>
      <c r="L15" s="1">
        <f t="shared" si="3"/>
        <v>1</v>
      </c>
      <c r="M15" s="1">
        <f t="shared" si="3"/>
        <v>1</v>
      </c>
      <c r="N15" s="1">
        <f t="shared" si="3"/>
        <v>0</v>
      </c>
      <c r="O15" s="1">
        <f t="shared" si="3"/>
        <v>1</v>
      </c>
      <c r="P15" s="1">
        <f t="shared" si="3"/>
        <v>1</v>
      </c>
      <c r="Q15" s="1">
        <f t="shared" si="3"/>
        <v>1</v>
      </c>
      <c r="R15" s="1">
        <f t="shared" si="3"/>
        <v>1</v>
      </c>
      <c r="S15" s="1">
        <f t="shared" si="3"/>
        <v>0</v>
      </c>
      <c r="T15" s="1">
        <f t="shared" si="3"/>
        <v>1</v>
      </c>
      <c r="U15" s="1">
        <f t="shared" si="3"/>
        <v>1</v>
      </c>
      <c r="V15" s="1">
        <f t="shared" si="3"/>
        <v>0</v>
      </c>
      <c r="W15" s="1">
        <f t="shared" si="3"/>
        <v>1</v>
      </c>
      <c r="X15" s="1">
        <f t="shared" si="3"/>
        <v>1</v>
      </c>
      <c r="Y15" s="1">
        <f t="shared" si="3"/>
        <v>1</v>
      </c>
    </row>
    <row r="16" spans="1:25" ht="2.4500000000000002" customHeight="1" x14ac:dyDescent="0.25">
      <c r="A16" s="1">
        <f t="shared" si="3"/>
        <v>0</v>
      </c>
      <c r="B16" s="1">
        <f t="shared" si="3"/>
        <v>1</v>
      </c>
      <c r="C16" s="1">
        <f t="shared" si="3"/>
        <v>0</v>
      </c>
      <c r="D16" s="1">
        <f t="shared" si="3"/>
        <v>1</v>
      </c>
      <c r="E16" s="1">
        <f t="shared" si="3"/>
        <v>1</v>
      </c>
      <c r="F16" s="1">
        <f t="shared" si="3"/>
        <v>1</v>
      </c>
      <c r="G16" s="1">
        <f t="shared" si="3"/>
        <v>0</v>
      </c>
      <c r="H16" s="1">
        <f t="shared" si="3"/>
        <v>0</v>
      </c>
      <c r="I16" s="1">
        <f t="shared" si="3"/>
        <v>0</v>
      </c>
      <c r="J16" s="1">
        <f t="shared" si="3"/>
        <v>1</v>
      </c>
      <c r="K16" s="1">
        <f t="shared" si="3"/>
        <v>1</v>
      </c>
      <c r="L16" s="1">
        <f t="shared" si="3"/>
        <v>0</v>
      </c>
      <c r="M16" s="1">
        <f t="shared" si="3"/>
        <v>1</v>
      </c>
      <c r="N16" s="1">
        <f t="shared" si="3"/>
        <v>1</v>
      </c>
      <c r="O16" s="1">
        <f t="shared" si="3"/>
        <v>1</v>
      </c>
      <c r="P16" s="1">
        <f t="shared" si="3"/>
        <v>0</v>
      </c>
      <c r="Q16" s="1">
        <f t="shared" si="3"/>
        <v>1</v>
      </c>
      <c r="R16" s="1">
        <f t="shared" si="3"/>
        <v>0</v>
      </c>
      <c r="S16" s="1">
        <f t="shared" si="3"/>
        <v>1</v>
      </c>
      <c r="T16" s="1">
        <f t="shared" si="3"/>
        <v>1</v>
      </c>
      <c r="U16" s="1">
        <f t="shared" si="3"/>
        <v>1</v>
      </c>
      <c r="V16" s="1">
        <f t="shared" si="3"/>
        <v>0</v>
      </c>
      <c r="W16" s="1">
        <f t="shared" si="3"/>
        <v>0</v>
      </c>
      <c r="X16" s="1">
        <f t="shared" si="3"/>
        <v>1</v>
      </c>
      <c r="Y16" s="1">
        <f t="shared" si="3"/>
        <v>0</v>
      </c>
    </row>
    <row r="17" spans="1:259" ht="2.4500000000000002" customHeight="1" x14ac:dyDescent="0.25">
      <c r="A17" s="1">
        <f t="shared" si="3"/>
        <v>1</v>
      </c>
      <c r="B17" s="1">
        <f t="shared" si="3"/>
        <v>0</v>
      </c>
      <c r="C17" s="1">
        <f t="shared" si="3"/>
        <v>1</v>
      </c>
      <c r="D17" s="1">
        <f t="shared" si="3"/>
        <v>1</v>
      </c>
      <c r="E17" s="1">
        <f t="shared" si="3"/>
        <v>1</v>
      </c>
      <c r="F17" s="1">
        <f t="shared" si="3"/>
        <v>1</v>
      </c>
      <c r="G17" s="1">
        <f t="shared" si="3"/>
        <v>1</v>
      </c>
      <c r="H17" s="1">
        <f t="shared" si="3"/>
        <v>0</v>
      </c>
      <c r="I17" s="1">
        <f t="shared" si="3"/>
        <v>1</v>
      </c>
      <c r="J17" s="1">
        <f t="shared" si="3"/>
        <v>1</v>
      </c>
      <c r="K17" s="1">
        <f t="shared" si="3"/>
        <v>0</v>
      </c>
      <c r="L17" s="1">
        <f t="shared" si="3"/>
        <v>1</v>
      </c>
      <c r="M17" s="1">
        <f t="shared" si="3"/>
        <v>0</v>
      </c>
      <c r="N17" s="1">
        <f t="shared" si="3"/>
        <v>0</v>
      </c>
      <c r="O17" s="1">
        <f t="shared" si="3"/>
        <v>1</v>
      </c>
      <c r="P17" s="1">
        <f t="shared" si="3"/>
        <v>1</v>
      </c>
      <c r="Q17" s="1">
        <f t="shared" si="3"/>
        <v>1</v>
      </c>
      <c r="R17" s="1">
        <f t="shared" si="3"/>
        <v>1</v>
      </c>
      <c r="S17" s="1">
        <f t="shared" si="3"/>
        <v>1</v>
      </c>
      <c r="T17" s="1">
        <f t="shared" si="3"/>
        <v>1</v>
      </c>
      <c r="U17" s="1">
        <f t="shared" si="3"/>
        <v>1</v>
      </c>
      <c r="V17" s="1">
        <f t="shared" si="3"/>
        <v>0</v>
      </c>
      <c r="W17" s="1">
        <f t="shared" si="3"/>
        <v>0</v>
      </c>
      <c r="X17" s="1">
        <f t="shared" si="3"/>
        <v>0</v>
      </c>
      <c r="Y17" s="1">
        <f t="shared" si="3"/>
        <v>0</v>
      </c>
    </row>
    <row r="18" spans="1:259" ht="2.4500000000000002" customHeight="1" x14ac:dyDescent="0.25">
      <c r="A18" s="1">
        <f t="shared" si="3"/>
        <v>0</v>
      </c>
      <c r="B18" s="1">
        <f t="shared" si="3"/>
        <v>0</v>
      </c>
      <c r="C18" s="1">
        <f t="shared" si="3"/>
        <v>0</v>
      </c>
      <c r="D18" s="1">
        <f t="shared" si="3"/>
        <v>0</v>
      </c>
      <c r="E18" s="1">
        <f t="shared" si="3"/>
        <v>0</v>
      </c>
      <c r="F18" s="1">
        <f t="shared" si="3"/>
        <v>0</v>
      </c>
      <c r="G18" s="1">
        <f t="shared" si="3"/>
        <v>0</v>
      </c>
      <c r="H18" s="1">
        <f t="shared" si="3"/>
        <v>0</v>
      </c>
      <c r="I18" s="1">
        <f t="shared" si="3"/>
        <v>1</v>
      </c>
      <c r="J18" s="1">
        <f t="shared" si="3"/>
        <v>1</v>
      </c>
      <c r="K18" s="1">
        <f t="shared" si="3"/>
        <v>0</v>
      </c>
      <c r="L18" s="1">
        <f t="shared" si="3"/>
        <v>1</v>
      </c>
      <c r="M18" s="1">
        <f t="shared" si="3"/>
        <v>0</v>
      </c>
      <c r="N18" s="1">
        <f t="shared" si="3"/>
        <v>0</v>
      </c>
      <c r="O18" s="1">
        <f t="shared" si="3"/>
        <v>1</v>
      </c>
      <c r="P18" s="1">
        <f t="shared" si="3"/>
        <v>1</v>
      </c>
      <c r="Q18" s="1">
        <f t="shared" si="3"/>
        <v>1</v>
      </c>
      <c r="R18" s="1">
        <f t="shared" si="3"/>
        <v>0</v>
      </c>
      <c r="S18" s="1">
        <f t="shared" si="3"/>
        <v>0</v>
      </c>
      <c r="T18" s="1">
        <f t="shared" si="3"/>
        <v>0</v>
      </c>
      <c r="U18" s="1">
        <f t="shared" si="3"/>
        <v>1</v>
      </c>
      <c r="V18" s="1">
        <f t="shared" si="3"/>
        <v>0</v>
      </c>
      <c r="W18" s="1">
        <f t="shared" si="3"/>
        <v>1</v>
      </c>
      <c r="X18" s="1">
        <f t="shared" si="3"/>
        <v>1</v>
      </c>
      <c r="Y18" s="1">
        <f t="shared" si="3"/>
        <v>0</v>
      </c>
    </row>
    <row r="19" spans="1:259" ht="2.4500000000000002" customHeight="1" x14ac:dyDescent="0.25">
      <c r="A19" s="1">
        <f t="shared" si="3"/>
        <v>1</v>
      </c>
      <c r="B19" s="1">
        <f t="shared" si="3"/>
        <v>1</v>
      </c>
      <c r="C19" s="1">
        <f t="shared" si="3"/>
        <v>1</v>
      </c>
      <c r="D19" s="1">
        <f t="shared" si="3"/>
        <v>1</v>
      </c>
      <c r="E19" s="1">
        <f t="shared" si="3"/>
        <v>1</v>
      </c>
      <c r="F19" s="1">
        <f t="shared" si="3"/>
        <v>1</v>
      </c>
      <c r="G19" s="1">
        <f t="shared" si="3"/>
        <v>1</v>
      </c>
      <c r="H19" s="1">
        <f t="shared" si="3"/>
        <v>0</v>
      </c>
      <c r="I19" s="1">
        <f t="shared" si="3"/>
        <v>1</v>
      </c>
      <c r="J19" s="1">
        <f t="shared" si="3"/>
        <v>1</v>
      </c>
      <c r="K19" s="1">
        <f t="shared" si="3"/>
        <v>0</v>
      </c>
      <c r="L19" s="1">
        <f t="shared" si="3"/>
        <v>0</v>
      </c>
      <c r="M19" s="1">
        <f t="shared" si="3"/>
        <v>0</v>
      </c>
      <c r="N19" s="1">
        <f t="shared" si="3"/>
        <v>1</v>
      </c>
      <c r="O19" s="1">
        <f t="shared" si="3"/>
        <v>0</v>
      </c>
      <c r="P19" s="1">
        <f t="shared" si="3"/>
        <v>0</v>
      </c>
      <c r="Q19" s="1">
        <f t="shared" si="3"/>
        <v>1</v>
      </c>
      <c r="R19" s="1">
        <f t="shared" si="3"/>
        <v>0</v>
      </c>
      <c r="S19" s="1">
        <f t="shared" si="3"/>
        <v>1</v>
      </c>
      <c r="T19" s="1">
        <f t="shared" si="3"/>
        <v>0</v>
      </c>
      <c r="U19" s="1">
        <f t="shared" si="3"/>
        <v>1</v>
      </c>
      <c r="V19" s="1">
        <f t="shared" si="3"/>
        <v>1</v>
      </c>
      <c r="W19" s="1">
        <f t="shared" si="3"/>
        <v>0</v>
      </c>
      <c r="X19" s="1">
        <f t="shared" si="3"/>
        <v>1</v>
      </c>
      <c r="Y19" s="1">
        <f t="shared" si="3"/>
        <v>1</v>
      </c>
    </row>
    <row r="20" spans="1:259" ht="2.4500000000000002" customHeight="1" x14ac:dyDescent="0.25">
      <c r="A20" s="1">
        <f t="shared" si="3"/>
        <v>1</v>
      </c>
      <c r="B20" s="1">
        <f t="shared" si="3"/>
        <v>0</v>
      </c>
      <c r="C20" s="1">
        <f t="shared" si="3"/>
        <v>0</v>
      </c>
      <c r="D20" s="1">
        <f t="shared" si="3"/>
        <v>0</v>
      </c>
      <c r="E20" s="1">
        <f t="shared" si="3"/>
        <v>0</v>
      </c>
      <c r="F20" s="1">
        <f t="shared" si="3"/>
        <v>0</v>
      </c>
      <c r="G20" s="1">
        <f t="shared" si="3"/>
        <v>1</v>
      </c>
      <c r="H20" s="1">
        <f t="shared" si="3"/>
        <v>0</v>
      </c>
      <c r="I20" s="1">
        <f t="shared" si="3"/>
        <v>1</v>
      </c>
      <c r="J20" s="1">
        <f t="shared" si="3"/>
        <v>1</v>
      </c>
      <c r="K20" s="1">
        <f t="shared" si="3"/>
        <v>1</v>
      </c>
      <c r="L20" s="1">
        <f t="shared" si="3"/>
        <v>1</v>
      </c>
      <c r="M20" s="1">
        <f t="shared" si="3"/>
        <v>0</v>
      </c>
      <c r="N20" s="1">
        <f t="shared" si="3"/>
        <v>0</v>
      </c>
      <c r="O20" s="1">
        <f t="shared" si="3"/>
        <v>0</v>
      </c>
      <c r="P20" s="1">
        <f t="shared" si="3"/>
        <v>1</v>
      </c>
      <c r="Q20" s="1">
        <f t="shared" si="3"/>
        <v>1</v>
      </c>
      <c r="R20" s="1">
        <f t="shared" si="3"/>
        <v>0</v>
      </c>
      <c r="S20" s="1">
        <f t="shared" si="3"/>
        <v>0</v>
      </c>
      <c r="T20" s="1">
        <f t="shared" si="3"/>
        <v>0</v>
      </c>
      <c r="U20" s="1">
        <f t="shared" si="3"/>
        <v>1</v>
      </c>
      <c r="V20" s="1">
        <f t="shared" si="3"/>
        <v>1</v>
      </c>
      <c r="W20" s="1">
        <f t="shared" si="3"/>
        <v>0</v>
      </c>
      <c r="X20" s="1">
        <f t="shared" si="3"/>
        <v>0</v>
      </c>
      <c r="Y20" s="1">
        <f t="shared" si="3"/>
        <v>0</v>
      </c>
    </row>
    <row r="21" spans="1:259" ht="2.4500000000000002" customHeight="1" x14ac:dyDescent="0.25">
      <c r="A21" s="1">
        <f t="shared" si="3"/>
        <v>1</v>
      </c>
      <c r="B21" s="1">
        <f t="shared" si="3"/>
        <v>0</v>
      </c>
      <c r="C21" s="1">
        <f t="shared" si="3"/>
        <v>1</v>
      </c>
      <c r="D21" s="1">
        <f t="shared" si="3"/>
        <v>1</v>
      </c>
      <c r="E21" s="1">
        <f t="shared" si="3"/>
        <v>1</v>
      </c>
      <c r="F21" s="1">
        <f t="shared" si="3"/>
        <v>0</v>
      </c>
      <c r="G21" s="1">
        <f t="shared" si="3"/>
        <v>1</v>
      </c>
      <c r="H21" s="1">
        <f t="shared" si="3"/>
        <v>0</v>
      </c>
      <c r="I21" s="1">
        <f t="shared" si="3"/>
        <v>1</v>
      </c>
      <c r="J21" s="1">
        <f t="shared" si="3"/>
        <v>1</v>
      </c>
      <c r="K21" s="1">
        <f t="shared" si="3"/>
        <v>1</v>
      </c>
      <c r="L21" s="1">
        <f t="shared" si="3"/>
        <v>0</v>
      </c>
      <c r="M21" s="1">
        <f t="shared" si="3"/>
        <v>1</v>
      </c>
      <c r="N21" s="1">
        <f t="shared" si="3"/>
        <v>0</v>
      </c>
      <c r="O21" s="1">
        <f t="shared" si="3"/>
        <v>0</v>
      </c>
      <c r="P21" s="1">
        <f t="shared" si="3"/>
        <v>0</v>
      </c>
      <c r="Q21" s="1">
        <f t="shared" si="3"/>
        <v>1</v>
      </c>
      <c r="R21" s="1">
        <f t="shared" si="3"/>
        <v>1</v>
      </c>
      <c r="S21" s="1">
        <f t="shared" si="3"/>
        <v>1</v>
      </c>
      <c r="T21" s="1">
        <f t="shared" si="3"/>
        <v>1</v>
      </c>
      <c r="U21" s="1">
        <f t="shared" si="3"/>
        <v>1</v>
      </c>
      <c r="V21" s="1">
        <f t="shared" si="3"/>
        <v>0</v>
      </c>
      <c r="W21" s="1">
        <f t="shared" si="3"/>
        <v>0</v>
      </c>
      <c r="X21" s="1">
        <f t="shared" si="3"/>
        <v>1</v>
      </c>
      <c r="Y21" s="1">
        <f t="shared" si="3"/>
        <v>0</v>
      </c>
    </row>
    <row r="22" spans="1:259" ht="2.4500000000000002" customHeight="1" x14ac:dyDescent="0.25">
      <c r="A22" s="1">
        <f t="shared" si="3"/>
        <v>1</v>
      </c>
      <c r="B22" s="1">
        <f t="shared" si="3"/>
        <v>0</v>
      </c>
      <c r="C22" s="1">
        <f t="shared" si="3"/>
        <v>1</v>
      </c>
      <c r="D22" s="1">
        <f t="shared" si="3"/>
        <v>1</v>
      </c>
      <c r="E22" s="1">
        <f t="shared" si="3"/>
        <v>1</v>
      </c>
      <c r="F22" s="1">
        <f t="shared" si="3"/>
        <v>0</v>
      </c>
      <c r="G22" s="1">
        <f t="shared" si="3"/>
        <v>1</v>
      </c>
      <c r="H22" s="1">
        <f t="shared" si="3"/>
        <v>0</v>
      </c>
      <c r="I22" s="1">
        <f t="shared" si="3"/>
        <v>0</v>
      </c>
      <c r="J22" s="1">
        <f t="shared" si="3"/>
        <v>0</v>
      </c>
      <c r="K22" s="1">
        <f t="shared" si="3"/>
        <v>1</v>
      </c>
      <c r="L22" s="1">
        <f t="shared" si="3"/>
        <v>1</v>
      </c>
      <c r="M22" s="1">
        <f t="shared" si="3"/>
        <v>1</v>
      </c>
      <c r="N22" s="1">
        <f t="shared" si="3"/>
        <v>1</v>
      </c>
      <c r="O22" s="1">
        <f t="shared" si="3"/>
        <v>0</v>
      </c>
      <c r="P22" s="1">
        <f t="shared" si="3"/>
        <v>1</v>
      </c>
      <c r="Q22" s="1">
        <f t="shared" si="3"/>
        <v>1</v>
      </c>
      <c r="R22" s="1">
        <f t="shared" si="3"/>
        <v>0</v>
      </c>
      <c r="S22" s="1">
        <f t="shared" si="3"/>
        <v>0</v>
      </c>
      <c r="T22" s="1">
        <f t="shared" si="3"/>
        <v>1</v>
      </c>
      <c r="U22" s="1">
        <f t="shared" si="3"/>
        <v>1</v>
      </c>
      <c r="V22" s="1">
        <f t="shared" si="3"/>
        <v>1</v>
      </c>
      <c r="W22" s="1">
        <f t="shared" si="3"/>
        <v>0</v>
      </c>
      <c r="X22" s="1">
        <f t="shared" si="3"/>
        <v>1</v>
      </c>
      <c r="Y22" s="1">
        <f t="shared" si="3"/>
        <v>0</v>
      </c>
    </row>
    <row r="23" spans="1:259" ht="2.4500000000000002" customHeight="1" x14ac:dyDescent="0.25">
      <c r="A23" s="1">
        <f t="shared" si="3"/>
        <v>1</v>
      </c>
      <c r="B23" s="1">
        <f t="shared" si="3"/>
        <v>0</v>
      </c>
      <c r="C23" s="1">
        <f t="shared" si="3"/>
        <v>1</v>
      </c>
      <c r="D23" s="1">
        <f t="shared" si="3"/>
        <v>1</v>
      </c>
      <c r="E23" s="1">
        <f t="shared" si="3"/>
        <v>1</v>
      </c>
      <c r="F23" s="1">
        <f t="shared" ref="F23:Y23" si="4">AI154</f>
        <v>0</v>
      </c>
      <c r="G23" s="1">
        <f t="shared" si="4"/>
        <v>1</v>
      </c>
      <c r="H23" s="1">
        <f t="shared" si="4"/>
        <v>0</v>
      </c>
      <c r="I23" s="1">
        <f t="shared" si="4"/>
        <v>1</v>
      </c>
      <c r="J23" s="1">
        <f t="shared" si="4"/>
        <v>1</v>
      </c>
      <c r="K23" s="1">
        <f t="shared" si="4"/>
        <v>1</v>
      </c>
      <c r="L23" s="1">
        <f t="shared" si="4"/>
        <v>1</v>
      </c>
      <c r="M23" s="1">
        <f t="shared" si="4"/>
        <v>1</v>
      </c>
      <c r="N23" s="1">
        <f t="shared" si="4"/>
        <v>0</v>
      </c>
      <c r="O23" s="1">
        <f t="shared" si="4"/>
        <v>1</v>
      </c>
      <c r="P23" s="1">
        <f t="shared" si="4"/>
        <v>1</v>
      </c>
      <c r="Q23" s="1">
        <f t="shared" si="4"/>
        <v>0</v>
      </c>
      <c r="R23" s="1">
        <f t="shared" si="4"/>
        <v>0</v>
      </c>
      <c r="S23" s="1">
        <f t="shared" si="4"/>
        <v>0</v>
      </c>
      <c r="T23" s="1">
        <f t="shared" si="4"/>
        <v>1</v>
      </c>
      <c r="U23" s="1">
        <f t="shared" si="4"/>
        <v>1</v>
      </c>
      <c r="V23" s="1">
        <f t="shared" si="4"/>
        <v>0</v>
      </c>
      <c r="W23" s="1">
        <f t="shared" si="4"/>
        <v>1</v>
      </c>
      <c r="X23" s="1">
        <f t="shared" si="4"/>
        <v>0</v>
      </c>
      <c r="Y23" s="1">
        <f t="shared" si="4"/>
        <v>1</v>
      </c>
    </row>
    <row r="24" spans="1:259" ht="2.4500000000000002" customHeight="1" x14ac:dyDescent="0.25">
      <c r="A24" s="1">
        <f t="shared" ref="A24:Y25" si="5">AD155</f>
        <v>1</v>
      </c>
      <c r="B24" s="1">
        <f t="shared" si="5"/>
        <v>0</v>
      </c>
      <c r="C24" s="1">
        <f t="shared" si="5"/>
        <v>0</v>
      </c>
      <c r="D24" s="1">
        <f t="shared" si="5"/>
        <v>0</v>
      </c>
      <c r="E24" s="1">
        <f t="shared" si="5"/>
        <v>0</v>
      </c>
      <c r="F24" s="1">
        <f t="shared" si="5"/>
        <v>0</v>
      </c>
      <c r="G24" s="1">
        <f t="shared" si="5"/>
        <v>1</v>
      </c>
      <c r="H24" s="1">
        <f t="shared" si="5"/>
        <v>0</v>
      </c>
      <c r="I24" s="1">
        <f t="shared" si="5"/>
        <v>1</v>
      </c>
      <c r="J24" s="1">
        <f t="shared" si="5"/>
        <v>1</v>
      </c>
      <c r="K24" s="1">
        <f t="shared" si="5"/>
        <v>0</v>
      </c>
      <c r="L24" s="1">
        <f t="shared" si="5"/>
        <v>0</v>
      </c>
      <c r="M24" s="1">
        <f t="shared" si="5"/>
        <v>1</v>
      </c>
      <c r="N24" s="1">
        <f t="shared" si="5"/>
        <v>1</v>
      </c>
      <c r="O24" s="1">
        <f t="shared" si="5"/>
        <v>1</v>
      </c>
      <c r="P24" s="1">
        <f t="shared" si="5"/>
        <v>1</v>
      </c>
      <c r="Q24" s="1">
        <f t="shared" si="5"/>
        <v>1</v>
      </c>
      <c r="R24" s="1">
        <f t="shared" si="5"/>
        <v>1</v>
      </c>
      <c r="S24" s="1">
        <f t="shared" si="5"/>
        <v>1</v>
      </c>
      <c r="T24" s="1">
        <f t="shared" si="5"/>
        <v>1</v>
      </c>
      <c r="U24" s="1">
        <f t="shared" si="5"/>
        <v>1</v>
      </c>
      <c r="V24" s="1">
        <f t="shared" si="5"/>
        <v>0</v>
      </c>
      <c r="W24" s="1">
        <f t="shared" si="5"/>
        <v>0</v>
      </c>
      <c r="X24" s="1">
        <f t="shared" si="5"/>
        <v>1</v>
      </c>
      <c r="Y24" s="1">
        <f t="shared" si="5"/>
        <v>0</v>
      </c>
    </row>
    <row r="25" spans="1:259" ht="2.4500000000000002" customHeight="1" x14ac:dyDescent="0.25">
      <c r="A25" s="1">
        <f t="shared" si="5"/>
        <v>1</v>
      </c>
      <c r="B25" s="1">
        <f t="shared" si="5"/>
        <v>1</v>
      </c>
      <c r="C25" s="1">
        <f t="shared" si="5"/>
        <v>1</v>
      </c>
      <c r="D25" s="1">
        <f t="shared" si="5"/>
        <v>1</v>
      </c>
      <c r="E25" s="1">
        <f t="shared" si="5"/>
        <v>1</v>
      </c>
      <c r="F25" s="1">
        <f t="shared" si="5"/>
        <v>1</v>
      </c>
      <c r="G25" s="1">
        <f t="shared" si="5"/>
        <v>1</v>
      </c>
      <c r="H25" s="1">
        <f t="shared" si="5"/>
        <v>0</v>
      </c>
      <c r="I25" s="1">
        <f t="shared" si="5"/>
        <v>1</v>
      </c>
      <c r="J25" s="1">
        <f t="shared" si="5"/>
        <v>0</v>
      </c>
      <c r="K25" s="1">
        <f t="shared" si="5"/>
        <v>0</v>
      </c>
      <c r="L25" s="1">
        <f t="shared" si="5"/>
        <v>1</v>
      </c>
      <c r="M25" s="1">
        <f t="shared" si="5"/>
        <v>0</v>
      </c>
      <c r="N25" s="1">
        <f t="shared" si="5"/>
        <v>0</v>
      </c>
      <c r="O25" s="1">
        <f t="shared" si="5"/>
        <v>1</v>
      </c>
      <c r="P25" s="1">
        <f t="shared" si="5"/>
        <v>1</v>
      </c>
      <c r="Q25" s="1">
        <f t="shared" si="5"/>
        <v>1</v>
      </c>
      <c r="R25" s="1">
        <f t="shared" si="5"/>
        <v>1</v>
      </c>
      <c r="S25" s="1">
        <f t="shared" si="5"/>
        <v>1</v>
      </c>
      <c r="T25" s="1">
        <f t="shared" si="5"/>
        <v>0</v>
      </c>
      <c r="U25" s="1">
        <f t="shared" si="5"/>
        <v>1</v>
      </c>
      <c r="V25" s="1">
        <f t="shared" si="5"/>
        <v>0</v>
      </c>
      <c r="W25" s="1">
        <f t="shared" si="5"/>
        <v>0</v>
      </c>
      <c r="X25" s="1">
        <f t="shared" si="5"/>
        <v>1</v>
      </c>
      <c r="Y25" s="1">
        <f t="shared" si="5"/>
        <v>1</v>
      </c>
    </row>
    <row r="26" spans="1:259" x14ac:dyDescent="0.25">
      <c r="Z26" t="s">
        <v>493</v>
      </c>
    </row>
    <row r="27" spans="1:259" x14ac:dyDescent="0.25">
      <c r="Z27" s="2" t="s">
        <v>442</v>
      </c>
      <c r="BG27" s="66" t="s">
        <v>505</v>
      </c>
      <c r="BH27" s="4"/>
      <c r="BI27" s="4"/>
      <c r="BJ27" s="4"/>
      <c r="BK27" s="4"/>
      <c r="BL27" s="4"/>
      <c r="BM27" s="4"/>
      <c r="BN27" s="5"/>
    </row>
    <row r="28" spans="1:259" x14ac:dyDescent="0.25">
      <c r="Z28" t="s">
        <v>501</v>
      </c>
      <c r="BG28" s="15">
        <v>1</v>
      </c>
      <c r="BH28">
        <f>BG28+1</f>
        <v>2</v>
      </c>
      <c r="BI28">
        <f t="shared" ref="BI28:DT28" si="6">BH28+1</f>
        <v>3</v>
      </c>
      <c r="BJ28">
        <f t="shared" si="6"/>
        <v>4</v>
      </c>
      <c r="BK28">
        <f t="shared" si="6"/>
        <v>5</v>
      </c>
      <c r="BL28">
        <f t="shared" si="6"/>
        <v>6</v>
      </c>
      <c r="BM28">
        <f t="shared" si="6"/>
        <v>7</v>
      </c>
      <c r="BN28">
        <f t="shared" si="6"/>
        <v>8</v>
      </c>
      <c r="BO28">
        <f t="shared" si="6"/>
        <v>9</v>
      </c>
      <c r="BP28">
        <f t="shared" si="6"/>
        <v>10</v>
      </c>
      <c r="BQ28">
        <f t="shared" si="6"/>
        <v>11</v>
      </c>
      <c r="BR28">
        <f t="shared" si="6"/>
        <v>12</v>
      </c>
      <c r="BS28">
        <f t="shared" si="6"/>
        <v>13</v>
      </c>
      <c r="BT28">
        <f t="shared" si="6"/>
        <v>14</v>
      </c>
      <c r="BU28">
        <f t="shared" si="6"/>
        <v>15</v>
      </c>
      <c r="BV28">
        <f t="shared" si="6"/>
        <v>16</v>
      </c>
      <c r="BW28">
        <f t="shared" si="6"/>
        <v>17</v>
      </c>
      <c r="BX28">
        <f t="shared" si="6"/>
        <v>18</v>
      </c>
      <c r="BY28">
        <f t="shared" si="6"/>
        <v>19</v>
      </c>
      <c r="BZ28">
        <f t="shared" si="6"/>
        <v>20</v>
      </c>
      <c r="CA28">
        <f t="shared" si="6"/>
        <v>21</v>
      </c>
      <c r="CB28">
        <f t="shared" si="6"/>
        <v>22</v>
      </c>
      <c r="CC28">
        <f t="shared" si="6"/>
        <v>23</v>
      </c>
      <c r="CD28">
        <f t="shared" si="6"/>
        <v>24</v>
      </c>
      <c r="CE28">
        <f t="shared" si="6"/>
        <v>25</v>
      </c>
      <c r="CF28">
        <f t="shared" si="6"/>
        <v>26</v>
      </c>
      <c r="CG28">
        <f t="shared" si="6"/>
        <v>27</v>
      </c>
      <c r="CH28">
        <f t="shared" si="6"/>
        <v>28</v>
      </c>
      <c r="CI28">
        <f t="shared" si="6"/>
        <v>29</v>
      </c>
      <c r="CJ28">
        <f t="shared" si="6"/>
        <v>30</v>
      </c>
      <c r="CK28">
        <f t="shared" si="6"/>
        <v>31</v>
      </c>
      <c r="CL28">
        <f t="shared" si="6"/>
        <v>32</v>
      </c>
      <c r="CM28">
        <f t="shared" si="6"/>
        <v>33</v>
      </c>
      <c r="CN28">
        <f t="shared" si="6"/>
        <v>34</v>
      </c>
      <c r="CO28">
        <f t="shared" si="6"/>
        <v>35</v>
      </c>
      <c r="CP28">
        <f t="shared" si="6"/>
        <v>36</v>
      </c>
      <c r="CQ28">
        <f t="shared" si="6"/>
        <v>37</v>
      </c>
      <c r="CR28">
        <f t="shared" si="6"/>
        <v>38</v>
      </c>
      <c r="CS28">
        <f t="shared" si="6"/>
        <v>39</v>
      </c>
      <c r="CT28">
        <f t="shared" si="6"/>
        <v>40</v>
      </c>
      <c r="CU28">
        <f t="shared" si="6"/>
        <v>41</v>
      </c>
      <c r="CV28">
        <f t="shared" si="6"/>
        <v>42</v>
      </c>
      <c r="CW28">
        <f t="shared" si="6"/>
        <v>43</v>
      </c>
      <c r="CX28">
        <f t="shared" si="6"/>
        <v>44</v>
      </c>
      <c r="CY28">
        <f t="shared" si="6"/>
        <v>45</v>
      </c>
      <c r="CZ28">
        <f t="shared" si="6"/>
        <v>46</v>
      </c>
      <c r="DA28">
        <f t="shared" si="6"/>
        <v>47</v>
      </c>
      <c r="DB28">
        <f t="shared" si="6"/>
        <v>48</v>
      </c>
      <c r="DC28">
        <f t="shared" si="6"/>
        <v>49</v>
      </c>
      <c r="DD28">
        <f>DC28+1</f>
        <v>50</v>
      </c>
      <c r="DE28">
        <f t="shared" si="6"/>
        <v>51</v>
      </c>
      <c r="DF28">
        <f t="shared" si="6"/>
        <v>52</v>
      </c>
      <c r="DG28">
        <f t="shared" si="6"/>
        <v>53</v>
      </c>
      <c r="DH28">
        <f t="shared" si="6"/>
        <v>54</v>
      </c>
      <c r="DI28">
        <f t="shared" si="6"/>
        <v>55</v>
      </c>
      <c r="DJ28">
        <f t="shared" si="6"/>
        <v>56</v>
      </c>
      <c r="DK28">
        <f t="shared" si="6"/>
        <v>57</v>
      </c>
      <c r="DL28">
        <f t="shared" si="6"/>
        <v>58</v>
      </c>
      <c r="DM28">
        <f t="shared" si="6"/>
        <v>59</v>
      </c>
      <c r="DN28">
        <f t="shared" si="6"/>
        <v>60</v>
      </c>
      <c r="DO28">
        <f t="shared" si="6"/>
        <v>61</v>
      </c>
      <c r="DP28">
        <f t="shared" si="6"/>
        <v>62</v>
      </c>
      <c r="DQ28">
        <f t="shared" si="6"/>
        <v>63</v>
      </c>
      <c r="DR28">
        <f t="shared" si="6"/>
        <v>64</v>
      </c>
      <c r="DS28">
        <f t="shared" si="6"/>
        <v>65</v>
      </c>
      <c r="DT28">
        <f t="shared" si="6"/>
        <v>66</v>
      </c>
      <c r="DU28">
        <f t="shared" ref="DU28:GF28" si="7">DT28+1</f>
        <v>67</v>
      </c>
      <c r="DV28">
        <f t="shared" si="7"/>
        <v>68</v>
      </c>
      <c r="DW28">
        <f t="shared" si="7"/>
        <v>69</v>
      </c>
      <c r="DX28">
        <f t="shared" si="7"/>
        <v>70</v>
      </c>
      <c r="DY28">
        <f t="shared" si="7"/>
        <v>71</v>
      </c>
      <c r="DZ28">
        <f t="shared" si="7"/>
        <v>72</v>
      </c>
      <c r="EA28">
        <f t="shared" si="7"/>
        <v>73</v>
      </c>
      <c r="EB28">
        <f t="shared" si="7"/>
        <v>74</v>
      </c>
      <c r="EC28">
        <f t="shared" si="7"/>
        <v>75</v>
      </c>
      <c r="ED28">
        <f t="shared" si="7"/>
        <v>76</v>
      </c>
      <c r="EE28">
        <f t="shared" si="7"/>
        <v>77</v>
      </c>
      <c r="EF28">
        <f t="shared" si="7"/>
        <v>78</v>
      </c>
      <c r="EG28">
        <f t="shared" si="7"/>
        <v>79</v>
      </c>
      <c r="EH28">
        <f t="shared" si="7"/>
        <v>80</v>
      </c>
      <c r="EI28">
        <f t="shared" si="7"/>
        <v>81</v>
      </c>
      <c r="EJ28">
        <f t="shared" si="7"/>
        <v>82</v>
      </c>
      <c r="EK28">
        <f t="shared" si="7"/>
        <v>83</v>
      </c>
      <c r="EL28">
        <f t="shared" si="7"/>
        <v>84</v>
      </c>
      <c r="EM28">
        <f t="shared" si="7"/>
        <v>85</v>
      </c>
      <c r="EN28">
        <f t="shared" si="7"/>
        <v>86</v>
      </c>
      <c r="EO28">
        <f t="shared" si="7"/>
        <v>87</v>
      </c>
      <c r="EP28">
        <f t="shared" si="7"/>
        <v>88</v>
      </c>
      <c r="EQ28">
        <f t="shared" si="7"/>
        <v>89</v>
      </c>
      <c r="ER28">
        <f t="shared" si="7"/>
        <v>90</v>
      </c>
      <c r="ES28">
        <f t="shared" si="7"/>
        <v>91</v>
      </c>
      <c r="ET28">
        <f t="shared" si="7"/>
        <v>92</v>
      </c>
      <c r="EU28">
        <f t="shared" si="7"/>
        <v>93</v>
      </c>
      <c r="EV28">
        <f t="shared" si="7"/>
        <v>94</v>
      </c>
      <c r="EW28">
        <f t="shared" si="7"/>
        <v>95</v>
      </c>
      <c r="EX28">
        <f t="shared" si="7"/>
        <v>96</v>
      </c>
      <c r="EY28">
        <f t="shared" si="7"/>
        <v>97</v>
      </c>
      <c r="EZ28">
        <f t="shared" si="7"/>
        <v>98</v>
      </c>
      <c r="FA28">
        <f t="shared" si="7"/>
        <v>99</v>
      </c>
      <c r="FB28">
        <f t="shared" si="7"/>
        <v>100</v>
      </c>
      <c r="FC28">
        <f t="shared" si="7"/>
        <v>101</v>
      </c>
      <c r="FD28">
        <f t="shared" si="7"/>
        <v>102</v>
      </c>
      <c r="FE28">
        <f t="shared" si="7"/>
        <v>103</v>
      </c>
      <c r="FF28">
        <f t="shared" si="7"/>
        <v>104</v>
      </c>
      <c r="FG28">
        <f t="shared" si="7"/>
        <v>105</v>
      </c>
      <c r="FH28">
        <f t="shared" si="7"/>
        <v>106</v>
      </c>
      <c r="FI28">
        <f t="shared" si="7"/>
        <v>107</v>
      </c>
      <c r="FJ28">
        <f t="shared" si="7"/>
        <v>108</v>
      </c>
      <c r="FK28">
        <f t="shared" si="7"/>
        <v>109</v>
      </c>
      <c r="FL28">
        <f t="shared" si="7"/>
        <v>110</v>
      </c>
      <c r="FM28">
        <f t="shared" si="7"/>
        <v>111</v>
      </c>
      <c r="FN28">
        <f t="shared" si="7"/>
        <v>112</v>
      </c>
      <c r="FO28">
        <f t="shared" si="7"/>
        <v>113</v>
      </c>
      <c r="FP28">
        <f t="shared" si="7"/>
        <v>114</v>
      </c>
      <c r="FQ28">
        <f t="shared" si="7"/>
        <v>115</v>
      </c>
      <c r="FR28">
        <f t="shared" si="7"/>
        <v>116</v>
      </c>
      <c r="FS28">
        <f t="shared" si="7"/>
        <v>117</v>
      </c>
      <c r="FT28">
        <f t="shared" si="7"/>
        <v>118</v>
      </c>
      <c r="FU28">
        <f t="shared" si="7"/>
        <v>119</v>
      </c>
      <c r="FV28">
        <f t="shared" si="7"/>
        <v>120</v>
      </c>
      <c r="FW28">
        <f t="shared" si="7"/>
        <v>121</v>
      </c>
      <c r="FX28">
        <f t="shared" si="7"/>
        <v>122</v>
      </c>
      <c r="FY28">
        <f t="shared" si="7"/>
        <v>123</v>
      </c>
      <c r="FZ28">
        <f t="shared" si="7"/>
        <v>124</v>
      </c>
      <c r="GA28">
        <f t="shared" si="7"/>
        <v>125</v>
      </c>
      <c r="GB28">
        <f t="shared" si="7"/>
        <v>126</v>
      </c>
      <c r="GC28">
        <f t="shared" si="7"/>
        <v>127</v>
      </c>
      <c r="GD28">
        <f t="shared" si="7"/>
        <v>128</v>
      </c>
      <c r="GE28">
        <f t="shared" si="7"/>
        <v>129</v>
      </c>
      <c r="GF28">
        <f t="shared" si="7"/>
        <v>130</v>
      </c>
      <c r="GG28">
        <f t="shared" ref="GG28:IR28" si="8">GF28+1</f>
        <v>131</v>
      </c>
      <c r="GH28">
        <f t="shared" si="8"/>
        <v>132</v>
      </c>
      <c r="GI28">
        <f t="shared" si="8"/>
        <v>133</v>
      </c>
      <c r="GJ28">
        <f t="shared" si="8"/>
        <v>134</v>
      </c>
      <c r="GK28">
        <f t="shared" si="8"/>
        <v>135</v>
      </c>
      <c r="GL28">
        <f t="shared" si="8"/>
        <v>136</v>
      </c>
      <c r="GM28">
        <f t="shared" si="8"/>
        <v>137</v>
      </c>
      <c r="GN28">
        <f t="shared" si="8"/>
        <v>138</v>
      </c>
      <c r="GO28">
        <f t="shared" si="8"/>
        <v>139</v>
      </c>
      <c r="GP28">
        <f t="shared" si="8"/>
        <v>140</v>
      </c>
      <c r="GQ28">
        <f t="shared" si="8"/>
        <v>141</v>
      </c>
      <c r="GR28">
        <f t="shared" si="8"/>
        <v>142</v>
      </c>
      <c r="GS28">
        <f t="shared" si="8"/>
        <v>143</v>
      </c>
      <c r="GT28">
        <f t="shared" si="8"/>
        <v>144</v>
      </c>
      <c r="GU28">
        <f t="shared" si="8"/>
        <v>145</v>
      </c>
      <c r="GV28">
        <f t="shared" si="8"/>
        <v>146</v>
      </c>
      <c r="GW28">
        <f t="shared" si="8"/>
        <v>147</v>
      </c>
      <c r="GX28">
        <f t="shared" si="8"/>
        <v>148</v>
      </c>
      <c r="GY28">
        <f t="shared" si="8"/>
        <v>149</v>
      </c>
      <c r="GZ28">
        <f t="shared" si="8"/>
        <v>150</v>
      </c>
      <c r="HA28">
        <f t="shared" si="8"/>
        <v>151</v>
      </c>
      <c r="HB28">
        <f t="shared" si="8"/>
        <v>152</v>
      </c>
      <c r="HC28">
        <f t="shared" si="8"/>
        <v>153</v>
      </c>
      <c r="HD28">
        <f t="shared" si="8"/>
        <v>154</v>
      </c>
      <c r="HE28">
        <f t="shared" si="8"/>
        <v>155</v>
      </c>
      <c r="HF28">
        <f t="shared" si="8"/>
        <v>156</v>
      </c>
      <c r="HG28">
        <f t="shared" si="8"/>
        <v>157</v>
      </c>
      <c r="HH28">
        <f t="shared" si="8"/>
        <v>158</v>
      </c>
      <c r="HI28">
        <f t="shared" si="8"/>
        <v>159</v>
      </c>
      <c r="HJ28">
        <f t="shared" si="8"/>
        <v>160</v>
      </c>
      <c r="HK28">
        <f t="shared" si="8"/>
        <v>161</v>
      </c>
      <c r="HL28">
        <f t="shared" si="8"/>
        <v>162</v>
      </c>
      <c r="HM28">
        <f t="shared" si="8"/>
        <v>163</v>
      </c>
      <c r="HN28">
        <f t="shared" si="8"/>
        <v>164</v>
      </c>
      <c r="HO28">
        <f t="shared" si="8"/>
        <v>165</v>
      </c>
      <c r="HP28">
        <f t="shared" si="8"/>
        <v>166</v>
      </c>
      <c r="HQ28">
        <f t="shared" si="8"/>
        <v>167</v>
      </c>
      <c r="HR28">
        <f t="shared" si="8"/>
        <v>168</v>
      </c>
      <c r="HS28">
        <f t="shared" si="8"/>
        <v>169</v>
      </c>
      <c r="HT28">
        <f t="shared" si="8"/>
        <v>170</v>
      </c>
      <c r="HU28">
        <f t="shared" si="8"/>
        <v>171</v>
      </c>
      <c r="HV28">
        <f t="shared" si="8"/>
        <v>172</v>
      </c>
      <c r="HW28">
        <f t="shared" si="8"/>
        <v>173</v>
      </c>
      <c r="HX28">
        <f t="shared" si="8"/>
        <v>174</v>
      </c>
      <c r="HY28">
        <f t="shared" si="8"/>
        <v>175</v>
      </c>
      <c r="HZ28">
        <f t="shared" si="8"/>
        <v>176</v>
      </c>
      <c r="IA28">
        <f t="shared" si="8"/>
        <v>177</v>
      </c>
      <c r="IB28">
        <f t="shared" si="8"/>
        <v>178</v>
      </c>
      <c r="IC28">
        <f t="shared" si="8"/>
        <v>179</v>
      </c>
      <c r="ID28">
        <f t="shared" si="8"/>
        <v>180</v>
      </c>
      <c r="IE28">
        <f t="shared" si="8"/>
        <v>181</v>
      </c>
      <c r="IF28">
        <f t="shared" si="8"/>
        <v>182</v>
      </c>
      <c r="IG28">
        <f t="shared" si="8"/>
        <v>183</v>
      </c>
      <c r="IH28">
        <f t="shared" si="8"/>
        <v>184</v>
      </c>
      <c r="II28">
        <f t="shared" si="8"/>
        <v>185</v>
      </c>
      <c r="IJ28">
        <f t="shared" si="8"/>
        <v>186</v>
      </c>
      <c r="IK28">
        <f t="shared" si="8"/>
        <v>187</v>
      </c>
      <c r="IL28">
        <f t="shared" si="8"/>
        <v>188</v>
      </c>
      <c r="IM28">
        <f t="shared" si="8"/>
        <v>189</v>
      </c>
      <c r="IN28">
        <f t="shared" si="8"/>
        <v>190</v>
      </c>
      <c r="IO28">
        <f t="shared" si="8"/>
        <v>191</v>
      </c>
      <c r="IP28">
        <f t="shared" si="8"/>
        <v>192</v>
      </c>
      <c r="IQ28">
        <f t="shared" si="8"/>
        <v>193</v>
      </c>
      <c r="IR28">
        <f t="shared" si="8"/>
        <v>194</v>
      </c>
      <c r="IS28">
        <f t="shared" ref="IS28:IY28" si="9">IR28+1</f>
        <v>195</v>
      </c>
      <c r="IT28">
        <f t="shared" si="9"/>
        <v>196</v>
      </c>
      <c r="IU28">
        <f t="shared" si="9"/>
        <v>197</v>
      </c>
      <c r="IV28">
        <f t="shared" si="9"/>
        <v>198</v>
      </c>
      <c r="IW28">
        <f t="shared" si="9"/>
        <v>199</v>
      </c>
      <c r="IX28">
        <f t="shared" si="9"/>
        <v>200</v>
      </c>
      <c r="IY28">
        <f t="shared" si="9"/>
        <v>201</v>
      </c>
    </row>
    <row r="29" spans="1:259" x14ac:dyDescent="0.25">
      <c r="Z29" t="s">
        <v>502</v>
      </c>
      <c r="BG29" s="33" t="str">
        <f t="shared" ref="BG29:DR29" si="10">IFERROR(DEC2BIN(CODE(MID($BG$27,BG28,1)),8),"")</f>
        <v>01001000</v>
      </c>
      <c r="BH29" s="33" t="str">
        <f t="shared" si="10"/>
        <v>01100101</v>
      </c>
      <c r="BI29" s="33" t="str">
        <f t="shared" si="10"/>
        <v>01101100</v>
      </c>
      <c r="BJ29" s="33" t="str">
        <f t="shared" si="10"/>
        <v>01101100</v>
      </c>
      <c r="BK29" s="33" t="str">
        <f t="shared" si="10"/>
        <v>01101111</v>
      </c>
      <c r="BL29" s="33" t="str">
        <f t="shared" si="10"/>
        <v>00100000</v>
      </c>
      <c r="BM29" s="33" t="str">
        <f t="shared" si="10"/>
        <v>01100010</v>
      </c>
      <c r="BN29" s="33" t="str">
        <f t="shared" si="10"/>
        <v>01101001</v>
      </c>
      <c r="BO29" s="33" t="str">
        <f t="shared" si="10"/>
        <v>01110100</v>
      </c>
      <c r="BP29" s="33" t="str">
        <f t="shared" si="10"/>
        <v>01100011</v>
      </c>
      <c r="BQ29" s="33" t="str">
        <f t="shared" si="10"/>
        <v>01101111</v>
      </c>
      <c r="BR29" s="33" t="str">
        <f t="shared" si="10"/>
        <v>01101001</v>
      </c>
      <c r="BS29" s="33" t="str">
        <f t="shared" si="10"/>
        <v>01101110</v>
      </c>
      <c r="BT29" s="33" t="str">
        <f t="shared" si="10"/>
        <v/>
      </c>
      <c r="BU29" s="33" t="str">
        <f t="shared" si="10"/>
        <v/>
      </c>
      <c r="BV29" s="33" t="str">
        <f t="shared" si="10"/>
        <v/>
      </c>
      <c r="BW29" s="33" t="str">
        <f t="shared" si="10"/>
        <v/>
      </c>
      <c r="BX29" s="33" t="str">
        <f t="shared" si="10"/>
        <v/>
      </c>
      <c r="BY29" s="33" t="str">
        <f t="shared" si="10"/>
        <v/>
      </c>
      <c r="BZ29" s="33" t="str">
        <f t="shared" si="10"/>
        <v/>
      </c>
      <c r="CA29" s="33" t="str">
        <f t="shared" si="10"/>
        <v/>
      </c>
      <c r="CB29" s="33" t="str">
        <f t="shared" si="10"/>
        <v/>
      </c>
      <c r="CC29" s="33" t="str">
        <f t="shared" si="10"/>
        <v/>
      </c>
      <c r="CD29" s="33" t="str">
        <f t="shared" si="10"/>
        <v/>
      </c>
      <c r="CE29" s="33" t="str">
        <f t="shared" si="10"/>
        <v/>
      </c>
      <c r="CF29" s="33" t="str">
        <f t="shared" si="10"/>
        <v/>
      </c>
      <c r="CG29" s="33" t="str">
        <f t="shared" si="10"/>
        <v/>
      </c>
      <c r="CH29" s="33" t="str">
        <f t="shared" si="10"/>
        <v/>
      </c>
      <c r="CI29" s="33" t="str">
        <f t="shared" si="10"/>
        <v/>
      </c>
      <c r="CJ29" s="33" t="str">
        <f t="shared" si="10"/>
        <v/>
      </c>
      <c r="CK29" s="33" t="str">
        <f t="shared" si="10"/>
        <v/>
      </c>
      <c r="CL29" s="33" t="str">
        <f t="shared" si="10"/>
        <v/>
      </c>
      <c r="CM29" s="33" t="str">
        <f t="shared" si="10"/>
        <v/>
      </c>
      <c r="CN29" s="33" t="str">
        <f t="shared" si="10"/>
        <v/>
      </c>
      <c r="CO29" s="33" t="str">
        <f t="shared" si="10"/>
        <v/>
      </c>
      <c r="CP29" s="33" t="str">
        <f t="shared" si="10"/>
        <v/>
      </c>
      <c r="CQ29" s="33" t="str">
        <f t="shared" si="10"/>
        <v/>
      </c>
      <c r="CR29" s="33" t="str">
        <f t="shared" si="10"/>
        <v/>
      </c>
      <c r="CS29" s="33" t="str">
        <f t="shared" si="10"/>
        <v/>
      </c>
      <c r="CT29" s="33" t="str">
        <f t="shared" si="10"/>
        <v/>
      </c>
      <c r="CU29" s="33" t="str">
        <f t="shared" si="10"/>
        <v/>
      </c>
      <c r="CV29" s="33" t="str">
        <f t="shared" si="10"/>
        <v/>
      </c>
      <c r="CW29" s="33" t="str">
        <f t="shared" si="10"/>
        <v/>
      </c>
      <c r="CX29" s="33" t="str">
        <f t="shared" si="10"/>
        <v/>
      </c>
      <c r="CY29" s="33" t="str">
        <f t="shared" si="10"/>
        <v/>
      </c>
      <c r="CZ29" s="33" t="str">
        <f t="shared" si="10"/>
        <v/>
      </c>
      <c r="DA29" s="33" t="str">
        <f t="shared" si="10"/>
        <v/>
      </c>
      <c r="DB29" s="33" t="str">
        <f t="shared" si="10"/>
        <v/>
      </c>
      <c r="DC29" s="33" t="str">
        <f t="shared" si="10"/>
        <v/>
      </c>
      <c r="DD29" s="33" t="str">
        <f t="shared" si="10"/>
        <v/>
      </c>
      <c r="DE29" s="33" t="str">
        <f t="shared" si="10"/>
        <v/>
      </c>
      <c r="DF29" s="33" t="str">
        <f t="shared" si="10"/>
        <v/>
      </c>
      <c r="DG29" s="33" t="str">
        <f t="shared" si="10"/>
        <v/>
      </c>
      <c r="DH29" s="33" t="str">
        <f t="shared" si="10"/>
        <v/>
      </c>
      <c r="DI29" s="33" t="str">
        <f t="shared" si="10"/>
        <v/>
      </c>
      <c r="DJ29" s="33" t="str">
        <f t="shared" si="10"/>
        <v/>
      </c>
      <c r="DK29" s="33" t="str">
        <f t="shared" si="10"/>
        <v/>
      </c>
      <c r="DL29" s="33" t="str">
        <f t="shared" si="10"/>
        <v/>
      </c>
      <c r="DM29" s="33" t="str">
        <f t="shared" si="10"/>
        <v/>
      </c>
      <c r="DN29" s="33" t="str">
        <f t="shared" si="10"/>
        <v/>
      </c>
      <c r="DO29" s="33" t="str">
        <f t="shared" si="10"/>
        <v/>
      </c>
      <c r="DP29" s="33" t="str">
        <f t="shared" si="10"/>
        <v/>
      </c>
      <c r="DQ29" s="33" t="str">
        <f t="shared" si="10"/>
        <v/>
      </c>
      <c r="DR29" s="33" t="str">
        <f t="shared" si="10"/>
        <v/>
      </c>
      <c r="DS29" s="33" t="str">
        <f t="shared" ref="DS29:GD29" si="11">IFERROR(DEC2BIN(CODE(MID($BG$27,DS28,1)),8),"")</f>
        <v/>
      </c>
      <c r="DT29" s="33" t="str">
        <f t="shared" si="11"/>
        <v/>
      </c>
      <c r="DU29" s="33" t="str">
        <f t="shared" si="11"/>
        <v/>
      </c>
      <c r="DV29" s="33" t="str">
        <f t="shared" si="11"/>
        <v/>
      </c>
      <c r="DW29" s="33" t="str">
        <f t="shared" si="11"/>
        <v/>
      </c>
      <c r="DX29" s="33" t="str">
        <f t="shared" si="11"/>
        <v/>
      </c>
      <c r="DY29" s="33" t="str">
        <f t="shared" si="11"/>
        <v/>
      </c>
      <c r="DZ29" s="33" t="str">
        <f t="shared" si="11"/>
        <v/>
      </c>
      <c r="EA29" s="33" t="str">
        <f t="shared" si="11"/>
        <v/>
      </c>
      <c r="EB29" s="33" t="str">
        <f t="shared" si="11"/>
        <v/>
      </c>
      <c r="EC29" s="33" t="str">
        <f t="shared" si="11"/>
        <v/>
      </c>
      <c r="ED29" s="33" t="str">
        <f t="shared" si="11"/>
        <v/>
      </c>
      <c r="EE29" s="33" t="str">
        <f t="shared" si="11"/>
        <v/>
      </c>
      <c r="EF29" s="33" t="str">
        <f t="shared" si="11"/>
        <v/>
      </c>
      <c r="EG29" s="33" t="str">
        <f t="shared" si="11"/>
        <v/>
      </c>
      <c r="EH29" s="33" t="str">
        <f t="shared" si="11"/>
        <v/>
      </c>
      <c r="EI29" s="33" t="str">
        <f t="shared" si="11"/>
        <v/>
      </c>
      <c r="EJ29" s="33" t="str">
        <f t="shared" si="11"/>
        <v/>
      </c>
      <c r="EK29" s="33" t="str">
        <f t="shared" si="11"/>
        <v/>
      </c>
      <c r="EL29" s="33" t="str">
        <f t="shared" si="11"/>
        <v/>
      </c>
      <c r="EM29" s="33" t="str">
        <f t="shared" si="11"/>
        <v/>
      </c>
      <c r="EN29" s="33" t="str">
        <f t="shared" si="11"/>
        <v/>
      </c>
      <c r="EO29" s="33" t="str">
        <f t="shared" si="11"/>
        <v/>
      </c>
      <c r="EP29" s="33" t="str">
        <f t="shared" si="11"/>
        <v/>
      </c>
      <c r="EQ29" s="33" t="str">
        <f t="shared" si="11"/>
        <v/>
      </c>
      <c r="ER29" s="33" t="str">
        <f t="shared" si="11"/>
        <v/>
      </c>
      <c r="ES29" s="33" t="str">
        <f t="shared" si="11"/>
        <v/>
      </c>
      <c r="ET29" s="33" t="str">
        <f t="shared" si="11"/>
        <v/>
      </c>
      <c r="EU29" s="33" t="str">
        <f t="shared" si="11"/>
        <v/>
      </c>
      <c r="EV29" s="33" t="str">
        <f t="shared" si="11"/>
        <v/>
      </c>
      <c r="EW29" s="33" t="str">
        <f t="shared" si="11"/>
        <v/>
      </c>
      <c r="EX29" s="33" t="str">
        <f t="shared" si="11"/>
        <v/>
      </c>
      <c r="EY29" s="33" t="str">
        <f t="shared" si="11"/>
        <v/>
      </c>
      <c r="EZ29" s="33" t="str">
        <f t="shared" si="11"/>
        <v/>
      </c>
      <c r="FA29" s="33" t="str">
        <f t="shared" si="11"/>
        <v/>
      </c>
      <c r="FB29" s="33" t="str">
        <f t="shared" si="11"/>
        <v/>
      </c>
      <c r="FC29" s="33" t="str">
        <f t="shared" si="11"/>
        <v/>
      </c>
      <c r="FD29" s="33" t="str">
        <f t="shared" si="11"/>
        <v/>
      </c>
      <c r="FE29" s="33" t="str">
        <f t="shared" si="11"/>
        <v/>
      </c>
      <c r="FF29" s="33" t="str">
        <f t="shared" si="11"/>
        <v/>
      </c>
      <c r="FG29" s="33" t="str">
        <f t="shared" si="11"/>
        <v/>
      </c>
      <c r="FH29" s="33" t="str">
        <f t="shared" si="11"/>
        <v/>
      </c>
      <c r="FI29" s="33" t="str">
        <f t="shared" si="11"/>
        <v/>
      </c>
      <c r="FJ29" s="33" t="str">
        <f t="shared" si="11"/>
        <v/>
      </c>
      <c r="FK29" s="33" t="str">
        <f t="shared" si="11"/>
        <v/>
      </c>
      <c r="FL29" s="33" t="str">
        <f t="shared" si="11"/>
        <v/>
      </c>
      <c r="FM29" s="33" t="str">
        <f t="shared" si="11"/>
        <v/>
      </c>
      <c r="FN29" s="33" t="str">
        <f t="shared" si="11"/>
        <v/>
      </c>
      <c r="FO29" s="33" t="str">
        <f t="shared" si="11"/>
        <v/>
      </c>
      <c r="FP29" s="33" t="str">
        <f t="shared" si="11"/>
        <v/>
      </c>
      <c r="FQ29" s="33" t="str">
        <f t="shared" si="11"/>
        <v/>
      </c>
      <c r="FR29" s="33" t="str">
        <f t="shared" si="11"/>
        <v/>
      </c>
      <c r="FS29" s="33" t="str">
        <f t="shared" si="11"/>
        <v/>
      </c>
      <c r="FT29" s="33" t="str">
        <f t="shared" si="11"/>
        <v/>
      </c>
      <c r="FU29" s="33" t="str">
        <f t="shared" si="11"/>
        <v/>
      </c>
      <c r="FV29" s="33" t="str">
        <f t="shared" si="11"/>
        <v/>
      </c>
      <c r="FW29" s="33" t="str">
        <f t="shared" si="11"/>
        <v/>
      </c>
      <c r="FX29" s="33" t="str">
        <f t="shared" si="11"/>
        <v/>
      </c>
      <c r="FY29" s="33" t="str">
        <f t="shared" si="11"/>
        <v/>
      </c>
      <c r="FZ29" s="33" t="str">
        <f t="shared" si="11"/>
        <v/>
      </c>
      <c r="GA29" s="33" t="str">
        <f t="shared" si="11"/>
        <v/>
      </c>
      <c r="GB29" s="33" t="str">
        <f t="shared" si="11"/>
        <v/>
      </c>
      <c r="GC29" s="33" t="str">
        <f t="shared" si="11"/>
        <v/>
      </c>
      <c r="GD29" s="33" t="str">
        <f t="shared" si="11"/>
        <v/>
      </c>
      <c r="GE29" s="33" t="str">
        <f t="shared" ref="GE29:IP29" si="12">IFERROR(DEC2BIN(CODE(MID($BG$27,GE28,1)),8),"")</f>
        <v/>
      </c>
      <c r="GF29" s="33" t="str">
        <f t="shared" si="12"/>
        <v/>
      </c>
      <c r="GG29" s="33" t="str">
        <f t="shared" si="12"/>
        <v/>
      </c>
      <c r="GH29" s="33" t="str">
        <f t="shared" si="12"/>
        <v/>
      </c>
      <c r="GI29" s="33" t="str">
        <f t="shared" si="12"/>
        <v/>
      </c>
      <c r="GJ29" s="33" t="str">
        <f t="shared" si="12"/>
        <v/>
      </c>
      <c r="GK29" s="33" t="str">
        <f t="shared" si="12"/>
        <v/>
      </c>
      <c r="GL29" s="33" t="str">
        <f t="shared" si="12"/>
        <v/>
      </c>
      <c r="GM29" s="33" t="str">
        <f t="shared" si="12"/>
        <v/>
      </c>
      <c r="GN29" s="33" t="str">
        <f t="shared" si="12"/>
        <v/>
      </c>
      <c r="GO29" s="33" t="str">
        <f t="shared" si="12"/>
        <v/>
      </c>
      <c r="GP29" s="33" t="str">
        <f t="shared" si="12"/>
        <v/>
      </c>
      <c r="GQ29" s="33" t="str">
        <f t="shared" si="12"/>
        <v/>
      </c>
      <c r="GR29" s="33" t="str">
        <f t="shared" si="12"/>
        <v/>
      </c>
      <c r="GS29" s="33" t="str">
        <f t="shared" si="12"/>
        <v/>
      </c>
      <c r="GT29" s="33" t="str">
        <f t="shared" si="12"/>
        <v/>
      </c>
      <c r="GU29" s="33" t="str">
        <f t="shared" si="12"/>
        <v/>
      </c>
      <c r="GV29" s="33" t="str">
        <f t="shared" si="12"/>
        <v/>
      </c>
      <c r="GW29" s="33" t="str">
        <f t="shared" si="12"/>
        <v/>
      </c>
      <c r="GX29" s="33" t="str">
        <f t="shared" si="12"/>
        <v/>
      </c>
      <c r="GY29" s="33" t="str">
        <f t="shared" si="12"/>
        <v/>
      </c>
      <c r="GZ29" s="33" t="str">
        <f t="shared" si="12"/>
        <v/>
      </c>
      <c r="HA29" s="33" t="str">
        <f t="shared" si="12"/>
        <v/>
      </c>
      <c r="HB29" s="33" t="str">
        <f t="shared" si="12"/>
        <v/>
      </c>
      <c r="HC29" s="33" t="str">
        <f t="shared" si="12"/>
        <v/>
      </c>
      <c r="HD29" s="33" t="str">
        <f t="shared" si="12"/>
        <v/>
      </c>
      <c r="HE29" s="33" t="str">
        <f t="shared" si="12"/>
        <v/>
      </c>
      <c r="HF29" s="33" t="str">
        <f t="shared" si="12"/>
        <v/>
      </c>
      <c r="HG29" s="33" t="str">
        <f t="shared" si="12"/>
        <v/>
      </c>
      <c r="HH29" s="33" t="str">
        <f t="shared" si="12"/>
        <v/>
      </c>
      <c r="HI29" s="33" t="str">
        <f t="shared" si="12"/>
        <v/>
      </c>
      <c r="HJ29" s="33" t="str">
        <f t="shared" si="12"/>
        <v/>
      </c>
      <c r="HK29" s="33" t="str">
        <f t="shared" si="12"/>
        <v/>
      </c>
      <c r="HL29" s="33" t="str">
        <f t="shared" si="12"/>
        <v/>
      </c>
      <c r="HM29" s="33" t="str">
        <f t="shared" si="12"/>
        <v/>
      </c>
      <c r="HN29" s="33" t="str">
        <f t="shared" si="12"/>
        <v/>
      </c>
      <c r="HO29" s="33" t="str">
        <f t="shared" si="12"/>
        <v/>
      </c>
      <c r="HP29" s="33" t="str">
        <f t="shared" si="12"/>
        <v/>
      </c>
      <c r="HQ29" s="33" t="str">
        <f t="shared" si="12"/>
        <v/>
      </c>
      <c r="HR29" s="33" t="str">
        <f t="shared" si="12"/>
        <v/>
      </c>
      <c r="HS29" s="33" t="str">
        <f t="shared" si="12"/>
        <v/>
      </c>
      <c r="HT29" s="33" t="str">
        <f t="shared" si="12"/>
        <v/>
      </c>
      <c r="HU29" s="33" t="str">
        <f t="shared" si="12"/>
        <v/>
      </c>
      <c r="HV29" s="33" t="str">
        <f t="shared" si="12"/>
        <v/>
      </c>
      <c r="HW29" s="33" t="str">
        <f t="shared" si="12"/>
        <v/>
      </c>
      <c r="HX29" s="33" t="str">
        <f t="shared" si="12"/>
        <v/>
      </c>
      <c r="HY29" s="33" t="str">
        <f t="shared" si="12"/>
        <v/>
      </c>
      <c r="HZ29" s="33" t="str">
        <f t="shared" si="12"/>
        <v/>
      </c>
      <c r="IA29" s="33" t="str">
        <f t="shared" si="12"/>
        <v/>
      </c>
      <c r="IB29" s="33" t="str">
        <f t="shared" si="12"/>
        <v/>
      </c>
      <c r="IC29" s="33" t="str">
        <f t="shared" si="12"/>
        <v/>
      </c>
      <c r="ID29" s="33" t="str">
        <f t="shared" si="12"/>
        <v/>
      </c>
      <c r="IE29" s="33" t="str">
        <f t="shared" si="12"/>
        <v/>
      </c>
      <c r="IF29" s="33" t="str">
        <f t="shared" si="12"/>
        <v/>
      </c>
      <c r="IG29" s="33" t="str">
        <f t="shared" si="12"/>
        <v/>
      </c>
      <c r="IH29" s="33" t="str">
        <f t="shared" si="12"/>
        <v/>
      </c>
      <c r="II29" s="33" t="str">
        <f t="shared" si="12"/>
        <v/>
      </c>
      <c r="IJ29" s="33" t="str">
        <f t="shared" si="12"/>
        <v/>
      </c>
      <c r="IK29" s="33" t="str">
        <f t="shared" si="12"/>
        <v/>
      </c>
      <c r="IL29" s="33" t="str">
        <f t="shared" si="12"/>
        <v/>
      </c>
      <c r="IM29" s="33" t="str">
        <f t="shared" si="12"/>
        <v/>
      </c>
      <c r="IN29" s="33" t="str">
        <f t="shared" si="12"/>
        <v/>
      </c>
      <c r="IO29" s="33" t="str">
        <f t="shared" si="12"/>
        <v/>
      </c>
      <c r="IP29" s="33" t="str">
        <f t="shared" si="12"/>
        <v/>
      </c>
      <c r="IQ29" s="33" t="str">
        <f t="shared" ref="IQ29:IY29" si="13">IFERROR(DEC2BIN(CODE(MID($BG$27,IQ28,1)),8),"")</f>
        <v/>
      </c>
      <c r="IR29" s="33" t="str">
        <f t="shared" si="13"/>
        <v/>
      </c>
      <c r="IS29" s="33" t="str">
        <f t="shared" si="13"/>
        <v/>
      </c>
      <c r="IT29" s="33" t="str">
        <f t="shared" si="13"/>
        <v/>
      </c>
      <c r="IU29" s="33" t="str">
        <f t="shared" si="13"/>
        <v/>
      </c>
      <c r="IV29" s="33" t="str">
        <f t="shared" si="13"/>
        <v/>
      </c>
      <c r="IW29" s="33" t="str">
        <f t="shared" si="13"/>
        <v/>
      </c>
      <c r="IX29" s="33" t="str">
        <f t="shared" si="13"/>
        <v/>
      </c>
      <c r="IY29" s="33" t="str">
        <f t="shared" si="13"/>
        <v/>
      </c>
    </row>
    <row r="30" spans="1:259" x14ac:dyDescent="0.25">
      <c r="Z30" s="2" t="s">
        <v>503</v>
      </c>
      <c r="BG30" s="6">
        <f>LEN(BG27)</f>
        <v>13</v>
      </c>
    </row>
    <row r="31" spans="1:259" x14ac:dyDescent="0.25">
      <c r="Z31" t="s">
        <v>504</v>
      </c>
      <c r="BG31" s="63" t="str">
        <f>DEC2BIN(BG30,8)</f>
        <v>00001101</v>
      </c>
    </row>
    <row r="32" spans="1:259" x14ac:dyDescent="0.25">
      <c r="Z32" t="s">
        <v>430</v>
      </c>
      <c r="BG32" s="64" t="s">
        <v>431</v>
      </c>
    </row>
    <row r="33" spans="26:110" x14ac:dyDescent="0.25">
      <c r="Z33" s="2" t="s">
        <v>8</v>
      </c>
      <c r="BG33" s="9" t="s">
        <v>6</v>
      </c>
    </row>
    <row r="34" spans="26:110" x14ac:dyDescent="0.25">
      <c r="Z34" s="2" t="s">
        <v>5</v>
      </c>
      <c r="BG34" s="65">
        <v>2</v>
      </c>
    </row>
    <row r="35" spans="26:110" x14ac:dyDescent="0.25">
      <c r="Z35" s="2" t="s">
        <v>9</v>
      </c>
      <c r="BG35" s="64" t="s">
        <v>1</v>
      </c>
    </row>
    <row r="36" spans="26:110" x14ac:dyDescent="0.25">
      <c r="Z36" s="2" t="s">
        <v>438</v>
      </c>
      <c r="BG36" s="6">
        <f>INDEX(Capacity!$I$2:$J$162,MATCH(BG34&amp;"-"&amp;BG35,Capacity!$I$2:$I$162,0),2)</f>
        <v>34</v>
      </c>
    </row>
    <row r="37" spans="26:110" x14ac:dyDescent="0.25">
      <c r="Z37" s="6" t="s">
        <v>439</v>
      </c>
      <c r="BG37" s="6">
        <f>BG30+(LEN(BG31)+LEN(BG33)+LEN(BG39))/8</f>
        <v>15</v>
      </c>
    </row>
    <row r="38" spans="26:110" x14ac:dyDescent="0.25">
      <c r="Z38" s="2" t="s">
        <v>436</v>
      </c>
      <c r="BG38" s="6">
        <f>BG36*8</f>
        <v>272</v>
      </c>
    </row>
    <row r="39" spans="26:110" x14ac:dyDescent="0.25">
      <c r="Z39" s="2" t="s">
        <v>432</v>
      </c>
      <c r="BG39" s="6" t="str">
        <f>REPT(0,MIN(4,BG38-LEN(BG33&amp;BG31&amp;_xlfn.CONCAT(BG29:IY29))))</f>
        <v>0000</v>
      </c>
    </row>
    <row r="40" spans="26:110" x14ac:dyDescent="0.25">
      <c r="Z40" s="2" t="s">
        <v>433</v>
      </c>
      <c r="BG40" t="str">
        <f>REPT(0,IF(MOD(LEN(BG33&amp;BG31&amp;_xlfn.CONCAT(BG29:IY29)&amp;BG39),8)&lt;=0,0,8-MOD(LEN(BG33&amp;BG31&amp;_xlfn.CONCAT(BG29:IY29)&amp;BG39),8)))</f>
        <v/>
      </c>
    </row>
    <row r="41" spans="26:110" x14ac:dyDescent="0.25">
      <c r="Z41" s="2" t="s">
        <v>434</v>
      </c>
      <c r="BG41" t="str">
        <f>REPT("1110110000010001",(BG38-LEN(BG33&amp;BG31&amp;_xlfn.CONCAT(BG29:IY29)&amp;BG39&amp;BG40))/8)</f>
        <v>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</v>
      </c>
    </row>
    <row r="42" spans="26:110" x14ac:dyDescent="0.25">
      <c r="Z42" s="2" t="s">
        <v>435</v>
      </c>
      <c r="BF42">
        <f>LEN(BG42)</f>
        <v>352</v>
      </c>
      <c r="BG42" s="2" t="str">
        <f>BG33&amp;BG31&amp;_xlfn.CONCAT(BG29:IY29)&amp;BG39&amp;BG40&amp;MID(BG41,1,(BG38-LEN(BG33&amp;BG31&amp;_xlfn.CONCAT(BG29:IY29)&amp;BG39&amp;BG40)))&amp;BG46</f>
        <v>0100000011010100100001100101011011000110110001101111001000000110001001101001011101000110001101101111011010010110111000001110110000010001111011000001000111101100000100011110110000010001111011000001000111101100000100011110110000010001111011000001000111101100000100011110110011010110011100111010010000101100010111001101100011001101000000111101000101010110</v>
      </c>
    </row>
    <row r="44" spans="26:110" x14ac:dyDescent="0.25">
      <c r="Z44" s="2" t="s">
        <v>437</v>
      </c>
      <c r="BF44">
        <f>LEN(BG44)</f>
        <v>272</v>
      </c>
      <c r="BG44" s="2" t="str">
        <f>BG33&amp;BG31&amp;_xlfn.CONCAT(BG29:IY29)&amp;BG39&amp;BG40&amp;MID(BG41,1,(BG38-LEN(BG33&amp;BG31&amp;_xlfn.CONCAT(BG29:IY29)&amp;BG39&amp;BG40)))</f>
        <v>01000000110101001000011001010110110001101100011011110010000001100010011010010111010001100011011011110110100101101110000011101100000100011110110000010001111011000001000111101100000100011110110000010001111011000001000111101100000100011110110000010001111011000001000111101100</v>
      </c>
    </row>
    <row r="45" spans="26:110" x14ac:dyDescent="0.25">
      <c r="Z45" s="2"/>
      <c r="BG45" s="2"/>
    </row>
    <row r="46" spans="26:110" x14ac:dyDescent="0.25">
      <c r="Z46" s="6" t="s">
        <v>353</v>
      </c>
      <c r="BF46">
        <f>LEN(BG46)</f>
        <v>80</v>
      </c>
      <c r="BG46" t="str">
        <f>IF(BF44&lt;=BG38,_xlfn.CONCAT(CO87:CX87),#N/A)</f>
        <v>11010110011100111010010000101100010111001101100011001101000000111101000101010110</v>
      </c>
    </row>
    <row r="47" spans="26:110" x14ac:dyDescent="0.25">
      <c r="Z47" t="s">
        <v>346</v>
      </c>
      <c r="BG47">
        <f>BF47+8</f>
        <v>8</v>
      </c>
      <c r="BH47">
        <f>BG47+8</f>
        <v>16</v>
      </c>
      <c r="BI47">
        <f t="shared" ref="BI47:BJ47" si="14">BH47+8</f>
        <v>24</v>
      </c>
      <c r="BJ47">
        <f t="shared" si="14"/>
        <v>32</v>
      </c>
      <c r="BK47">
        <f>BJ47+8</f>
        <v>40</v>
      </c>
      <c r="BL47">
        <f t="shared" ref="BL47:CN47" si="15">BK47+8</f>
        <v>48</v>
      </c>
      <c r="BM47">
        <f t="shared" si="15"/>
        <v>56</v>
      </c>
      <c r="BN47">
        <f t="shared" si="15"/>
        <v>64</v>
      </c>
      <c r="BO47">
        <f t="shared" si="15"/>
        <v>72</v>
      </c>
      <c r="BP47">
        <f t="shared" si="15"/>
        <v>80</v>
      </c>
      <c r="BQ47">
        <f t="shared" si="15"/>
        <v>88</v>
      </c>
      <c r="BR47">
        <f t="shared" si="15"/>
        <v>96</v>
      </c>
      <c r="BS47">
        <f t="shared" si="15"/>
        <v>104</v>
      </c>
      <c r="BT47">
        <f t="shared" si="15"/>
        <v>112</v>
      </c>
      <c r="BU47">
        <f t="shared" si="15"/>
        <v>120</v>
      </c>
      <c r="BV47">
        <f t="shared" si="15"/>
        <v>128</v>
      </c>
      <c r="BW47">
        <f t="shared" si="15"/>
        <v>136</v>
      </c>
      <c r="BX47">
        <f t="shared" si="15"/>
        <v>144</v>
      </c>
      <c r="BY47">
        <f t="shared" si="15"/>
        <v>152</v>
      </c>
      <c r="BZ47">
        <f t="shared" si="15"/>
        <v>160</v>
      </c>
      <c r="CA47">
        <f t="shared" si="15"/>
        <v>168</v>
      </c>
      <c r="CB47">
        <f t="shared" si="15"/>
        <v>176</v>
      </c>
      <c r="CC47">
        <f t="shared" si="15"/>
        <v>184</v>
      </c>
      <c r="CD47">
        <f t="shared" si="15"/>
        <v>192</v>
      </c>
      <c r="CE47">
        <f t="shared" si="15"/>
        <v>200</v>
      </c>
      <c r="CF47">
        <f t="shared" si="15"/>
        <v>208</v>
      </c>
      <c r="CG47">
        <f t="shared" si="15"/>
        <v>216</v>
      </c>
      <c r="CH47">
        <f t="shared" si="15"/>
        <v>224</v>
      </c>
      <c r="CI47">
        <f t="shared" si="15"/>
        <v>232</v>
      </c>
      <c r="CJ47">
        <f t="shared" si="15"/>
        <v>240</v>
      </c>
      <c r="CK47">
        <f t="shared" si="15"/>
        <v>248</v>
      </c>
      <c r="CL47">
        <f t="shared" si="15"/>
        <v>256</v>
      </c>
      <c r="CM47">
        <f t="shared" si="15"/>
        <v>264</v>
      </c>
      <c r="CN47">
        <f t="shared" si="15"/>
        <v>272</v>
      </c>
    </row>
    <row r="48" spans="26:110" x14ac:dyDescent="0.25">
      <c r="Z48" s="6" t="s">
        <v>347</v>
      </c>
      <c r="BG48" t="str">
        <f>MID($BG$44,BF47+1,8)</f>
        <v>01000000</v>
      </c>
      <c r="BH48" t="str">
        <f t="shared" ref="BH48:CN48" si="16">MID($BG$44,BG47+1,8)</f>
        <v>11010100</v>
      </c>
      <c r="BI48" t="str">
        <f t="shared" si="16"/>
        <v>10000110</v>
      </c>
      <c r="BJ48" t="str">
        <f t="shared" si="16"/>
        <v>01010110</v>
      </c>
      <c r="BK48" t="str">
        <f t="shared" si="16"/>
        <v>11000110</v>
      </c>
      <c r="BL48" t="str">
        <f t="shared" si="16"/>
        <v>11000110</v>
      </c>
      <c r="BM48" t="str">
        <f t="shared" si="16"/>
        <v>11110010</v>
      </c>
      <c r="BN48" t="str">
        <f t="shared" si="16"/>
        <v>00000110</v>
      </c>
      <c r="BO48" t="str">
        <f t="shared" si="16"/>
        <v>00100110</v>
      </c>
      <c r="BP48" t="str">
        <f t="shared" si="16"/>
        <v>10010111</v>
      </c>
      <c r="BQ48" t="str">
        <f t="shared" si="16"/>
        <v>01000110</v>
      </c>
      <c r="BR48" t="str">
        <f t="shared" si="16"/>
        <v>00110110</v>
      </c>
      <c r="BS48" t="str">
        <f t="shared" si="16"/>
        <v>11110110</v>
      </c>
      <c r="BT48" t="str">
        <f t="shared" si="16"/>
        <v>10010110</v>
      </c>
      <c r="BU48" t="str">
        <f t="shared" si="16"/>
        <v>11100000</v>
      </c>
      <c r="BV48" t="str">
        <f t="shared" si="16"/>
        <v>11101100</v>
      </c>
      <c r="BW48" t="str">
        <f t="shared" si="16"/>
        <v>00010001</v>
      </c>
      <c r="BX48" t="str">
        <f t="shared" si="16"/>
        <v>11101100</v>
      </c>
      <c r="BY48" t="str">
        <f t="shared" si="16"/>
        <v>00010001</v>
      </c>
      <c r="BZ48" t="str">
        <f t="shared" si="16"/>
        <v>11101100</v>
      </c>
      <c r="CA48" t="str">
        <f t="shared" si="16"/>
        <v>00010001</v>
      </c>
      <c r="CB48" t="str">
        <f t="shared" si="16"/>
        <v>11101100</v>
      </c>
      <c r="CC48" t="str">
        <f t="shared" si="16"/>
        <v>00010001</v>
      </c>
      <c r="CD48" t="str">
        <f t="shared" si="16"/>
        <v>11101100</v>
      </c>
      <c r="CE48" t="str">
        <f t="shared" si="16"/>
        <v>00010001</v>
      </c>
      <c r="CF48" t="str">
        <f t="shared" si="16"/>
        <v>11101100</v>
      </c>
      <c r="CG48" t="str">
        <f t="shared" si="16"/>
        <v>00010001</v>
      </c>
      <c r="CH48" t="str">
        <f t="shared" si="16"/>
        <v>11101100</v>
      </c>
      <c r="CI48" t="str">
        <f t="shared" si="16"/>
        <v>00010001</v>
      </c>
      <c r="CJ48" t="str">
        <f t="shared" si="16"/>
        <v>11101100</v>
      </c>
      <c r="CK48" t="str">
        <f t="shared" si="16"/>
        <v>00010001</v>
      </c>
      <c r="CL48" t="str">
        <f t="shared" si="16"/>
        <v>11101100</v>
      </c>
      <c r="CM48" t="str">
        <f t="shared" si="16"/>
        <v>00010001</v>
      </c>
      <c r="CN48" t="str">
        <f t="shared" si="16"/>
        <v>11101100</v>
      </c>
      <c r="DC48" t="s">
        <v>494</v>
      </c>
      <c r="DF48" t="s">
        <v>345</v>
      </c>
    </row>
    <row r="49" spans="26:143" x14ac:dyDescent="0.25">
      <c r="Z49" s="7" t="s">
        <v>351</v>
      </c>
      <c r="BG49" s="7" t="s">
        <v>351</v>
      </c>
      <c r="DC49" t="s">
        <v>495</v>
      </c>
      <c r="DF49" s="7" t="s">
        <v>350</v>
      </c>
    </row>
    <row r="50" spans="26:143" x14ac:dyDescent="0.25">
      <c r="Z50" s="6" t="s">
        <v>349</v>
      </c>
      <c r="BG50">
        <v>33</v>
      </c>
      <c r="BH50">
        <f>BG50-1</f>
        <v>32</v>
      </c>
      <c r="BI50">
        <f t="shared" ref="BI50:CN50" si="17">BH50-1</f>
        <v>31</v>
      </c>
      <c r="BJ50">
        <f t="shared" si="17"/>
        <v>30</v>
      </c>
      <c r="BK50">
        <f t="shared" si="17"/>
        <v>29</v>
      </c>
      <c r="BL50">
        <f t="shared" si="17"/>
        <v>28</v>
      </c>
      <c r="BM50">
        <f t="shared" si="17"/>
        <v>27</v>
      </c>
      <c r="BN50">
        <f t="shared" si="17"/>
        <v>26</v>
      </c>
      <c r="BO50">
        <f t="shared" si="17"/>
        <v>25</v>
      </c>
      <c r="BP50">
        <f t="shared" si="17"/>
        <v>24</v>
      </c>
      <c r="BQ50">
        <f t="shared" si="17"/>
        <v>23</v>
      </c>
      <c r="BR50">
        <f t="shared" si="17"/>
        <v>22</v>
      </c>
      <c r="BS50">
        <f t="shared" si="17"/>
        <v>21</v>
      </c>
      <c r="BT50">
        <f t="shared" si="17"/>
        <v>20</v>
      </c>
      <c r="BU50">
        <f t="shared" si="17"/>
        <v>19</v>
      </c>
      <c r="BV50">
        <f t="shared" si="17"/>
        <v>18</v>
      </c>
      <c r="BW50">
        <f t="shared" si="17"/>
        <v>17</v>
      </c>
      <c r="BX50">
        <f t="shared" si="17"/>
        <v>16</v>
      </c>
      <c r="BY50">
        <f t="shared" si="17"/>
        <v>15</v>
      </c>
      <c r="BZ50">
        <f t="shared" si="17"/>
        <v>14</v>
      </c>
      <c r="CA50">
        <f t="shared" si="17"/>
        <v>13</v>
      </c>
      <c r="CB50">
        <f t="shared" si="17"/>
        <v>12</v>
      </c>
      <c r="CC50">
        <f t="shared" si="17"/>
        <v>11</v>
      </c>
      <c r="CD50">
        <f t="shared" si="17"/>
        <v>10</v>
      </c>
      <c r="CE50">
        <f t="shared" si="17"/>
        <v>9</v>
      </c>
      <c r="CF50">
        <f t="shared" si="17"/>
        <v>8</v>
      </c>
      <c r="CG50">
        <f t="shared" si="17"/>
        <v>7</v>
      </c>
      <c r="CH50">
        <f t="shared" si="17"/>
        <v>6</v>
      </c>
      <c r="CI50">
        <f t="shared" si="17"/>
        <v>5</v>
      </c>
      <c r="CJ50">
        <f t="shared" si="17"/>
        <v>4</v>
      </c>
      <c r="CK50">
        <f t="shared" si="17"/>
        <v>3</v>
      </c>
      <c r="CL50">
        <f t="shared" si="17"/>
        <v>2</v>
      </c>
      <c r="CM50">
        <f t="shared" si="17"/>
        <v>1</v>
      </c>
      <c r="CN50">
        <f t="shared" si="17"/>
        <v>0</v>
      </c>
      <c r="CO50">
        <f t="shared" ref="CO50" si="18">CN50-1</f>
        <v>-1</v>
      </c>
      <c r="CP50">
        <f t="shared" ref="CP50" si="19">CO50-1</f>
        <v>-2</v>
      </c>
      <c r="CQ50">
        <f t="shared" ref="CQ50" si="20">CP50-1</f>
        <v>-3</v>
      </c>
      <c r="CR50">
        <f t="shared" ref="CR50" si="21">CQ50-1</f>
        <v>-4</v>
      </c>
      <c r="CS50">
        <f t="shared" ref="CS50" si="22">CR50-1</f>
        <v>-5</v>
      </c>
      <c r="CT50">
        <f t="shared" ref="CT50" si="23">CS50-1</f>
        <v>-6</v>
      </c>
      <c r="CU50">
        <f t="shared" ref="CU50" si="24">CT50-1</f>
        <v>-7</v>
      </c>
      <c r="CV50">
        <f t="shared" ref="CV50" si="25">CU50-1</f>
        <v>-8</v>
      </c>
      <c r="CW50">
        <f t="shared" ref="CW50" si="26">CV50-1</f>
        <v>-9</v>
      </c>
      <c r="CX50">
        <f t="shared" ref="CX50" si="27">CW50-1</f>
        <v>-10</v>
      </c>
      <c r="DC50" t="s">
        <v>346</v>
      </c>
      <c r="DD50" t="s">
        <v>498</v>
      </c>
      <c r="DF50">
        <v>10</v>
      </c>
      <c r="DG50">
        <f>DF50-1</f>
        <v>9</v>
      </c>
      <c r="DH50">
        <f t="shared" ref="DH50:DP50" si="28">DG50-1</f>
        <v>8</v>
      </c>
      <c r="DI50">
        <f t="shared" si="28"/>
        <v>7</v>
      </c>
      <c r="DJ50">
        <f t="shared" si="28"/>
        <v>6</v>
      </c>
      <c r="DK50">
        <f t="shared" si="28"/>
        <v>5</v>
      </c>
      <c r="DL50">
        <f t="shared" si="28"/>
        <v>4</v>
      </c>
      <c r="DM50">
        <f t="shared" si="28"/>
        <v>3</v>
      </c>
      <c r="DN50">
        <f t="shared" si="28"/>
        <v>2</v>
      </c>
      <c r="DO50">
        <f t="shared" si="28"/>
        <v>1</v>
      </c>
      <c r="DP50">
        <f t="shared" si="28"/>
        <v>0</v>
      </c>
      <c r="DQ50">
        <f t="shared" ref="DQ50" si="29">DP50-1</f>
        <v>-1</v>
      </c>
      <c r="DR50">
        <f t="shared" ref="DR50" si="30">DQ50-1</f>
        <v>-2</v>
      </c>
      <c r="DS50">
        <f t="shared" ref="DS50" si="31">DR50-1</f>
        <v>-3</v>
      </c>
      <c r="DT50">
        <f t="shared" ref="DT50" si="32">DS50-1</f>
        <v>-4</v>
      </c>
      <c r="DU50">
        <f t="shared" ref="DU50" si="33">DT50-1</f>
        <v>-5</v>
      </c>
      <c r="DV50">
        <f t="shared" ref="DV50" si="34">DU50-1</f>
        <v>-6</v>
      </c>
      <c r="DW50">
        <f t="shared" ref="DW50" si="35">DV50-1</f>
        <v>-7</v>
      </c>
      <c r="DX50">
        <f t="shared" ref="DX50" si="36">DW50-1</f>
        <v>-8</v>
      </c>
      <c r="DY50">
        <f t="shared" ref="DY50" si="37">DX50-1</f>
        <v>-9</v>
      </c>
      <c r="DZ50">
        <f t="shared" ref="DZ50" si="38">DY50-1</f>
        <v>-10</v>
      </c>
      <c r="EA50">
        <f t="shared" ref="EA50" si="39">DZ50-1</f>
        <v>-11</v>
      </c>
      <c r="EB50">
        <f t="shared" ref="EB50" si="40">EA50-1</f>
        <v>-12</v>
      </c>
      <c r="EC50">
        <f t="shared" ref="EC50" si="41">EB50-1</f>
        <v>-13</v>
      </c>
      <c r="ED50">
        <f t="shared" ref="ED50" si="42">EC50-1</f>
        <v>-14</v>
      </c>
      <c r="EE50">
        <f t="shared" ref="EE50" si="43">ED50-1</f>
        <v>-15</v>
      </c>
      <c r="EF50">
        <f t="shared" ref="EF50" si="44">EE50-1</f>
        <v>-16</v>
      </c>
      <c r="EG50">
        <f t="shared" ref="EG50" si="45">EF50-1</f>
        <v>-17</v>
      </c>
      <c r="EH50">
        <f t="shared" ref="EH50" si="46">EG50-1</f>
        <v>-18</v>
      </c>
      <c r="EI50">
        <f t="shared" ref="EI50" si="47">EH50-1</f>
        <v>-19</v>
      </c>
      <c r="EJ50">
        <f t="shared" ref="EJ50" si="48">EI50-1</f>
        <v>-20</v>
      </c>
      <c r="EK50">
        <f t="shared" ref="EK50" si="49">EJ50-1</f>
        <v>-21</v>
      </c>
      <c r="EL50">
        <f t="shared" ref="EL50" si="50">EK50-1</f>
        <v>-22</v>
      </c>
      <c r="EM50">
        <f t="shared" ref="EM50" si="51">EL50-1</f>
        <v>-23</v>
      </c>
    </row>
    <row r="51" spans="26:143" x14ac:dyDescent="0.25">
      <c r="Z51" s="6" t="s">
        <v>492</v>
      </c>
      <c r="BG51">
        <f t="shared" ref="BG51:CX51" si="52">BG50+$DF$50</f>
        <v>43</v>
      </c>
      <c r="BH51">
        <f t="shared" si="52"/>
        <v>42</v>
      </c>
      <c r="BI51">
        <f t="shared" si="52"/>
        <v>41</v>
      </c>
      <c r="BJ51">
        <f t="shared" si="52"/>
        <v>40</v>
      </c>
      <c r="BK51">
        <f t="shared" si="52"/>
        <v>39</v>
      </c>
      <c r="BL51">
        <f t="shared" si="52"/>
        <v>38</v>
      </c>
      <c r="BM51">
        <f t="shared" si="52"/>
        <v>37</v>
      </c>
      <c r="BN51">
        <f t="shared" si="52"/>
        <v>36</v>
      </c>
      <c r="BO51">
        <f t="shared" si="52"/>
        <v>35</v>
      </c>
      <c r="BP51">
        <f t="shared" si="52"/>
        <v>34</v>
      </c>
      <c r="BQ51">
        <f t="shared" si="52"/>
        <v>33</v>
      </c>
      <c r="BR51">
        <f t="shared" si="52"/>
        <v>32</v>
      </c>
      <c r="BS51">
        <f t="shared" si="52"/>
        <v>31</v>
      </c>
      <c r="BT51">
        <f t="shared" si="52"/>
        <v>30</v>
      </c>
      <c r="BU51">
        <f t="shared" si="52"/>
        <v>29</v>
      </c>
      <c r="BV51">
        <f t="shared" si="52"/>
        <v>28</v>
      </c>
      <c r="BW51">
        <f t="shared" si="52"/>
        <v>27</v>
      </c>
      <c r="BX51">
        <f t="shared" si="52"/>
        <v>26</v>
      </c>
      <c r="BY51">
        <f t="shared" si="52"/>
        <v>25</v>
      </c>
      <c r="BZ51">
        <f t="shared" si="52"/>
        <v>24</v>
      </c>
      <c r="CA51">
        <f t="shared" si="52"/>
        <v>23</v>
      </c>
      <c r="CB51">
        <f t="shared" si="52"/>
        <v>22</v>
      </c>
      <c r="CC51">
        <f t="shared" si="52"/>
        <v>21</v>
      </c>
      <c r="CD51">
        <f t="shared" si="52"/>
        <v>20</v>
      </c>
      <c r="CE51">
        <f t="shared" si="52"/>
        <v>19</v>
      </c>
      <c r="CF51">
        <f t="shared" si="52"/>
        <v>18</v>
      </c>
      <c r="CG51">
        <f t="shared" si="52"/>
        <v>17</v>
      </c>
      <c r="CH51">
        <f t="shared" si="52"/>
        <v>16</v>
      </c>
      <c r="CI51">
        <f t="shared" si="52"/>
        <v>15</v>
      </c>
      <c r="CJ51">
        <f t="shared" si="52"/>
        <v>14</v>
      </c>
      <c r="CK51">
        <f t="shared" si="52"/>
        <v>13</v>
      </c>
      <c r="CL51">
        <f t="shared" si="52"/>
        <v>12</v>
      </c>
      <c r="CM51">
        <f t="shared" si="52"/>
        <v>11</v>
      </c>
      <c r="CN51">
        <f t="shared" si="52"/>
        <v>10</v>
      </c>
      <c r="CO51">
        <f t="shared" si="52"/>
        <v>9</v>
      </c>
      <c r="CP51">
        <f t="shared" si="52"/>
        <v>8</v>
      </c>
      <c r="CQ51">
        <f t="shared" si="52"/>
        <v>7</v>
      </c>
      <c r="CR51">
        <f t="shared" si="52"/>
        <v>6</v>
      </c>
      <c r="CS51">
        <f t="shared" si="52"/>
        <v>5</v>
      </c>
      <c r="CT51">
        <f t="shared" si="52"/>
        <v>4</v>
      </c>
      <c r="CU51">
        <f t="shared" si="52"/>
        <v>3</v>
      </c>
      <c r="CV51">
        <f t="shared" si="52"/>
        <v>2</v>
      </c>
      <c r="CW51">
        <f t="shared" si="52"/>
        <v>1</v>
      </c>
      <c r="CX51">
        <f t="shared" si="52"/>
        <v>0</v>
      </c>
      <c r="DF51">
        <f>DF50+$BG$50</f>
        <v>43</v>
      </c>
      <c r="DG51">
        <f t="shared" ref="DG51:DP51" si="53">DG50+$BG$50</f>
        <v>42</v>
      </c>
      <c r="DH51">
        <f t="shared" si="53"/>
        <v>41</v>
      </c>
      <c r="DI51">
        <f t="shared" si="53"/>
        <v>40</v>
      </c>
      <c r="DJ51">
        <f t="shared" si="53"/>
        <v>39</v>
      </c>
      <c r="DK51">
        <f t="shared" si="53"/>
        <v>38</v>
      </c>
      <c r="DL51">
        <f t="shared" si="53"/>
        <v>37</v>
      </c>
      <c r="DM51">
        <f t="shared" si="53"/>
        <v>36</v>
      </c>
      <c r="DN51">
        <f t="shared" si="53"/>
        <v>35</v>
      </c>
      <c r="DO51">
        <f t="shared" si="53"/>
        <v>34</v>
      </c>
      <c r="DP51">
        <f t="shared" si="53"/>
        <v>33</v>
      </c>
      <c r="DQ51">
        <f t="shared" ref="DQ51" si="54">DQ50+$BG$50</f>
        <v>32</v>
      </c>
      <c r="DR51">
        <f t="shared" ref="DR51" si="55">DR50+$BG$50</f>
        <v>31</v>
      </c>
      <c r="DS51">
        <f t="shared" ref="DS51" si="56">DS50+$BG$50</f>
        <v>30</v>
      </c>
      <c r="DT51">
        <f t="shared" ref="DT51" si="57">DT50+$BG$50</f>
        <v>29</v>
      </c>
      <c r="DU51">
        <f t="shared" ref="DU51" si="58">DU50+$BG$50</f>
        <v>28</v>
      </c>
      <c r="DV51">
        <f t="shared" ref="DV51" si="59">DV50+$BG$50</f>
        <v>27</v>
      </c>
      <c r="DW51">
        <f t="shared" ref="DW51" si="60">DW50+$BG$50</f>
        <v>26</v>
      </c>
      <c r="DX51">
        <f t="shared" ref="DX51" si="61">DX50+$BG$50</f>
        <v>25</v>
      </c>
      <c r="DY51">
        <f t="shared" ref="DY51" si="62">DY50+$BG$50</f>
        <v>24</v>
      </c>
      <c r="DZ51">
        <f t="shared" ref="DZ51" si="63">DZ50+$BG$50</f>
        <v>23</v>
      </c>
      <c r="EA51">
        <f t="shared" ref="EA51" si="64">EA50+$BG$50</f>
        <v>22</v>
      </c>
      <c r="EB51">
        <f t="shared" ref="EB51" si="65">EB50+$BG$50</f>
        <v>21</v>
      </c>
      <c r="EC51">
        <f t="shared" ref="EC51" si="66">EC50+$BG$50</f>
        <v>20</v>
      </c>
      <c r="ED51">
        <f t="shared" ref="ED51" si="67">ED50+$BG$50</f>
        <v>19</v>
      </c>
      <c r="EE51">
        <f t="shared" ref="EE51" si="68">EE50+$BG$50</f>
        <v>18</v>
      </c>
      <c r="EF51">
        <f t="shared" ref="EF51" si="69">EF50+$BG$50</f>
        <v>17</v>
      </c>
      <c r="EG51">
        <f t="shared" ref="EG51" si="70">EG50+$BG$50</f>
        <v>16</v>
      </c>
      <c r="EH51">
        <f t="shared" ref="EH51" si="71">EH50+$BG$50</f>
        <v>15</v>
      </c>
      <c r="EI51">
        <f t="shared" ref="EI51" si="72">EI50+$BG$50</f>
        <v>14</v>
      </c>
      <c r="EJ51">
        <f t="shared" ref="EJ51" si="73">EJ50+$BG$50</f>
        <v>13</v>
      </c>
      <c r="EK51">
        <f t="shared" ref="EK51" si="74">EK50+$BG$50</f>
        <v>12</v>
      </c>
      <c r="EL51">
        <f t="shared" ref="EL51" si="75">EL50+$BG$50</f>
        <v>11</v>
      </c>
      <c r="EM51">
        <f t="shared" ref="EM51" si="76">EM50+$BG$50</f>
        <v>10</v>
      </c>
    </row>
    <row r="52" spans="26:143" x14ac:dyDescent="0.25">
      <c r="Z52" s="6" t="s">
        <v>348</v>
      </c>
      <c r="BF52">
        <v>0</v>
      </c>
      <c r="BG52" s="54">
        <f t="shared" ref="BG52:CN52" si="77">BIN2DEC(BG48)</f>
        <v>64</v>
      </c>
      <c r="BH52" s="54">
        <f t="shared" si="77"/>
        <v>212</v>
      </c>
      <c r="BI52" s="54">
        <f t="shared" si="77"/>
        <v>134</v>
      </c>
      <c r="BJ52" s="54">
        <f t="shared" si="77"/>
        <v>86</v>
      </c>
      <c r="BK52" s="54">
        <f t="shared" si="77"/>
        <v>198</v>
      </c>
      <c r="BL52" s="54">
        <f t="shared" si="77"/>
        <v>198</v>
      </c>
      <c r="BM52" s="54">
        <f t="shared" si="77"/>
        <v>242</v>
      </c>
      <c r="BN52" s="54">
        <f t="shared" si="77"/>
        <v>6</v>
      </c>
      <c r="BO52" s="54">
        <f t="shared" si="77"/>
        <v>38</v>
      </c>
      <c r="BP52" s="54">
        <f t="shared" si="77"/>
        <v>151</v>
      </c>
      <c r="BQ52" s="54">
        <f t="shared" si="77"/>
        <v>70</v>
      </c>
      <c r="BR52" s="54">
        <f t="shared" si="77"/>
        <v>54</v>
      </c>
      <c r="BS52" s="54">
        <f t="shared" si="77"/>
        <v>246</v>
      </c>
      <c r="BT52" s="54">
        <f t="shared" si="77"/>
        <v>150</v>
      </c>
      <c r="BU52" s="54">
        <f t="shared" si="77"/>
        <v>224</v>
      </c>
      <c r="BV52" s="54">
        <f t="shared" si="77"/>
        <v>236</v>
      </c>
      <c r="BW52" s="54">
        <f t="shared" si="77"/>
        <v>17</v>
      </c>
      <c r="BX52" s="54">
        <f t="shared" si="77"/>
        <v>236</v>
      </c>
      <c r="BY52" s="54">
        <f t="shared" si="77"/>
        <v>17</v>
      </c>
      <c r="BZ52" s="54">
        <f t="shared" si="77"/>
        <v>236</v>
      </c>
      <c r="CA52" s="54">
        <f t="shared" si="77"/>
        <v>17</v>
      </c>
      <c r="CB52" s="54">
        <f t="shared" si="77"/>
        <v>236</v>
      </c>
      <c r="CC52" s="54">
        <f t="shared" si="77"/>
        <v>17</v>
      </c>
      <c r="CD52" s="54">
        <f t="shared" si="77"/>
        <v>236</v>
      </c>
      <c r="CE52" s="54">
        <f t="shared" si="77"/>
        <v>17</v>
      </c>
      <c r="CF52" s="54">
        <f t="shared" si="77"/>
        <v>236</v>
      </c>
      <c r="CG52" s="54">
        <f t="shared" si="77"/>
        <v>17</v>
      </c>
      <c r="CH52" s="54">
        <f t="shared" si="77"/>
        <v>236</v>
      </c>
      <c r="CI52" s="54">
        <f t="shared" si="77"/>
        <v>17</v>
      </c>
      <c r="CJ52" s="54">
        <f t="shared" si="77"/>
        <v>236</v>
      </c>
      <c r="CK52" s="54">
        <f t="shared" si="77"/>
        <v>17</v>
      </c>
      <c r="CL52" s="54">
        <f t="shared" si="77"/>
        <v>236</v>
      </c>
      <c r="CM52" s="54">
        <f t="shared" si="77"/>
        <v>17</v>
      </c>
      <c r="CN52" s="54">
        <f t="shared" si="77"/>
        <v>236</v>
      </c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t="s">
        <v>499</v>
      </c>
      <c r="DA52" s="54"/>
      <c r="DB52" s="54"/>
      <c r="DC52" s="54">
        <f>IFERROR(MATCH(TRUE,INDEX(BG52:CX52&lt;&gt;0,),0),0)</f>
        <v>1</v>
      </c>
      <c r="DD52" s="54"/>
      <c r="DE52" s="54"/>
      <c r="DF52" s="54">
        <v>0</v>
      </c>
      <c r="DG52" s="54">
        <v>251</v>
      </c>
      <c r="DH52" s="54">
        <v>67</v>
      </c>
      <c r="DI52" s="54">
        <v>46</v>
      </c>
      <c r="DJ52" s="54">
        <v>61</v>
      </c>
      <c r="DK52" s="54">
        <v>118</v>
      </c>
      <c r="DL52" s="54">
        <v>70</v>
      </c>
      <c r="DM52" s="54">
        <v>64</v>
      </c>
      <c r="DN52" s="54">
        <v>94</v>
      </c>
      <c r="DO52" s="54">
        <v>32</v>
      </c>
      <c r="DP52" s="54">
        <v>45</v>
      </c>
    </row>
    <row r="53" spans="26:143" x14ac:dyDescent="0.25">
      <c r="Z53" s="6"/>
      <c r="BE53" s="3" t="s">
        <v>352</v>
      </c>
      <c r="BF53" s="7">
        <v>1</v>
      </c>
      <c r="BG53">
        <f>IFERROR(_xlfn.BITXOR(BG52,INDEX($DF$53:$EM$86,$BF53,$DD53-BG$51+1)),)</f>
        <v>0</v>
      </c>
      <c r="BH53">
        <f t="shared" ref="BH53:BH86" si="78">IFERROR(_xlfn.BITXOR(BH52,INDEX($DF$53:$EM$86,$BF53,$DD53-BH$51+1)),)</f>
        <v>208</v>
      </c>
      <c r="BI53">
        <f t="shared" ref="BI53:BI86" si="79">IFERROR(_xlfn.BITXOR(BI52,INDEX($DF$53:$EM$86,$BF53,$DD53-BI$51+1)),)</f>
        <v>76</v>
      </c>
      <c r="BJ53">
        <f t="shared" ref="BJ53:BJ86" si="80">IFERROR(_xlfn.BITXOR(BJ52,INDEX($DF$53:$EM$86,$BF53,$DD53-BJ$51+1)),)</f>
        <v>66</v>
      </c>
      <c r="BK53">
        <f t="shared" ref="BK53:BK86" si="81">IFERROR(_xlfn.BITXOR(BK52,INDEX($DF$53:$EM$86,$BF53,$DD53-BK$51+1)),)</f>
        <v>4</v>
      </c>
      <c r="BL53">
        <f t="shared" ref="BL53:BL86" si="82">IFERROR(_xlfn.BITXOR(BL52,INDEX($DF$53:$EM$86,$BF53,$DD53-BL$51+1)),)</f>
        <v>81</v>
      </c>
      <c r="BM53">
        <f t="shared" ref="BM53:BM86" si="83">IFERROR(_xlfn.BITXOR(BM52,INDEX($DF$53:$EM$86,$BF53,$DD53-BM$51+1)),)</f>
        <v>236</v>
      </c>
      <c r="BN53">
        <f t="shared" ref="BN53:BN86" si="84">IFERROR(_xlfn.BITXOR(BN52,INDEX($DF$53:$EM$86,$BF53,$DD53-BN$51+1)),)</f>
        <v>88</v>
      </c>
      <c r="BO53">
        <f t="shared" ref="BO53:BO86" si="85">IFERROR(_xlfn.BITXOR(BO52,INDEX($DF$53:$EM$86,$BF53,$DD53-BO$51+1)),)</f>
        <v>55</v>
      </c>
      <c r="BP53">
        <f t="shared" ref="BP53:BP86" si="86">IFERROR(_xlfn.BITXOR(BP52,INDEX($DF$53:$EM$86,$BF53,$DD53-BP$51+1)),)</f>
        <v>3</v>
      </c>
      <c r="BQ53">
        <f t="shared" ref="BQ53:BQ86" si="87">IFERROR(_xlfn.BITXOR(BQ52,INDEX($DF$53:$EM$86,$BF53,$DD53-BQ$51+1)),)</f>
        <v>76</v>
      </c>
      <c r="BR53">
        <f t="shared" ref="BR53:BR86" si="88">IFERROR(_xlfn.BITXOR(BR52,INDEX($DF$53:$EM$86,$BF53,$DD53-BR$51+1)),)</f>
        <v>54</v>
      </c>
      <c r="BS53">
        <f t="shared" ref="BS53:BS86" si="89">IFERROR(_xlfn.BITXOR(BS52,INDEX($DF$53:$EM$86,$BF53,$DD53-BS$51+1)),)</f>
        <v>246</v>
      </c>
      <c r="BT53">
        <f t="shared" ref="BT53:BT86" si="90">IFERROR(_xlfn.BITXOR(BT52,INDEX($DF$53:$EM$86,$BF53,$DD53-BT$51+1)),)</f>
        <v>150</v>
      </c>
      <c r="BU53">
        <f t="shared" ref="BU53:BU86" si="91">IFERROR(_xlfn.BITXOR(BU52,INDEX($DF$53:$EM$86,$BF53,$DD53-BU$51+1)),)</f>
        <v>224</v>
      </c>
      <c r="BV53">
        <f t="shared" ref="BV53:BV86" si="92">IFERROR(_xlfn.BITXOR(BV52,INDEX($DF$53:$EM$86,$BF53,$DD53-BV$51+1)),)</f>
        <v>236</v>
      </c>
      <c r="BW53">
        <f t="shared" ref="BW53:BW86" si="93">IFERROR(_xlfn.BITXOR(BW52,INDEX($DF$53:$EM$86,$BF53,$DD53-BW$51+1)),)</f>
        <v>17</v>
      </c>
      <c r="BX53">
        <f t="shared" ref="BX53:BX86" si="94">IFERROR(_xlfn.BITXOR(BX52,INDEX($DF$53:$EM$86,$BF53,$DD53-BX$51+1)),)</f>
        <v>236</v>
      </c>
      <c r="BY53">
        <f t="shared" ref="BY53:BY86" si="95">IFERROR(_xlfn.BITXOR(BY52,INDEX($DF$53:$EM$86,$BF53,$DD53-BY$51+1)),)</f>
        <v>17</v>
      </c>
      <c r="BZ53">
        <f t="shared" ref="BZ53:BZ86" si="96">IFERROR(_xlfn.BITXOR(BZ52,INDEX($DF$53:$EM$86,$BF53,$DD53-BZ$51+1)),)</f>
        <v>236</v>
      </c>
      <c r="CA53">
        <f t="shared" ref="CA53:CA86" si="97">IFERROR(_xlfn.BITXOR(CA52,INDEX($DF$53:$EM$86,$BF53,$DD53-CA$51+1)),)</f>
        <v>17</v>
      </c>
      <c r="CB53">
        <f t="shared" ref="CB53:CB86" si="98">IFERROR(_xlfn.BITXOR(CB52,INDEX($DF$53:$EM$86,$BF53,$DD53-CB$51+1)),)</f>
        <v>236</v>
      </c>
      <c r="CC53">
        <f t="shared" ref="CC53:CC86" si="99">IFERROR(_xlfn.BITXOR(CC52,INDEX($DF$53:$EM$86,$BF53,$DD53-CC$51+1)),)</f>
        <v>17</v>
      </c>
      <c r="CD53">
        <f t="shared" ref="CD53:CD86" si="100">IFERROR(_xlfn.BITXOR(CD52,INDEX($DF$53:$EM$86,$BF53,$DD53-CD$51+1)),)</f>
        <v>236</v>
      </c>
      <c r="CE53">
        <f t="shared" ref="CE53:CE86" si="101">IFERROR(_xlfn.BITXOR(CE52,INDEX($DF$53:$EM$86,$BF53,$DD53-CE$51+1)),)</f>
        <v>17</v>
      </c>
      <c r="CF53">
        <f t="shared" ref="CF53:CF86" si="102">IFERROR(_xlfn.BITXOR(CF52,INDEX($DF$53:$EM$86,$BF53,$DD53-CF$51+1)),)</f>
        <v>236</v>
      </c>
      <c r="CG53">
        <f t="shared" ref="CG53:CG86" si="103">IFERROR(_xlfn.BITXOR(CG52,INDEX($DF$53:$EM$86,$BF53,$DD53-CG$51+1)),)</f>
        <v>17</v>
      </c>
      <c r="CH53">
        <f t="shared" ref="CH53:CH86" si="104">IFERROR(_xlfn.BITXOR(CH52,INDEX($DF$53:$EM$86,$BF53,$DD53-CH$51+1)),)</f>
        <v>236</v>
      </c>
      <c r="CI53">
        <f t="shared" ref="CI53:CI86" si="105">IFERROR(_xlfn.BITXOR(CI52,INDEX($DF$53:$EM$86,$BF53,$DD53-CI$51+1)),)</f>
        <v>17</v>
      </c>
      <c r="CJ53">
        <f t="shared" ref="CJ53:CJ86" si="106">IFERROR(_xlfn.BITXOR(CJ52,INDEX($DF$53:$EM$86,$BF53,$DD53-CJ$51+1)),)</f>
        <v>236</v>
      </c>
      <c r="CK53">
        <f t="shared" ref="CK53:CK86" si="107">IFERROR(_xlfn.BITXOR(CK52,INDEX($DF$53:$EM$86,$BF53,$DD53-CK$51+1)),)</f>
        <v>17</v>
      </c>
      <c r="CL53">
        <f t="shared" ref="CL53:CL86" si="108">IFERROR(_xlfn.BITXOR(CL52,INDEX($DF$53:$EM$86,$BF53,$DD53-CL$51+1)),)</f>
        <v>236</v>
      </c>
      <c r="CM53">
        <f t="shared" ref="CM53:CM86" si="109">IFERROR(_xlfn.BITXOR(CM52,INDEX($DF$53:$EM$86,$BF53,$DD53-CM$51+1)),)</f>
        <v>17</v>
      </c>
      <c r="CN53">
        <f t="shared" ref="CN53:CN86" si="110">IFERROR(_xlfn.BITXOR(CN52,INDEX($DF$53:$EM$86,$BF53,$DD53-CN$51+1)),)</f>
        <v>236</v>
      </c>
      <c r="CO53">
        <f t="shared" ref="CO53:CO86" si="111">IFERROR(_xlfn.BITXOR(CO52,INDEX($DF$53:$EM$86,$BF53,$DD53-CO$51+1)),)</f>
        <v>0</v>
      </c>
      <c r="CP53">
        <f t="shared" ref="CP53:CP86" si="112">IFERROR(_xlfn.BITXOR(CP52,INDEX($DF$53:$EM$86,$BF53,$DD53-CP$51+1)),)</f>
        <v>0</v>
      </c>
      <c r="CQ53">
        <f t="shared" ref="CQ53:CQ86" si="113">IFERROR(_xlfn.BITXOR(CQ52,INDEX($DF$53:$EM$86,$BF53,$DD53-CQ$51+1)),)</f>
        <v>0</v>
      </c>
      <c r="CR53">
        <f t="shared" ref="CR53:CR86" si="114">IFERROR(_xlfn.BITXOR(CR52,INDEX($DF$53:$EM$86,$BF53,$DD53-CR$51+1)),)</f>
        <v>0</v>
      </c>
      <c r="CS53">
        <f t="shared" ref="CS53:CS86" si="115">IFERROR(_xlfn.BITXOR(CS52,INDEX($DF$53:$EM$86,$BF53,$DD53-CS$51+1)),)</f>
        <v>0</v>
      </c>
      <c r="CT53">
        <f t="shared" ref="CT53:CT86" si="116">IFERROR(_xlfn.BITXOR(CT52,INDEX($DF$53:$EM$86,$BF53,$DD53-CT$51+1)),)</f>
        <v>0</v>
      </c>
      <c r="CU53">
        <f t="shared" ref="CU53:CU86" si="117">IFERROR(_xlfn.BITXOR(CU52,INDEX($DF$53:$EM$86,$BF53,$DD53-CU$51+1)),)</f>
        <v>0</v>
      </c>
      <c r="CV53">
        <f t="shared" ref="CV53:CV86" si="118">IFERROR(_xlfn.BITXOR(CV52,INDEX($DF$53:$EM$86,$BF53,$DD53-CV$51+1)),)</f>
        <v>0</v>
      </c>
      <c r="CW53">
        <f t="shared" ref="CW53:CW86" si="119">IFERROR(_xlfn.BITXOR(CW52,INDEX($DF$53:$EM$86,$BF53,$DD53-CW$51+1)),)</f>
        <v>0</v>
      </c>
      <c r="CX53">
        <f t="shared" ref="CX53:CX86" si="120">IFERROR(_xlfn.BITXOR(CX52,INDEX($DF$53:$EM$86,$BF53,$DD53-CX$51+1)),)</f>
        <v>0</v>
      </c>
      <c r="CZ53" s="58" t="str">
        <f>IF(CX53&lt;&gt;0,"HERE","")</f>
        <v/>
      </c>
      <c r="DC53">
        <f>IFERROR(MATCH(TRUE,INDEX(BG53:CX53&lt;&gt;0,),0),0)</f>
        <v>2</v>
      </c>
      <c r="DD53">
        <f>$DF$51-$DC52+1</f>
        <v>43</v>
      </c>
      <c r="DF53">
        <f>INDEX(Capacity!$S$3:$T$258,MATCH(MOD(INDEX(Capacity!$V$3:$W$258,MATCH(INDEX($BG52:$CX52,1,$DC52),Capacity!$V$3:$V$258,0),2)+DF$52,255),Capacity!$S$3:$S$258,0),2)</f>
        <v>64</v>
      </c>
      <c r="DG53">
        <f>INDEX(Capacity!$S$3:$T$258,MATCH(MOD(INDEX(Capacity!$V$3:$W$258,MATCH(INDEX($BG52:$CX52,1,$DC52),Capacity!$V$3:$V$258,0),2)+DG$52,255),Capacity!$S$3:$S$258,0),2)</f>
        <v>4</v>
      </c>
      <c r="DH53">
        <f>INDEX(Capacity!$S$3:$T$258,MATCH(MOD(INDEX(Capacity!$V$3:$W$258,MATCH(INDEX($BG52:$CX52,1,$DC52),Capacity!$V$3:$V$258,0),2)+DH$52,255),Capacity!$S$3:$S$258,0),2)</f>
        <v>202</v>
      </c>
      <c r="DI53">
        <f>INDEX(Capacity!$S$3:$T$258,MATCH(MOD(INDEX(Capacity!$V$3:$W$258,MATCH(INDEX($BG52:$CX52,1,$DC52),Capacity!$V$3:$V$258,0),2)+DI$52,255),Capacity!$S$3:$S$258,0),2)</f>
        <v>20</v>
      </c>
      <c r="DJ53">
        <f>INDEX(Capacity!$S$3:$T$258,MATCH(MOD(INDEX(Capacity!$V$3:$W$258,MATCH(INDEX($BG52:$CX52,1,$DC52),Capacity!$V$3:$V$258,0),2)+DJ$52,255),Capacity!$S$3:$S$258,0),2)</f>
        <v>194</v>
      </c>
      <c r="DK53">
        <f>INDEX(Capacity!$S$3:$T$258,MATCH(MOD(INDEX(Capacity!$V$3:$W$258,MATCH(INDEX($BG52:$CX52,1,$DC52),Capacity!$V$3:$V$258,0),2)+DK$52,255),Capacity!$S$3:$S$258,0),2)</f>
        <v>151</v>
      </c>
      <c r="DL53">
        <f>INDEX(Capacity!$S$3:$T$258,MATCH(MOD(INDEX(Capacity!$V$3:$W$258,MATCH(INDEX($BG52:$CX52,1,$DC52),Capacity!$V$3:$V$258,0),2)+DL$52,255),Capacity!$S$3:$S$258,0),2)</f>
        <v>30</v>
      </c>
      <c r="DM53">
        <f>INDEX(Capacity!$S$3:$T$258,MATCH(MOD(INDEX(Capacity!$V$3:$W$258,MATCH(INDEX($BG52:$CX52,1,$DC52),Capacity!$V$3:$V$258,0),2)+DM$52,255),Capacity!$S$3:$S$258,0),2)</f>
        <v>94</v>
      </c>
      <c r="DN53">
        <f>INDEX(Capacity!$S$3:$T$258,MATCH(MOD(INDEX(Capacity!$V$3:$W$258,MATCH(INDEX($BG52:$CX52,1,$DC52),Capacity!$V$3:$V$258,0),2)+DN$52,255),Capacity!$S$3:$S$258,0),2)</f>
        <v>17</v>
      </c>
      <c r="DO53">
        <f>INDEX(Capacity!$S$3:$T$258,MATCH(MOD(INDEX(Capacity!$V$3:$W$258,MATCH(INDEX($BG52:$CX52,1,$DC52),Capacity!$V$3:$V$258,0),2)+DO$52,255),Capacity!$S$3:$S$258,0),2)</f>
        <v>148</v>
      </c>
      <c r="DP53">
        <f>INDEX(Capacity!$S$3:$T$258,MATCH(MOD(INDEX(Capacity!$V$3:$W$258,MATCH(INDEX($BG52:$CX52,1,$DC52),Capacity!$V$3:$V$258,0),2)+DP$52,255),Capacity!$S$3:$S$258,0),2)</f>
        <v>10</v>
      </c>
    </row>
    <row r="54" spans="26:143" x14ac:dyDescent="0.25">
      <c r="Z54" s="6"/>
      <c r="BE54" s="3"/>
      <c r="BF54" s="7">
        <f t="shared" ref="BF54:BF86" si="121">BF53+1</f>
        <v>2</v>
      </c>
      <c r="BG54">
        <f t="shared" ref="BG54:BG86" si="122">IFERROR(_xlfn.BITXOR(BG53,INDEX($DF$53:$EM$86,$BF54,$DD54-BG$51+1)),)</f>
        <v>0</v>
      </c>
      <c r="BH54">
        <f t="shared" si="78"/>
        <v>0</v>
      </c>
      <c r="BI54">
        <f t="shared" si="79"/>
        <v>65</v>
      </c>
      <c r="BJ54">
        <f t="shared" si="80"/>
        <v>189</v>
      </c>
      <c r="BK54">
        <f t="shared" si="81"/>
        <v>61</v>
      </c>
      <c r="BL54">
        <f t="shared" si="82"/>
        <v>180</v>
      </c>
      <c r="BM54">
        <f t="shared" si="83"/>
        <v>164</v>
      </c>
      <c r="BN54">
        <f t="shared" si="84"/>
        <v>243</v>
      </c>
      <c r="BO54">
        <f t="shared" si="85"/>
        <v>76</v>
      </c>
      <c r="BP54">
        <f t="shared" si="86"/>
        <v>115</v>
      </c>
      <c r="BQ54">
        <f t="shared" si="87"/>
        <v>200</v>
      </c>
      <c r="BR54">
        <f t="shared" si="88"/>
        <v>164</v>
      </c>
      <c r="BS54">
        <f t="shared" si="89"/>
        <v>246</v>
      </c>
      <c r="BT54">
        <f t="shared" si="90"/>
        <v>150</v>
      </c>
      <c r="BU54">
        <f t="shared" si="91"/>
        <v>224</v>
      </c>
      <c r="BV54">
        <f t="shared" si="92"/>
        <v>236</v>
      </c>
      <c r="BW54">
        <f t="shared" si="93"/>
        <v>17</v>
      </c>
      <c r="BX54">
        <f t="shared" si="94"/>
        <v>236</v>
      </c>
      <c r="BY54">
        <f t="shared" si="95"/>
        <v>17</v>
      </c>
      <c r="BZ54">
        <f t="shared" si="96"/>
        <v>236</v>
      </c>
      <c r="CA54">
        <f t="shared" si="97"/>
        <v>17</v>
      </c>
      <c r="CB54">
        <f t="shared" si="98"/>
        <v>236</v>
      </c>
      <c r="CC54">
        <f t="shared" si="99"/>
        <v>17</v>
      </c>
      <c r="CD54">
        <f t="shared" si="100"/>
        <v>236</v>
      </c>
      <c r="CE54">
        <f t="shared" si="101"/>
        <v>17</v>
      </c>
      <c r="CF54">
        <f t="shared" si="102"/>
        <v>236</v>
      </c>
      <c r="CG54">
        <f t="shared" si="103"/>
        <v>17</v>
      </c>
      <c r="CH54">
        <f t="shared" si="104"/>
        <v>236</v>
      </c>
      <c r="CI54">
        <f t="shared" si="105"/>
        <v>17</v>
      </c>
      <c r="CJ54">
        <f t="shared" si="106"/>
        <v>236</v>
      </c>
      <c r="CK54">
        <f t="shared" si="107"/>
        <v>17</v>
      </c>
      <c r="CL54">
        <f t="shared" si="108"/>
        <v>236</v>
      </c>
      <c r="CM54">
        <f t="shared" si="109"/>
        <v>17</v>
      </c>
      <c r="CN54">
        <f t="shared" si="110"/>
        <v>236</v>
      </c>
      <c r="CO54">
        <f t="shared" si="111"/>
        <v>0</v>
      </c>
      <c r="CP54">
        <f t="shared" si="112"/>
        <v>0</v>
      </c>
      <c r="CQ54">
        <f t="shared" si="113"/>
        <v>0</v>
      </c>
      <c r="CR54">
        <f t="shared" si="114"/>
        <v>0</v>
      </c>
      <c r="CS54">
        <f t="shared" si="115"/>
        <v>0</v>
      </c>
      <c r="CT54">
        <f t="shared" si="116"/>
        <v>0</v>
      </c>
      <c r="CU54">
        <f t="shared" si="117"/>
        <v>0</v>
      </c>
      <c r="CV54">
        <f t="shared" si="118"/>
        <v>0</v>
      </c>
      <c r="CW54">
        <f t="shared" si="119"/>
        <v>0</v>
      </c>
      <c r="CX54">
        <f t="shared" si="120"/>
        <v>0</v>
      </c>
      <c r="CZ54" s="59" t="str">
        <f t="shared" ref="CZ54:CZ86" si="123">IF(CX54&lt;&gt;0,"HERE","")</f>
        <v/>
      </c>
      <c r="DC54">
        <f>IFERROR(MATCH(TRUE,INDEX(BG54:CX54&lt;&gt;0,),0),0)</f>
        <v>3</v>
      </c>
      <c r="DD54">
        <f t="shared" ref="DD54:DD86" si="124">$DF$51-$DC53+1</f>
        <v>42</v>
      </c>
      <c r="DF54">
        <f>INDEX(Capacity!$S$3:$T$258,MATCH(MOD(INDEX(Capacity!$V$3:$W$258,MATCH(INDEX($BG53:$CX53,1,$DC53),Capacity!$V$3:$V$258,0),2)+DF$52,255),Capacity!$S$3:$S$258,0),2)</f>
        <v>208</v>
      </c>
      <c r="DG54">
        <f>INDEX(Capacity!$S$3:$T$258,MATCH(MOD(INDEX(Capacity!$V$3:$W$258,MATCH(INDEX($BG53:$CX53,1,$DC53),Capacity!$V$3:$V$258,0),2)+DG$52,255),Capacity!$S$3:$S$258,0),2)</f>
        <v>13</v>
      </c>
      <c r="DH54">
        <f>INDEX(Capacity!$S$3:$T$258,MATCH(MOD(INDEX(Capacity!$V$3:$W$258,MATCH(INDEX($BG53:$CX53,1,$DC53),Capacity!$V$3:$V$258,0),2)+DH$52,255),Capacity!$S$3:$S$258,0),2)</f>
        <v>255</v>
      </c>
      <c r="DI54">
        <f>INDEX(Capacity!$S$3:$T$258,MATCH(MOD(INDEX(Capacity!$V$3:$W$258,MATCH(INDEX($BG53:$CX53,1,$DC53),Capacity!$V$3:$V$258,0),2)+DI$52,255),Capacity!$S$3:$S$258,0),2)</f>
        <v>57</v>
      </c>
      <c r="DJ54">
        <f>INDEX(Capacity!$S$3:$T$258,MATCH(MOD(INDEX(Capacity!$V$3:$W$258,MATCH(INDEX($BG53:$CX53,1,$DC53),Capacity!$V$3:$V$258,0),2)+DJ$52,255),Capacity!$S$3:$S$258,0),2)</f>
        <v>229</v>
      </c>
      <c r="DK54">
        <f>INDEX(Capacity!$S$3:$T$258,MATCH(MOD(INDEX(Capacity!$V$3:$W$258,MATCH(INDEX($BG53:$CX53,1,$DC53),Capacity!$V$3:$V$258,0),2)+DK$52,255),Capacity!$S$3:$S$258,0),2)</f>
        <v>72</v>
      </c>
      <c r="DL54">
        <f>INDEX(Capacity!$S$3:$T$258,MATCH(MOD(INDEX(Capacity!$V$3:$W$258,MATCH(INDEX($BG53:$CX53,1,$DC53),Capacity!$V$3:$V$258,0),2)+DL$52,255),Capacity!$S$3:$S$258,0),2)</f>
        <v>171</v>
      </c>
      <c r="DM54">
        <f>INDEX(Capacity!$S$3:$T$258,MATCH(MOD(INDEX(Capacity!$V$3:$W$258,MATCH(INDEX($BG53:$CX53,1,$DC53),Capacity!$V$3:$V$258,0),2)+DM$52,255),Capacity!$S$3:$S$258,0),2)</f>
        <v>123</v>
      </c>
      <c r="DN54">
        <f>INDEX(Capacity!$S$3:$T$258,MATCH(MOD(INDEX(Capacity!$V$3:$W$258,MATCH(INDEX($BG53:$CX53,1,$DC53),Capacity!$V$3:$V$258,0),2)+DN$52,255),Capacity!$S$3:$S$258,0),2)</f>
        <v>112</v>
      </c>
      <c r="DO54">
        <f>INDEX(Capacity!$S$3:$T$258,MATCH(MOD(INDEX(Capacity!$V$3:$W$258,MATCH(INDEX($BG53:$CX53,1,$DC53),Capacity!$V$3:$V$258,0),2)+DO$52,255),Capacity!$S$3:$S$258,0),2)</f>
        <v>132</v>
      </c>
      <c r="DP54">
        <f>INDEX(Capacity!$S$3:$T$258,MATCH(MOD(INDEX(Capacity!$V$3:$W$258,MATCH(INDEX($BG53:$CX53,1,$DC53),Capacity!$V$3:$V$258,0),2)+DP$52,255),Capacity!$S$3:$S$258,0),2)</f>
        <v>146</v>
      </c>
    </row>
    <row r="55" spans="26:143" x14ac:dyDescent="0.25">
      <c r="Z55" s="6"/>
      <c r="BF55" s="7">
        <f t="shared" si="121"/>
        <v>3</v>
      </c>
      <c r="BG55">
        <f t="shared" si="122"/>
        <v>0</v>
      </c>
      <c r="BH55">
        <f t="shared" si="78"/>
        <v>0</v>
      </c>
      <c r="BI55">
        <f t="shared" si="79"/>
        <v>0</v>
      </c>
      <c r="BJ55">
        <f t="shared" si="80"/>
        <v>97</v>
      </c>
      <c r="BK55">
        <f t="shared" si="81"/>
        <v>53</v>
      </c>
      <c r="BL55">
        <f t="shared" si="82"/>
        <v>63</v>
      </c>
      <c r="BM55">
        <f t="shared" si="83"/>
        <v>9</v>
      </c>
      <c r="BN55">
        <f t="shared" si="84"/>
        <v>163</v>
      </c>
      <c r="BO55">
        <f t="shared" si="85"/>
        <v>12</v>
      </c>
      <c r="BP55">
        <f t="shared" si="86"/>
        <v>114</v>
      </c>
      <c r="BQ55">
        <f t="shared" si="87"/>
        <v>168</v>
      </c>
      <c r="BR55">
        <f t="shared" si="88"/>
        <v>173</v>
      </c>
      <c r="BS55">
        <f t="shared" si="89"/>
        <v>61</v>
      </c>
      <c r="BT55">
        <f t="shared" si="90"/>
        <v>150</v>
      </c>
      <c r="BU55">
        <f t="shared" si="91"/>
        <v>224</v>
      </c>
      <c r="BV55">
        <f t="shared" si="92"/>
        <v>236</v>
      </c>
      <c r="BW55">
        <f t="shared" si="93"/>
        <v>17</v>
      </c>
      <c r="BX55">
        <f t="shared" si="94"/>
        <v>236</v>
      </c>
      <c r="BY55">
        <f t="shared" si="95"/>
        <v>17</v>
      </c>
      <c r="BZ55">
        <f t="shared" si="96"/>
        <v>236</v>
      </c>
      <c r="CA55">
        <f t="shared" si="97"/>
        <v>17</v>
      </c>
      <c r="CB55">
        <f t="shared" si="98"/>
        <v>236</v>
      </c>
      <c r="CC55">
        <f t="shared" si="99"/>
        <v>17</v>
      </c>
      <c r="CD55">
        <f t="shared" si="100"/>
        <v>236</v>
      </c>
      <c r="CE55">
        <f t="shared" si="101"/>
        <v>17</v>
      </c>
      <c r="CF55">
        <f t="shared" si="102"/>
        <v>236</v>
      </c>
      <c r="CG55">
        <f t="shared" si="103"/>
        <v>17</v>
      </c>
      <c r="CH55">
        <f t="shared" si="104"/>
        <v>236</v>
      </c>
      <c r="CI55">
        <f t="shared" si="105"/>
        <v>17</v>
      </c>
      <c r="CJ55">
        <f t="shared" si="106"/>
        <v>236</v>
      </c>
      <c r="CK55">
        <f t="shared" si="107"/>
        <v>17</v>
      </c>
      <c r="CL55">
        <f t="shared" si="108"/>
        <v>236</v>
      </c>
      <c r="CM55">
        <f t="shared" si="109"/>
        <v>17</v>
      </c>
      <c r="CN55">
        <f t="shared" si="110"/>
        <v>236</v>
      </c>
      <c r="CO55">
        <f t="shared" si="111"/>
        <v>0</v>
      </c>
      <c r="CP55">
        <f t="shared" si="112"/>
        <v>0</v>
      </c>
      <c r="CQ55">
        <f t="shared" si="113"/>
        <v>0</v>
      </c>
      <c r="CR55">
        <f t="shared" si="114"/>
        <v>0</v>
      </c>
      <c r="CS55">
        <f t="shared" si="115"/>
        <v>0</v>
      </c>
      <c r="CT55">
        <f t="shared" si="116"/>
        <v>0</v>
      </c>
      <c r="CU55">
        <f t="shared" si="117"/>
        <v>0</v>
      </c>
      <c r="CV55">
        <f t="shared" si="118"/>
        <v>0</v>
      </c>
      <c r="CW55">
        <f t="shared" si="119"/>
        <v>0</v>
      </c>
      <c r="CX55">
        <f t="shared" si="120"/>
        <v>0</v>
      </c>
      <c r="CZ55" s="59" t="str">
        <f t="shared" si="123"/>
        <v/>
      </c>
      <c r="DC55">
        <f>IFERROR(MATCH(TRUE,INDEX(BG55:CX55&lt;&gt;0,),0),0)</f>
        <v>4</v>
      </c>
      <c r="DD55">
        <f t="shared" si="124"/>
        <v>41</v>
      </c>
      <c r="DF55">
        <f>INDEX(Capacity!$S$3:$T$258,MATCH(MOD(INDEX(Capacity!$V$3:$W$258,MATCH(INDEX($BG54:$CX54,1,$DC54),Capacity!$V$3:$V$258,0),2)+DF$52,255),Capacity!$S$3:$S$258,0),2)</f>
        <v>65</v>
      </c>
      <c r="DG55">
        <f>INDEX(Capacity!$S$3:$T$258,MATCH(MOD(INDEX(Capacity!$V$3:$W$258,MATCH(INDEX($BG54:$CX54,1,$DC54),Capacity!$V$3:$V$258,0),2)+DG$52,255),Capacity!$S$3:$S$258,0),2)</f>
        <v>220</v>
      </c>
      <c r="DH55">
        <f>INDEX(Capacity!$S$3:$T$258,MATCH(MOD(INDEX(Capacity!$V$3:$W$258,MATCH(INDEX($BG54:$CX54,1,$DC54),Capacity!$V$3:$V$258,0),2)+DH$52,255),Capacity!$S$3:$S$258,0),2)</f>
        <v>8</v>
      </c>
      <c r="DI55">
        <f>INDEX(Capacity!$S$3:$T$258,MATCH(MOD(INDEX(Capacity!$V$3:$W$258,MATCH(INDEX($BG54:$CX54,1,$DC54),Capacity!$V$3:$V$258,0),2)+DI$52,255),Capacity!$S$3:$S$258,0),2)</f>
        <v>139</v>
      </c>
      <c r="DJ55">
        <f>INDEX(Capacity!$S$3:$T$258,MATCH(MOD(INDEX(Capacity!$V$3:$W$258,MATCH(INDEX($BG54:$CX54,1,$DC54),Capacity!$V$3:$V$258,0),2)+DJ$52,255),Capacity!$S$3:$S$258,0),2)</f>
        <v>173</v>
      </c>
      <c r="DK55">
        <f>INDEX(Capacity!$S$3:$T$258,MATCH(MOD(INDEX(Capacity!$V$3:$W$258,MATCH(INDEX($BG54:$CX54,1,$DC54),Capacity!$V$3:$V$258,0),2)+DK$52,255),Capacity!$S$3:$S$258,0),2)</f>
        <v>80</v>
      </c>
      <c r="DL55">
        <f>INDEX(Capacity!$S$3:$T$258,MATCH(MOD(INDEX(Capacity!$V$3:$W$258,MATCH(INDEX($BG54:$CX54,1,$DC54),Capacity!$V$3:$V$258,0),2)+DL$52,255),Capacity!$S$3:$S$258,0),2)</f>
        <v>64</v>
      </c>
      <c r="DM55">
        <f>INDEX(Capacity!$S$3:$T$258,MATCH(MOD(INDEX(Capacity!$V$3:$W$258,MATCH(INDEX($BG54:$CX54,1,$DC54),Capacity!$V$3:$V$258,0),2)+DM$52,255),Capacity!$S$3:$S$258,0),2)</f>
        <v>1</v>
      </c>
      <c r="DN55">
        <f>INDEX(Capacity!$S$3:$T$258,MATCH(MOD(INDEX(Capacity!$V$3:$W$258,MATCH(INDEX($BG54:$CX54,1,$DC54),Capacity!$V$3:$V$258,0),2)+DN$52,255),Capacity!$S$3:$S$258,0),2)</f>
        <v>96</v>
      </c>
      <c r="DO55">
        <f>INDEX(Capacity!$S$3:$T$258,MATCH(MOD(INDEX(Capacity!$V$3:$W$258,MATCH(INDEX($BG54:$CX54,1,$DC54),Capacity!$V$3:$V$258,0),2)+DO$52,255),Capacity!$S$3:$S$258,0),2)</f>
        <v>9</v>
      </c>
      <c r="DP55">
        <f>INDEX(Capacity!$S$3:$T$258,MATCH(MOD(INDEX(Capacity!$V$3:$W$258,MATCH(INDEX($BG54:$CX54,1,$DC54),Capacity!$V$3:$V$258,0),2)+DP$52,255),Capacity!$S$3:$S$258,0),2)</f>
        <v>203</v>
      </c>
    </row>
    <row r="56" spans="26:143" x14ac:dyDescent="0.25">
      <c r="Z56" s="6"/>
      <c r="BF56" s="7">
        <f t="shared" si="121"/>
        <v>4</v>
      </c>
      <c r="BG56">
        <f t="shared" si="122"/>
        <v>0</v>
      </c>
      <c r="BH56">
        <f t="shared" si="78"/>
        <v>0</v>
      </c>
      <c r="BI56">
        <f t="shared" si="79"/>
        <v>0</v>
      </c>
      <c r="BJ56">
        <f t="shared" si="80"/>
        <v>0</v>
      </c>
      <c r="BK56">
        <f t="shared" si="81"/>
        <v>235</v>
      </c>
      <c r="BL56">
        <f t="shared" si="82"/>
        <v>82</v>
      </c>
      <c r="BM56">
        <f t="shared" si="83"/>
        <v>136</v>
      </c>
      <c r="BN56">
        <f t="shared" si="84"/>
        <v>111</v>
      </c>
      <c r="BO56">
        <f t="shared" si="85"/>
        <v>153</v>
      </c>
      <c r="BP56">
        <f t="shared" si="86"/>
        <v>61</v>
      </c>
      <c r="BQ56">
        <f t="shared" si="87"/>
        <v>134</v>
      </c>
      <c r="BR56">
        <f t="shared" si="88"/>
        <v>75</v>
      </c>
      <c r="BS56">
        <f t="shared" si="89"/>
        <v>126</v>
      </c>
      <c r="BT56">
        <f t="shared" si="90"/>
        <v>88</v>
      </c>
      <c r="BU56">
        <f t="shared" si="91"/>
        <v>224</v>
      </c>
      <c r="BV56">
        <f t="shared" si="92"/>
        <v>236</v>
      </c>
      <c r="BW56">
        <f t="shared" si="93"/>
        <v>17</v>
      </c>
      <c r="BX56">
        <f t="shared" si="94"/>
        <v>236</v>
      </c>
      <c r="BY56">
        <f t="shared" si="95"/>
        <v>17</v>
      </c>
      <c r="BZ56">
        <f t="shared" si="96"/>
        <v>236</v>
      </c>
      <c r="CA56">
        <f t="shared" si="97"/>
        <v>17</v>
      </c>
      <c r="CB56">
        <f t="shared" si="98"/>
        <v>236</v>
      </c>
      <c r="CC56">
        <f t="shared" si="99"/>
        <v>17</v>
      </c>
      <c r="CD56">
        <f t="shared" si="100"/>
        <v>236</v>
      </c>
      <c r="CE56">
        <f t="shared" si="101"/>
        <v>17</v>
      </c>
      <c r="CF56">
        <f t="shared" si="102"/>
        <v>236</v>
      </c>
      <c r="CG56">
        <f t="shared" si="103"/>
        <v>17</v>
      </c>
      <c r="CH56">
        <f t="shared" si="104"/>
        <v>236</v>
      </c>
      <c r="CI56">
        <f t="shared" si="105"/>
        <v>17</v>
      </c>
      <c r="CJ56">
        <f t="shared" si="106"/>
        <v>236</v>
      </c>
      <c r="CK56">
        <f t="shared" si="107"/>
        <v>17</v>
      </c>
      <c r="CL56">
        <f t="shared" si="108"/>
        <v>236</v>
      </c>
      <c r="CM56">
        <f t="shared" si="109"/>
        <v>17</v>
      </c>
      <c r="CN56">
        <f t="shared" si="110"/>
        <v>236</v>
      </c>
      <c r="CO56">
        <f t="shared" si="111"/>
        <v>0</v>
      </c>
      <c r="CP56">
        <f t="shared" si="112"/>
        <v>0</v>
      </c>
      <c r="CQ56">
        <f t="shared" si="113"/>
        <v>0</v>
      </c>
      <c r="CR56">
        <f t="shared" si="114"/>
        <v>0</v>
      </c>
      <c r="CS56">
        <f t="shared" si="115"/>
        <v>0</v>
      </c>
      <c r="CT56">
        <f t="shared" si="116"/>
        <v>0</v>
      </c>
      <c r="CU56">
        <f t="shared" si="117"/>
        <v>0</v>
      </c>
      <c r="CV56">
        <f t="shared" si="118"/>
        <v>0</v>
      </c>
      <c r="CW56">
        <f t="shared" si="119"/>
        <v>0</v>
      </c>
      <c r="CX56">
        <f t="shared" si="120"/>
        <v>0</v>
      </c>
      <c r="CZ56" s="59" t="str">
        <f t="shared" si="123"/>
        <v/>
      </c>
      <c r="DC56">
        <f t="shared" ref="DC56:DC86" si="125">IFERROR(MATCH(TRUE,INDEX(BG56:CX56&lt;&gt;0,),0),0)</f>
        <v>5</v>
      </c>
      <c r="DD56">
        <f t="shared" si="124"/>
        <v>40</v>
      </c>
      <c r="DF56">
        <f>INDEX(Capacity!$S$3:$T$258,MATCH(MOD(INDEX(Capacity!$V$3:$W$258,MATCH(INDEX($BG55:$CX55,1,$DC55),Capacity!$V$3:$V$258,0),2)+DF$52,255),Capacity!$S$3:$S$258,0),2)</f>
        <v>97</v>
      </c>
      <c r="DG56">
        <f>INDEX(Capacity!$S$3:$T$258,MATCH(MOD(INDEX(Capacity!$V$3:$W$258,MATCH(INDEX($BG55:$CX55,1,$DC55),Capacity!$V$3:$V$258,0),2)+DG$52,255),Capacity!$S$3:$S$258,0),2)</f>
        <v>222</v>
      </c>
      <c r="DH56">
        <f>INDEX(Capacity!$S$3:$T$258,MATCH(MOD(INDEX(Capacity!$V$3:$W$258,MATCH(INDEX($BG55:$CX55,1,$DC55),Capacity!$V$3:$V$258,0),2)+DH$52,255),Capacity!$S$3:$S$258,0),2)</f>
        <v>109</v>
      </c>
      <c r="DI56">
        <f>INDEX(Capacity!$S$3:$T$258,MATCH(MOD(INDEX(Capacity!$V$3:$W$258,MATCH(INDEX($BG55:$CX55,1,$DC55),Capacity!$V$3:$V$258,0),2)+DI$52,255),Capacity!$S$3:$S$258,0),2)</f>
        <v>129</v>
      </c>
      <c r="DJ56">
        <f>INDEX(Capacity!$S$3:$T$258,MATCH(MOD(INDEX(Capacity!$V$3:$W$258,MATCH(INDEX($BG55:$CX55,1,$DC55),Capacity!$V$3:$V$258,0),2)+DJ$52,255),Capacity!$S$3:$S$258,0),2)</f>
        <v>204</v>
      </c>
      <c r="DK56">
        <f>INDEX(Capacity!$S$3:$T$258,MATCH(MOD(INDEX(Capacity!$V$3:$W$258,MATCH(INDEX($BG55:$CX55,1,$DC55),Capacity!$V$3:$V$258,0),2)+DK$52,255),Capacity!$S$3:$S$258,0),2)</f>
        <v>149</v>
      </c>
      <c r="DL56">
        <f>INDEX(Capacity!$S$3:$T$258,MATCH(MOD(INDEX(Capacity!$V$3:$W$258,MATCH(INDEX($BG55:$CX55,1,$DC55),Capacity!$V$3:$V$258,0),2)+DL$52,255),Capacity!$S$3:$S$258,0),2)</f>
        <v>79</v>
      </c>
      <c r="DM56">
        <f>INDEX(Capacity!$S$3:$T$258,MATCH(MOD(INDEX(Capacity!$V$3:$W$258,MATCH(INDEX($BG55:$CX55,1,$DC55),Capacity!$V$3:$V$258,0),2)+DM$52,255),Capacity!$S$3:$S$258,0),2)</f>
        <v>46</v>
      </c>
      <c r="DN56">
        <f>INDEX(Capacity!$S$3:$T$258,MATCH(MOD(INDEX(Capacity!$V$3:$W$258,MATCH(INDEX($BG55:$CX55,1,$DC55),Capacity!$V$3:$V$258,0),2)+DN$52,255),Capacity!$S$3:$S$258,0),2)</f>
        <v>230</v>
      </c>
      <c r="DO56">
        <f>INDEX(Capacity!$S$3:$T$258,MATCH(MOD(INDEX(Capacity!$V$3:$W$258,MATCH(INDEX($BG55:$CX55,1,$DC55),Capacity!$V$3:$V$258,0),2)+DO$52,255),Capacity!$S$3:$S$258,0),2)</f>
        <v>67</v>
      </c>
      <c r="DP56">
        <f>INDEX(Capacity!$S$3:$T$258,MATCH(MOD(INDEX(Capacity!$V$3:$W$258,MATCH(INDEX($BG55:$CX55,1,$DC55),Capacity!$V$3:$V$258,0),2)+DP$52,255),Capacity!$S$3:$S$258,0),2)</f>
        <v>206</v>
      </c>
    </row>
    <row r="57" spans="26:143" x14ac:dyDescent="0.25">
      <c r="Z57" s="6"/>
      <c r="BF57" s="7">
        <f t="shared" si="121"/>
        <v>5</v>
      </c>
      <c r="BG57">
        <f t="shared" si="122"/>
        <v>0</v>
      </c>
      <c r="BH57">
        <f t="shared" si="78"/>
        <v>0</v>
      </c>
      <c r="BI57">
        <f t="shared" si="79"/>
        <v>0</v>
      </c>
      <c r="BJ57">
        <f t="shared" si="80"/>
        <v>0</v>
      </c>
      <c r="BK57">
        <f t="shared" si="81"/>
        <v>0</v>
      </c>
      <c r="BL57">
        <f t="shared" si="82"/>
        <v>167</v>
      </c>
      <c r="BM57">
        <f t="shared" si="83"/>
        <v>171</v>
      </c>
      <c r="BN57">
        <f t="shared" si="84"/>
        <v>105</v>
      </c>
      <c r="BO57">
        <f t="shared" si="85"/>
        <v>77</v>
      </c>
      <c r="BP57">
        <f t="shared" si="86"/>
        <v>126</v>
      </c>
      <c r="BQ57">
        <f t="shared" si="87"/>
        <v>131</v>
      </c>
      <c r="BR57">
        <f t="shared" si="88"/>
        <v>165</v>
      </c>
      <c r="BS57">
        <f t="shared" si="89"/>
        <v>247</v>
      </c>
      <c r="BT57">
        <f t="shared" si="90"/>
        <v>149</v>
      </c>
      <c r="BU57">
        <f t="shared" si="91"/>
        <v>227</v>
      </c>
      <c r="BV57">
        <f t="shared" si="92"/>
        <v>236</v>
      </c>
      <c r="BW57">
        <f t="shared" si="93"/>
        <v>17</v>
      </c>
      <c r="BX57">
        <f t="shared" si="94"/>
        <v>236</v>
      </c>
      <c r="BY57">
        <f t="shared" si="95"/>
        <v>17</v>
      </c>
      <c r="BZ57">
        <f t="shared" si="96"/>
        <v>236</v>
      </c>
      <c r="CA57">
        <f t="shared" si="97"/>
        <v>17</v>
      </c>
      <c r="CB57">
        <f t="shared" si="98"/>
        <v>236</v>
      </c>
      <c r="CC57">
        <f t="shared" si="99"/>
        <v>17</v>
      </c>
      <c r="CD57">
        <f t="shared" si="100"/>
        <v>236</v>
      </c>
      <c r="CE57">
        <f t="shared" si="101"/>
        <v>17</v>
      </c>
      <c r="CF57">
        <f t="shared" si="102"/>
        <v>236</v>
      </c>
      <c r="CG57">
        <f t="shared" si="103"/>
        <v>17</v>
      </c>
      <c r="CH57">
        <f t="shared" si="104"/>
        <v>236</v>
      </c>
      <c r="CI57">
        <f t="shared" si="105"/>
        <v>17</v>
      </c>
      <c r="CJ57">
        <f t="shared" si="106"/>
        <v>236</v>
      </c>
      <c r="CK57">
        <f t="shared" si="107"/>
        <v>17</v>
      </c>
      <c r="CL57">
        <f t="shared" si="108"/>
        <v>236</v>
      </c>
      <c r="CM57">
        <f t="shared" si="109"/>
        <v>17</v>
      </c>
      <c r="CN57">
        <f t="shared" si="110"/>
        <v>236</v>
      </c>
      <c r="CO57">
        <f t="shared" si="111"/>
        <v>0</v>
      </c>
      <c r="CP57">
        <f t="shared" si="112"/>
        <v>0</v>
      </c>
      <c r="CQ57">
        <f t="shared" si="113"/>
        <v>0</v>
      </c>
      <c r="CR57">
        <f t="shared" si="114"/>
        <v>0</v>
      </c>
      <c r="CS57">
        <f t="shared" si="115"/>
        <v>0</v>
      </c>
      <c r="CT57">
        <f t="shared" si="116"/>
        <v>0</v>
      </c>
      <c r="CU57">
        <f t="shared" si="117"/>
        <v>0</v>
      </c>
      <c r="CV57">
        <f t="shared" si="118"/>
        <v>0</v>
      </c>
      <c r="CW57">
        <f t="shared" si="119"/>
        <v>0</v>
      </c>
      <c r="CX57">
        <f t="shared" si="120"/>
        <v>0</v>
      </c>
      <c r="CZ57" s="59" t="str">
        <f t="shared" si="123"/>
        <v/>
      </c>
      <c r="DC57">
        <f t="shared" si="125"/>
        <v>6</v>
      </c>
      <c r="DD57">
        <f t="shared" si="124"/>
        <v>39</v>
      </c>
      <c r="DF57">
        <f>INDEX(Capacity!$S$3:$T$258,MATCH(MOD(INDEX(Capacity!$V$3:$W$258,MATCH(INDEX($BG56:$CX56,1,$DC56),Capacity!$V$3:$V$258,0),2)+DF$52,255),Capacity!$S$3:$S$258,0),2)</f>
        <v>235</v>
      </c>
      <c r="DG57">
        <f>INDEX(Capacity!$S$3:$T$258,MATCH(MOD(INDEX(Capacity!$V$3:$W$258,MATCH(INDEX($BG56:$CX56,1,$DC56),Capacity!$V$3:$V$258,0),2)+DG$52,255),Capacity!$S$3:$S$258,0),2)</f>
        <v>245</v>
      </c>
      <c r="DH57">
        <f>INDEX(Capacity!$S$3:$T$258,MATCH(MOD(INDEX(Capacity!$V$3:$W$258,MATCH(INDEX($BG56:$CX56,1,$DC56),Capacity!$V$3:$V$258,0),2)+DH$52,255),Capacity!$S$3:$S$258,0),2)</f>
        <v>35</v>
      </c>
      <c r="DI57">
        <f>INDEX(Capacity!$S$3:$T$258,MATCH(MOD(INDEX(Capacity!$V$3:$W$258,MATCH(INDEX($BG56:$CX56,1,$DC56),Capacity!$V$3:$V$258,0),2)+DI$52,255),Capacity!$S$3:$S$258,0),2)</f>
        <v>6</v>
      </c>
      <c r="DJ57">
        <f>INDEX(Capacity!$S$3:$T$258,MATCH(MOD(INDEX(Capacity!$V$3:$W$258,MATCH(INDEX($BG56:$CX56,1,$DC56),Capacity!$V$3:$V$258,0),2)+DJ$52,255),Capacity!$S$3:$S$258,0),2)</f>
        <v>212</v>
      </c>
      <c r="DK57">
        <f>INDEX(Capacity!$S$3:$T$258,MATCH(MOD(INDEX(Capacity!$V$3:$W$258,MATCH(INDEX($BG56:$CX56,1,$DC56),Capacity!$V$3:$V$258,0),2)+DK$52,255),Capacity!$S$3:$S$258,0),2)</f>
        <v>67</v>
      </c>
      <c r="DL57">
        <f>INDEX(Capacity!$S$3:$T$258,MATCH(MOD(INDEX(Capacity!$V$3:$W$258,MATCH(INDEX($BG56:$CX56,1,$DC56),Capacity!$V$3:$V$258,0),2)+DL$52,255),Capacity!$S$3:$S$258,0),2)</f>
        <v>5</v>
      </c>
      <c r="DM57">
        <f>INDEX(Capacity!$S$3:$T$258,MATCH(MOD(INDEX(Capacity!$V$3:$W$258,MATCH(INDEX($BG56:$CX56,1,$DC56),Capacity!$V$3:$V$258,0),2)+DM$52,255),Capacity!$S$3:$S$258,0),2)</f>
        <v>238</v>
      </c>
      <c r="DN57">
        <f>INDEX(Capacity!$S$3:$T$258,MATCH(MOD(INDEX(Capacity!$V$3:$W$258,MATCH(INDEX($BG56:$CX56,1,$DC56),Capacity!$V$3:$V$258,0),2)+DN$52,255),Capacity!$S$3:$S$258,0),2)</f>
        <v>137</v>
      </c>
      <c r="DO57">
        <f>INDEX(Capacity!$S$3:$T$258,MATCH(MOD(INDEX(Capacity!$V$3:$W$258,MATCH(INDEX($BG56:$CX56,1,$DC56),Capacity!$V$3:$V$258,0),2)+DO$52,255),Capacity!$S$3:$S$258,0),2)</f>
        <v>205</v>
      </c>
      <c r="DP57">
        <f>INDEX(Capacity!$S$3:$T$258,MATCH(MOD(INDEX(Capacity!$V$3:$W$258,MATCH(INDEX($BG56:$CX56,1,$DC56),Capacity!$V$3:$V$258,0),2)+DP$52,255),Capacity!$S$3:$S$258,0),2)</f>
        <v>3</v>
      </c>
    </row>
    <row r="58" spans="26:143" x14ac:dyDescent="0.25">
      <c r="Z58" s="6"/>
      <c r="BF58" s="7">
        <f t="shared" si="121"/>
        <v>6</v>
      </c>
      <c r="BG58">
        <f t="shared" si="122"/>
        <v>0</v>
      </c>
      <c r="BH58">
        <f t="shared" si="78"/>
        <v>0</v>
      </c>
      <c r="BI58">
        <f t="shared" si="79"/>
        <v>0</v>
      </c>
      <c r="BJ58">
        <f t="shared" si="80"/>
        <v>0</v>
      </c>
      <c r="BK58">
        <f t="shared" si="81"/>
        <v>0</v>
      </c>
      <c r="BL58">
        <f t="shared" si="82"/>
        <v>0</v>
      </c>
      <c r="BM58">
        <f t="shared" si="83"/>
        <v>147</v>
      </c>
      <c r="BN58">
        <f t="shared" si="84"/>
        <v>241</v>
      </c>
      <c r="BO58">
        <f t="shared" si="85"/>
        <v>149</v>
      </c>
      <c r="BP58">
        <f t="shared" si="86"/>
        <v>150</v>
      </c>
      <c r="BQ58">
        <f t="shared" si="87"/>
        <v>26</v>
      </c>
      <c r="BR58">
        <f t="shared" si="88"/>
        <v>17</v>
      </c>
      <c r="BS58">
        <f t="shared" si="89"/>
        <v>228</v>
      </c>
      <c r="BT58">
        <f t="shared" si="90"/>
        <v>123</v>
      </c>
      <c r="BU58">
        <f t="shared" si="91"/>
        <v>104</v>
      </c>
      <c r="BV58">
        <f t="shared" si="92"/>
        <v>128</v>
      </c>
      <c r="BW58">
        <f t="shared" si="93"/>
        <v>17</v>
      </c>
      <c r="BX58">
        <f t="shared" si="94"/>
        <v>236</v>
      </c>
      <c r="BY58">
        <f t="shared" si="95"/>
        <v>17</v>
      </c>
      <c r="BZ58">
        <f t="shared" si="96"/>
        <v>236</v>
      </c>
      <c r="CA58">
        <f t="shared" si="97"/>
        <v>17</v>
      </c>
      <c r="CB58">
        <f t="shared" si="98"/>
        <v>236</v>
      </c>
      <c r="CC58">
        <f t="shared" si="99"/>
        <v>17</v>
      </c>
      <c r="CD58">
        <f t="shared" si="100"/>
        <v>236</v>
      </c>
      <c r="CE58">
        <f t="shared" si="101"/>
        <v>17</v>
      </c>
      <c r="CF58">
        <f t="shared" si="102"/>
        <v>236</v>
      </c>
      <c r="CG58">
        <f t="shared" si="103"/>
        <v>17</v>
      </c>
      <c r="CH58">
        <f t="shared" si="104"/>
        <v>236</v>
      </c>
      <c r="CI58">
        <f t="shared" si="105"/>
        <v>17</v>
      </c>
      <c r="CJ58">
        <f t="shared" si="106"/>
        <v>236</v>
      </c>
      <c r="CK58">
        <f t="shared" si="107"/>
        <v>17</v>
      </c>
      <c r="CL58">
        <f t="shared" si="108"/>
        <v>236</v>
      </c>
      <c r="CM58">
        <f t="shared" si="109"/>
        <v>17</v>
      </c>
      <c r="CN58">
        <f t="shared" si="110"/>
        <v>236</v>
      </c>
      <c r="CO58">
        <f t="shared" si="111"/>
        <v>0</v>
      </c>
      <c r="CP58">
        <f t="shared" si="112"/>
        <v>0</v>
      </c>
      <c r="CQ58">
        <f t="shared" si="113"/>
        <v>0</v>
      </c>
      <c r="CR58">
        <f t="shared" si="114"/>
        <v>0</v>
      </c>
      <c r="CS58">
        <f t="shared" si="115"/>
        <v>0</v>
      </c>
      <c r="CT58">
        <f t="shared" si="116"/>
        <v>0</v>
      </c>
      <c r="CU58">
        <f t="shared" si="117"/>
        <v>0</v>
      </c>
      <c r="CV58">
        <f t="shared" si="118"/>
        <v>0</v>
      </c>
      <c r="CW58">
        <f t="shared" si="119"/>
        <v>0</v>
      </c>
      <c r="CX58">
        <f t="shared" si="120"/>
        <v>0</v>
      </c>
      <c r="CZ58" s="59" t="str">
        <f t="shared" si="123"/>
        <v/>
      </c>
      <c r="DC58">
        <f t="shared" si="125"/>
        <v>7</v>
      </c>
      <c r="DD58">
        <f t="shared" si="124"/>
        <v>38</v>
      </c>
      <c r="DF58">
        <f>INDEX(Capacity!$S$3:$T$258,MATCH(MOD(INDEX(Capacity!$V$3:$W$258,MATCH(INDEX($BG57:$CX57,1,$DC57),Capacity!$V$3:$V$258,0),2)+DF$52,255),Capacity!$S$3:$S$258,0),2)</f>
        <v>167</v>
      </c>
      <c r="DG58">
        <f>INDEX(Capacity!$S$3:$T$258,MATCH(MOD(INDEX(Capacity!$V$3:$W$258,MATCH(INDEX($BG57:$CX57,1,$DC57),Capacity!$V$3:$V$258,0),2)+DG$52,255),Capacity!$S$3:$S$258,0),2)</f>
        <v>56</v>
      </c>
      <c r="DH58">
        <f>INDEX(Capacity!$S$3:$T$258,MATCH(MOD(INDEX(Capacity!$V$3:$W$258,MATCH(INDEX($BG57:$CX57,1,$DC57),Capacity!$V$3:$V$258,0),2)+DH$52,255),Capacity!$S$3:$S$258,0),2)</f>
        <v>152</v>
      </c>
      <c r="DI58">
        <f>INDEX(Capacity!$S$3:$T$258,MATCH(MOD(INDEX(Capacity!$V$3:$W$258,MATCH(INDEX($BG57:$CX57,1,$DC57),Capacity!$V$3:$V$258,0),2)+DI$52,255),Capacity!$S$3:$S$258,0),2)</f>
        <v>216</v>
      </c>
      <c r="DJ58">
        <f>INDEX(Capacity!$S$3:$T$258,MATCH(MOD(INDEX(Capacity!$V$3:$W$258,MATCH(INDEX($BG57:$CX57,1,$DC57),Capacity!$V$3:$V$258,0),2)+DJ$52,255),Capacity!$S$3:$S$258,0),2)</f>
        <v>232</v>
      </c>
      <c r="DK58">
        <f>INDEX(Capacity!$S$3:$T$258,MATCH(MOD(INDEX(Capacity!$V$3:$W$258,MATCH(INDEX($BG57:$CX57,1,$DC57),Capacity!$V$3:$V$258,0),2)+DK$52,255),Capacity!$S$3:$S$258,0),2)</f>
        <v>153</v>
      </c>
      <c r="DL58">
        <f>INDEX(Capacity!$S$3:$T$258,MATCH(MOD(INDEX(Capacity!$V$3:$W$258,MATCH(INDEX($BG57:$CX57,1,$DC57),Capacity!$V$3:$V$258,0),2)+DL$52,255),Capacity!$S$3:$S$258,0),2)</f>
        <v>180</v>
      </c>
      <c r="DM58">
        <f>INDEX(Capacity!$S$3:$T$258,MATCH(MOD(INDEX(Capacity!$V$3:$W$258,MATCH(INDEX($BG57:$CX57,1,$DC57),Capacity!$V$3:$V$258,0),2)+DM$52,255),Capacity!$S$3:$S$258,0),2)</f>
        <v>19</v>
      </c>
      <c r="DN58">
        <f>INDEX(Capacity!$S$3:$T$258,MATCH(MOD(INDEX(Capacity!$V$3:$W$258,MATCH(INDEX($BG57:$CX57,1,$DC57),Capacity!$V$3:$V$258,0),2)+DN$52,255),Capacity!$S$3:$S$258,0),2)</f>
        <v>238</v>
      </c>
      <c r="DO58">
        <f>INDEX(Capacity!$S$3:$T$258,MATCH(MOD(INDEX(Capacity!$V$3:$W$258,MATCH(INDEX($BG57:$CX57,1,$DC57),Capacity!$V$3:$V$258,0),2)+DO$52,255),Capacity!$S$3:$S$258,0),2)</f>
        <v>139</v>
      </c>
      <c r="DP58">
        <f>INDEX(Capacity!$S$3:$T$258,MATCH(MOD(INDEX(Capacity!$V$3:$W$258,MATCH(INDEX($BG57:$CX57,1,$DC57),Capacity!$V$3:$V$258,0),2)+DP$52,255),Capacity!$S$3:$S$258,0),2)</f>
        <v>108</v>
      </c>
    </row>
    <row r="59" spans="26:143" x14ac:dyDescent="0.25">
      <c r="Z59" s="6"/>
      <c r="BF59" s="7">
        <f t="shared" si="121"/>
        <v>7</v>
      </c>
      <c r="BG59">
        <f t="shared" si="122"/>
        <v>0</v>
      </c>
      <c r="BH59">
        <f t="shared" si="78"/>
        <v>0</v>
      </c>
      <c r="BI59">
        <f t="shared" si="79"/>
        <v>0</v>
      </c>
      <c r="BJ59">
        <f t="shared" si="80"/>
        <v>0</v>
      </c>
      <c r="BK59">
        <f t="shared" si="81"/>
        <v>0</v>
      </c>
      <c r="BL59">
        <f t="shared" si="82"/>
        <v>0</v>
      </c>
      <c r="BM59">
        <f t="shared" si="83"/>
        <v>0</v>
      </c>
      <c r="BN59">
        <f t="shared" si="84"/>
        <v>141</v>
      </c>
      <c r="BO59">
        <f t="shared" si="85"/>
        <v>251</v>
      </c>
      <c r="BP59">
        <f t="shared" si="86"/>
        <v>7</v>
      </c>
      <c r="BQ59">
        <f t="shared" si="87"/>
        <v>140</v>
      </c>
      <c r="BR59">
        <f t="shared" si="88"/>
        <v>154</v>
      </c>
      <c r="BS59">
        <f t="shared" si="89"/>
        <v>179</v>
      </c>
      <c r="BT59">
        <f t="shared" si="90"/>
        <v>191</v>
      </c>
      <c r="BU59">
        <f t="shared" si="91"/>
        <v>154</v>
      </c>
      <c r="BV59">
        <f t="shared" si="92"/>
        <v>42</v>
      </c>
      <c r="BW59">
        <f t="shared" si="93"/>
        <v>215</v>
      </c>
      <c r="BX59">
        <f t="shared" si="94"/>
        <v>236</v>
      </c>
      <c r="BY59">
        <f t="shared" si="95"/>
        <v>17</v>
      </c>
      <c r="BZ59">
        <f t="shared" si="96"/>
        <v>236</v>
      </c>
      <c r="CA59">
        <f t="shared" si="97"/>
        <v>17</v>
      </c>
      <c r="CB59">
        <f t="shared" si="98"/>
        <v>236</v>
      </c>
      <c r="CC59">
        <f t="shared" si="99"/>
        <v>17</v>
      </c>
      <c r="CD59">
        <f t="shared" si="100"/>
        <v>236</v>
      </c>
      <c r="CE59">
        <f t="shared" si="101"/>
        <v>17</v>
      </c>
      <c r="CF59">
        <f t="shared" si="102"/>
        <v>236</v>
      </c>
      <c r="CG59">
        <f t="shared" si="103"/>
        <v>17</v>
      </c>
      <c r="CH59">
        <f t="shared" si="104"/>
        <v>236</v>
      </c>
      <c r="CI59">
        <f t="shared" si="105"/>
        <v>17</v>
      </c>
      <c r="CJ59">
        <f t="shared" si="106"/>
        <v>236</v>
      </c>
      <c r="CK59">
        <f t="shared" si="107"/>
        <v>17</v>
      </c>
      <c r="CL59">
        <f t="shared" si="108"/>
        <v>236</v>
      </c>
      <c r="CM59">
        <f t="shared" si="109"/>
        <v>17</v>
      </c>
      <c r="CN59">
        <f t="shared" si="110"/>
        <v>236</v>
      </c>
      <c r="CO59">
        <f t="shared" si="111"/>
        <v>0</v>
      </c>
      <c r="CP59">
        <f t="shared" si="112"/>
        <v>0</v>
      </c>
      <c r="CQ59">
        <f t="shared" si="113"/>
        <v>0</v>
      </c>
      <c r="CR59">
        <f t="shared" si="114"/>
        <v>0</v>
      </c>
      <c r="CS59">
        <f t="shared" si="115"/>
        <v>0</v>
      </c>
      <c r="CT59">
        <f t="shared" si="116"/>
        <v>0</v>
      </c>
      <c r="CU59">
        <f t="shared" si="117"/>
        <v>0</v>
      </c>
      <c r="CV59">
        <f t="shared" si="118"/>
        <v>0</v>
      </c>
      <c r="CW59">
        <f t="shared" si="119"/>
        <v>0</v>
      </c>
      <c r="CX59">
        <f t="shared" si="120"/>
        <v>0</v>
      </c>
      <c r="CZ59" s="59" t="str">
        <f t="shared" si="123"/>
        <v/>
      </c>
      <c r="DC59">
        <f t="shared" si="125"/>
        <v>8</v>
      </c>
      <c r="DD59">
        <f t="shared" si="124"/>
        <v>37</v>
      </c>
      <c r="DF59">
        <f>INDEX(Capacity!$S$3:$T$258,MATCH(MOD(INDEX(Capacity!$V$3:$W$258,MATCH(INDEX($BG58:$CX58,1,$DC58),Capacity!$V$3:$V$258,0),2)+DF$52,255),Capacity!$S$3:$S$258,0),2)</f>
        <v>147</v>
      </c>
      <c r="DG59">
        <f>INDEX(Capacity!$S$3:$T$258,MATCH(MOD(INDEX(Capacity!$V$3:$W$258,MATCH(INDEX($BG58:$CX58,1,$DC58),Capacity!$V$3:$V$258,0),2)+DG$52,255),Capacity!$S$3:$S$258,0),2)</f>
        <v>124</v>
      </c>
      <c r="DH59">
        <f>INDEX(Capacity!$S$3:$T$258,MATCH(MOD(INDEX(Capacity!$V$3:$W$258,MATCH(INDEX($BG58:$CX58,1,$DC58),Capacity!$V$3:$V$258,0),2)+DH$52,255),Capacity!$S$3:$S$258,0),2)</f>
        <v>110</v>
      </c>
      <c r="DI59">
        <f>INDEX(Capacity!$S$3:$T$258,MATCH(MOD(INDEX(Capacity!$V$3:$W$258,MATCH(INDEX($BG58:$CX58,1,$DC58),Capacity!$V$3:$V$258,0),2)+DI$52,255),Capacity!$S$3:$S$258,0),2)</f>
        <v>145</v>
      </c>
      <c r="DJ59">
        <f>INDEX(Capacity!$S$3:$T$258,MATCH(MOD(INDEX(Capacity!$V$3:$W$258,MATCH(INDEX($BG58:$CX58,1,$DC58),Capacity!$V$3:$V$258,0),2)+DJ$52,255),Capacity!$S$3:$S$258,0),2)</f>
        <v>150</v>
      </c>
      <c r="DK59">
        <f>INDEX(Capacity!$S$3:$T$258,MATCH(MOD(INDEX(Capacity!$V$3:$W$258,MATCH(INDEX($BG58:$CX58,1,$DC58),Capacity!$V$3:$V$258,0),2)+DK$52,255),Capacity!$S$3:$S$258,0),2)</f>
        <v>139</v>
      </c>
      <c r="DL59">
        <f>INDEX(Capacity!$S$3:$T$258,MATCH(MOD(INDEX(Capacity!$V$3:$W$258,MATCH(INDEX($BG58:$CX58,1,$DC58),Capacity!$V$3:$V$258,0),2)+DL$52,255),Capacity!$S$3:$S$258,0),2)</f>
        <v>87</v>
      </c>
      <c r="DM59">
        <f>INDEX(Capacity!$S$3:$T$258,MATCH(MOD(INDEX(Capacity!$V$3:$W$258,MATCH(INDEX($BG58:$CX58,1,$DC58),Capacity!$V$3:$V$258,0),2)+DM$52,255),Capacity!$S$3:$S$258,0),2)</f>
        <v>196</v>
      </c>
      <c r="DN59">
        <f>INDEX(Capacity!$S$3:$T$258,MATCH(MOD(INDEX(Capacity!$V$3:$W$258,MATCH(INDEX($BG58:$CX58,1,$DC58),Capacity!$V$3:$V$258,0),2)+DN$52,255),Capacity!$S$3:$S$258,0),2)</f>
        <v>242</v>
      </c>
      <c r="DO59">
        <f>INDEX(Capacity!$S$3:$T$258,MATCH(MOD(INDEX(Capacity!$V$3:$W$258,MATCH(INDEX($BG58:$CX58,1,$DC58),Capacity!$V$3:$V$258,0),2)+DO$52,255),Capacity!$S$3:$S$258,0),2)</f>
        <v>170</v>
      </c>
      <c r="DP59">
        <f>INDEX(Capacity!$S$3:$T$258,MATCH(MOD(INDEX(Capacity!$V$3:$W$258,MATCH(INDEX($BG58:$CX58,1,$DC58),Capacity!$V$3:$V$258,0),2)+DP$52,255),Capacity!$S$3:$S$258,0),2)</f>
        <v>198</v>
      </c>
    </row>
    <row r="60" spans="26:143" x14ac:dyDescent="0.25">
      <c r="BF60" s="7">
        <f t="shared" si="121"/>
        <v>8</v>
      </c>
      <c r="BG60">
        <f t="shared" si="122"/>
        <v>0</v>
      </c>
      <c r="BH60">
        <f t="shared" si="78"/>
        <v>0</v>
      </c>
      <c r="BI60">
        <f t="shared" si="79"/>
        <v>0</v>
      </c>
      <c r="BJ60">
        <f t="shared" si="80"/>
        <v>0</v>
      </c>
      <c r="BK60">
        <f t="shared" si="81"/>
        <v>0</v>
      </c>
      <c r="BL60">
        <f t="shared" si="82"/>
        <v>0</v>
      </c>
      <c r="BM60">
        <f t="shared" si="83"/>
        <v>0</v>
      </c>
      <c r="BN60">
        <f t="shared" si="84"/>
        <v>0</v>
      </c>
      <c r="BO60">
        <f t="shared" si="85"/>
        <v>226</v>
      </c>
      <c r="BP60">
        <f t="shared" si="86"/>
        <v>61</v>
      </c>
      <c r="BQ60">
        <f t="shared" si="87"/>
        <v>241</v>
      </c>
      <c r="BR60">
        <f t="shared" si="88"/>
        <v>146</v>
      </c>
      <c r="BS60">
        <f t="shared" si="89"/>
        <v>10</v>
      </c>
      <c r="BT60">
        <f t="shared" si="90"/>
        <v>114</v>
      </c>
      <c r="BU60">
        <f t="shared" si="91"/>
        <v>218</v>
      </c>
      <c r="BV60">
        <f t="shared" si="92"/>
        <v>15</v>
      </c>
      <c r="BW60">
        <f t="shared" si="93"/>
        <v>173</v>
      </c>
      <c r="BX60">
        <f t="shared" si="94"/>
        <v>92</v>
      </c>
      <c r="BY60">
        <f t="shared" si="95"/>
        <v>17</v>
      </c>
      <c r="BZ60">
        <f t="shared" si="96"/>
        <v>236</v>
      </c>
      <c r="CA60">
        <f t="shared" si="97"/>
        <v>17</v>
      </c>
      <c r="CB60">
        <f t="shared" si="98"/>
        <v>236</v>
      </c>
      <c r="CC60">
        <f t="shared" si="99"/>
        <v>17</v>
      </c>
      <c r="CD60">
        <f t="shared" si="100"/>
        <v>236</v>
      </c>
      <c r="CE60">
        <f t="shared" si="101"/>
        <v>17</v>
      </c>
      <c r="CF60">
        <f t="shared" si="102"/>
        <v>236</v>
      </c>
      <c r="CG60">
        <f t="shared" si="103"/>
        <v>17</v>
      </c>
      <c r="CH60">
        <f t="shared" si="104"/>
        <v>236</v>
      </c>
      <c r="CI60">
        <f t="shared" si="105"/>
        <v>17</v>
      </c>
      <c r="CJ60">
        <f t="shared" si="106"/>
        <v>236</v>
      </c>
      <c r="CK60">
        <f t="shared" si="107"/>
        <v>17</v>
      </c>
      <c r="CL60">
        <f t="shared" si="108"/>
        <v>236</v>
      </c>
      <c r="CM60">
        <f t="shared" si="109"/>
        <v>17</v>
      </c>
      <c r="CN60">
        <f t="shared" si="110"/>
        <v>236</v>
      </c>
      <c r="CO60">
        <f t="shared" si="111"/>
        <v>0</v>
      </c>
      <c r="CP60">
        <f t="shared" si="112"/>
        <v>0</v>
      </c>
      <c r="CQ60">
        <f t="shared" si="113"/>
        <v>0</v>
      </c>
      <c r="CR60">
        <f t="shared" si="114"/>
        <v>0</v>
      </c>
      <c r="CS60">
        <f t="shared" si="115"/>
        <v>0</v>
      </c>
      <c r="CT60">
        <f t="shared" si="116"/>
        <v>0</v>
      </c>
      <c r="CU60">
        <f t="shared" si="117"/>
        <v>0</v>
      </c>
      <c r="CV60">
        <f t="shared" si="118"/>
        <v>0</v>
      </c>
      <c r="CW60">
        <f t="shared" si="119"/>
        <v>0</v>
      </c>
      <c r="CX60">
        <f t="shared" si="120"/>
        <v>0</v>
      </c>
      <c r="CZ60" s="59" t="str">
        <f t="shared" si="123"/>
        <v/>
      </c>
      <c r="DC60">
        <f t="shared" si="125"/>
        <v>9</v>
      </c>
      <c r="DD60">
        <f t="shared" si="124"/>
        <v>36</v>
      </c>
      <c r="DF60">
        <f>INDEX(Capacity!$S$3:$T$258,MATCH(MOD(INDEX(Capacity!$V$3:$W$258,MATCH(INDEX($BG59:$CX59,1,$DC59),Capacity!$V$3:$V$258,0),2)+DF$52,255),Capacity!$S$3:$S$258,0),2)</f>
        <v>141</v>
      </c>
      <c r="DG60">
        <f>INDEX(Capacity!$S$3:$T$258,MATCH(MOD(INDEX(Capacity!$V$3:$W$258,MATCH(INDEX($BG59:$CX59,1,$DC59),Capacity!$V$3:$V$258,0),2)+DG$52,255),Capacity!$S$3:$S$258,0),2)</f>
        <v>25</v>
      </c>
      <c r="DH60">
        <f>INDEX(Capacity!$S$3:$T$258,MATCH(MOD(INDEX(Capacity!$V$3:$W$258,MATCH(INDEX($BG59:$CX59,1,$DC59),Capacity!$V$3:$V$258,0),2)+DH$52,255),Capacity!$S$3:$S$258,0),2)</f>
        <v>58</v>
      </c>
      <c r="DI60">
        <f>INDEX(Capacity!$S$3:$T$258,MATCH(MOD(INDEX(Capacity!$V$3:$W$258,MATCH(INDEX($BG59:$CX59,1,$DC59),Capacity!$V$3:$V$258,0),2)+DI$52,255),Capacity!$S$3:$S$258,0),2)</f>
        <v>125</v>
      </c>
      <c r="DJ60">
        <f>INDEX(Capacity!$S$3:$T$258,MATCH(MOD(INDEX(Capacity!$V$3:$W$258,MATCH(INDEX($BG59:$CX59,1,$DC59),Capacity!$V$3:$V$258,0),2)+DJ$52,255),Capacity!$S$3:$S$258,0),2)</f>
        <v>8</v>
      </c>
      <c r="DK60">
        <f>INDEX(Capacity!$S$3:$T$258,MATCH(MOD(INDEX(Capacity!$V$3:$W$258,MATCH(INDEX($BG59:$CX59,1,$DC59),Capacity!$V$3:$V$258,0),2)+DK$52,255),Capacity!$S$3:$S$258,0),2)</f>
        <v>185</v>
      </c>
      <c r="DL60">
        <f>INDEX(Capacity!$S$3:$T$258,MATCH(MOD(INDEX(Capacity!$V$3:$W$258,MATCH(INDEX($BG59:$CX59,1,$DC59),Capacity!$V$3:$V$258,0),2)+DL$52,255),Capacity!$S$3:$S$258,0),2)</f>
        <v>205</v>
      </c>
      <c r="DM60">
        <f>INDEX(Capacity!$S$3:$T$258,MATCH(MOD(INDEX(Capacity!$V$3:$W$258,MATCH(INDEX($BG59:$CX59,1,$DC59),Capacity!$V$3:$V$258,0),2)+DM$52,255),Capacity!$S$3:$S$258,0),2)</f>
        <v>64</v>
      </c>
      <c r="DN60">
        <f>INDEX(Capacity!$S$3:$T$258,MATCH(MOD(INDEX(Capacity!$V$3:$W$258,MATCH(INDEX($BG59:$CX59,1,$DC59),Capacity!$V$3:$V$258,0),2)+DN$52,255),Capacity!$S$3:$S$258,0),2)</f>
        <v>37</v>
      </c>
      <c r="DO60">
        <f>INDEX(Capacity!$S$3:$T$258,MATCH(MOD(INDEX(Capacity!$V$3:$W$258,MATCH(INDEX($BG59:$CX59,1,$DC59),Capacity!$V$3:$V$258,0),2)+DO$52,255),Capacity!$S$3:$S$258,0),2)</f>
        <v>122</v>
      </c>
      <c r="DP60">
        <f>INDEX(Capacity!$S$3:$T$258,MATCH(MOD(INDEX(Capacity!$V$3:$W$258,MATCH(INDEX($BG59:$CX59,1,$DC59),Capacity!$V$3:$V$258,0),2)+DP$52,255),Capacity!$S$3:$S$258,0),2)</f>
        <v>176</v>
      </c>
    </row>
    <row r="61" spans="26:143" x14ac:dyDescent="0.25">
      <c r="BF61" s="7">
        <f t="shared" si="121"/>
        <v>9</v>
      </c>
      <c r="BG61">
        <f t="shared" si="122"/>
        <v>0</v>
      </c>
      <c r="BH61">
        <f t="shared" si="78"/>
        <v>0</v>
      </c>
      <c r="BI61">
        <f t="shared" si="79"/>
        <v>0</v>
      </c>
      <c r="BJ61">
        <f t="shared" si="80"/>
        <v>0</v>
      </c>
      <c r="BK61">
        <f t="shared" si="81"/>
        <v>0</v>
      </c>
      <c r="BL61">
        <f t="shared" si="82"/>
        <v>0</v>
      </c>
      <c r="BM61">
        <f t="shared" si="83"/>
        <v>0</v>
      </c>
      <c r="BN61">
        <f t="shared" si="84"/>
        <v>0</v>
      </c>
      <c r="BO61">
        <f t="shared" si="85"/>
        <v>0</v>
      </c>
      <c r="BP61">
        <f t="shared" si="86"/>
        <v>158</v>
      </c>
      <c r="BQ61">
        <f t="shared" si="87"/>
        <v>78</v>
      </c>
      <c r="BR61">
        <f t="shared" si="88"/>
        <v>135</v>
      </c>
      <c r="BS61">
        <f t="shared" si="89"/>
        <v>238</v>
      </c>
      <c r="BT61">
        <f t="shared" si="90"/>
        <v>128</v>
      </c>
      <c r="BU61">
        <f t="shared" si="91"/>
        <v>75</v>
      </c>
      <c r="BV61">
        <f t="shared" si="92"/>
        <v>124</v>
      </c>
      <c r="BW61">
        <f t="shared" si="93"/>
        <v>250</v>
      </c>
      <c r="BX61">
        <f t="shared" si="94"/>
        <v>144</v>
      </c>
      <c r="BY61">
        <f t="shared" si="95"/>
        <v>149</v>
      </c>
      <c r="BZ61">
        <f t="shared" si="96"/>
        <v>236</v>
      </c>
      <c r="CA61">
        <f t="shared" si="97"/>
        <v>17</v>
      </c>
      <c r="CB61">
        <f t="shared" si="98"/>
        <v>236</v>
      </c>
      <c r="CC61">
        <f t="shared" si="99"/>
        <v>17</v>
      </c>
      <c r="CD61">
        <f t="shared" si="100"/>
        <v>236</v>
      </c>
      <c r="CE61">
        <f t="shared" si="101"/>
        <v>17</v>
      </c>
      <c r="CF61">
        <f t="shared" si="102"/>
        <v>236</v>
      </c>
      <c r="CG61">
        <f t="shared" si="103"/>
        <v>17</v>
      </c>
      <c r="CH61">
        <f t="shared" si="104"/>
        <v>236</v>
      </c>
      <c r="CI61">
        <f t="shared" si="105"/>
        <v>17</v>
      </c>
      <c r="CJ61">
        <f t="shared" si="106"/>
        <v>236</v>
      </c>
      <c r="CK61">
        <f t="shared" si="107"/>
        <v>17</v>
      </c>
      <c r="CL61">
        <f t="shared" si="108"/>
        <v>236</v>
      </c>
      <c r="CM61">
        <f t="shared" si="109"/>
        <v>17</v>
      </c>
      <c r="CN61">
        <f t="shared" si="110"/>
        <v>236</v>
      </c>
      <c r="CO61">
        <f t="shared" si="111"/>
        <v>0</v>
      </c>
      <c r="CP61">
        <f t="shared" si="112"/>
        <v>0</v>
      </c>
      <c r="CQ61">
        <f t="shared" si="113"/>
        <v>0</v>
      </c>
      <c r="CR61">
        <f t="shared" si="114"/>
        <v>0</v>
      </c>
      <c r="CS61">
        <f t="shared" si="115"/>
        <v>0</v>
      </c>
      <c r="CT61">
        <f t="shared" si="116"/>
        <v>0</v>
      </c>
      <c r="CU61">
        <f t="shared" si="117"/>
        <v>0</v>
      </c>
      <c r="CV61">
        <f t="shared" si="118"/>
        <v>0</v>
      </c>
      <c r="CW61">
        <f t="shared" si="119"/>
        <v>0</v>
      </c>
      <c r="CX61">
        <f t="shared" si="120"/>
        <v>0</v>
      </c>
      <c r="CZ61" s="59" t="str">
        <f t="shared" si="123"/>
        <v/>
      </c>
      <c r="DC61">
        <f t="shared" si="125"/>
        <v>10</v>
      </c>
      <c r="DD61">
        <f t="shared" si="124"/>
        <v>35</v>
      </c>
      <c r="DF61">
        <f>INDEX(Capacity!$S$3:$T$258,MATCH(MOD(INDEX(Capacity!$V$3:$W$258,MATCH(INDEX($BG60:$CX60,1,$DC60),Capacity!$V$3:$V$258,0),2)+DF$52,255),Capacity!$S$3:$S$258,0),2)</f>
        <v>226</v>
      </c>
      <c r="DG61">
        <f>INDEX(Capacity!$S$3:$T$258,MATCH(MOD(INDEX(Capacity!$V$3:$W$258,MATCH(INDEX($BG60:$CX60,1,$DC60),Capacity!$V$3:$V$258,0),2)+DG$52,255),Capacity!$S$3:$S$258,0),2)</f>
        <v>163</v>
      </c>
      <c r="DH61">
        <f>INDEX(Capacity!$S$3:$T$258,MATCH(MOD(INDEX(Capacity!$V$3:$W$258,MATCH(INDEX($BG60:$CX60,1,$DC60),Capacity!$V$3:$V$258,0),2)+DH$52,255),Capacity!$S$3:$S$258,0),2)</f>
        <v>191</v>
      </c>
      <c r="DI61">
        <f>INDEX(Capacity!$S$3:$T$258,MATCH(MOD(INDEX(Capacity!$V$3:$W$258,MATCH(INDEX($BG60:$CX60,1,$DC60),Capacity!$V$3:$V$258,0),2)+DI$52,255),Capacity!$S$3:$S$258,0),2)</f>
        <v>21</v>
      </c>
      <c r="DJ61">
        <f>INDEX(Capacity!$S$3:$T$258,MATCH(MOD(INDEX(Capacity!$V$3:$W$258,MATCH(INDEX($BG60:$CX60,1,$DC60),Capacity!$V$3:$V$258,0),2)+DJ$52,255),Capacity!$S$3:$S$258,0),2)</f>
        <v>228</v>
      </c>
      <c r="DK61">
        <f>INDEX(Capacity!$S$3:$T$258,MATCH(MOD(INDEX(Capacity!$V$3:$W$258,MATCH(INDEX($BG60:$CX60,1,$DC60),Capacity!$V$3:$V$258,0),2)+DK$52,255),Capacity!$S$3:$S$258,0),2)</f>
        <v>242</v>
      </c>
      <c r="DL61">
        <f>INDEX(Capacity!$S$3:$T$258,MATCH(MOD(INDEX(Capacity!$V$3:$W$258,MATCH(INDEX($BG60:$CX60,1,$DC60),Capacity!$V$3:$V$258,0),2)+DL$52,255),Capacity!$S$3:$S$258,0),2)</f>
        <v>145</v>
      </c>
      <c r="DM61">
        <f>INDEX(Capacity!$S$3:$T$258,MATCH(MOD(INDEX(Capacity!$V$3:$W$258,MATCH(INDEX($BG60:$CX60,1,$DC60),Capacity!$V$3:$V$258,0),2)+DM$52,255),Capacity!$S$3:$S$258,0),2)</f>
        <v>115</v>
      </c>
      <c r="DN61">
        <f>INDEX(Capacity!$S$3:$T$258,MATCH(MOD(INDEX(Capacity!$V$3:$W$258,MATCH(INDEX($BG60:$CX60,1,$DC60),Capacity!$V$3:$V$258,0),2)+DN$52,255),Capacity!$S$3:$S$258,0),2)</f>
        <v>87</v>
      </c>
      <c r="DO61">
        <f>INDEX(Capacity!$S$3:$T$258,MATCH(MOD(INDEX(Capacity!$V$3:$W$258,MATCH(INDEX($BG60:$CX60,1,$DC60),Capacity!$V$3:$V$258,0),2)+DO$52,255),Capacity!$S$3:$S$258,0),2)</f>
        <v>204</v>
      </c>
      <c r="DP61">
        <f>INDEX(Capacity!$S$3:$T$258,MATCH(MOD(INDEX(Capacity!$V$3:$W$258,MATCH(INDEX($BG60:$CX60,1,$DC60),Capacity!$V$3:$V$258,0),2)+DP$52,255),Capacity!$S$3:$S$258,0),2)</f>
        <v>132</v>
      </c>
    </row>
    <row r="62" spans="26:143" x14ac:dyDescent="0.25">
      <c r="BF62" s="7">
        <f t="shared" si="121"/>
        <v>10</v>
      </c>
      <c r="BG62">
        <f t="shared" si="122"/>
        <v>0</v>
      </c>
      <c r="BH62">
        <f t="shared" si="78"/>
        <v>0</v>
      </c>
      <c r="BI62">
        <f t="shared" si="79"/>
        <v>0</v>
      </c>
      <c r="BJ62">
        <f t="shared" si="80"/>
        <v>0</v>
      </c>
      <c r="BK62">
        <f t="shared" si="81"/>
        <v>0</v>
      </c>
      <c r="BL62">
        <f t="shared" si="82"/>
        <v>0</v>
      </c>
      <c r="BM62">
        <f t="shared" si="83"/>
        <v>0</v>
      </c>
      <c r="BN62">
        <f t="shared" si="84"/>
        <v>0</v>
      </c>
      <c r="BO62">
        <f t="shared" si="85"/>
        <v>0</v>
      </c>
      <c r="BP62">
        <f t="shared" si="86"/>
        <v>0</v>
      </c>
      <c r="BQ62">
        <f t="shared" si="87"/>
        <v>35</v>
      </c>
      <c r="BR62">
        <f t="shared" si="88"/>
        <v>90</v>
      </c>
      <c r="BS62">
        <f t="shared" si="89"/>
        <v>42</v>
      </c>
      <c r="BT62">
        <f t="shared" si="90"/>
        <v>135</v>
      </c>
      <c r="BU62">
        <f t="shared" si="91"/>
        <v>74</v>
      </c>
      <c r="BV62">
        <f t="shared" si="92"/>
        <v>218</v>
      </c>
      <c r="BW62">
        <f t="shared" si="93"/>
        <v>194</v>
      </c>
      <c r="BX62">
        <f t="shared" si="94"/>
        <v>101</v>
      </c>
      <c r="BY62">
        <f t="shared" si="95"/>
        <v>112</v>
      </c>
      <c r="BZ62">
        <f t="shared" si="96"/>
        <v>142</v>
      </c>
      <c r="CA62">
        <f t="shared" si="97"/>
        <v>17</v>
      </c>
      <c r="CB62">
        <f t="shared" si="98"/>
        <v>236</v>
      </c>
      <c r="CC62">
        <f t="shared" si="99"/>
        <v>17</v>
      </c>
      <c r="CD62">
        <f t="shared" si="100"/>
        <v>236</v>
      </c>
      <c r="CE62">
        <f t="shared" si="101"/>
        <v>17</v>
      </c>
      <c r="CF62">
        <f t="shared" si="102"/>
        <v>236</v>
      </c>
      <c r="CG62">
        <f t="shared" si="103"/>
        <v>17</v>
      </c>
      <c r="CH62">
        <f t="shared" si="104"/>
        <v>236</v>
      </c>
      <c r="CI62">
        <f t="shared" si="105"/>
        <v>17</v>
      </c>
      <c r="CJ62">
        <f t="shared" si="106"/>
        <v>236</v>
      </c>
      <c r="CK62">
        <f t="shared" si="107"/>
        <v>17</v>
      </c>
      <c r="CL62">
        <f t="shared" si="108"/>
        <v>236</v>
      </c>
      <c r="CM62">
        <f t="shared" si="109"/>
        <v>17</v>
      </c>
      <c r="CN62">
        <f t="shared" si="110"/>
        <v>236</v>
      </c>
      <c r="CO62">
        <f t="shared" si="111"/>
        <v>0</v>
      </c>
      <c r="CP62">
        <f t="shared" si="112"/>
        <v>0</v>
      </c>
      <c r="CQ62">
        <f t="shared" si="113"/>
        <v>0</v>
      </c>
      <c r="CR62">
        <f t="shared" si="114"/>
        <v>0</v>
      </c>
      <c r="CS62">
        <f t="shared" si="115"/>
        <v>0</v>
      </c>
      <c r="CT62">
        <f t="shared" si="116"/>
        <v>0</v>
      </c>
      <c r="CU62">
        <f t="shared" si="117"/>
        <v>0</v>
      </c>
      <c r="CV62">
        <f t="shared" si="118"/>
        <v>0</v>
      </c>
      <c r="CW62">
        <f t="shared" si="119"/>
        <v>0</v>
      </c>
      <c r="CX62">
        <f t="shared" si="120"/>
        <v>0</v>
      </c>
      <c r="CZ62" s="59" t="str">
        <f t="shared" si="123"/>
        <v/>
      </c>
      <c r="DC62">
        <f t="shared" si="125"/>
        <v>11</v>
      </c>
      <c r="DD62">
        <f t="shared" si="124"/>
        <v>34</v>
      </c>
      <c r="DF62">
        <f>INDEX(Capacity!$S$3:$T$258,MATCH(MOD(INDEX(Capacity!$V$3:$W$258,MATCH(INDEX($BG61:$CX61,1,$DC61),Capacity!$V$3:$V$258,0),2)+DF$52,255),Capacity!$S$3:$S$258,0),2)</f>
        <v>158</v>
      </c>
      <c r="DG62">
        <f>INDEX(Capacity!$S$3:$T$258,MATCH(MOD(INDEX(Capacity!$V$3:$W$258,MATCH(INDEX($BG61:$CX61,1,$DC61),Capacity!$V$3:$V$258,0),2)+DG$52,255),Capacity!$S$3:$S$258,0),2)</f>
        <v>109</v>
      </c>
      <c r="DH62">
        <f>INDEX(Capacity!$S$3:$T$258,MATCH(MOD(INDEX(Capacity!$V$3:$W$258,MATCH(INDEX($BG61:$CX61,1,$DC61),Capacity!$V$3:$V$258,0),2)+DH$52,255),Capacity!$S$3:$S$258,0),2)</f>
        <v>221</v>
      </c>
      <c r="DI62">
        <f>INDEX(Capacity!$S$3:$T$258,MATCH(MOD(INDEX(Capacity!$V$3:$W$258,MATCH(INDEX($BG61:$CX61,1,$DC61),Capacity!$V$3:$V$258,0),2)+DI$52,255),Capacity!$S$3:$S$258,0),2)</f>
        <v>196</v>
      </c>
      <c r="DJ62">
        <f>INDEX(Capacity!$S$3:$T$258,MATCH(MOD(INDEX(Capacity!$V$3:$W$258,MATCH(INDEX($BG61:$CX61,1,$DC61),Capacity!$V$3:$V$258,0),2)+DJ$52,255),Capacity!$S$3:$S$258,0),2)</f>
        <v>7</v>
      </c>
      <c r="DK62">
        <f>INDEX(Capacity!$S$3:$T$258,MATCH(MOD(INDEX(Capacity!$V$3:$W$258,MATCH(INDEX($BG61:$CX61,1,$DC61),Capacity!$V$3:$V$258,0),2)+DK$52,255),Capacity!$S$3:$S$258,0),2)</f>
        <v>1</v>
      </c>
      <c r="DL62">
        <f>INDEX(Capacity!$S$3:$T$258,MATCH(MOD(INDEX(Capacity!$V$3:$W$258,MATCH(INDEX($BG61:$CX61,1,$DC61),Capacity!$V$3:$V$258,0),2)+DL$52,255),Capacity!$S$3:$S$258,0),2)</f>
        <v>166</v>
      </c>
      <c r="DM62">
        <f>INDEX(Capacity!$S$3:$T$258,MATCH(MOD(INDEX(Capacity!$V$3:$W$258,MATCH(INDEX($BG61:$CX61,1,$DC61),Capacity!$V$3:$V$258,0),2)+DM$52,255),Capacity!$S$3:$S$258,0),2)</f>
        <v>56</v>
      </c>
      <c r="DN62">
        <f>INDEX(Capacity!$S$3:$T$258,MATCH(MOD(INDEX(Capacity!$V$3:$W$258,MATCH(INDEX($BG61:$CX61,1,$DC61),Capacity!$V$3:$V$258,0),2)+DN$52,255),Capacity!$S$3:$S$258,0),2)</f>
        <v>245</v>
      </c>
      <c r="DO62">
        <f>INDEX(Capacity!$S$3:$T$258,MATCH(MOD(INDEX(Capacity!$V$3:$W$258,MATCH(INDEX($BG61:$CX61,1,$DC61),Capacity!$V$3:$V$258,0),2)+DO$52,255),Capacity!$S$3:$S$258,0),2)</f>
        <v>229</v>
      </c>
      <c r="DP62">
        <f>INDEX(Capacity!$S$3:$T$258,MATCH(MOD(INDEX(Capacity!$V$3:$W$258,MATCH(INDEX($BG61:$CX61,1,$DC61),Capacity!$V$3:$V$258,0),2)+DP$52,255),Capacity!$S$3:$S$258,0),2)</f>
        <v>98</v>
      </c>
    </row>
    <row r="63" spans="26:143" x14ac:dyDescent="0.25">
      <c r="BF63" s="7">
        <f t="shared" si="121"/>
        <v>11</v>
      </c>
      <c r="BG63">
        <f t="shared" si="122"/>
        <v>0</v>
      </c>
      <c r="BH63">
        <f t="shared" si="78"/>
        <v>0</v>
      </c>
      <c r="BI63">
        <f t="shared" si="79"/>
        <v>0</v>
      </c>
      <c r="BJ63">
        <f t="shared" si="80"/>
        <v>0</v>
      </c>
      <c r="BK63">
        <f t="shared" si="81"/>
        <v>0</v>
      </c>
      <c r="BL63">
        <f t="shared" si="82"/>
        <v>0</v>
      </c>
      <c r="BM63">
        <f t="shared" si="83"/>
        <v>0</v>
      </c>
      <c r="BN63">
        <f t="shared" si="84"/>
        <v>0</v>
      </c>
      <c r="BO63">
        <f t="shared" si="85"/>
        <v>0</v>
      </c>
      <c r="BP63">
        <f t="shared" si="86"/>
        <v>0</v>
      </c>
      <c r="BQ63">
        <f t="shared" si="87"/>
        <v>0</v>
      </c>
      <c r="BR63">
        <f t="shared" si="88"/>
        <v>45</v>
      </c>
      <c r="BS63">
        <f t="shared" si="89"/>
        <v>20</v>
      </c>
      <c r="BT63">
        <f t="shared" si="90"/>
        <v>49</v>
      </c>
      <c r="BU63">
        <f t="shared" si="91"/>
        <v>154</v>
      </c>
      <c r="BV63">
        <f t="shared" si="92"/>
        <v>75</v>
      </c>
      <c r="BW63">
        <f t="shared" si="93"/>
        <v>47</v>
      </c>
      <c r="BX63">
        <f t="shared" si="94"/>
        <v>171</v>
      </c>
      <c r="BY63">
        <f t="shared" si="95"/>
        <v>101</v>
      </c>
      <c r="BZ63">
        <f t="shared" si="96"/>
        <v>126</v>
      </c>
      <c r="CA63">
        <f t="shared" si="97"/>
        <v>74</v>
      </c>
      <c r="CB63">
        <f t="shared" si="98"/>
        <v>236</v>
      </c>
      <c r="CC63">
        <f t="shared" si="99"/>
        <v>17</v>
      </c>
      <c r="CD63">
        <f t="shared" si="100"/>
        <v>236</v>
      </c>
      <c r="CE63">
        <f t="shared" si="101"/>
        <v>17</v>
      </c>
      <c r="CF63">
        <f t="shared" si="102"/>
        <v>236</v>
      </c>
      <c r="CG63">
        <f t="shared" si="103"/>
        <v>17</v>
      </c>
      <c r="CH63">
        <f t="shared" si="104"/>
        <v>236</v>
      </c>
      <c r="CI63">
        <f t="shared" si="105"/>
        <v>17</v>
      </c>
      <c r="CJ63">
        <f t="shared" si="106"/>
        <v>236</v>
      </c>
      <c r="CK63">
        <f t="shared" si="107"/>
        <v>17</v>
      </c>
      <c r="CL63">
        <f t="shared" si="108"/>
        <v>236</v>
      </c>
      <c r="CM63">
        <f t="shared" si="109"/>
        <v>17</v>
      </c>
      <c r="CN63">
        <f t="shared" si="110"/>
        <v>236</v>
      </c>
      <c r="CO63">
        <f t="shared" si="111"/>
        <v>0</v>
      </c>
      <c r="CP63">
        <f t="shared" si="112"/>
        <v>0</v>
      </c>
      <c r="CQ63">
        <f t="shared" si="113"/>
        <v>0</v>
      </c>
      <c r="CR63">
        <f t="shared" si="114"/>
        <v>0</v>
      </c>
      <c r="CS63">
        <f t="shared" si="115"/>
        <v>0</v>
      </c>
      <c r="CT63">
        <f t="shared" si="116"/>
        <v>0</v>
      </c>
      <c r="CU63">
        <f t="shared" si="117"/>
        <v>0</v>
      </c>
      <c r="CV63">
        <f t="shared" si="118"/>
        <v>0</v>
      </c>
      <c r="CW63">
        <f t="shared" si="119"/>
        <v>0</v>
      </c>
      <c r="CX63">
        <f t="shared" si="120"/>
        <v>0</v>
      </c>
      <c r="CZ63" s="59" t="str">
        <f t="shared" si="123"/>
        <v/>
      </c>
      <c r="DC63">
        <f t="shared" si="125"/>
        <v>12</v>
      </c>
      <c r="DD63">
        <f t="shared" si="124"/>
        <v>33</v>
      </c>
      <c r="DF63">
        <f>INDEX(Capacity!$S$3:$T$258,MATCH(MOD(INDEX(Capacity!$V$3:$W$258,MATCH(INDEX($BG62:$CX62,1,$DC62),Capacity!$V$3:$V$258,0),2)+DF$52,255),Capacity!$S$3:$S$258,0),2)</f>
        <v>35</v>
      </c>
      <c r="DG63">
        <f>INDEX(Capacity!$S$3:$T$258,MATCH(MOD(INDEX(Capacity!$V$3:$W$258,MATCH(INDEX($BG62:$CX62,1,$DC62),Capacity!$V$3:$V$258,0),2)+DG$52,255),Capacity!$S$3:$S$258,0),2)</f>
        <v>119</v>
      </c>
      <c r="DH63">
        <f>INDEX(Capacity!$S$3:$T$258,MATCH(MOD(INDEX(Capacity!$V$3:$W$258,MATCH(INDEX($BG62:$CX62,1,$DC62),Capacity!$V$3:$V$258,0),2)+DH$52,255),Capacity!$S$3:$S$258,0),2)</f>
        <v>62</v>
      </c>
      <c r="DI63">
        <f>INDEX(Capacity!$S$3:$T$258,MATCH(MOD(INDEX(Capacity!$V$3:$W$258,MATCH(INDEX($BG62:$CX62,1,$DC62),Capacity!$V$3:$V$258,0),2)+DI$52,255),Capacity!$S$3:$S$258,0),2)</f>
        <v>182</v>
      </c>
      <c r="DJ63">
        <f>INDEX(Capacity!$S$3:$T$258,MATCH(MOD(INDEX(Capacity!$V$3:$W$258,MATCH(INDEX($BG62:$CX62,1,$DC62),Capacity!$V$3:$V$258,0),2)+DJ$52,255),Capacity!$S$3:$S$258,0),2)</f>
        <v>208</v>
      </c>
      <c r="DK63">
        <f>INDEX(Capacity!$S$3:$T$258,MATCH(MOD(INDEX(Capacity!$V$3:$W$258,MATCH(INDEX($BG62:$CX62,1,$DC62),Capacity!$V$3:$V$258,0),2)+DK$52,255),Capacity!$S$3:$S$258,0),2)</f>
        <v>145</v>
      </c>
      <c r="DL63">
        <f>INDEX(Capacity!$S$3:$T$258,MATCH(MOD(INDEX(Capacity!$V$3:$W$258,MATCH(INDEX($BG62:$CX62,1,$DC62),Capacity!$V$3:$V$258,0),2)+DL$52,255),Capacity!$S$3:$S$258,0),2)</f>
        <v>237</v>
      </c>
      <c r="DM63">
        <f>INDEX(Capacity!$S$3:$T$258,MATCH(MOD(INDEX(Capacity!$V$3:$W$258,MATCH(INDEX($BG62:$CX62,1,$DC62),Capacity!$V$3:$V$258,0),2)+DM$52,255),Capacity!$S$3:$S$258,0),2)</f>
        <v>206</v>
      </c>
      <c r="DN63">
        <f>INDEX(Capacity!$S$3:$T$258,MATCH(MOD(INDEX(Capacity!$V$3:$W$258,MATCH(INDEX($BG62:$CX62,1,$DC62),Capacity!$V$3:$V$258,0),2)+DN$52,255),Capacity!$S$3:$S$258,0),2)</f>
        <v>21</v>
      </c>
      <c r="DO63">
        <f>INDEX(Capacity!$S$3:$T$258,MATCH(MOD(INDEX(Capacity!$V$3:$W$258,MATCH(INDEX($BG62:$CX62,1,$DC62),Capacity!$V$3:$V$258,0),2)+DO$52,255),Capacity!$S$3:$S$258,0),2)</f>
        <v>240</v>
      </c>
      <c r="DP63">
        <f>INDEX(Capacity!$S$3:$T$258,MATCH(MOD(INDEX(Capacity!$V$3:$W$258,MATCH(INDEX($BG62:$CX62,1,$DC62),Capacity!$V$3:$V$258,0),2)+DP$52,255),Capacity!$S$3:$S$258,0),2)</f>
        <v>91</v>
      </c>
    </row>
    <row r="64" spans="26:143" x14ac:dyDescent="0.25">
      <c r="BF64" s="7">
        <f t="shared" si="121"/>
        <v>12</v>
      </c>
      <c r="BG64">
        <f t="shared" si="122"/>
        <v>0</v>
      </c>
      <c r="BH64">
        <f t="shared" si="78"/>
        <v>0</v>
      </c>
      <c r="BI64">
        <f t="shared" si="79"/>
        <v>0</v>
      </c>
      <c r="BJ64">
        <f t="shared" si="80"/>
        <v>0</v>
      </c>
      <c r="BK64">
        <f t="shared" si="81"/>
        <v>0</v>
      </c>
      <c r="BL64">
        <f t="shared" si="82"/>
        <v>0</v>
      </c>
      <c r="BM64">
        <f t="shared" si="83"/>
        <v>0</v>
      </c>
      <c r="BN64">
        <f t="shared" si="84"/>
        <v>0</v>
      </c>
      <c r="BO64">
        <f t="shared" si="85"/>
        <v>0</v>
      </c>
      <c r="BP64">
        <f t="shared" si="86"/>
        <v>0</v>
      </c>
      <c r="BQ64">
        <f t="shared" si="87"/>
        <v>0</v>
      </c>
      <c r="BR64">
        <f t="shared" si="88"/>
        <v>0</v>
      </c>
      <c r="BS64">
        <f t="shared" si="89"/>
        <v>7</v>
      </c>
      <c r="BT64">
        <f t="shared" si="90"/>
        <v>231</v>
      </c>
      <c r="BU64">
        <f t="shared" si="91"/>
        <v>197</v>
      </c>
      <c r="BV64">
        <f t="shared" si="92"/>
        <v>187</v>
      </c>
      <c r="BW64">
        <f t="shared" si="93"/>
        <v>96</v>
      </c>
      <c r="BX64">
        <f t="shared" si="94"/>
        <v>85</v>
      </c>
      <c r="BY64">
        <f t="shared" si="95"/>
        <v>182</v>
      </c>
      <c r="BZ64">
        <f t="shared" si="96"/>
        <v>255</v>
      </c>
      <c r="CA64">
        <f t="shared" si="97"/>
        <v>79</v>
      </c>
      <c r="CB64">
        <f t="shared" si="98"/>
        <v>77</v>
      </c>
      <c r="CC64">
        <f t="shared" si="99"/>
        <v>17</v>
      </c>
      <c r="CD64">
        <f t="shared" si="100"/>
        <v>236</v>
      </c>
      <c r="CE64">
        <f t="shared" si="101"/>
        <v>17</v>
      </c>
      <c r="CF64">
        <f t="shared" si="102"/>
        <v>236</v>
      </c>
      <c r="CG64">
        <f t="shared" si="103"/>
        <v>17</v>
      </c>
      <c r="CH64">
        <f t="shared" si="104"/>
        <v>236</v>
      </c>
      <c r="CI64">
        <f t="shared" si="105"/>
        <v>17</v>
      </c>
      <c r="CJ64">
        <f t="shared" si="106"/>
        <v>236</v>
      </c>
      <c r="CK64">
        <f t="shared" si="107"/>
        <v>17</v>
      </c>
      <c r="CL64">
        <f t="shared" si="108"/>
        <v>236</v>
      </c>
      <c r="CM64">
        <f t="shared" si="109"/>
        <v>17</v>
      </c>
      <c r="CN64">
        <f t="shared" si="110"/>
        <v>236</v>
      </c>
      <c r="CO64">
        <f t="shared" si="111"/>
        <v>0</v>
      </c>
      <c r="CP64">
        <f t="shared" si="112"/>
        <v>0</v>
      </c>
      <c r="CQ64">
        <f t="shared" si="113"/>
        <v>0</v>
      </c>
      <c r="CR64">
        <f t="shared" si="114"/>
        <v>0</v>
      </c>
      <c r="CS64">
        <f t="shared" si="115"/>
        <v>0</v>
      </c>
      <c r="CT64">
        <f t="shared" si="116"/>
        <v>0</v>
      </c>
      <c r="CU64">
        <f t="shared" si="117"/>
        <v>0</v>
      </c>
      <c r="CV64">
        <f t="shared" si="118"/>
        <v>0</v>
      </c>
      <c r="CW64">
        <f t="shared" si="119"/>
        <v>0</v>
      </c>
      <c r="CX64">
        <f t="shared" si="120"/>
        <v>0</v>
      </c>
      <c r="CZ64" s="59" t="str">
        <f t="shared" si="123"/>
        <v/>
      </c>
      <c r="DC64">
        <f t="shared" si="125"/>
        <v>13</v>
      </c>
      <c r="DD64">
        <f t="shared" si="124"/>
        <v>32</v>
      </c>
      <c r="DF64">
        <f>INDEX(Capacity!$S$3:$T$258,MATCH(MOD(INDEX(Capacity!$V$3:$W$258,MATCH(INDEX($BG63:$CX63,1,$DC63),Capacity!$V$3:$V$258,0),2)+DF$52,255),Capacity!$S$3:$S$258,0),2)</f>
        <v>45</v>
      </c>
      <c r="DG64">
        <f>INDEX(Capacity!$S$3:$T$258,MATCH(MOD(INDEX(Capacity!$V$3:$W$258,MATCH(INDEX($BG63:$CX63,1,$DC63),Capacity!$V$3:$V$258,0),2)+DG$52,255),Capacity!$S$3:$S$258,0),2)</f>
        <v>19</v>
      </c>
      <c r="DH64">
        <f>INDEX(Capacity!$S$3:$T$258,MATCH(MOD(INDEX(Capacity!$V$3:$W$258,MATCH(INDEX($BG63:$CX63,1,$DC63),Capacity!$V$3:$V$258,0),2)+DH$52,255),Capacity!$S$3:$S$258,0),2)</f>
        <v>214</v>
      </c>
      <c r="DI64">
        <f>INDEX(Capacity!$S$3:$T$258,MATCH(MOD(INDEX(Capacity!$V$3:$W$258,MATCH(INDEX($BG63:$CX63,1,$DC63),Capacity!$V$3:$V$258,0),2)+DI$52,255),Capacity!$S$3:$S$258,0),2)</f>
        <v>95</v>
      </c>
      <c r="DJ64">
        <f>INDEX(Capacity!$S$3:$T$258,MATCH(MOD(INDEX(Capacity!$V$3:$W$258,MATCH(INDEX($BG63:$CX63,1,$DC63),Capacity!$V$3:$V$258,0),2)+DJ$52,255),Capacity!$S$3:$S$258,0),2)</f>
        <v>240</v>
      </c>
      <c r="DK64">
        <f>INDEX(Capacity!$S$3:$T$258,MATCH(MOD(INDEX(Capacity!$V$3:$W$258,MATCH(INDEX($BG63:$CX63,1,$DC63),Capacity!$V$3:$V$258,0),2)+DK$52,255),Capacity!$S$3:$S$258,0),2)</f>
        <v>79</v>
      </c>
      <c r="DL64">
        <f>INDEX(Capacity!$S$3:$T$258,MATCH(MOD(INDEX(Capacity!$V$3:$W$258,MATCH(INDEX($BG63:$CX63,1,$DC63),Capacity!$V$3:$V$258,0),2)+DL$52,255),Capacity!$S$3:$S$258,0),2)</f>
        <v>254</v>
      </c>
      <c r="DM64">
        <f>INDEX(Capacity!$S$3:$T$258,MATCH(MOD(INDEX(Capacity!$V$3:$W$258,MATCH(INDEX($BG63:$CX63,1,$DC63),Capacity!$V$3:$V$258,0),2)+DM$52,255),Capacity!$S$3:$S$258,0),2)</f>
        <v>211</v>
      </c>
      <c r="DN64">
        <f>INDEX(Capacity!$S$3:$T$258,MATCH(MOD(INDEX(Capacity!$V$3:$W$258,MATCH(INDEX($BG63:$CX63,1,$DC63),Capacity!$V$3:$V$258,0),2)+DN$52,255),Capacity!$S$3:$S$258,0),2)</f>
        <v>129</v>
      </c>
      <c r="DO64">
        <f>INDEX(Capacity!$S$3:$T$258,MATCH(MOD(INDEX(Capacity!$V$3:$W$258,MATCH(INDEX($BG63:$CX63,1,$DC63),Capacity!$V$3:$V$258,0),2)+DO$52,255),Capacity!$S$3:$S$258,0),2)</f>
        <v>5</v>
      </c>
      <c r="DP64">
        <f>INDEX(Capacity!$S$3:$T$258,MATCH(MOD(INDEX(Capacity!$V$3:$W$258,MATCH(INDEX($BG63:$CX63,1,$DC63),Capacity!$V$3:$V$258,0),2)+DP$52,255),Capacity!$S$3:$S$258,0),2)</f>
        <v>161</v>
      </c>
    </row>
    <row r="65" spans="58:120" x14ac:dyDescent="0.25">
      <c r="BF65" s="7">
        <f t="shared" si="121"/>
        <v>13</v>
      </c>
      <c r="BG65">
        <f t="shared" si="122"/>
        <v>0</v>
      </c>
      <c r="BH65">
        <f t="shared" si="78"/>
        <v>0</v>
      </c>
      <c r="BI65">
        <f t="shared" si="79"/>
        <v>0</v>
      </c>
      <c r="BJ65">
        <f t="shared" si="80"/>
        <v>0</v>
      </c>
      <c r="BK65">
        <f t="shared" si="81"/>
        <v>0</v>
      </c>
      <c r="BL65">
        <f t="shared" si="82"/>
        <v>0</v>
      </c>
      <c r="BM65">
        <f t="shared" si="83"/>
        <v>0</v>
      </c>
      <c r="BN65">
        <f t="shared" si="84"/>
        <v>0</v>
      </c>
      <c r="BO65">
        <f t="shared" si="85"/>
        <v>0</v>
      </c>
      <c r="BP65">
        <f t="shared" si="86"/>
        <v>0</v>
      </c>
      <c r="BQ65">
        <f t="shared" si="87"/>
        <v>0</v>
      </c>
      <c r="BR65">
        <f t="shared" si="88"/>
        <v>0</v>
      </c>
      <c r="BS65">
        <f t="shared" si="89"/>
        <v>0</v>
      </c>
      <c r="BT65">
        <f t="shared" si="90"/>
        <v>213</v>
      </c>
      <c r="BU65">
        <f t="shared" si="91"/>
        <v>177</v>
      </c>
      <c r="BV65">
        <f t="shared" si="92"/>
        <v>65</v>
      </c>
      <c r="BW65">
        <f t="shared" si="93"/>
        <v>112</v>
      </c>
      <c r="BX65">
        <f t="shared" si="94"/>
        <v>58</v>
      </c>
      <c r="BY65">
        <f t="shared" si="95"/>
        <v>49</v>
      </c>
      <c r="BZ65">
        <f t="shared" si="96"/>
        <v>127</v>
      </c>
      <c r="CA65">
        <f t="shared" si="97"/>
        <v>5</v>
      </c>
      <c r="CB65">
        <f t="shared" si="98"/>
        <v>185</v>
      </c>
      <c r="CC65">
        <f t="shared" si="99"/>
        <v>108</v>
      </c>
      <c r="CD65">
        <f t="shared" si="100"/>
        <v>236</v>
      </c>
      <c r="CE65">
        <f t="shared" si="101"/>
        <v>17</v>
      </c>
      <c r="CF65">
        <f t="shared" si="102"/>
        <v>236</v>
      </c>
      <c r="CG65">
        <f t="shared" si="103"/>
        <v>17</v>
      </c>
      <c r="CH65">
        <f t="shared" si="104"/>
        <v>236</v>
      </c>
      <c r="CI65">
        <f t="shared" si="105"/>
        <v>17</v>
      </c>
      <c r="CJ65">
        <f t="shared" si="106"/>
        <v>236</v>
      </c>
      <c r="CK65">
        <f t="shared" si="107"/>
        <v>17</v>
      </c>
      <c r="CL65">
        <f t="shared" si="108"/>
        <v>236</v>
      </c>
      <c r="CM65">
        <f t="shared" si="109"/>
        <v>17</v>
      </c>
      <c r="CN65">
        <f t="shared" si="110"/>
        <v>236</v>
      </c>
      <c r="CO65">
        <f t="shared" si="111"/>
        <v>0</v>
      </c>
      <c r="CP65">
        <f t="shared" si="112"/>
        <v>0</v>
      </c>
      <c r="CQ65">
        <f t="shared" si="113"/>
        <v>0</v>
      </c>
      <c r="CR65">
        <f t="shared" si="114"/>
        <v>0</v>
      </c>
      <c r="CS65">
        <f t="shared" si="115"/>
        <v>0</v>
      </c>
      <c r="CT65">
        <f t="shared" si="116"/>
        <v>0</v>
      </c>
      <c r="CU65">
        <f t="shared" si="117"/>
        <v>0</v>
      </c>
      <c r="CV65">
        <f t="shared" si="118"/>
        <v>0</v>
      </c>
      <c r="CW65">
        <f t="shared" si="119"/>
        <v>0</v>
      </c>
      <c r="CX65">
        <f t="shared" si="120"/>
        <v>0</v>
      </c>
      <c r="CZ65" s="59" t="str">
        <f t="shared" si="123"/>
        <v/>
      </c>
      <c r="DC65">
        <f t="shared" si="125"/>
        <v>14</v>
      </c>
      <c r="DD65">
        <f t="shared" si="124"/>
        <v>31</v>
      </c>
      <c r="DF65">
        <f>INDEX(Capacity!$S$3:$T$258,MATCH(MOD(INDEX(Capacity!$V$3:$W$258,MATCH(INDEX($BG64:$CX64,1,$DC64),Capacity!$V$3:$V$258,0),2)+DF$52,255),Capacity!$S$3:$S$258,0),2)</f>
        <v>7</v>
      </c>
      <c r="DG65">
        <f>INDEX(Capacity!$S$3:$T$258,MATCH(MOD(INDEX(Capacity!$V$3:$W$258,MATCH(INDEX($BG64:$CX64,1,$DC64),Capacity!$V$3:$V$258,0),2)+DG$52,255),Capacity!$S$3:$S$258,0),2)</f>
        <v>50</v>
      </c>
      <c r="DH65">
        <f>INDEX(Capacity!$S$3:$T$258,MATCH(MOD(INDEX(Capacity!$V$3:$W$258,MATCH(INDEX($BG64:$CX64,1,$DC64),Capacity!$V$3:$V$258,0),2)+DH$52,255),Capacity!$S$3:$S$258,0),2)</f>
        <v>116</v>
      </c>
      <c r="DI65">
        <f>INDEX(Capacity!$S$3:$T$258,MATCH(MOD(INDEX(Capacity!$V$3:$W$258,MATCH(INDEX($BG64:$CX64,1,$DC64),Capacity!$V$3:$V$258,0),2)+DI$52,255),Capacity!$S$3:$S$258,0),2)</f>
        <v>250</v>
      </c>
      <c r="DJ65">
        <f>INDEX(Capacity!$S$3:$T$258,MATCH(MOD(INDEX(Capacity!$V$3:$W$258,MATCH(INDEX($BG64:$CX64,1,$DC64),Capacity!$V$3:$V$258,0),2)+DJ$52,255),Capacity!$S$3:$S$258,0),2)</f>
        <v>16</v>
      </c>
      <c r="DK65">
        <f>INDEX(Capacity!$S$3:$T$258,MATCH(MOD(INDEX(Capacity!$V$3:$W$258,MATCH(INDEX($BG64:$CX64,1,$DC64),Capacity!$V$3:$V$258,0),2)+DK$52,255),Capacity!$S$3:$S$258,0),2)</f>
        <v>111</v>
      </c>
      <c r="DL65">
        <f>INDEX(Capacity!$S$3:$T$258,MATCH(MOD(INDEX(Capacity!$V$3:$W$258,MATCH(INDEX($BG64:$CX64,1,$DC64),Capacity!$V$3:$V$258,0),2)+DL$52,255),Capacity!$S$3:$S$258,0),2)</f>
        <v>135</v>
      </c>
      <c r="DM65">
        <f>INDEX(Capacity!$S$3:$T$258,MATCH(MOD(INDEX(Capacity!$V$3:$W$258,MATCH(INDEX($BG64:$CX64,1,$DC64),Capacity!$V$3:$V$258,0),2)+DM$52,255),Capacity!$S$3:$S$258,0),2)</f>
        <v>128</v>
      </c>
      <c r="DN65">
        <f>INDEX(Capacity!$S$3:$T$258,MATCH(MOD(INDEX(Capacity!$V$3:$W$258,MATCH(INDEX($BG64:$CX64,1,$DC64),Capacity!$V$3:$V$258,0),2)+DN$52,255),Capacity!$S$3:$S$258,0),2)</f>
        <v>74</v>
      </c>
      <c r="DO65">
        <f>INDEX(Capacity!$S$3:$T$258,MATCH(MOD(INDEX(Capacity!$V$3:$W$258,MATCH(INDEX($BG64:$CX64,1,$DC64),Capacity!$V$3:$V$258,0),2)+DO$52,255),Capacity!$S$3:$S$258,0),2)</f>
        <v>244</v>
      </c>
      <c r="DP65">
        <f>INDEX(Capacity!$S$3:$T$258,MATCH(MOD(INDEX(Capacity!$V$3:$W$258,MATCH(INDEX($BG64:$CX64,1,$DC64),Capacity!$V$3:$V$258,0),2)+DP$52,255),Capacity!$S$3:$S$258,0),2)</f>
        <v>125</v>
      </c>
    </row>
    <row r="66" spans="58:120" x14ac:dyDescent="0.25">
      <c r="BF66" s="7">
        <f t="shared" si="121"/>
        <v>14</v>
      </c>
      <c r="BG66">
        <f t="shared" si="122"/>
        <v>0</v>
      </c>
      <c r="BH66">
        <f t="shared" si="78"/>
        <v>0</v>
      </c>
      <c r="BI66">
        <f t="shared" si="79"/>
        <v>0</v>
      </c>
      <c r="BJ66">
        <f t="shared" si="80"/>
        <v>0</v>
      </c>
      <c r="BK66">
        <f t="shared" si="81"/>
        <v>0</v>
      </c>
      <c r="BL66">
        <f t="shared" si="82"/>
        <v>0</v>
      </c>
      <c r="BM66">
        <f t="shared" si="83"/>
        <v>0</v>
      </c>
      <c r="BN66">
        <f t="shared" si="84"/>
        <v>0</v>
      </c>
      <c r="BO66">
        <f t="shared" si="85"/>
        <v>0</v>
      </c>
      <c r="BP66">
        <f t="shared" si="86"/>
        <v>0</v>
      </c>
      <c r="BQ66">
        <f t="shared" si="87"/>
        <v>0</v>
      </c>
      <c r="BR66">
        <f t="shared" si="88"/>
        <v>0</v>
      </c>
      <c r="BS66">
        <f t="shared" si="89"/>
        <v>0</v>
      </c>
      <c r="BT66">
        <f t="shared" si="90"/>
        <v>0</v>
      </c>
      <c r="BU66">
        <f t="shared" si="91"/>
        <v>35</v>
      </c>
      <c r="BV66">
        <f t="shared" si="92"/>
        <v>83</v>
      </c>
      <c r="BW66">
        <f t="shared" si="93"/>
        <v>144</v>
      </c>
      <c r="BX66">
        <f t="shared" si="94"/>
        <v>17</v>
      </c>
      <c r="BY66">
        <f t="shared" si="95"/>
        <v>133</v>
      </c>
      <c r="BZ66">
        <f t="shared" si="96"/>
        <v>239</v>
      </c>
      <c r="CA66">
        <f t="shared" si="97"/>
        <v>64</v>
      </c>
      <c r="CB66">
        <f t="shared" si="98"/>
        <v>97</v>
      </c>
      <c r="CC66">
        <f t="shared" si="99"/>
        <v>59</v>
      </c>
      <c r="CD66">
        <f t="shared" si="100"/>
        <v>156</v>
      </c>
      <c r="CE66">
        <f t="shared" si="101"/>
        <v>17</v>
      </c>
      <c r="CF66">
        <f t="shared" si="102"/>
        <v>236</v>
      </c>
      <c r="CG66">
        <f t="shared" si="103"/>
        <v>17</v>
      </c>
      <c r="CH66">
        <f t="shared" si="104"/>
        <v>236</v>
      </c>
      <c r="CI66">
        <f t="shared" si="105"/>
        <v>17</v>
      </c>
      <c r="CJ66">
        <f t="shared" si="106"/>
        <v>236</v>
      </c>
      <c r="CK66">
        <f t="shared" si="107"/>
        <v>17</v>
      </c>
      <c r="CL66">
        <f t="shared" si="108"/>
        <v>236</v>
      </c>
      <c r="CM66">
        <f t="shared" si="109"/>
        <v>17</v>
      </c>
      <c r="CN66">
        <f t="shared" si="110"/>
        <v>236</v>
      </c>
      <c r="CO66">
        <f t="shared" si="111"/>
        <v>0</v>
      </c>
      <c r="CP66">
        <f t="shared" si="112"/>
        <v>0</v>
      </c>
      <c r="CQ66">
        <f t="shared" si="113"/>
        <v>0</v>
      </c>
      <c r="CR66">
        <f t="shared" si="114"/>
        <v>0</v>
      </c>
      <c r="CS66">
        <f t="shared" si="115"/>
        <v>0</v>
      </c>
      <c r="CT66">
        <f t="shared" si="116"/>
        <v>0</v>
      </c>
      <c r="CU66">
        <f t="shared" si="117"/>
        <v>0</v>
      </c>
      <c r="CV66">
        <f t="shared" si="118"/>
        <v>0</v>
      </c>
      <c r="CW66">
        <f t="shared" si="119"/>
        <v>0</v>
      </c>
      <c r="CX66">
        <f t="shared" si="120"/>
        <v>0</v>
      </c>
      <c r="CZ66" s="59" t="str">
        <f t="shared" si="123"/>
        <v/>
      </c>
      <c r="DC66">
        <f t="shared" si="125"/>
        <v>15</v>
      </c>
      <c r="DD66">
        <f t="shared" si="124"/>
        <v>30</v>
      </c>
      <c r="DF66">
        <f>INDEX(Capacity!$S$3:$T$258,MATCH(MOD(INDEX(Capacity!$V$3:$W$258,MATCH(INDEX($BG65:$CX65,1,$DC65),Capacity!$V$3:$V$258,0),2)+DF$52,255),Capacity!$S$3:$S$258,0),2)</f>
        <v>213</v>
      </c>
      <c r="DG66">
        <f>INDEX(Capacity!$S$3:$T$258,MATCH(MOD(INDEX(Capacity!$V$3:$W$258,MATCH(INDEX($BG65:$CX65,1,$DC65),Capacity!$V$3:$V$258,0),2)+DG$52,255),Capacity!$S$3:$S$258,0),2)</f>
        <v>146</v>
      </c>
      <c r="DH66">
        <f>INDEX(Capacity!$S$3:$T$258,MATCH(MOD(INDEX(Capacity!$V$3:$W$258,MATCH(INDEX($BG65:$CX65,1,$DC65),Capacity!$V$3:$V$258,0),2)+DH$52,255),Capacity!$S$3:$S$258,0),2)</f>
        <v>18</v>
      </c>
      <c r="DI66">
        <f>INDEX(Capacity!$S$3:$T$258,MATCH(MOD(INDEX(Capacity!$V$3:$W$258,MATCH(INDEX($BG65:$CX65,1,$DC65),Capacity!$V$3:$V$258,0),2)+DI$52,255),Capacity!$S$3:$S$258,0),2)</f>
        <v>224</v>
      </c>
      <c r="DJ66">
        <f>INDEX(Capacity!$S$3:$T$258,MATCH(MOD(INDEX(Capacity!$V$3:$W$258,MATCH(INDEX($BG65:$CX65,1,$DC65),Capacity!$V$3:$V$258,0),2)+DJ$52,255),Capacity!$S$3:$S$258,0),2)</f>
        <v>43</v>
      </c>
      <c r="DK66">
        <f>INDEX(Capacity!$S$3:$T$258,MATCH(MOD(INDEX(Capacity!$V$3:$W$258,MATCH(INDEX($BG65:$CX65,1,$DC65),Capacity!$V$3:$V$258,0),2)+DK$52,255),Capacity!$S$3:$S$258,0),2)</f>
        <v>180</v>
      </c>
      <c r="DL66">
        <f>INDEX(Capacity!$S$3:$T$258,MATCH(MOD(INDEX(Capacity!$V$3:$W$258,MATCH(INDEX($BG65:$CX65,1,$DC65),Capacity!$V$3:$V$258,0),2)+DL$52,255),Capacity!$S$3:$S$258,0),2)</f>
        <v>144</v>
      </c>
      <c r="DM66">
        <f>INDEX(Capacity!$S$3:$T$258,MATCH(MOD(INDEX(Capacity!$V$3:$W$258,MATCH(INDEX($BG65:$CX65,1,$DC65),Capacity!$V$3:$V$258,0),2)+DM$52,255),Capacity!$S$3:$S$258,0),2)</f>
        <v>69</v>
      </c>
      <c r="DN66">
        <f>INDEX(Capacity!$S$3:$T$258,MATCH(MOD(INDEX(Capacity!$V$3:$W$258,MATCH(INDEX($BG65:$CX65,1,$DC65),Capacity!$V$3:$V$258,0),2)+DN$52,255),Capacity!$S$3:$S$258,0),2)</f>
        <v>216</v>
      </c>
      <c r="DO66">
        <f>INDEX(Capacity!$S$3:$T$258,MATCH(MOD(INDEX(Capacity!$V$3:$W$258,MATCH(INDEX($BG65:$CX65,1,$DC65),Capacity!$V$3:$V$258,0),2)+DO$52,255),Capacity!$S$3:$S$258,0),2)</f>
        <v>87</v>
      </c>
      <c r="DP66">
        <f>INDEX(Capacity!$S$3:$T$258,MATCH(MOD(INDEX(Capacity!$V$3:$W$258,MATCH(INDEX($BG65:$CX65,1,$DC65),Capacity!$V$3:$V$258,0),2)+DP$52,255),Capacity!$S$3:$S$258,0),2)</f>
        <v>112</v>
      </c>
    </row>
    <row r="67" spans="58:120" x14ac:dyDescent="0.25">
      <c r="BF67" s="7">
        <f t="shared" si="121"/>
        <v>15</v>
      </c>
      <c r="BG67">
        <f t="shared" si="122"/>
        <v>0</v>
      </c>
      <c r="BH67">
        <f t="shared" si="78"/>
        <v>0</v>
      </c>
      <c r="BI67">
        <f t="shared" si="79"/>
        <v>0</v>
      </c>
      <c r="BJ67">
        <f t="shared" si="80"/>
        <v>0</v>
      </c>
      <c r="BK67">
        <f t="shared" si="81"/>
        <v>0</v>
      </c>
      <c r="BL67">
        <f t="shared" si="82"/>
        <v>0</v>
      </c>
      <c r="BM67">
        <f t="shared" si="83"/>
        <v>0</v>
      </c>
      <c r="BN67">
        <f t="shared" si="84"/>
        <v>0</v>
      </c>
      <c r="BO67">
        <f t="shared" si="85"/>
        <v>0</v>
      </c>
      <c r="BP67">
        <f t="shared" si="86"/>
        <v>0</v>
      </c>
      <c r="BQ67">
        <f t="shared" si="87"/>
        <v>0</v>
      </c>
      <c r="BR67">
        <f t="shared" si="88"/>
        <v>0</v>
      </c>
      <c r="BS67">
        <f t="shared" si="89"/>
        <v>0</v>
      </c>
      <c r="BT67">
        <f t="shared" si="90"/>
        <v>0</v>
      </c>
      <c r="BU67">
        <f t="shared" si="91"/>
        <v>0</v>
      </c>
      <c r="BV67">
        <f t="shared" si="92"/>
        <v>36</v>
      </c>
      <c r="BW67">
        <f t="shared" si="93"/>
        <v>174</v>
      </c>
      <c r="BX67">
        <f t="shared" si="94"/>
        <v>167</v>
      </c>
      <c r="BY67">
        <f t="shared" si="95"/>
        <v>85</v>
      </c>
      <c r="BZ67">
        <f t="shared" si="96"/>
        <v>126</v>
      </c>
      <c r="CA67">
        <f t="shared" si="97"/>
        <v>173</v>
      </c>
      <c r="CB67">
        <f t="shared" si="98"/>
        <v>175</v>
      </c>
      <c r="CC67">
        <f t="shared" si="99"/>
        <v>46</v>
      </c>
      <c r="CD67">
        <f t="shared" si="100"/>
        <v>108</v>
      </c>
      <c r="CE67">
        <f t="shared" si="101"/>
        <v>74</v>
      </c>
      <c r="CF67">
        <f t="shared" si="102"/>
        <v>236</v>
      </c>
      <c r="CG67">
        <f t="shared" si="103"/>
        <v>17</v>
      </c>
      <c r="CH67">
        <f t="shared" si="104"/>
        <v>236</v>
      </c>
      <c r="CI67">
        <f t="shared" si="105"/>
        <v>17</v>
      </c>
      <c r="CJ67">
        <f t="shared" si="106"/>
        <v>236</v>
      </c>
      <c r="CK67">
        <f t="shared" si="107"/>
        <v>17</v>
      </c>
      <c r="CL67">
        <f t="shared" si="108"/>
        <v>236</v>
      </c>
      <c r="CM67">
        <f t="shared" si="109"/>
        <v>17</v>
      </c>
      <c r="CN67">
        <f t="shared" si="110"/>
        <v>236</v>
      </c>
      <c r="CO67">
        <f t="shared" si="111"/>
        <v>0</v>
      </c>
      <c r="CP67">
        <f t="shared" si="112"/>
        <v>0</v>
      </c>
      <c r="CQ67">
        <f t="shared" si="113"/>
        <v>0</v>
      </c>
      <c r="CR67">
        <f t="shared" si="114"/>
        <v>0</v>
      </c>
      <c r="CS67">
        <f t="shared" si="115"/>
        <v>0</v>
      </c>
      <c r="CT67">
        <f t="shared" si="116"/>
        <v>0</v>
      </c>
      <c r="CU67">
        <f t="shared" si="117"/>
        <v>0</v>
      </c>
      <c r="CV67">
        <f t="shared" si="118"/>
        <v>0</v>
      </c>
      <c r="CW67">
        <f t="shared" si="119"/>
        <v>0</v>
      </c>
      <c r="CX67">
        <f t="shared" si="120"/>
        <v>0</v>
      </c>
      <c r="CZ67" s="59" t="str">
        <f t="shared" si="123"/>
        <v/>
      </c>
      <c r="DC67">
        <f t="shared" si="125"/>
        <v>16</v>
      </c>
      <c r="DD67">
        <f t="shared" si="124"/>
        <v>29</v>
      </c>
      <c r="DF67">
        <f>INDEX(Capacity!$S$3:$T$258,MATCH(MOD(INDEX(Capacity!$V$3:$W$258,MATCH(INDEX($BG66:$CX66,1,$DC66),Capacity!$V$3:$V$258,0),2)+DF$52,255),Capacity!$S$3:$S$258,0),2)</f>
        <v>35</v>
      </c>
      <c r="DG67">
        <f>INDEX(Capacity!$S$3:$T$258,MATCH(MOD(INDEX(Capacity!$V$3:$W$258,MATCH(INDEX($BG66:$CX66,1,$DC66),Capacity!$V$3:$V$258,0),2)+DG$52,255),Capacity!$S$3:$S$258,0),2)</f>
        <v>119</v>
      </c>
      <c r="DH67">
        <f>INDEX(Capacity!$S$3:$T$258,MATCH(MOD(INDEX(Capacity!$V$3:$W$258,MATCH(INDEX($BG66:$CX66,1,$DC66),Capacity!$V$3:$V$258,0),2)+DH$52,255),Capacity!$S$3:$S$258,0),2)</f>
        <v>62</v>
      </c>
      <c r="DI67">
        <f>INDEX(Capacity!$S$3:$T$258,MATCH(MOD(INDEX(Capacity!$V$3:$W$258,MATCH(INDEX($BG66:$CX66,1,$DC66),Capacity!$V$3:$V$258,0),2)+DI$52,255),Capacity!$S$3:$S$258,0),2)</f>
        <v>182</v>
      </c>
      <c r="DJ67">
        <f>INDEX(Capacity!$S$3:$T$258,MATCH(MOD(INDEX(Capacity!$V$3:$W$258,MATCH(INDEX($BG66:$CX66,1,$DC66),Capacity!$V$3:$V$258,0),2)+DJ$52,255),Capacity!$S$3:$S$258,0),2)</f>
        <v>208</v>
      </c>
      <c r="DK67">
        <f>INDEX(Capacity!$S$3:$T$258,MATCH(MOD(INDEX(Capacity!$V$3:$W$258,MATCH(INDEX($BG66:$CX66,1,$DC66),Capacity!$V$3:$V$258,0),2)+DK$52,255),Capacity!$S$3:$S$258,0),2)</f>
        <v>145</v>
      </c>
      <c r="DL67">
        <f>INDEX(Capacity!$S$3:$T$258,MATCH(MOD(INDEX(Capacity!$V$3:$W$258,MATCH(INDEX($BG66:$CX66,1,$DC66),Capacity!$V$3:$V$258,0),2)+DL$52,255),Capacity!$S$3:$S$258,0),2)</f>
        <v>237</v>
      </c>
      <c r="DM67">
        <f>INDEX(Capacity!$S$3:$T$258,MATCH(MOD(INDEX(Capacity!$V$3:$W$258,MATCH(INDEX($BG66:$CX66,1,$DC66),Capacity!$V$3:$V$258,0),2)+DM$52,255),Capacity!$S$3:$S$258,0),2)</f>
        <v>206</v>
      </c>
      <c r="DN67">
        <f>INDEX(Capacity!$S$3:$T$258,MATCH(MOD(INDEX(Capacity!$V$3:$W$258,MATCH(INDEX($BG66:$CX66,1,$DC66),Capacity!$V$3:$V$258,0),2)+DN$52,255),Capacity!$S$3:$S$258,0),2)</f>
        <v>21</v>
      </c>
      <c r="DO67">
        <f>INDEX(Capacity!$S$3:$T$258,MATCH(MOD(INDEX(Capacity!$V$3:$W$258,MATCH(INDEX($BG66:$CX66,1,$DC66),Capacity!$V$3:$V$258,0),2)+DO$52,255),Capacity!$S$3:$S$258,0),2)</f>
        <v>240</v>
      </c>
      <c r="DP67">
        <f>INDEX(Capacity!$S$3:$T$258,MATCH(MOD(INDEX(Capacity!$V$3:$W$258,MATCH(INDEX($BG66:$CX66,1,$DC66),Capacity!$V$3:$V$258,0),2)+DP$52,255),Capacity!$S$3:$S$258,0),2)</f>
        <v>91</v>
      </c>
    </row>
    <row r="68" spans="58:120" x14ac:dyDescent="0.25">
      <c r="BF68" s="7">
        <f t="shared" si="121"/>
        <v>16</v>
      </c>
      <c r="BG68">
        <f t="shared" si="122"/>
        <v>0</v>
      </c>
      <c r="BH68">
        <f t="shared" si="78"/>
        <v>0</v>
      </c>
      <c r="BI68">
        <f t="shared" si="79"/>
        <v>0</v>
      </c>
      <c r="BJ68">
        <f t="shared" si="80"/>
        <v>0</v>
      </c>
      <c r="BK68">
        <f t="shared" si="81"/>
        <v>0</v>
      </c>
      <c r="BL68">
        <f t="shared" si="82"/>
        <v>0</v>
      </c>
      <c r="BM68">
        <f t="shared" si="83"/>
        <v>0</v>
      </c>
      <c r="BN68">
        <f t="shared" si="84"/>
        <v>0</v>
      </c>
      <c r="BO68">
        <f t="shared" si="85"/>
        <v>0</v>
      </c>
      <c r="BP68">
        <f t="shared" si="86"/>
        <v>0</v>
      </c>
      <c r="BQ68">
        <f t="shared" si="87"/>
        <v>0</v>
      </c>
      <c r="BR68">
        <f t="shared" si="88"/>
        <v>0</v>
      </c>
      <c r="BS68">
        <f t="shared" si="89"/>
        <v>0</v>
      </c>
      <c r="BT68">
        <f t="shared" si="90"/>
        <v>0</v>
      </c>
      <c r="BU68">
        <f t="shared" si="91"/>
        <v>0</v>
      </c>
      <c r="BV68">
        <f t="shared" si="92"/>
        <v>0</v>
      </c>
      <c r="BW68">
        <f t="shared" si="93"/>
        <v>235</v>
      </c>
      <c r="BX68">
        <f t="shared" si="94"/>
        <v>237</v>
      </c>
      <c r="BY68">
        <f t="shared" si="95"/>
        <v>25</v>
      </c>
      <c r="BZ68">
        <f t="shared" si="96"/>
        <v>190</v>
      </c>
      <c r="CA68">
        <f t="shared" si="97"/>
        <v>83</v>
      </c>
      <c r="CB68">
        <f t="shared" si="98"/>
        <v>197</v>
      </c>
      <c r="CC68">
        <f t="shared" si="99"/>
        <v>96</v>
      </c>
      <c r="CD68">
        <f t="shared" si="100"/>
        <v>51</v>
      </c>
      <c r="CE68">
        <f t="shared" si="101"/>
        <v>78</v>
      </c>
      <c r="CF68">
        <f t="shared" si="102"/>
        <v>202</v>
      </c>
      <c r="CG68">
        <f t="shared" si="103"/>
        <v>17</v>
      </c>
      <c r="CH68">
        <f t="shared" si="104"/>
        <v>236</v>
      </c>
      <c r="CI68">
        <f t="shared" si="105"/>
        <v>17</v>
      </c>
      <c r="CJ68">
        <f t="shared" si="106"/>
        <v>236</v>
      </c>
      <c r="CK68">
        <f t="shared" si="107"/>
        <v>17</v>
      </c>
      <c r="CL68">
        <f t="shared" si="108"/>
        <v>236</v>
      </c>
      <c r="CM68">
        <f t="shared" si="109"/>
        <v>17</v>
      </c>
      <c r="CN68">
        <f t="shared" si="110"/>
        <v>236</v>
      </c>
      <c r="CO68">
        <f t="shared" si="111"/>
        <v>0</v>
      </c>
      <c r="CP68">
        <f t="shared" si="112"/>
        <v>0</v>
      </c>
      <c r="CQ68">
        <f t="shared" si="113"/>
        <v>0</v>
      </c>
      <c r="CR68">
        <f t="shared" si="114"/>
        <v>0</v>
      </c>
      <c r="CS68">
        <f t="shared" si="115"/>
        <v>0</v>
      </c>
      <c r="CT68">
        <f t="shared" si="116"/>
        <v>0</v>
      </c>
      <c r="CU68">
        <f t="shared" si="117"/>
        <v>0</v>
      </c>
      <c r="CV68">
        <f t="shared" si="118"/>
        <v>0</v>
      </c>
      <c r="CW68">
        <f t="shared" si="119"/>
        <v>0</v>
      </c>
      <c r="CX68">
        <f t="shared" si="120"/>
        <v>0</v>
      </c>
      <c r="CZ68" s="59" t="str">
        <f t="shared" si="123"/>
        <v/>
      </c>
      <c r="DC68">
        <f t="shared" si="125"/>
        <v>17</v>
      </c>
      <c r="DD68">
        <f t="shared" si="124"/>
        <v>28</v>
      </c>
      <c r="DF68">
        <f>INDEX(Capacity!$S$3:$T$258,MATCH(MOD(INDEX(Capacity!$V$3:$W$258,MATCH(INDEX($BG67:$CX67,1,$DC67),Capacity!$V$3:$V$258,0),2)+DF$52,255),Capacity!$S$3:$S$258,0),2)</f>
        <v>36</v>
      </c>
      <c r="DG68">
        <f>INDEX(Capacity!$S$3:$T$258,MATCH(MOD(INDEX(Capacity!$V$3:$W$258,MATCH(INDEX($BG67:$CX67,1,$DC67),Capacity!$V$3:$V$258,0),2)+DG$52,255),Capacity!$S$3:$S$258,0),2)</f>
        <v>69</v>
      </c>
      <c r="DH68">
        <f>INDEX(Capacity!$S$3:$T$258,MATCH(MOD(INDEX(Capacity!$V$3:$W$258,MATCH(INDEX($BG67:$CX67,1,$DC67),Capacity!$V$3:$V$258,0),2)+DH$52,255),Capacity!$S$3:$S$258,0),2)</f>
        <v>74</v>
      </c>
      <c r="DI68">
        <f>INDEX(Capacity!$S$3:$T$258,MATCH(MOD(INDEX(Capacity!$V$3:$W$258,MATCH(INDEX($BG67:$CX67,1,$DC67),Capacity!$V$3:$V$258,0),2)+DI$52,255),Capacity!$S$3:$S$258,0),2)</f>
        <v>76</v>
      </c>
      <c r="DJ68">
        <f>INDEX(Capacity!$S$3:$T$258,MATCH(MOD(INDEX(Capacity!$V$3:$W$258,MATCH(INDEX($BG67:$CX67,1,$DC67),Capacity!$V$3:$V$258,0),2)+DJ$52,255),Capacity!$S$3:$S$258,0),2)</f>
        <v>192</v>
      </c>
      <c r="DK68">
        <f>INDEX(Capacity!$S$3:$T$258,MATCH(MOD(INDEX(Capacity!$V$3:$W$258,MATCH(INDEX($BG67:$CX67,1,$DC67),Capacity!$V$3:$V$258,0),2)+DK$52,255),Capacity!$S$3:$S$258,0),2)</f>
        <v>254</v>
      </c>
      <c r="DL68">
        <f>INDEX(Capacity!$S$3:$T$258,MATCH(MOD(INDEX(Capacity!$V$3:$W$258,MATCH(INDEX($BG67:$CX67,1,$DC67),Capacity!$V$3:$V$258,0),2)+DL$52,255),Capacity!$S$3:$S$258,0),2)</f>
        <v>106</v>
      </c>
      <c r="DM68">
        <f>INDEX(Capacity!$S$3:$T$258,MATCH(MOD(INDEX(Capacity!$V$3:$W$258,MATCH(INDEX($BG67:$CX67,1,$DC67),Capacity!$V$3:$V$258,0),2)+DM$52,255),Capacity!$S$3:$S$258,0),2)</f>
        <v>78</v>
      </c>
      <c r="DN68">
        <f>INDEX(Capacity!$S$3:$T$258,MATCH(MOD(INDEX(Capacity!$V$3:$W$258,MATCH(INDEX($BG67:$CX67,1,$DC67),Capacity!$V$3:$V$258,0),2)+DN$52,255),Capacity!$S$3:$S$258,0),2)</f>
        <v>95</v>
      </c>
      <c r="DO68">
        <f>INDEX(Capacity!$S$3:$T$258,MATCH(MOD(INDEX(Capacity!$V$3:$W$258,MATCH(INDEX($BG67:$CX67,1,$DC67),Capacity!$V$3:$V$258,0),2)+DO$52,255),Capacity!$S$3:$S$258,0),2)</f>
        <v>4</v>
      </c>
      <c r="DP68">
        <f>INDEX(Capacity!$S$3:$T$258,MATCH(MOD(INDEX(Capacity!$V$3:$W$258,MATCH(INDEX($BG67:$CX67,1,$DC67),Capacity!$V$3:$V$258,0),2)+DP$52,255),Capacity!$S$3:$S$258,0),2)</f>
        <v>38</v>
      </c>
    </row>
    <row r="69" spans="58:120" x14ac:dyDescent="0.25">
      <c r="BF69" s="7">
        <f t="shared" si="121"/>
        <v>17</v>
      </c>
      <c r="BG69">
        <f t="shared" si="122"/>
        <v>0</v>
      </c>
      <c r="BH69">
        <f t="shared" si="78"/>
        <v>0</v>
      </c>
      <c r="BI69">
        <f t="shared" si="79"/>
        <v>0</v>
      </c>
      <c r="BJ69">
        <f t="shared" si="80"/>
        <v>0</v>
      </c>
      <c r="BK69">
        <f t="shared" si="81"/>
        <v>0</v>
      </c>
      <c r="BL69">
        <f t="shared" si="82"/>
        <v>0</v>
      </c>
      <c r="BM69">
        <f t="shared" si="83"/>
        <v>0</v>
      </c>
      <c r="BN69">
        <f t="shared" si="84"/>
        <v>0</v>
      </c>
      <c r="BO69">
        <f t="shared" si="85"/>
        <v>0</v>
      </c>
      <c r="BP69">
        <f t="shared" si="86"/>
        <v>0</v>
      </c>
      <c r="BQ69">
        <f t="shared" si="87"/>
        <v>0</v>
      </c>
      <c r="BR69">
        <f t="shared" si="88"/>
        <v>0</v>
      </c>
      <c r="BS69">
        <f t="shared" si="89"/>
        <v>0</v>
      </c>
      <c r="BT69">
        <f t="shared" si="90"/>
        <v>0</v>
      </c>
      <c r="BU69">
        <f t="shared" si="91"/>
        <v>0</v>
      </c>
      <c r="BV69">
        <f t="shared" si="92"/>
        <v>0</v>
      </c>
      <c r="BW69">
        <f t="shared" si="93"/>
        <v>0</v>
      </c>
      <c r="BX69">
        <f t="shared" si="94"/>
        <v>24</v>
      </c>
      <c r="BY69">
        <f t="shared" si="95"/>
        <v>58</v>
      </c>
      <c r="BZ69">
        <f t="shared" si="96"/>
        <v>184</v>
      </c>
      <c r="CA69">
        <f t="shared" si="97"/>
        <v>135</v>
      </c>
      <c r="CB69">
        <f t="shared" si="98"/>
        <v>134</v>
      </c>
      <c r="CC69">
        <f t="shared" si="99"/>
        <v>101</v>
      </c>
      <c r="CD69">
        <f t="shared" si="100"/>
        <v>221</v>
      </c>
      <c r="CE69">
        <f t="shared" si="101"/>
        <v>199</v>
      </c>
      <c r="CF69">
        <f t="shared" si="102"/>
        <v>7</v>
      </c>
      <c r="CG69">
        <f t="shared" si="103"/>
        <v>18</v>
      </c>
      <c r="CH69">
        <f t="shared" si="104"/>
        <v>236</v>
      </c>
      <c r="CI69">
        <f t="shared" si="105"/>
        <v>17</v>
      </c>
      <c r="CJ69">
        <f t="shared" si="106"/>
        <v>236</v>
      </c>
      <c r="CK69">
        <f t="shared" si="107"/>
        <v>17</v>
      </c>
      <c r="CL69">
        <f t="shared" si="108"/>
        <v>236</v>
      </c>
      <c r="CM69">
        <f t="shared" si="109"/>
        <v>17</v>
      </c>
      <c r="CN69">
        <f t="shared" si="110"/>
        <v>236</v>
      </c>
      <c r="CO69">
        <f t="shared" si="111"/>
        <v>0</v>
      </c>
      <c r="CP69">
        <f t="shared" si="112"/>
        <v>0</v>
      </c>
      <c r="CQ69">
        <f t="shared" si="113"/>
        <v>0</v>
      </c>
      <c r="CR69">
        <f t="shared" si="114"/>
        <v>0</v>
      </c>
      <c r="CS69">
        <f t="shared" si="115"/>
        <v>0</v>
      </c>
      <c r="CT69">
        <f t="shared" si="116"/>
        <v>0</v>
      </c>
      <c r="CU69">
        <f t="shared" si="117"/>
        <v>0</v>
      </c>
      <c r="CV69">
        <f t="shared" si="118"/>
        <v>0</v>
      </c>
      <c r="CW69">
        <f t="shared" si="119"/>
        <v>0</v>
      </c>
      <c r="CX69">
        <f t="shared" si="120"/>
        <v>0</v>
      </c>
      <c r="CZ69" s="59" t="str">
        <f t="shared" si="123"/>
        <v/>
      </c>
      <c r="DC69">
        <f t="shared" si="125"/>
        <v>18</v>
      </c>
      <c r="DD69">
        <f t="shared" si="124"/>
        <v>27</v>
      </c>
      <c r="DF69">
        <f>INDEX(Capacity!$S$3:$T$258,MATCH(MOD(INDEX(Capacity!$V$3:$W$258,MATCH(INDEX($BG68:$CX68,1,$DC68),Capacity!$V$3:$V$258,0),2)+DF$52,255),Capacity!$S$3:$S$258,0),2)</f>
        <v>235</v>
      </c>
      <c r="DG69">
        <f>INDEX(Capacity!$S$3:$T$258,MATCH(MOD(INDEX(Capacity!$V$3:$W$258,MATCH(INDEX($BG68:$CX68,1,$DC68),Capacity!$V$3:$V$258,0),2)+DG$52,255),Capacity!$S$3:$S$258,0),2)</f>
        <v>245</v>
      </c>
      <c r="DH69">
        <f>INDEX(Capacity!$S$3:$T$258,MATCH(MOD(INDEX(Capacity!$V$3:$W$258,MATCH(INDEX($BG68:$CX68,1,$DC68),Capacity!$V$3:$V$258,0),2)+DH$52,255),Capacity!$S$3:$S$258,0),2)</f>
        <v>35</v>
      </c>
      <c r="DI69">
        <f>INDEX(Capacity!$S$3:$T$258,MATCH(MOD(INDEX(Capacity!$V$3:$W$258,MATCH(INDEX($BG68:$CX68,1,$DC68),Capacity!$V$3:$V$258,0),2)+DI$52,255),Capacity!$S$3:$S$258,0),2)</f>
        <v>6</v>
      </c>
      <c r="DJ69">
        <f>INDEX(Capacity!$S$3:$T$258,MATCH(MOD(INDEX(Capacity!$V$3:$W$258,MATCH(INDEX($BG68:$CX68,1,$DC68),Capacity!$V$3:$V$258,0),2)+DJ$52,255),Capacity!$S$3:$S$258,0),2)</f>
        <v>212</v>
      </c>
      <c r="DK69">
        <f>INDEX(Capacity!$S$3:$T$258,MATCH(MOD(INDEX(Capacity!$V$3:$W$258,MATCH(INDEX($BG68:$CX68,1,$DC68),Capacity!$V$3:$V$258,0),2)+DK$52,255),Capacity!$S$3:$S$258,0),2)</f>
        <v>67</v>
      </c>
      <c r="DL69">
        <f>INDEX(Capacity!$S$3:$T$258,MATCH(MOD(INDEX(Capacity!$V$3:$W$258,MATCH(INDEX($BG68:$CX68,1,$DC68),Capacity!$V$3:$V$258,0),2)+DL$52,255),Capacity!$S$3:$S$258,0),2)</f>
        <v>5</v>
      </c>
      <c r="DM69">
        <f>INDEX(Capacity!$S$3:$T$258,MATCH(MOD(INDEX(Capacity!$V$3:$W$258,MATCH(INDEX($BG68:$CX68,1,$DC68),Capacity!$V$3:$V$258,0),2)+DM$52,255),Capacity!$S$3:$S$258,0),2)</f>
        <v>238</v>
      </c>
      <c r="DN69">
        <f>INDEX(Capacity!$S$3:$T$258,MATCH(MOD(INDEX(Capacity!$V$3:$W$258,MATCH(INDEX($BG68:$CX68,1,$DC68),Capacity!$V$3:$V$258,0),2)+DN$52,255),Capacity!$S$3:$S$258,0),2)</f>
        <v>137</v>
      </c>
      <c r="DO69">
        <f>INDEX(Capacity!$S$3:$T$258,MATCH(MOD(INDEX(Capacity!$V$3:$W$258,MATCH(INDEX($BG68:$CX68,1,$DC68),Capacity!$V$3:$V$258,0),2)+DO$52,255),Capacity!$S$3:$S$258,0),2)</f>
        <v>205</v>
      </c>
      <c r="DP69">
        <f>INDEX(Capacity!$S$3:$T$258,MATCH(MOD(INDEX(Capacity!$V$3:$W$258,MATCH(INDEX($BG68:$CX68,1,$DC68),Capacity!$V$3:$V$258,0),2)+DP$52,255),Capacity!$S$3:$S$258,0),2)</f>
        <v>3</v>
      </c>
    </row>
    <row r="70" spans="58:120" x14ac:dyDescent="0.25">
      <c r="BF70" s="7">
        <f t="shared" si="121"/>
        <v>18</v>
      </c>
      <c r="BG70">
        <f t="shared" si="122"/>
        <v>0</v>
      </c>
      <c r="BH70">
        <f t="shared" si="78"/>
        <v>0</v>
      </c>
      <c r="BI70">
        <f t="shared" si="79"/>
        <v>0</v>
      </c>
      <c r="BJ70">
        <f t="shared" si="80"/>
        <v>0</v>
      </c>
      <c r="BK70">
        <f t="shared" si="81"/>
        <v>0</v>
      </c>
      <c r="BL70">
        <f t="shared" si="82"/>
        <v>0</v>
      </c>
      <c r="BM70">
        <f t="shared" si="83"/>
        <v>0</v>
      </c>
      <c r="BN70">
        <f t="shared" si="84"/>
        <v>0</v>
      </c>
      <c r="BO70">
        <f t="shared" si="85"/>
        <v>0</v>
      </c>
      <c r="BP70">
        <f t="shared" si="86"/>
        <v>0</v>
      </c>
      <c r="BQ70">
        <f t="shared" si="87"/>
        <v>0</v>
      </c>
      <c r="BR70">
        <f t="shared" si="88"/>
        <v>0</v>
      </c>
      <c r="BS70">
        <f t="shared" si="89"/>
        <v>0</v>
      </c>
      <c r="BT70">
        <f t="shared" si="90"/>
        <v>0</v>
      </c>
      <c r="BU70">
        <f t="shared" si="91"/>
        <v>0</v>
      </c>
      <c r="BV70">
        <f t="shared" si="92"/>
        <v>0</v>
      </c>
      <c r="BW70">
        <f t="shared" si="93"/>
        <v>0</v>
      </c>
      <c r="BX70">
        <f t="shared" si="94"/>
        <v>0</v>
      </c>
      <c r="BY70">
        <f t="shared" si="95"/>
        <v>181</v>
      </c>
      <c r="BZ70">
        <f t="shared" si="96"/>
        <v>90</v>
      </c>
      <c r="CA70">
        <f t="shared" si="97"/>
        <v>14</v>
      </c>
      <c r="CB70">
        <f t="shared" si="98"/>
        <v>103</v>
      </c>
      <c r="CC70">
        <f t="shared" si="99"/>
        <v>255</v>
      </c>
      <c r="CD70">
        <f t="shared" si="100"/>
        <v>158</v>
      </c>
      <c r="CE70">
        <f t="shared" si="101"/>
        <v>156</v>
      </c>
      <c r="CF70">
        <f t="shared" si="102"/>
        <v>235</v>
      </c>
      <c r="CG70">
        <f t="shared" si="103"/>
        <v>171</v>
      </c>
      <c r="CH70">
        <f t="shared" si="104"/>
        <v>38</v>
      </c>
      <c r="CI70">
        <f t="shared" si="105"/>
        <v>17</v>
      </c>
      <c r="CJ70">
        <f t="shared" si="106"/>
        <v>236</v>
      </c>
      <c r="CK70">
        <f t="shared" si="107"/>
        <v>17</v>
      </c>
      <c r="CL70">
        <f t="shared" si="108"/>
        <v>236</v>
      </c>
      <c r="CM70">
        <f t="shared" si="109"/>
        <v>17</v>
      </c>
      <c r="CN70">
        <f t="shared" si="110"/>
        <v>236</v>
      </c>
      <c r="CO70">
        <f t="shared" si="111"/>
        <v>0</v>
      </c>
      <c r="CP70">
        <f t="shared" si="112"/>
        <v>0</v>
      </c>
      <c r="CQ70">
        <f t="shared" si="113"/>
        <v>0</v>
      </c>
      <c r="CR70">
        <f t="shared" si="114"/>
        <v>0</v>
      </c>
      <c r="CS70">
        <f t="shared" si="115"/>
        <v>0</v>
      </c>
      <c r="CT70">
        <f t="shared" si="116"/>
        <v>0</v>
      </c>
      <c r="CU70">
        <f t="shared" si="117"/>
        <v>0</v>
      </c>
      <c r="CV70">
        <f t="shared" si="118"/>
        <v>0</v>
      </c>
      <c r="CW70">
        <f t="shared" si="119"/>
        <v>0</v>
      </c>
      <c r="CX70">
        <f t="shared" si="120"/>
        <v>0</v>
      </c>
      <c r="CZ70" s="59" t="str">
        <f t="shared" si="123"/>
        <v/>
      </c>
      <c r="DC70">
        <f t="shared" si="125"/>
        <v>19</v>
      </c>
      <c r="DD70">
        <f t="shared" si="124"/>
        <v>26</v>
      </c>
      <c r="DF70">
        <f>INDEX(Capacity!$S$3:$T$258,MATCH(MOD(INDEX(Capacity!$V$3:$W$258,MATCH(INDEX($BG69:$CX69,1,$DC69),Capacity!$V$3:$V$258,0),2)+DF$52,255),Capacity!$S$3:$S$258,0),2)</f>
        <v>24</v>
      </c>
      <c r="DG70">
        <f>INDEX(Capacity!$S$3:$T$258,MATCH(MOD(INDEX(Capacity!$V$3:$W$258,MATCH(INDEX($BG69:$CX69,1,$DC69),Capacity!$V$3:$V$258,0),2)+DG$52,255),Capacity!$S$3:$S$258,0),2)</f>
        <v>143</v>
      </c>
      <c r="DH70">
        <f>INDEX(Capacity!$S$3:$T$258,MATCH(MOD(INDEX(Capacity!$V$3:$W$258,MATCH(INDEX($BG69:$CX69,1,$DC69),Capacity!$V$3:$V$258,0),2)+DH$52,255),Capacity!$S$3:$S$258,0),2)</f>
        <v>226</v>
      </c>
      <c r="DI70">
        <f>INDEX(Capacity!$S$3:$T$258,MATCH(MOD(INDEX(Capacity!$V$3:$W$258,MATCH(INDEX($BG69:$CX69,1,$DC69),Capacity!$V$3:$V$258,0),2)+DI$52,255),Capacity!$S$3:$S$258,0),2)</f>
        <v>137</v>
      </c>
      <c r="DJ70">
        <f>INDEX(Capacity!$S$3:$T$258,MATCH(MOD(INDEX(Capacity!$V$3:$W$258,MATCH(INDEX($BG69:$CX69,1,$DC69),Capacity!$V$3:$V$258,0),2)+DJ$52,255),Capacity!$S$3:$S$258,0),2)</f>
        <v>225</v>
      </c>
      <c r="DK70">
        <f>INDEX(Capacity!$S$3:$T$258,MATCH(MOD(INDEX(Capacity!$V$3:$W$258,MATCH(INDEX($BG69:$CX69,1,$DC69),Capacity!$V$3:$V$258,0),2)+DK$52,255),Capacity!$S$3:$S$258,0),2)</f>
        <v>154</v>
      </c>
      <c r="DL70">
        <f>INDEX(Capacity!$S$3:$T$258,MATCH(MOD(INDEX(Capacity!$V$3:$W$258,MATCH(INDEX($BG69:$CX69,1,$DC69),Capacity!$V$3:$V$258,0),2)+DL$52,255),Capacity!$S$3:$S$258,0),2)</f>
        <v>67</v>
      </c>
      <c r="DM70">
        <f>INDEX(Capacity!$S$3:$T$258,MATCH(MOD(INDEX(Capacity!$V$3:$W$258,MATCH(INDEX($BG69:$CX69,1,$DC69),Capacity!$V$3:$V$258,0),2)+DM$52,255),Capacity!$S$3:$S$258,0),2)</f>
        <v>91</v>
      </c>
      <c r="DN70">
        <f>INDEX(Capacity!$S$3:$T$258,MATCH(MOD(INDEX(Capacity!$V$3:$W$258,MATCH(INDEX($BG69:$CX69,1,$DC69),Capacity!$V$3:$V$258,0),2)+DN$52,255),Capacity!$S$3:$S$258,0),2)</f>
        <v>236</v>
      </c>
      <c r="DO70">
        <f>INDEX(Capacity!$S$3:$T$258,MATCH(MOD(INDEX(Capacity!$V$3:$W$258,MATCH(INDEX($BG69:$CX69,1,$DC69),Capacity!$V$3:$V$258,0),2)+DO$52,255),Capacity!$S$3:$S$258,0),2)</f>
        <v>185</v>
      </c>
      <c r="DP70">
        <f>INDEX(Capacity!$S$3:$T$258,MATCH(MOD(INDEX(Capacity!$V$3:$W$258,MATCH(INDEX($BG69:$CX69,1,$DC69),Capacity!$V$3:$V$258,0),2)+DP$52,255),Capacity!$S$3:$S$258,0),2)</f>
        <v>202</v>
      </c>
    </row>
    <row r="71" spans="58:120" x14ac:dyDescent="0.25">
      <c r="BF71" s="7">
        <f t="shared" si="121"/>
        <v>19</v>
      </c>
      <c r="BG71">
        <f t="shared" si="122"/>
        <v>0</v>
      </c>
      <c r="BH71">
        <f t="shared" si="78"/>
        <v>0</v>
      </c>
      <c r="BI71">
        <f t="shared" si="79"/>
        <v>0</v>
      </c>
      <c r="BJ71">
        <f t="shared" si="80"/>
        <v>0</v>
      </c>
      <c r="BK71">
        <f t="shared" si="81"/>
        <v>0</v>
      </c>
      <c r="BL71">
        <f t="shared" si="82"/>
        <v>0</v>
      </c>
      <c r="BM71">
        <f t="shared" si="83"/>
        <v>0</v>
      </c>
      <c r="BN71">
        <f t="shared" si="84"/>
        <v>0</v>
      </c>
      <c r="BO71">
        <f t="shared" si="85"/>
        <v>0</v>
      </c>
      <c r="BP71">
        <f t="shared" si="86"/>
        <v>0</v>
      </c>
      <c r="BQ71">
        <f t="shared" si="87"/>
        <v>0</v>
      </c>
      <c r="BR71">
        <f t="shared" si="88"/>
        <v>0</v>
      </c>
      <c r="BS71">
        <f t="shared" si="89"/>
        <v>0</v>
      </c>
      <c r="BT71">
        <f t="shared" si="90"/>
        <v>0</v>
      </c>
      <c r="BU71">
        <f t="shared" si="91"/>
        <v>0</v>
      </c>
      <c r="BV71">
        <f t="shared" si="92"/>
        <v>0</v>
      </c>
      <c r="BW71">
        <f t="shared" si="93"/>
        <v>0</v>
      </c>
      <c r="BX71">
        <f t="shared" si="94"/>
        <v>0</v>
      </c>
      <c r="BY71">
        <f t="shared" si="95"/>
        <v>0</v>
      </c>
      <c r="BZ71">
        <f t="shared" si="96"/>
        <v>206</v>
      </c>
      <c r="CA71">
        <f t="shared" si="97"/>
        <v>179</v>
      </c>
      <c r="CB71">
        <f t="shared" si="98"/>
        <v>153</v>
      </c>
      <c r="CC71">
        <f t="shared" si="99"/>
        <v>119</v>
      </c>
      <c r="CD71">
        <f t="shared" si="100"/>
        <v>120</v>
      </c>
      <c r="CE71">
        <f t="shared" si="101"/>
        <v>29</v>
      </c>
      <c r="CF71">
        <f t="shared" si="102"/>
        <v>223</v>
      </c>
      <c r="CG71">
        <f t="shared" si="103"/>
        <v>228</v>
      </c>
      <c r="CH71">
        <f t="shared" si="104"/>
        <v>175</v>
      </c>
      <c r="CI71">
        <f t="shared" si="105"/>
        <v>110</v>
      </c>
      <c r="CJ71">
        <f t="shared" si="106"/>
        <v>236</v>
      </c>
      <c r="CK71">
        <f t="shared" si="107"/>
        <v>17</v>
      </c>
      <c r="CL71">
        <f t="shared" si="108"/>
        <v>236</v>
      </c>
      <c r="CM71">
        <f t="shared" si="109"/>
        <v>17</v>
      </c>
      <c r="CN71">
        <f t="shared" si="110"/>
        <v>236</v>
      </c>
      <c r="CO71">
        <f t="shared" si="111"/>
        <v>0</v>
      </c>
      <c r="CP71">
        <f t="shared" si="112"/>
        <v>0</v>
      </c>
      <c r="CQ71">
        <f t="shared" si="113"/>
        <v>0</v>
      </c>
      <c r="CR71">
        <f t="shared" si="114"/>
        <v>0</v>
      </c>
      <c r="CS71">
        <f t="shared" si="115"/>
        <v>0</v>
      </c>
      <c r="CT71">
        <f t="shared" si="116"/>
        <v>0</v>
      </c>
      <c r="CU71">
        <f t="shared" si="117"/>
        <v>0</v>
      </c>
      <c r="CV71">
        <f t="shared" si="118"/>
        <v>0</v>
      </c>
      <c r="CW71">
        <f t="shared" si="119"/>
        <v>0</v>
      </c>
      <c r="CX71">
        <f t="shared" si="120"/>
        <v>0</v>
      </c>
      <c r="CZ71" s="59" t="str">
        <f t="shared" si="123"/>
        <v/>
      </c>
      <c r="DC71">
        <f t="shared" si="125"/>
        <v>20</v>
      </c>
      <c r="DD71">
        <f t="shared" si="124"/>
        <v>25</v>
      </c>
      <c r="DF71">
        <f>INDEX(Capacity!$S$3:$T$258,MATCH(MOD(INDEX(Capacity!$V$3:$W$258,MATCH(INDEX($BG70:$CX70,1,$DC70),Capacity!$V$3:$V$258,0),2)+DF$52,255),Capacity!$S$3:$S$258,0),2)</f>
        <v>181</v>
      </c>
      <c r="DG71">
        <f>INDEX(Capacity!$S$3:$T$258,MATCH(MOD(INDEX(Capacity!$V$3:$W$258,MATCH(INDEX($BG70:$CX70,1,$DC70),Capacity!$V$3:$V$258,0),2)+DG$52,255),Capacity!$S$3:$S$258,0),2)</f>
        <v>148</v>
      </c>
      <c r="DH71">
        <f>INDEX(Capacity!$S$3:$T$258,MATCH(MOD(INDEX(Capacity!$V$3:$W$258,MATCH(INDEX($BG70:$CX70,1,$DC70),Capacity!$V$3:$V$258,0),2)+DH$52,255),Capacity!$S$3:$S$258,0),2)</f>
        <v>189</v>
      </c>
      <c r="DI71">
        <f>INDEX(Capacity!$S$3:$T$258,MATCH(MOD(INDEX(Capacity!$V$3:$W$258,MATCH(INDEX($BG70:$CX70,1,$DC70),Capacity!$V$3:$V$258,0),2)+DI$52,255),Capacity!$S$3:$S$258,0),2)</f>
        <v>254</v>
      </c>
      <c r="DJ71">
        <f>INDEX(Capacity!$S$3:$T$258,MATCH(MOD(INDEX(Capacity!$V$3:$W$258,MATCH(INDEX($BG70:$CX70,1,$DC70),Capacity!$V$3:$V$258,0),2)+DJ$52,255),Capacity!$S$3:$S$258,0),2)</f>
        <v>136</v>
      </c>
      <c r="DK71">
        <f>INDEX(Capacity!$S$3:$T$258,MATCH(MOD(INDEX(Capacity!$V$3:$W$258,MATCH(INDEX($BG70:$CX70,1,$DC70),Capacity!$V$3:$V$258,0),2)+DK$52,255),Capacity!$S$3:$S$258,0),2)</f>
        <v>230</v>
      </c>
      <c r="DL71">
        <f>INDEX(Capacity!$S$3:$T$258,MATCH(MOD(INDEX(Capacity!$V$3:$W$258,MATCH(INDEX($BG70:$CX70,1,$DC70),Capacity!$V$3:$V$258,0),2)+DL$52,255),Capacity!$S$3:$S$258,0),2)</f>
        <v>129</v>
      </c>
      <c r="DM71">
        <f>INDEX(Capacity!$S$3:$T$258,MATCH(MOD(INDEX(Capacity!$V$3:$W$258,MATCH(INDEX($BG70:$CX70,1,$DC70),Capacity!$V$3:$V$258,0),2)+DM$52,255),Capacity!$S$3:$S$258,0),2)</f>
        <v>52</v>
      </c>
      <c r="DN71">
        <f>INDEX(Capacity!$S$3:$T$258,MATCH(MOD(INDEX(Capacity!$V$3:$W$258,MATCH(INDEX($BG70:$CX70,1,$DC70),Capacity!$V$3:$V$258,0),2)+DN$52,255),Capacity!$S$3:$S$258,0),2)</f>
        <v>79</v>
      </c>
      <c r="DO71">
        <f>INDEX(Capacity!$S$3:$T$258,MATCH(MOD(INDEX(Capacity!$V$3:$W$258,MATCH(INDEX($BG70:$CX70,1,$DC70),Capacity!$V$3:$V$258,0),2)+DO$52,255),Capacity!$S$3:$S$258,0),2)</f>
        <v>137</v>
      </c>
      <c r="DP71">
        <f>INDEX(Capacity!$S$3:$T$258,MATCH(MOD(INDEX(Capacity!$V$3:$W$258,MATCH(INDEX($BG70:$CX70,1,$DC70),Capacity!$V$3:$V$258,0),2)+DP$52,255),Capacity!$S$3:$S$258,0),2)</f>
        <v>127</v>
      </c>
    </row>
    <row r="72" spans="58:120" x14ac:dyDescent="0.25">
      <c r="BF72" s="7">
        <f t="shared" si="121"/>
        <v>20</v>
      </c>
      <c r="BG72">
        <f t="shared" si="122"/>
        <v>0</v>
      </c>
      <c r="BH72">
        <f t="shared" si="78"/>
        <v>0</v>
      </c>
      <c r="BI72">
        <f t="shared" si="79"/>
        <v>0</v>
      </c>
      <c r="BJ72">
        <f t="shared" si="80"/>
        <v>0</v>
      </c>
      <c r="BK72">
        <f t="shared" si="81"/>
        <v>0</v>
      </c>
      <c r="BL72">
        <f t="shared" si="82"/>
        <v>0</v>
      </c>
      <c r="BM72">
        <f t="shared" si="83"/>
        <v>0</v>
      </c>
      <c r="BN72">
        <f t="shared" si="84"/>
        <v>0</v>
      </c>
      <c r="BO72">
        <f t="shared" si="85"/>
        <v>0</v>
      </c>
      <c r="BP72">
        <f t="shared" si="86"/>
        <v>0</v>
      </c>
      <c r="BQ72">
        <f t="shared" si="87"/>
        <v>0</v>
      </c>
      <c r="BR72">
        <f t="shared" si="88"/>
        <v>0</v>
      </c>
      <c r="BS72">
        <f t="shared" si="89"/>
        <v>0</v>
      </c>
      <c r="BT72">
        <f t="shared" si="90"/>
        <v>0</v>
      </c>
      <c r="BU72">
        <f t="shared" si="91"/>
        <v>0</v>
      </c>
      <c r="BV72">
        <f t="shared" si="92"/>
        <v>0</v>
      </c>
      <c r="BW72">
        <f t="shared" si="93"/>
        <v>0</v>
      </c>
      <c r="BX72">
        <f t="shared" si="94"/>
        <v>0</v>
      </c>
      <c r="BY72">
        <f t="shared" si="95"/>
        <v>0</v>
      </c>
      <c r="BZ72">
        <f t="shared" si="96"/>
        <v>0</v>
      </c>
      <c r="CA72">
        <f t="shared" si="97"/>
        <v>219</v>
      </c>
      <c r="CB72">
        <f t="shared" si="98"/>
        <v>50</v>
      </c>
      <c r="CC72">
        <f t="shared" si="99"/>
        <v>162</v>
      </c>
      <c r="CD72">
        <f t="shared" si="100"/>
        <v>3</v>
      </c>
      <c r="CE72">
        <f t="shared" si="101"/>
        <v>103</v>
      </c>
      <c r="CF72">
        <f t="shared" si="102"/>
        <v>238</v>
      </c>
      <c r="CG72">
        <f t="shared" si="103"/>
        <v>27</v>
      </c>
      <c r="CH72">
        <f t="shared" si="104"/>
        <v>8</v>
      </c>
      <c r="CI72">
        <f t="shared" si="105"/>
        <v>58</v>
      </c>
      <c r="CJ72">
        <f t="shared" si="106"/>
        <v>8</v>
      </c>
      <c r="CK72">
        <f t="shared" si="107"/>
        <v>17</v>
      </c>
      <c r="CL72">
        <f t="shared" si="108"/>
        <v>236</v>
      </c>
      <c r="CM72">
        <f t="shared" si="109"/>
        <v>17</v>
      </c>
      <c r="CN72">
        <f t="shared" si="110"/>
        <v>236</v>
      </c>
      <c r="CO72">
        <f t="shared" si="111"/>
        <v>0</v>
      </c>
      <c r="CP72">
        <f t="shared" si="112"/>
        <v>0</v>
      </c>
      <c r="CQ72">
        <f t="shared" si="113"/>
        <v>0</v>
      </c>
      <c r="CR72">
        <f t="shared" si="114"/>
        <v>0</v>
      </c>
      <c r="CS72">
        <f t="shared" si="115"/>
        <v>0</v>
      </c>
      <c r="CT72">
        <f t="shared" si="116"/>
        <v>0</v>
      </c>
      <c r="CU72">
        <f t="shared" si="117"/>
        <v>0</v>
      </c>
      <c r="CV72">
        <f t="shared" si="118"/>
        <v>0</v>
      </c>
      <c r="CW72">
        <f t="shared" si="119"/>
        <v>0</v>
      </c>
      <c r="CX72">
        <f t="shared" si="120"/>
        <v>0</v>
      </c>
      <c r="CZ72" s="59" t="str">
        <f t="shared" si="123"/>
        <v/>
      </c>
      <c r="DC72">
        <f t="shared" si="125"/>
        <v>21</v>
      </c>
      <c r="DD72">
        <f t="shared" si="124"/>
        <v>24</v>
      </c>
      <c r="DF72">
        <f>INDEX(Capacity!$S$3:$T$258,MATCH(MOD(INDEX(Capacity!$V$3:$W$258,MATCH(INDEX($BG71:$CX71,1,$DC71),Capacity!$V$3:$V$258,0),2)+DF$52,255),Capacity!$S$3:$S$258,0),2)</f>
        <v>206</v>
      </c>
      <c r="DG72">
        <f>INDEX(Capacity!$S$3:$T$258,MATCH(MOD(INDEX(Capacity!$V$3:$W$258,MATCH(INDEX($BG71:$CX71,1,$DC71),Capacity!$V$3:$V$258,0),2)+DG$52,255),Capacity!$S$3:$S$258,0),2)</f>
        <v>104</v>
      </c>
      <c r="DH72">
        <f>INDEX(Capacity!$S$3:$T$258,MATCH(MOD(INDEX(Capacity!$V$3:$W$258,MATCH(INDEX($BG71:$CX71,1,$DC71),Capacity!$V$3:$V$258,0),2)+DH$52,255),Capacity!$S$3:$S$258,0),2)</f>
        <v>171</v>
      </c>
      <c r="DI72">
        <f>INDEX(Capacity!$S$3:$T$258,MATCH(MOD(INDEX(Capacity!$V$3:$W$258,MATCH(INDEX($BG71:$CX71,1,$DC71),Capacity!$V$3:$V$258,0),2)+DI$52,255),Capacity!$S$3:$S$258,0),2)</f>
        <v>213</v>
      </c>
      <c r="DJ72">
        <f>INDEX(Capacity!$S$3:$T$258,MATCH(MOD(INDEX(Capacity!$V$3:$W$258,MATCH(INDEX($BG71:$CX71,1,$DC71),Capacity!$V$3:$V$258,0),2)+DJ$52,255),Capacity!$S$3:$S$258,0),2)</f>
        <v>123</v>
      </c>
      <c r="DK72">
        <f>INDEX(Capacity!$S$3:$T$258,MATCH(MOD(INDEX(Capacity!$V$3:$W$258,MATCH(INDEX($BG71:$CX71,1,$DC71),Capacity!$V$3:$V$258,0),2)+DK$52,255),Capacity!$S$3:$S$258,0),2)</f>
        <v>122</v>
      </c>
      <c r="DL72">
        <f>INDEX(Capacity!$S$3:$T$258,MATCH(MOD(INDEX(Capacity!$V$3:$W$258,MATCH(INDEX($BG71:$CX71,1,$DC71),Capacity!$V$3:$V$258,0),2)+DL$52,255),Capacity!$S$3:$S$258,0),2)</f>
        <v>49</v>
      </c>
      <c r="DM72">
        <f>INDEX(Capacity!$S$3:$T$258,MATCH(MOD(INDEX(Capacity!$V$3:$W$258,MATCH(INDEX($BG71:$CX71,1,$DC71),Capacity!$V$3:$V$258,0),2)+DM$52,255),Capacity!$S$3:$S$258,0),2)</f>
        <v>255</v>
      </c>
      <c r="DN72">
        <f>INDEX(Capacity!$S$3:$T$258,MATCH(MOD(INDEX(Capacity!$V$3:$W$258,MATCH(INDEX($BG71:$CX71,1,$DC71),Capacity!$V$3:$V$258,0),2)+DN$52,255),Capacity!$S$3:$S$258,0),2)</f>
        <v>167</v>
      </c>
      <c r="DO72">
        <f>INDEX(Capacity!$S$3:$T$258,MATCH(MOD(INDEX(Capacity!$V$3:$W$258,MATCH(INDEX($BG71:$CX71,1,$DC71),Capacity!$V$3:$V$258,0),2)+DO$52,255),Capacity!$S$3:$S$258,0),2)</f>
        <v>84</v>
      </c>
      <c r="DP72">
        <f>INDEX(Capacity!$S$3:$T$258,MATCH(MOD(INDEX(Capacity!$V$3:$W$258,MATCH(INDEX($BG71:$CX71,1,$DC71),Capacity!$V$3:$V$258,0),2)+DP$52,255),Capacity!$S$3:$S$258,0),2)</f>
        <v>228</v>
      </c>
    </row>
    <row r="73" spans="58:120" x14ac:dyDescent="0.25">
      <c r="BF73" s="7">
        <f t="shared" si="121"/>
        <v>21</v>
      </c>
      <c r="BG73">
        <f t="shared" si="122"/>
        <v>0</v>
      </c>
      <c r="BH73">
        <f t="shared" si="78"/>
        <v>0</v>
      </c>
      <c r="BI73">
        <f t="shared" si="79"/>
        <v>0</v>
      </c>
      <c r="BJ73">
        <f t="shared" si="80"/>
        <v>0</v>
      </c>
      <c r="BK73">
        <f t="shared" si="81"/>
        <v>0</v>
      </c>
      <c r="BL73">
        <f t="shared" si="82"/>
        <v>0</v>
      </c>
      <c r="BM73">
        <f t="shared" si="83"/>
        <v>0</v>
      </c>
      <c r="BN73">
        <f t="shared" si="84"/>
        <v>0</v>
      </c>
      <c r="BO73">
        <f t="shared" si="85"/>
        <v>0</v>
      </c>
      <c r="BP73">
        <f t="shared" si="86"/>
        <v>0</v>
      </c>
      <c r="BQ73">
        <f t="shared" si="87"/>
        <v>0</v>
      </c>
      <c r="BR73">
        <f t="shared" si="88"/>
        <v>0</v>
      </c>
      <c r="BS73">
        <f t="shared" si="89"/>
        <v>0</v>
      </c>
      <c r="BT73">
        <f t="shared" si="90"/>
        <v>0</v>
      </c>
      <c r="BU73">
        <f t="shared" si="91"/>
        <v>0</v>
      </c>
      <c r="BV73">
        <f t="shared" si="92"/>
        <v>0</v>
      </c>
      <c r="BW73">
        <f t="shared" si="93"/>
        <v>0</v>
      </c>
      <c r="BX73">
        <f t="shared" si="94"/>
        <v>0</v>
      </c>
      <c r="BY73">
        <f t="shared" si="95"/>
        <v>0</v>
      </c>
      <c r="BZ73">
        <f t="shared" si="96"/>
        <v>0</v>
      </c>
      <c r="CA73">
        <f t="shared" si="97"/>
        <v>0</v>
      </c>
      <c r="CB73">
        <f t="shared" si="98"/>
        <v>196</v>
      </c>
      <c r="CC73">
        <f t="shared" si="99"/>
        <v>88</v>
      </c>
      <c r="CD73">
        <f t="shared" si="100"/>
        <v>10</v>
      </c>
      <c r="CE73">
        <f t="shared" si="101"/>
        <v>108</v>
      </c>
      <c r="CF73">
        <f t="shared" si="102"/>
        <v>132</v>
      </c>
      <c r="CG73">
        <f t="shared" si="103"/>
        <v>152</v>
      </c>
      <c r="CH73">
        <f t="shared" si="104"/>
        <v>80</v>
      </c>
      <c r="CI73">
        <f t="shared" si="105"/>
        <v>118</v>
      </c>
      <c r="CJ73">
        <f t="shared" si="106"/>
        <v>170</v>
      </c>
      <c r="CK73">
        <f t="shared" si="107"/>
        <v>155</v>
      </c>
      <c r="CL73">
        <f t="shared" si="108"/>
        <v>236</v>
      </c>
      <c r="CM73">
        <f t="shared" si="109"/>
        <v>17</v>
      </c>
      <c r="CN73">
        <f t="shared" si="110"/>
        <v>236</v>
      </c>
      <c r="CO73">
        <f t="shared" si="111"/>
        <v>0</v>
      </c>
      <c r="CP73">
        <f t="shared" si="112"/>
        <v>0</v>
      </c>
      <c r="CQ73">
        <f t="shared" si="113"/>
        <v>0</v>
      </c>
      <c r="CR73">
        <f t="shared" si="114"/>
        <v>0</v>
      </c>
      <c r="CS73">
        <f t="shared" si="115"/>
        <v>0</v>
      </c>
      <c r="CT73">
        <f t="shared" si="116"/>
        <v>0</v>
      </c>
      <c r="CU73">
        <f t="shared" si="117"/>
        <v>0</v>
      </c>
      <c r="CV73">
        <f t="shared" si="118"/>
        <v>0</v>
      </c>
      <c r="CW73">
        <f t="shared" si="119"/>
        <v>0</v>
      </c>
      <c r="CX73">
        <f t="shared" si="120"/>
        <v>0</v>
      </c>
      <c r="CZ73" s="59" t="str">
        <f t="shared" si="123"/>
        <v/>
      </c>
      <c r="DC73">
        <f t="shared" si="125"/>
        <v>22</v>
      </c>
      <c r="DD73">
        <f t="shared" si="124"/>
        <v>23</v>
      </c>
      <c r="DF73">
        <f>INDEX(Capacity!$S$3:$T$258,MATCH(MOD(INDEX(Capacity!$V$3:$W$258,MATCH(INDEX($BG72:$CX72,1,$DC72),Capacity!$V$3:$V$258,0),2)+DF$52,255),Capacity!$S$3:$S$258,0),2)</f>
        <v>219</v>
      </c>
      <c r="DG73">
        <f>INDEX(Capacity!$S$3:$T$258,MATCH(MOD(INDEX(Capacity!$V$3:$W$258,MATCH(INDEX($BG72:$CX72,1,$DC72),Capacity!$V$3:$V$258,0),2)+DG$52,255),Capacity!$S$3:$S$258,0),2)</f>
        <v>246</v>
      </c>
      <c r="DH73">
        <f>INDEX(Capacity!$S$3:$T$258,MATCH(MOD(INDEX(Capacity!$V$3:$W$258,MATCH(INDEX($BG72:$CX72,1,$DC72),Capacity!$V$3:$V$258,0),2)+DH$52,255),Capacity!$S$3:$S$258,0),2)</f>
        <v>250</v>
      </c>
      <c r="DI73">
        <f>INDEX(Capacity!$S$3:$T$258,MATCH(MOD(INDEX(Capacity!$V$3:$W$258,MATCH(INDEX($BG72:$CX72,1,$DC72),Capacity!$V$3:$V$258,0),2)+DI$52,255),Capacity!$S$3:$S$258,0),2)</f>
        <v>9</v>
      </c>
      <c r="DJ73">
        <f>INDEX(Capacity!$S$3:$T$258,MATCH(MOD(INDEX(Capacity!$V$3:$W$258,MATCH(INDEX($BG72:$CX72,1,$DC72),Capacity!$V$3:$V$258,0),2)+DJ$52,255),Capacity!$S$3:$S$258,0),2)</f>
        <v>11</v>
      </c>
      <c r="DK73">
        <f>INDEX(Capacity!$S$3:$T$258,MATCH(MOD(INDEX(Capacity!$V$3:$W$258,MATCH(INDEX($BG72:$CX72,1,$DC72),Capacity!$V$3:$V$258,0),2)+DK$52,255),Capacity!$S$3:$S$258,0),2)</f>
        <v>106</v>
      </c>
      <c r="DL73">
        <f>INDEX(Capacity!$S$3:$T$258,MATCH(MOD(INDEX(Capacity!$V$3:$W$258,MATCH(INDEX($BG72:$CX72,1,$DC72),Capacity!$V$3:$V$258,0),2)+DL$52,255),Capacity!$S$3:$S$258,0),2)</f>
        <v>131</v>
      </c>
      <c r="DM73">
        <f>INDEX(Capacity!$S$3:$T$258,MATCH(MOD(INDEX(Capacity!$V$3:$W$258,MATCH(INDEX($BG72:$CX72,1,$DC72),Capacity!$V$3:$V$258,0),2)+DM$52,255),Capacity!$S$3:$S$258,0),2)</f>
        <v>88</v>
      </c>
      <c r="DN73">
        <f>INDEX(Capacity!$S$3:$T$258,MATCH(MOD(INDEX(Capacity!$V$3:$W$258,MATCH(INDEX($BG72:$CX72,1,$DC72),Capacity!$V$3:$V$258,0),2)+DN$52,255),Capacity!$S$3:$S$258,0),2)</f>
        <v>76</v>
      </c>
      <c r="DO73">
        <f>INDEX(Capacity!$S$3:$T$258,MATCH(MOD(INDEX(Capacity!$V$3:$W$258,MATCH(INDEX($BG72:$CX72,1,$DC72),Capacity!$V$3:$V$258,0),2)+DO$52,255),Capacity!$S$3:$S$258,0),2)</f>
        <v>162</v>
      </c>
      <c r="DP73">
        <f>INDEX(Capacity!$S$3:$T$258,MATCH(MOD(INDEX(Capacity!$V$3:$W$258,MATCH(INDEX($BG72:$CX72,1,$DC72),Capacity!$V$3:$V$258,0),2)+DP$52,255),Capacity!$S$3:$S$258,0),2)</f>
        <v>138</v>
      </c>
    </row>
    <row r="74" spans="58:120" x14ac:dyDescent="0.25">
      <c r="BF74" s="7">
        <f t="shared" si="121"/>
        <v>22</v>
      </c>
      <c r="BG74">
        <f t="shared" si="122"/>
        <v>0</v>
      </c>
      <c r="BH74">
        <f t="shared" si="78"/>
        <v>0</v>
      </c>
      <c r="BI74">
        <f t="shared" si="79"/>
        <v>0</v>
      </c>
      <c r="BJ74">
        <f t="shared" si="80"/>
        <v>0</v>
      </c>
      <c r="BK74">
        <f t="shared" si="81"/>
        <v>0</v>
      </c>
      <c r="BL74">
        <f t="shared" si="82"/>
        <v>0</v>
      </c>
      <c r="BM74">
        <f t="shared" si="83"/>
        <v>0</v>
      </c>
      <c r="BN74">
        <f t="shared" si="84"/>
        <v>0</v>
      </c>
      <c r="BO74">
        <f t="shared" si="85"/>
        <v>0</v>
      </c>
      <c r="BP74">
        <f t="shared" si="86"/>
        <v>0</v>
      </c>
      <c r="BQ74">
        <f t="shared" si="87"/>
        <v>0</v>
      </c>
      <c r="BR74">
        <f t="shared" si="88"/>
        <v>0</v>
      </c>
      <c r="BS74">
        <f t="shared" si="89"/>
        <v>0</v>
      </c>
      <c r="BT74">
        <f t="shared" si="90"/>
        <v>0</v>
      </c>
      <c r="BU74">
        <f t="shared" si="91"/>
        <v>0</v>
      </c>
      <c r="BV74">
        <f t="shared" si="92"/>
        <v>0</v>
      </c>
      <c r="BW74">
        <f t="shared" si="93"/>
        <v>0</v>
      </c>
      <c r="BX74">
        <f t="shared" si="94"/>
        <v>0</v>
      </c>
      <c r="BY74">
        <f t="shared" si="95"/>
        <v>0</v>
      </c>
      <c r="BZ74">
        <f t="shared" si="96"/>
        <v>0</v>
      </c>
      <c r="CA74">
        <f t="shared" si="97"/>
        <v>0</v>
      </c>
      <c r="CB74">
        <f t="shared" si="98"/>
        <v>0</v>
      </c>
      <c r="CC74">
        <f t="shared" si="99"/>
        <v>19</v>
      </c>
      <c r="CD74">
        <f t="shared" si="100"/>
        <v>102</v>
      </c>
      <c r="CE74">
        <f t="shared" si="101"/>
        <v>22</v>
      </c>
      <c r="CF74">
        <f t="shared" si="102"/>
        <v>126</v>
      </c>
      <c r="CG74">
        <f t="shared" si="103"/>
        <v>7</v>
      </c>
      <c r="CH74">
        <f t="shared" si="104"/>
        <v>23</v>
      </c>
      <c r="CI74">
        <f t="shared" si="105"/>
        <v>245</v>
      </c>
      <c r="CJ74">
        <f t="shared" si="106"/>
        <v>64</v>
      </c>
      <c r="CK74">
        <f t="shared" si="107"/>
        <v>116</v>
      </c>
      <c r="CL74">
        <f t="shared" si="108"/>
        <v>209</v>
      </c>
      <c r="CM74">
        <f t="shared" si="109"/>
        <v>17</v>
      </c>
      <c r="CN74">
        <f t="shared" si="110"/>
        <v>236</v>
      </c>
      <c r="CO74">
        <f t="shared" si="111"/>
        <v>0</v>
      </c>
      <c r="CP74">
        <f t="shared" si="112"/>
        <v>0</v>
      </c>
      <c r="CQ74">
        <f t="shared" si="113"/>
        <v>0</v>
      </c>
      <c r="CR74">
        <f t="shared" si="114"/>
        <v>0</v>
      </c>
      <c r="CS74">
        <f t="shared" si="115"/>
        <v>0</v>
      </c>
      <c r="CT74">
        <f t="shared" si="116"/>
        <v>0</v>
      </c>
      <c r="CU74">
        <f t="shared" si="117"/>
        <v>0</v>
      </c>
      <c r="CV74">
        <f t="shared" si="118"/>
        <v>0</v>
      </c>
      <c r="CW74">
        <f t="shared" si="119"/>
        <v>0</v>
      </c>
      <c r="CX74">
        <f t="shared" si="120"/>
        <v>0</v>
      </c>
      <c r="CZ74" s="59" t="str">
        <f t="shared" si="123"/>
        <v/>
      </c>
      <c r="DC74">
        <f t="shared" si="125"/>
        <v>23</v>
      </c>
      <c r="DD74">
        <f t="shared" si="124"/>
        <v>22</v>
      </c>
      <c r="DF74">
        <f>INDEX(Capacity!$S$3:$T$258,MATCH(MOD(INDEX(Capacity!$V$3:$W$258,MATCH(INDEX($BG73:$CX73,1,$DC73),Capacity!$V$3:$V$258,0),2)+DF$52,255),Capacity!$S$3:$S$258,0),2)</f>
        <v>196</v>
      </c>
      <c r="DG74">
        <f>INDEX(Capacity!$S$3:$T$258,MATCH(MOD(INDEX(Capacity!$V$3:$W$258,MATCH(INDEX($BG73:$CX73,1,$DC73),Capacity!$V$3:$V$258,0),2)+DG$52,255),Capacity!$S$3:$S$258,0),2)</f>
        <v>75</v>
      </c>
      <c r="DH74">
        <f>INDEX(Capacity!$S$3:$T$258,MATCH(MOD(INDEX(Capacity!$V$3:$W$258,MATCH(INDEX($BG73:$CX73,1,$DC73),Capacity!$V$3:$V$258,0),2)+DH$52,255),Capacity!$S$3:$S$258,0),2)</f>
        <v>108</v>
      </c>
      <c r="DI74">
        <f>INDEX(Capacity!$S$3:$T$258,MATCH(MOD(INDEX(Capacity!$V$3:$W$258,MATCH(INDEX($BG73:$CX73,1,$DC73),Capacity!$V$3:$V$258,0),2)+DI$52,255),Capacity!$S$3:$S$258,0),2)</f>
        <v>122</v>
      </c>
      <c r="DJ74">
        <f>INDEX(Capacity!$S$3:$T$258,MATCH(MOD(INDEX(Capacity!$V$3:$W$258,MATCH(INDEX($BG73:$CX73,1,$DC73),Capacity!$V$3:$V$258,0),2)+DJ$52,255),Capacity!$S$3:$S$258,0),2)</f>
        <v>250</v>
      </c>
      <c r="DK74">
        <f>INDEX(Capacity!$S$3:$T$258,MATCH(MOD(INDEX(Capacity!$V$3:$W$258,MATCH(INDEX($BG73:$CX73,1,$DC73),Capacity!$V$3:$V$258,0),2)+DK$52,255),Capacity!$S$3:$S$258,0),2)</f>
        <v>159</v>
      </c>
      <c r="DL74">
        <f>INDEX(Capacity!$S$3:$T$258,MATCH(MOD(INDEX(Capacity!$V$3:$W$258,MATCH(INDEX($BG73:$CX73,1,$DC73),Capacity!$V$3:$V$258,0),2)+DL$52,255),Capacity!$S$3:$S$258,0),2)</f>
        <v>71</v>
      </c>
      <c r="DM74">
        <f>INDEX(Capacity!$S$3:$T$258,MATCH(MOD(INDEX(Capacity!$V$3:$W$258,MATCH(INDEX($BG73:$CX73,1,$DC73),Capacity!$V$3:$V$258,0),2)+DM$52,255),Capacity!$S$3:$S$258,0),2)</f>
        <v>131</v>
      </c>
      <c r="DN74">
        <f>INDEX(Capacity!$S$3:$T$258,MATCH(MOD(INDEX(Capacity!$V$3:$W$258,MATCH(INDEX($BG73:$CX73,1,$DC73),Capacity!$V$3:$V$258,0),2)+DN$52,255),Capacity!$S$3:$S$258,0),2)</f>
        <v>234</v>
      </c>
      <c r="DO74">
        <f>INDEX(Capacity!$S$3:$T$258,MATCH(MOD(INDEX(Capacity!$V$3:$W$258,MATCH(INDEX($BG73:$CX73,1,$DC73),Capacity!$V$3:$V$258,0),2)+DO$52,255),Capacity!$S$3:$S$258,0),2)</f>
        <v>239</v>
      </c>
      <c r="DP74">
        <f>INDEX(Capacity!$S$3:$T$258,MATCH(MOD(INDEX(Capacity!$V$3:$W$258,MATCH(INDEX($BG73:$CX73,1,$DC73),Capacity!$V$3:$V$258,0),2)+DP$52,255),Capacity!$S$3:$S$258,0),2)</f>
        <v>61</v>
      </c>
    </row>
    <row r="75" spans="58:120" x14ac:dyDescent="0.25">
      <c r="BF75" s="7">
        <f t="shared" si="121"/>
        <v>23</v>
      </c>
      <c r="BG75">
        <f t="shared" si="122"/>
        <v>0</v>
      </c>
      <c r="BH75">
        <f t="shared" si="78"/>
        <v>0</v>
      </c>
      <c r="BI75">
        <f t="shared" si="79"/>
        <v>0</v>
      </c>
      <c r="BJ75">
        <f t="shared" si="80"/>
        <v>0</v>
      </c>
      <c r="BK75">
        <f t="shared" si="81"/>
        <v>0</v>
      </c>
      <c r="BL75">
        <f t="shared" si="82"/>
        <v>0</v>
      </c>
      <c r="BM75">
        <f t="shared" si="83"/>
        <v>0</v>
      </c>
      <c r="BN75">
        <f t="shared" si="84"/>
        <v>0</v>
      </c>
      <c r="BO75">
        <f t="shared" si="85"/>
        <v>0</v>
      </c>
      <c r="BP75">
        <f t="shared" si="86"/>
        <v>0</v>
      </c>
      <c r="BQ75">
        <f t="shared" si="87"/>
        <v>0</v>
      </c>
      <c r="BR75">
        <f t="shared" si="88"/>
        <v>0</v>
      </c>
      <c r="BS75">
        <f t="shared" si="89"/>
        <v>0</v>
      </c>
      <c r="BT75">
        <f t="shared" si="90"/>
        <v>0</v>
      </c>
      <c r="BU75">
        <f t="shared" si="91"/>
        <v>0</v>
      </c>
      <c r="BV75">
        <f t="shared" si="92"/>
        <v>0</v>
      </c>
      <c r="BW75">
        <f t="shared" si="93"/>
        <v>0</v>
      </c>
      <c r="BX75">
        <f t="shared" si="94"/>
        <v>0</v>
      </c>
      <c r="BY75">
        <f t="shared" si="95"/>
        <v>0</v>
      </c>
      <c r="BZ75">
        <f t="shared" si="96"/>
        <v>0</v>
      </c>
      <c r="CA75">
        <f t="shared" si="97"/>
        <v>0</v>
      </c>
      <c r="CB75">
        <f t="shared" si="98"/>
        <v>0</v>
      </c>
      <c r="CC75">
        <f t="shared" si="99"/>
        <v>0</v>
      </c>
      <c r="CD75">
        <f t="shared" si="100"/>
        <v>18</v>
      </c>
      <c r="CE75">
        <f t="shared" si="101"/>
        <v>241</v>
      </c>
      <c r="CF75">
        <f t="shared" si="102"/>
        <v>199</v>
      </c>
      <c r="CG75">
        <f t="shared" si="103"/>
        <v>8</v>
      </c>
      <c r="CH75">
        <f t="shared" si="104"/>
        <v>175</v>
      </c>
      <c r="CI75">
        <f t="shared" si="105"/>
        <v>158</v>
      </c>
      <c r="CJ75">
        <f t="shared" si="106"/>
        <v>56</v>
      </c>
      <c r="CK75">
        <f t="shared" si="107"/>
        <v>164</v>
      </c>
      <c r="CL75">
        <f t="shared" si="108"/>
        <v>78</v>
      </c>
      <c r="CM75">
        <f t="shared" si="109"/>
        <v>195</v>
      </c>
      <c r="CN75">
        <f t="shared" si="110"/>
        <v>236</v>
      </c>
      <c r="CO75">
        <f t="shared" si="111"/>
        <v>0</v>
      </c>
      <c r="CP75">
        <f t="shared" si="112"/>
        <v>0</v>
      </c>
      <c r="CQ75">
        <f t="shared" si="113"/>
        <v>0</v>
      </c>
      <c r="CR75">
        <f t="shared" si="114"/>
        <v>0</v>
      </c>
      <c r="CS75">
        <f t="shared" si="115"/>
        <v>0</v>
      </c>
      <c r="CT75">
        <f t="shared" si="116"/>
        <v>0</v>
      </c>
      <c r="CU75">
        <f t="shared" si="117"/>
        <v>0</v>
      </c>
      <c r="CV75">
        <f t="shared" si="118"/>
        <v>0</v>
      </c>
      <c r="CW75">
        <f t="shared" si="119"/>
        <v>0</v>
      </c>
      <c r="CX75">
        <f t="shared" si="120"/>
        <v>0</v>
      </c>
      <c r="CZ75" s="59" t="str">
        <f t="shared" si="123"/>
        <v/>
      </c>
      <c r="DC75">
        <f t="shared" si="125"/>
        <v>24</v>
      </c>
      <c r="DD75">
        <f t="shared" si="124"/>
        <v>21</v>
      </c>
      <c r="DF75">
        <f>INDEX(Capacity!$S$3:$T$258,MATCH(MOD(INDEX(Capacity!$V$3:$W$258,MATCH(INDEX($BG74:$CX74,1,$DC74),Capacity!$V$3:$V$258,0),2)+DF$52,255),Capacity!$S$3:$S$258,0),2)</f>
        <v>19</v>
      </c>
      <c r="DG75">
        <f>INDEX(Capacity!$S$3:$T$258,MATCH(MOD(INDEX(Capacity!$V$3:$W$258,MATCH(INDEX($BG74:$CX74,1,$DC74),Capacity!$V$3:$V$258,0),2)+DG$52,255),Capacity!$S$3:$S$258,0),2)</f>
        <v>116</v>
      </c>
      <c r="DH75">
        <f>INDEX(Capacity!$S$3:$T$258,MATCH(MOD(INDEX(Capacity!$V$3:$W$258,MATCH(INDEX($BG74:$CX74,1,$DC74),Capacity!$V$3:$V$258,0),2)+DH$52,255),Capacity!$S$3:$S$258,0),2)</f>
        <v>231</v>
      </c>
      <c r="DI75">
        <f>INDEX(Capacity!$S$3:$T$258,MATCH(MOD(INDEX(Capacity!$V$3:$W$258,MATCH(INDEX($BG74:$CX74,1,$DC74),Capacity!$V$3:$V$258,0),2)+DI$52,255),Capacity!$S$3:$S$258,0),2)</f>
        <v>185</v>
      </c>
      <c r="DJ75">
        <f>INDEX(Capacity!$S$3:$T$258,MATCH(MOD(INDEX(Capacity!$V$3:$W$258,MATCH(INDEX($BG74:$CX74,1,$DC74),Capacity!$V$3:$V$258,0),2)+DJ$52,255),Capacity!$S$3:$S$258,0),2)</f>
        <v>15</v>
      </c>
      <c r="DK75">
        <f>INDEX(Capacity!$S$3:$T$258,MATCH(MOD(INDEX(Capacity!$V$3:$W$258,MATCH(INDEX($BG74:$CX74,1,$DC74),Capacity!$V$3:$V$258,0),2)+DK$52,255),Capacity!$S$3:$S$258,0),2)</f>
        <v>184</v>
      </c>
      <c r="DL75">
        <f>INDEX(Capacity!$S$3:$T$258,MATCH(MOD(INDEX(Capacity!$V$3:$W$258,MATCH(INDEX($BG74:$CX74,1,$DC74),Capacity!$V$3:$V$258,0),2)+DL$52,255),Capacity!$S$3:$S$258,0),2)</f>
        <v>107</v>
      </c>
      <c r="DM75">
        <f>INDEX(Capacity!$S$3:$T$258,MATCH(MOD(INDEX(Capacity!$V$3:$W$258,MATCH(INDEX($BG74:$CX74,1,$DC74),Capacity!$V$3:$V$258,0),2)+DM$52,255),Capacity!$S$3:$S$258,0),2)</f>
        <v>120</v>
      </c>
      <c r="DN75">
        <f>INDEX(Capacity!$S$3:$T$258,MATCH(MOD(INDEX(Capacity!$V$3:$W$258,MATCH(INDEX($BG74:$CX74,1,$DC74),Capacity!$V$3:$V$258,0),2)+DN$52,255),Capacity!$S$3:$S$258,0),2)</f>
        <v>208</v>
      </c>
      <c r="DO75">
        <f>INDEX(Capacity!$S$3:$T$258,MATCH(MOD(INDEX(Capacity!$V$3:$W$258,MATCH(INDEX($BG74:$CX74,1,$DC74),Capacity!$V$3:$V$258,0),2)+DO$52,255),Capacity!$S$3:$S$258,0),2)</f>
        <v>159</v>
      </c>
      <c r="DP75">
        <f>INDEX(Capacity!$S$3:$T$258,MATCH(MOD(INDEX(Capacity!$V$3:$W$258,MATCH(INDEX($BG74:$CX74,1,$DC74),Capacity!$V$3:$V$258,0),2)+DP$52,255),Capacity!$S$3:$S$258,0),2)</f>
        <v>210</v>
      </c>
    </row>
    <row r="76" spans="58:120" x14ac:dyDescent="0.25">
      <c r="BF76" s="7">
        <f t="shared" si="121"/>
        <v>24</v>
      </c>
      <c r="BG76">
        <f t="shared" si="122"/>
        <v>0</v>
      </c>
      <c r="BH76">
        <f t="shared" si="78"/>
        <v>0</v>
      </c>
      <c r="BI76">
        <f t="shared" si="79"/>
        <v>0</v>
      </c>
      <c r="BJ76">
        <f t="shared" si="80"/>
        <v>0</v>
      </c>
      <c r="BK76">
        <f t="shared" si="81"/>
        <v>0</v>
      </c>
      <c r="BL76">
        <f t="shared" si="82"/>
        <v>0</v>
      </c>
      <c r="BM76">
        <f t="shared" si="83"/>
        <v>0</v>
      </c>
      <c r="BN76">
        <f t="shared" si="84"/>
        <v>0</v>
      </c>
      <c r="BO76">
        <f t="shared" si="85"/>
        <v>0</v>
      </c>
      <c r="BP76">
        <f t="shared" si="86"/>
        <v>0</v>
      </c>
      <c r="BQ76">
        <f t="shared" si="87"/>
        <v>0</v>
      </c>
      <c r="BR76">
        <f t="shared" si="88"/>
        <v>0</v>
      </c>
      <c r="BS76">
        <f t="shared" si="89"/>
        <v>0</v>
      </c>
      <c r="BT76">
        <f t="shared" si="90"/>
        <v>0</v>
      </c>
      <c r="BU76">
        <f t="shared" si="91"/>
        <v>0</v>
      </c>
      <c r="BV76">
        <f t="shared" si="92"/>
        <v>0</v>
      </c>
      <c r="BW76">
        <f t="shared" si="93"/>
        <v>0</v>
      </c>
      <c r="BX76">
        <f t="shared" si="94"/>
        <v>0</v>
      </c>
      <c r="BY76">
        <f t="shared" si="95"/>
        <v>0</v>
      </c>
      <c r="BZ76">
        <f t="shared" si="96"/>
        <v>0</v>
      </c>
      <c r="CA76">
        <f t="shared" si="97"/>
        <v>0</v>
      </c>
      <c r="CB76">
        <f t="shared" si="98"/>
        <v>0</v>
      </c>
      <c r="CC76">
        <f t="shared" si="99"/>
        <v>0</v>
      </c>
      <c r="CD76">
        <f t="shared" si="100"/>
        <v>0</v>
      </c>
      <c r="CE76">
        <f t="shared" si="101"/>
        <v>93</v>
      </c>
      <c r="CF76">
        <f t="shared" si="102"/>
        <v>226</v>
      </c>
      <c r="CG76">
        <f t="shared" si="103"/>
        <v>46</v>
      </c>
      <c r="CH76">
        <f t="shared" si="104"/>
        <v>207</v>
      </c>
      <c r="CI76">
        <f t="shared" si="105"/>
        <v>225</v>
      </c>
      <c r="CJ76">
        <f t="shared" si="106"/>
        <v>13</v>
      </c>
      <c r="CK76">
        <f t="shared" si="107"/>
        <v>131</v>
      </c>
      <c r="CL76">
        <f t="shared" si="108"/>
        <v>239</v>
      </c>
      <c r="CM76">
        <f t="shared" si="109"/>
        <v>193</v>
      </c>
      <c r="CN76">
        <f t="shared" si="110"/>
        <v>255</v>
      </c>
      <c r="CO76">
        <f t="shared" si="111"/>
        <v>0</v>
      </c>
      <c r="CP76">
        <f t="shared" si="112"/>
        <v>0</v>
      </c>
      <c r="CQ76">
        <f t="shared" si="113"/>
        <v>0</v>
      </c>
      <c r="CR76">
        <f t="shared" si="114"/>
        <v>0</v>
      </c>
      <c r="CS76">
        <f t="shared" si="115"/>
        <v>0</v>
      </c>
      <c r="CT76">
        <f t="shared" si="116"/>
        <v>0</v>
      </c>
      <c r="CU76">
        <f t="shared" si="117"/>
        <v>0</v>
      </c>
      <c r="CV76">
        <f t="shared" si="118"/>
        <v>0</v>
      </c>
      <c r="CW76">
        <f t="shared" si="119"/>
        <v>0</v>
      </c>
      <c r="CX76">
        <f t="shared" si="120"/>
        <v>0</v>
      </c>
      <c r="CZ76" s="59" t="str">
        <f t="shared" si="123"/>
        <v/>
      </c>
      <c r="DC76">
        <f t="shared" si="125"/>
        <v>25</v>
      </c>
      <c r="DD76">
        <f t="shared" si="124"/>
        <v>20</v>
      </c>
      <c r="DF76">
        <f>INDEX(Capacity!$S$3:$T$258,MATCH(MOD(INDEX(Capacity!$V$3:$W$258,MATCH(INDEX($BG75:$CX75,1,$DC75),Capacity!$V$3:$V$258,0),2)+DF$52,255),Capacity!$S$3:$S$258,0),2)</f>
        <v>18</v>
      </c>
      <c r="DG76">
        <f>INDEX(Capacity!$S$3:$T$258,MATCH(MOD(INDEX(Capacity!$V$3:$W$258,MATCH(INDEX($BG75:$CX75,1,$DC75),Capacity!$V$3:$V$258,0),2)+DG$52,255),Capacity!$S$3:$S$258,0),2)</f>
        <v>172</v>
      </c>
      <c r="DH76">
        <f>INDEX(Capacity!$S$3:$T$258,MATCH(MOD(INDEX(Capacity!$V$3:$W$258,MATCH(INDEX($BG75:$CX75,1,$DC75),Capacity!$V$3:$V$258,0),2)+DH$52,255),Capacity!$S$3:$S$258,0),2)</f>
        <v>37</v>
      </c>
      <c r="DI76">
        <f>INDEX(Capacity!$S$3:$T$258,MATCH(MOD(INDEX(Capacity!$V$3:$W$258,MATCH(INDEX($BG75:$CX75,1,$DC75),Capacity!$V$3:$V$258,0),2)+DI$52,255),Capacity!$S$3:$S$258,0),2)</f>
        <v>38</v>
      </c>
      <c r="DJ76">
        <f>INDEX(Capacity!$S$3:$T$258,MATCH(MOD(INDEX(Capacity!$V$3:$W$258,MATCH(INDEX($BG75:$CX75,1,$DC75),Capacity!$V$3:$V$258,0),2)+DJ$52,255),Capacity!$S$3:$S$258,0),2)</f>
        <v>96</v>
      </c>
      <c r="DK76">
        <f>INDEX(Capacity!$S$3:$T$258,MATCH(MOD(INDEX(Capacity!$V$3:$W$258,MATCH(INDEX($BG75:$CX75,1,$DC75),Capacity!$V$3:$V$258,0),2)+DK$52,255),Capacity!$S$3:$S$258,0),2)</f>
        <v>127</v>
      </c>
      <c r="DL76">
        <f>INDEX(Capacity!$S$3:$T$258,MATCH(MOD(INDEX(Capacity!$V$3:$W$258,MATCH(INDEX($BG75:$CX75,1,$DC75),Capacity!$V$3:$V$258,0),2)+DL$52,255),Capacity!$S$3:$S$258,0),2)</f>
        <v>53</v>
      </c>
      <c r="DM76">
        <f>INDEX(Capacity!$S$3:$T$258,MATCH(MOD(INDEX(Capacity!$V$3:$W$258,MATCH(INDEX($BG75:$CX75,1,$DC75),Capacity!$V$3:$V$258,0),2)+DM$52,255),Capacity!$S$3:$S$258,0),2)</f>
        <v>39</v>
      </c>
      <c r="DN76">
        <f>INDEX(Capacity!$S$3:$T$258,MATCH(MOD(INDEX(Capacity!$V$3:$W$258,MATCH(INDEX($BG75:$CX75,1,$DC75),Capacity!$V$3:$V$258,0),2)+DN$52,255),Capacity!$S$3:$S$258,0),2)</f>
        <v>161</v>
      </c>
      <c r="DO76">
        <f>INDEX(Capacity!$S$3:$T$258,MATCH(MOD(INDEX(Capacity!$V$3:$W$258,MATCH(INDEX($BG75:$CX75,1,$DC75),Capacity!$V$3:$V$258,0),2)+DO$52,255),Capacity!$S$3:$S$258,0),2)</f>
        <v>2</v>
      </c>
      <c r="DP76">
        <f>INDEX(Capacity!$S$3:$T$258,MATCH(MOD(INDEX(Capacity!$V$3:$W$258,MATCH(INDEX($BG75:$CX75,1,$DC75),Capacity!$V$3:$V$258,0),2)+DP$52,255),Capacity!$S$3:$S$258,0),2)</f>
        <v>19</v>
      </c>
    </row>
    <row r="77" spans="58:120" x14ac:dyDescent="0.25">
      <c r="BF77" s="7">
        <f t="shared" si="121"/>
        <v>25</v>
      </c>
      <c r="BG77">
        <f t="shared" si="122"/>
        <v>0</v>
      </c>
      <c r="BH77">
        <f t="shared" si="78"/>
        <v>0</v>
      </c>
      <c r="BI77">
        <f t="shared" si="79"/>
        <v>0</v>
      </c>
      <c r="BJ77">
        <f t="shared" si="80"/>
        <v>0</v>
      </c>
      <c r="BK77">
        <f t="shared" si="81"/>
        <v>0</v>
      </c>
      <c r="BL77">
        <f t="shared" si="82"/>
        <v>0</v>
      </c>
      <c r="BM77">
        <f t="shared" si="83"/>
        <v>0</v>
      </c>
      <c r="BN77">
        <f t="shared" si="84"/>
        <v>0</v>
      </c>
      <c r="BO77">
        <f t="shared" si="85"/>
        <v>0</v>
      </c>
      <c r="BP77">
        <f t="shared" si="86"/>
        <v>0</v>
      </c>
      <c r="BQ77">
        <f t="shared" si="87"/>
        <v>0</v>
      </c>
      <c r="BR77">
        <f t="shared" si="88"/>
        <v>0</v>
      </c>
      <c r="BS77">
        <f t="shared" si="89"/>
        <v>0</v>
      </c>
      <c r="BT77">
        <f t="shared" si="90"/>
        <v>0</v>
      </c>
      <c r="BU77">
        <f t="shared" si="91"/>
        <v>0</v>
      </c>
      <c r="BV77">
        <f t="shared" si="92"/>
        <v>0</v>
      </c>
      <c r="BW77">
        <f t="shared" si="93"/>
        <v>0</v>
      </c>
      <c r="BX77">
        <f t="shared" si="94"/>
        <v>0</v>
      </c>
      <c r="BY77">
        <f t="shared" si="95"/>
        <v>0</v>
      </c>
      <c r="BZ77">
        <f t="shared" si="96"/>
        <v>0</v>
      </c>
      <c r="CA77">
        <f t="shared" si="97"/>
        <v>0</v>
      </c>
      <c r="CB77">
        <f t="shared" si="98"/>
        <v>0</v>
      </c>
      <c r="CC77">
        <f t="shared" si="99"/>
        <v>0</v>
      </c>
      <c r="CD77">
        <f t="shared" si="100"/>
        <v>0</v>
      </c>
      <c r="CE77">
        <f t="shared" si="101"/>
        <v>0</v>
      </c>
      <c r="CF77">
        <f t="shared" si="102"/>
        <v>246</v>
      </c>
      <c r="CG77">
        <f t="shared" si="103"/>
        <v>235</v>
      </c>
      <c r="CH77">
        <f t="shared" si="104"/>
        <v>139</v>
      </c>
      <c r="CI77">
        <f t="shared" si="105"/>
        <v>12</v>
      </c>
      <c r="CJ77">
        <f t="shared" si="106"/>
        <v>252</v>
      </c>
      <c r="CK77">
        <f t="shared" si="107"/>
        <v>229</v>
      </c>
      <c r="CL77">
        <f t="shared" si="108"/>
        <v>212</v>
      </c>
      <c r="CM77">
        <f t="shared" si="109"/>
        <v>148</v>
      </c>
      <c r="CN77">
        <f t="shared" si="110"/>
        <v>1</v>
      </c>
      <c r="CO77">
        <f t="shared" si="111"/>
        <v>34</v>
      </c>
      <c r="CP77">
        <f t="shared" si="112"/>
        <v>0</v>
      </c>
      <c r="CQ77">
        <f t="shared" si="113"/>
        <v>0</v>
      </c>
      <c r="CR77">
        <f t="shared" si="114"/>
        <v>0</v>
      </c>
      <c r="CS77">
        <f t="shared" si="115"/>
        <v>0</v>
      </c>
      <c r="CT77">
        <f t="shared" si="116"/>
        <v>0</v>
      </c>
      <c r="CU77">
        <f t="shared" si="117"/>
        <v>0</v>
      </c>
      <c r="CV77">
        <f t="shared" si="118"/>
        <v>0</v>
      </c>
      <c r="CW77">
        <f t="shared" si="119"/>
        <v>0</v>
      </c>
      <c r="CX77">
        <f t="shared" si="120"/>
        <v>0</v>
      </c>
      <c r="CZ77" s="59" t="str">
        <f t="shared" si="123"/>
        <v/>
      </c>
      <c r="DC77">
        <f t="shared" si="125"/>
        <v>26</v>
      </c>
      <c r="DD77">
        <f t="shared" si="124"/>
        <v>19</v>
      </c>
      <c r="DF77">
        <f>INDEX(Capacity!$S$3:$T$258,MATCH(MOD(INDEX(Capacity!$V$3:$W$258,MATCH(INDEX($BG76:$CX76,1,$DC76),Capacity!$V$3:$V$258,0),2)+DF$52,255),Capacity!$S$3:$S$258,0),2)</f>
        <v>93</v>
      </c>
      <c r="DG77">
        <f>INDEX(Capacity!$S$3:$T$258,MATCH(MOD(INDEX(Capacity!$V$3:$W$258,MATCH(INDEX($BG76:$CX76,1,$DC76),Capacity!$V$3:$V$258,0),2)+DG$52,255),Capacity!$S$3:$S$258,0),2)</f>
        <v>20</v>
      </c>
      <c r="DH77">
        <f>INDEX(Capacity!$S$3:$T$258,MATCH(MOD(INDEX(Capacity!$V$3:$W$258,MATCH(INDEX($BG76:$CX76,1,$DC76),Capacity!$V$3:$V$258,0),2)+DH$52,255),Capacity!$S$3:$S$258,0),2)</f>
        <v>197</v>
      </c>
      <c r="DI77">
        <f>INDEX(Capacity!$S$3:$T$258,MATCH(MOD(INDEX(Capacity!$V$3:$W$258,MATCH(INDEX($BG76:$CX76,1,$DC76),Capacity!$V$3:$V$258,0),2)+DI$52,255),Capacity!$S$3:$S$258,0),2)</f>
        <v>68</v>
      </c>
      <c r="DJ77">
        <f>INDEX(Capacity!$S$3:$T$258,MATCH(MOD(INDEX(Capacity!$V$3:$W$258,MATCH(INDEX($BG76:$CX76,1,$DC76),Capacity!$V$3:$V$258,0),2)+DJ$52,255),Capacity!$S$3:$S$258,0),2)</f>
        <v>237</v>
      </c>
      <c r="DK77">
        <f>INDEX(Capacity!$S$3:$T$258,MATCH(MOD(INDEX(Capacity!$V$3:$W$258,MATCH(INDEX($BG76:$CX76,1,$DC76),Capacity!$V$3:$V$258,0),2)+DK$52,255),Capacity!$S$3:$S$258,0),2)</f>
        <v>241</v>
      </c>
      <c r="DL77">
        <f>INDEX(Capacity!$S$3:$T$258,MATCH(MOD(INDEX(Capacity!$V$3:$W$258,MATCH(INDEX($BG76:$CX76,1,$DC76),Capacity!$V$3:$V$258,0),2)+DL$52,255),Capacity!$S$3:$S$258,0),2)</f>
        <v>102</v>
      </c>
      <c r="DM77">
        <f>INDEX(Capacity!$S$3:$T$258,MATCH(MOD(INDEX(Capacity!$V$3:$W$258,MATCH(INDEX($BG76:$CX76,1,$DC76),Capacity!$V$3:$V$258,0),2)+DM$52,255),Capacity!$S$3:$S$258,0),2)</f>
        <v>59</v>
      </c>
      <c r="DN77">
        <f>INDEX(Capacity!$S$3:$T$258,MATCH(MOD(INDEX(Capacity!$V$3:$W$258,MATCH(INDEX($BG76:$CX76,1,$DC76),Capacity!$V$3:$V$258,0),2)+DN$52,255),Capacity!$S$3:$S$258,0),2)</f>
        <v>85</v>
      </c>
      <c r="DO77">
        <f>INDEX(Capacity!$S$3:$T$258,MATCH(MOD(INDEX(Capacity!$V$3:$W$258,MATCH(INDEX($BG76:$CX76,1,$DC76),Capacity!$V$3:$V$258,0),2)+DO$52,255),Capacity!$S$3:$S$258,0),2)</f>
        <v>254</v>
      </c>
      <c r="DP77">
        <f>INDEX(Capacity!$S$3:$T$258,MATCH(MOD(INDEX(Capacity!$V$3:$W$258,MATCH(INDEX($BG76:$CX76,1,$DC76),Capacity!$V$3:$V$258,0),2)+DP$52,255),Capacity!$S$3:$S$258,0),2)</f>
        <v>34</v>
      </c>
    </row>
    <row r="78" spans="58:120" x14ac:dyDescent="0.25">
      <c r="BF78" s="7">
        <f t="shared" si="121"/>
        <v>26</v>
      </c>
      <c r="BG78">
        <f t="shared" si="122"/>
        <v>0</v>
      </c>
      <c r="BH78">
        <f t="shared" si="78"/>
        <v>0</v>
      </c>
      <c r="BI78">
        <f t="shared" si="79"/>
        <v>0</v>
      </c>
      <c r="BJ78">
        <f t="shared" si="80"/>
        <v>0</v>
      </c>
      <c r="BK78">
        <f t="shared" si="81"/>
        <v>0</v>
      </c>
      <c r="BL78">
        <f t="shared" si="82"/>
        <v>0</v>
      </c>
      <c r="BM78">
        <f t="shared" si="83"/>
        <v>0</v>
      </c>
      <c r="BN78">
        <f t="shared" si="84"/>
        <v>0</v>
      </c>
      <c r="BO78">
        <f t="shared" si="85"/>
        <v>0</v>
      </c>
      <c r="BP78">
        <f t="shared" si="86"/>
        <v>0</v>
      </c>
      <c r="BQ78">
        <f t="shared" si="87"/>
        <v>0</v>
      </c>
      <c r="BR78">
        <f t="shared" si="88"/>
        <v>0</v>
      </c>
      <c r="BS78">
        <f t="shared" si="89"/>
        <v>0</v>
      </c>
      <c r="BT78">
        <f t="shared" si="90"/>
        <v>0</v>
      </c>
      <c r="BU78">
        <f t="shared" si="91"/>
        <v>0</v>
      </c>
      <c r="BV78">
        <f t="shared" si="92"/>
        <v>0</v>
      </c>
      <c r="BW78">
        <f t="shared" si="93"/>
        <v>0</v>
      </c>
      <c r="BX78">
        <f t="shared" si="94"/>
        <v>0</v>
      </c>
      <c r="BY78">
        <f t="shared" si="95"/>
        <v>0</v>
      </c>
      <c r="BZ78">
        <f t="shared" si="96"/>
        <v>0</v>
      </c>
      <c r="CA78">
        <f t="shared" si="97"/>
        <v>0</v>
      </c>
      <c r="CB78">
        <f t="shared" si="98"/>
        <v>0</v>
      </c>
      <c r="CC78">
        <f t="shared" si="99"/>
        <v>0</v>
      </c>
      <c r="CD78">
        <f t="shared" si="100"/>
        <v>0</v>
      </c>
      <c r="CE78">
        <f t="shared" si="101"/>
        <v>0</v>
      </c>
      <c r="CF78">
        <f t="shared" si="102"/>
        <v>0</v>
      </c>
      <c r="CG78">
        <f t="shared" si="103"/>
        <v>14</v>
      </c>
      <c r="CH78">
        <f t="shared" si="104"/>
        <v>167</v>
      </c>
      <c r="CI78">
        <f t="shared" si="105"/>
        <v>90</v>
      </c>
      <c r="CJ78">
        <f t="shared" si="106"/>
        <v>7</v>
      </c>
      <c r="CK78">
        <f t="shared" si="107"/>
        <v>192</v>
      </c>
      <c r="CL78">
        <f t="shared" si="108"/>
        <v>169</v>
      </c>
      <c r="CM78">
        <f t="shared" si="109"/>
        <v>31</v>
      </c>
      <c r="CN78">
        <f t="shared" si="110"/>
        <v>204</v>
      </c>
      <c r="CO78">
        <f t="shared" si="111"/>
        <v>133</v>
      </c>
      <c r="CP78">
        <f t="shared" si="112"/>
        <v>43</v>
      </c>
      <c r="CQ78">
        <f t="shared" si="113"/>
        <v>0</v>
      </c>
      <c r="CR78">
        <f t="shared" si="114"/>
        <v>0</v>
      </c>
      <c r="CS78">
        <f t="shared" si="115"/>
        <v>0</v>
      </c>
      <c r="CT78">
        <f t="shared" si="116"/>
        <v>0</v>
      </c>
      <c r="CU78">
        <f t="shared" si="117"/>
        <v>0</v>
      </c>
      <c r="CV78">
        <f t="shared" si="118"/>
        <v>0</v>
      </c>
      <c r="CW78">
        <f t="shared" si="119"/>
        <v>0</v>
      </c>
      <c r="CX78">
        <f t="shared" si="120"/>
        <v>0</v>
      </c>
      <c r="CZ78" s="59" t="str">
        <f t="shared" si="123"/>
        <v/>
      </c>
      <c r="DC78">
        <f t="shared" si="125"/>
        <v>27</v>
      </c>
      <c r="DD78">
        <f t="shared" si="124"/>
        <v>18</v>
      </c>
      <c r="DF78">
        <f>INDEX(Capacity!$S$3:$T$258,MATCH(MOD(INDEX(Capacity!$V$3:$W$258,MATCH(INDEX($BG77:$CX77,1,$DC77),Capacity!$V$3:$V$258,0),2)+DF$52,255),Capacity!$S$3:$S$258,0),2)</f>
        <v>246</v>
      </c>
      <c r="DG78">
        <f>INDEX(Capacity!$S$3:$T$258,MATCH(MOD(INDEX(Capacity!$V$3:$W$258,MATCH(INDEX($BG77:$CX77,1,$DC77),Capacity!$V$3:$V$258,0),2)+DG$52,255),Capacity!$S$3:$S$258,0),2)</f>
        <v>229</v>
      </c>
      <c r="DH78">
        <f>INDEX(Capacity!$S$3:$T$258,MATCH(MOD(INDEX(Capacity!$V$3:$W$258,MATCH(INDEX($BG77:$CX77,1,$DC77),Capacity!$V$3:$V$258,0),2)+DH$52,255),Capacity!$S$3:$S$258,0),2)</f>
        <v>44</v>
      </c>
      <c r="DI78">
        <f>INDEX(Capacity!$S$3:$T$258,MATCH(MOD(INDEX(Capacity!$V$3:$W$258,MATCH(INDEX($BG77:$CX77,1,$DC77),Capacity!$V$3:$V$258,0),2)+DI$52,255),Capacity!$S$3:$S$258,0),2)</f>
        <v>86</v>
      </c>
      <c r="DJ78">
        <f>INDEX(Capacity!$S$3:$T$258,MATCH(MOD(INDEX(Capacity!$V$3:$W$258,MATCH(INDEX($BG77:$CX77,1,$DC77),Capacity!$V$3:$V$258,0),2)+DJ$52,255),Capacity!$S$3:$S$258,0),2)</f>
        <v>251</v>
      </c>
      <c r="DK78">
        <f>INDEX(Capacity!$S$3:$T$258,MATCH(MOD(INDEX(Capacity!$V$3:$W$258,MATCH(INDEX($BG77:$CX77,1,$DC77),Capacity!$V$3:$V$258,0),2)+DK$52,255),Capacity!$S$3:$S$258,0),2)</f>
        <v>37</v>
      </c>
      <c r="DL78">
        <f>INDEX(Capacity!$S$3:$T$258,MATCH(MOD(INDEX(Capacity!$V$3:$W$258,MATCH(INDEX($BG77:$CX77,1,$DC77),Capacity!$V$3:$V$258,0),2)+DL$52,255),Capacity!$S$3:$S$258,0),2)</f>
        <v>125</v>
      </c>
      <c r="DM78">
        <f>INDEX(Capacity!$S$3:$T$258,MATCH(MOD(INDEX(Capacity!$V$3:$W$258,MATCH(INDEX($BG77:$CX77,1,$DC77),Capacity!$V$3:$V$258,0),2)+DM$52,255),Capacity!$S$3:$S$258,0),2)</f>
        <v>139</v>
      </c>
      <c r="DN78">
        <f>INDEX(Capacity!$S$3:$T$258,MATCH(MOD(INDEX(Capacity!$V$3:$W$258,MATCH(INDEX($BG77:$CX77,1,$DC77),Capacity!$V$3:$V$258,0),2)+DN$52,255),Capacity!$S$3:$S$258,0),2)</f>
        <v>205</v>
      </c>
      <c r="DO78">
        <f>INDEX(Capacity!$S$3:$T$258,MATCH(MOD(INDEX(Capacity!$V$3:$W$258,MATCH(INDEX($BG77:$CX77,1,$DC77),Capacity!$V$3:$V$258,0),2)+DO$52,255),Capacity!$S$3:$S$258,0),2)</f>
        <v>167</v>
      </c>
      <c r="DP78">
        <f>INDEX(Capacity!$S$3:$T$258,MATCH(MOD(INDEX(Capacity!$V$3:$W$258,MATCH(INDEX($BG77:$CX77,1,$DC77),Capacity!$V$3:$V$258,0),2)+DP$52,255),Capacity!$S$3:$S$258,0),2)</f>
        <v>43</v>
      </c>
    </row>
    <row r="79" spans="58:120" x14ac:dyDescent="0.25">
      <c r="BF79" s="7">
        <f t="shared" si="121"/>
        <v>27</v>
      </c>
      <c r="BG79">
        <f t="shared" si="122"/>
        <v>0</v>
      </c>
      <c r="BH79">
        <f t="shared" si="78"/>
        <v>0</v>
      </c>
      <c r="BI79">
        <f t="shared" si="79"/>
        <v>0</v>
      </c>
      <c r="BJ79">
        <f t="shared" si="80"/>
        <v>0</v>
      </c>
      <c r="BK79">
        <f t="shared" si="81"/>
        <v>0</v>
      </c>
      <c r="BL79">
        <f t="shared" si="82"/>
        <v>0</v>
      </c>
      <c r="BM79">
        <f t="shared" si="83"/>
        <v>0</v>
      </c>
      <c r="BN79">
        <f t="shared" si="84"/>
        <v>0</v>
      </c>
      <c r="BO79">
        <f t="shared" si="85"/>
        <v>0</v>
      </c>
      <c r="BP79">
        <f t="shared" si="86"/>
        <v>0</v>
      </c>
      <c r="BQ79">
        <f t="shared" si="87"/>
        <v>0</v>
      </c>
      <c r="BR79">
        <f t="shared" si="88"/>
        <v>0</v>
      </c>
      <c r="BS79">
        <f t="shared" si="89"/>
        <v>0</v>
      </c>
      <c r="BT79">
        <f t="shared" si="90"/>
        <v>0</v>
      </c>
      <c r="BU79">
        <f t="shared" si="91"/>
        <v>0</v>
      </c>
      <c r="BV79">
        <f t="shared" si="92"/>
        <v>0</v>
      </c>
      <c r="BW79">
        <f t="shared" si="93"/>
        <v>0</v>
      </c>
      <c r="BX79">
        <f t="shared" si="94"/>
        <v>0</v>
      </c>
      <c r="BY79">
        <f t="shared" si="95"/>
        <v>0</v>
      </c>
      <c r="BZ79">
        <f t="shared" si="96"/>
        <v>0</v>
      </c>
      <c r="CA79">
        <f t="shared" si="97"/>
        <v>0</v>
      </c>
      <c r="CB79">
        <f t="shared" si="98"/>
        <v>0</v>
      </c>
      <c r="CC79">
        <f t="shared" si="99"/>
        <v>0</v>
      </c>
      <c r="CD79">
        <f t="shared" si="100"/>
        <v>0</v>
      </c>
      <c r="CE79">
        <f t="shared" si="101"/>
        <v>0</v>
      </c>
      <c r="CF79">
        <f t="shared" si="102"/>
        <v>0</v>
      </c>
      <c r="CG79">
        <f t="shared" si="103"/>
        <v>0</v>
      </c>
      <c r="CH79">
        <f t="shared" si="104"/>
        <v>195</v>
      </c>
      <c r="CI79">
        <f t="shared" si="105"/>
        <v>178</v>
      </c>
      <c r="CJ79">
        <f t="shared" si="106"/>
        <v>238</v>
      </c>
      <c r="CK79">
        <f t="shared" si="107"/>
        <v>224</v>
      </c>
      <c r="CL79">
        <f t="shared" si="108"/>
        <v>119</v>
      </c>
      <c r="CM79">
        <f t="shared" si="109"/>
        <v>12</v>
      </c>
      <c r="CN79">
        <f t="shared" si="110"/>
        <v>209</v>
      </c>
      <c r="CO79">
        <f t="shared" si="111"/>
        <v>17</v>
      </c>
      <c r="CP79">
        <f t="shared" si="112"/>
        <v>222</v>
      </c>
      <c r="CQ79">
        <f t="shared" si="113"/>
        <v>250</v>
      </c>
      <c r="CR79">
        <f t="shared" si="114"/>
        <v>0</v>
      </c>
      <c r="CS79">
        <f t="shared" si="115"/>
        <v>0</v>
      </c>
      <c r="CT79">
        <f t="shared" si="116"/>
        <v>0</v>
      </c>
      <c r="CU79">
        <f t="shared" si="117"/>
        <v>0</v>
      </c>
      <c r="CV79">
        <f t="shared" si="118"/>
        <v>0</v>
      </c>
      <c r="CW79">
        <f t="shared" si="119"/>
        <v>0</v>
      </c>
      <c r="CX79">
        <f t="shared" si="120"/>
        <v>0</v>
      </c>
      <c r="CZ79" s="59" t="str">
        <f t="shared" si="123"/>
        <v/>
      </c>
      <c r="DC79">
        <f t="shared" si="125"/>
        <v>28</v>
      </c>
      <c r="DD79">
        <f t="shared" si="124"/>
        <v>17</v>
      </c>
      <c r="DF79">
        <f>INDEX(Capacity!$S$3:$T$258,MATCH(MOD(INDEX(Capacity!$V$3:$W$258,MATCH(INDEX($BG78:$CX78,1,$DC78),Capacity!$V$3:$V$258,0),2)+DF$52,255),Capacity!$S$3:$S$258,0),2)</f>
        <v>14</v>
      </c>
      <c r="DG79">
        <f>INDEX(Capacity!$S$3:$T$258,MATCH(MOD(INDEX(Capacity!$V$3:$W$258,MATCH(INDEX($BG78:$CX78,1,$DC78),Capacity!$V$3:$V$258,0),2)+DG$52,255),Capacity!$S$3:$S$258,0),2)</f>
        <v>100</v>
      </c>
      <c r="DH79">
        <f>INDEX(Capacity!$S$3:$T$258,MATCH(MOD(INDEX(Capacity!$V$3:$W$258,MATCH(INDEX($BG78:$CX78,1,$DC78),Capacity!$V$3:$V$258,0),2)+DH$52,255),Capacity!$S$3:$S$258,0),2)</f>
        <v>232</v>
      </c>
      <c r="DI79">
        <f>INDEX(Capacity!$S$3:$T$258,MATCH(MOD(INDEX(Capacity!$V$3:$W$258,MATCH(INDEX($BG78:$CX78,1,$DC78),Capacity!$V$3:$V$258,0),2)+DI$52,255),Capacity!$S$3:$S$258,0),2)</f>
        <v>233</v>
      </c>
      <c r="DJ79">
        <f>INDEX(Capacity!$S$3:$T$258,MATCH(MOD(INDEX(Capacity!$V$3:$W$258,MATCH(INDEX($BG78:$CX78,1,$DC78),Capacity!$V$3:$V$258,0),2)+DJ$52,255),Capacity!$S$3:$S$258,0),2)</f>
        <v>32</v>
      </c>
      <c r="DK79">
        <f>INDEX(Capacity!$S$3:$T$258,MATCH(MOD(INDEX(Capacity!$V$3:$W$258,MATCH(INDEX($BG78:$CX78,1,$DC78),Capacity!$V$3:$V$258,0),2)+DK$52,255),Capacity!$S$3:$S$258,0),2)</f>
        <v>222</v>
      </c>
      <c r="DL79">
        <f>INDEX(Capacity!$S$3:$T$258,MATCH(MOD(INDEX(Capacity!$V$3:$W$258,MATCH(INDEX($BG78:$CX78,1,$DC78),Capacity!$V$3:$V$258,0),2)+DL$52,255),Capacity!$S$3:$S$258,0),2)</f>
        <v>19</v>
      </c>
      <c r="DM79">
        <f>INDEX(Capacity!$S$3:$T$258,MATCH(MOD(INDEX(Capacity!$V$3:$W$258,MATCH(INDEX($BG78:$CX78,1,$DC78),Capacity!$V$3:$V$258,0),2)+DM$52,255),Capacity!$S$3:$S$258,0),2)</f>
        <v>29</v>
      </c>
      <c r="DN79">
        <f>INDEX(Capacity!$S$3:$T$258,MATCH(MOD(INDEX(Capacity!$V$3:$W$258,MATCH(INDEX($BG78:$CX78,1,$DC78),Capacity!$V$3:$V$258,0),2)+DN$52,255),Capacity!$S$3:$S$258,0),2)</f>
        <v>148</v>
      </c>
      <c r="DO79">
        <f>INDEX(Capacity!$S$3:$T$258,MATCH(MOD(INDEX(Capacity!$V$3:$W$258,MATCH(INDEX($BG78:$CX78,1,$DC78),Capacity!$V$3:$V$258,0),2)+DO$52,255),Capacity!$S$3:$S$258,0),2)</f>
        <v>245</v>
      </c>
      <c r="DP79">
        <f>INDEX(Capacity!$S$3:$T$258,MATCH(MOD(INDEX(Capacity!$V$3:$W$258,MATCH(INDEX($BG78:$CX78,1,$DC78),Capacity!$V$3:$V$258,0),2)+DP$52,255),Capacity!$S$3:$S$258,0),2)</f>
        <v>250</v>
      </c>
    </row>
    <row r="80" spans="58:120" x14ac:dyDescent="0.25">
      <c r="BF80" s="7">
        <f t="shared" si="121"/>
        <v>28</v>
      </c>
      <c r="BG80">
        <f t="shared" si="122"/>
        <v>0</v>
      </c>
      <c r="BH80">
        <f t="shared" si="78"/>
        <v>0</v>
      </c>
      <c r="BI80">
        <f t="shared" si="79"/>
        <v>0</v>
      </c>
      <c r="BJ80">
        <f t="shared" si="80"/>
        <v>0</v>
      </c>
      <c r="BK80">
        <f t="shared" si="81"/>
        <v>0</v>
      </c>
      <c r="BL80">
        <f t="shared" si="82"/>
        <v>0</v>
      </c>
      <c r="BM80">
        <f t="shared" si="83"/>
        <v>0</v>
      </c>
      <c r="BN80">
        <f t="shared" si="84"/>
        <v>0</v>
      </c>
      <c r="BO80">
        <f t="shared" si="85"/>
        <v>0</v>
      </c>
      <c r="BP80">
        <f t="shared" si="86"/>
        <v>0</v>
      </c>
      <c r="BQ80">
        <f t="shared" si="87"/>
        <v>0</v>
      </c>
      <c r="BR80">
        <f t="shared" si="88"/>
        <v>0</v>
      </c>
      <c r="BS80">
        <f t="shared" si="89"/>
        <v>0</v>
      </c>
      <c r="BT80">
        <f t="shared" si="90"/>
        <v>0</v>
      </c>
      <c r="BU80">
        <f t="shared" si="91"/>
        <v>0</v>
      </c>
      <c r="BV80">
        <f t="shared" si="92"/>
        <v>0</v>
      </c>
      <c r="BW80">
        <f t="shared" si="93"/>
        <v>0</v>
      </c>
      <c r="BX80">
        <f t="shared" si="94"/>
        <v>0</v>
      </c>
      <c r="BY80">
        <f t="shared" si="95"/>
        <v>0</v>
      </c>
      <c r="BZ80">
        <f t="shared" si="96"/>
        <v>0</v>
      </c>
      <c r="CA80">
        <f t="shared" si="97"/>
        <v>0</v>
      </c>
      <c r="CB80">
        <f t="shared" si="98"/>
        <v>0</v>
      </c>
      <c r="CC80">
        <f t="shared" si="99"/>
        <v>0</v>
      </c>
      <c r="CD80">
        <f t="shared" si="100"/>
        <v>0</v>
      </c>
      <c r="CE80">
        <f t="shared" si="101"/>
        <v>0</v>
      </c>
      <c r="CF80">
        <f t="shared" si="102"/>
        <v>0</v>
      </c>
      <c r="CG80">
        <f t="shared" si="103"/>
        <v>0</v>
      </c>
      <c r="CH80">
        <f t="shared" si="104"/>
        <v>0</v>
      </c>
      <c r="CI80">
        <f t="shared" si="105"/>
        <v>203</v>
      </c>
      <c r="CJ80">
        <f t="shared" si="106"/>
        <v>246</v>
      </c>
      <c r="CK80">
        <f t="shared" si="107"/>
        <v>96</v>
      </c>
      <c r="CL80">
        <f t="shared" si="108"/>
        <v>157</v>
      </c>
      <c r="CM80">
        <f t="shared" si="109"/>
        <v>252</v>
      </c>
      <c r="CN80">
        <f t="shared" si="110"/>
        <v>17</v>
      </c>
      <c r="CO80">
        <f t="shared" si="111"/>
        <v>18</v>
      </c>
      <c r="CP80">
        <f t="shared" si="112"/>
        <v>126</v>
      </c>
      <c r="CQ80">
        <f t="shared" si="113"/>
        <v>225</v>
      </c>
      <c r="CR80">
        <f t="shared" si="114"/>
        <v>64</v>
      </c>
      <c r="CS80">
        <f t="shared" si="115"/>
        <v>0</v>
      </c>
      <c r="CT80">
        <f t="shared" si="116"/>
        <v>0</v>
      </c>
      <c r="CU80">
        <f t="shared" si="117"/>
        <v>0</v>
      </c>
      <c r="CV80">
        <f t="shared" si="118"/>
        <v>0</v>
      </c>
      <c r="CW80">
        <f t="shared" si="119"/>
        <v>0</v>
      </c>
      <c r="CX80">
        <f t="shared" si="120"/>
        <v>0</v>
      </c>
      <c r="CZ80" s="59" t="str">
        <f t="shared" si="123"/>
        <v/>
      </c>
      <c r="DC80">
        <f t="shared" si="125"/>
        <v>29</v>
      </c>
      <c r="DD80">
        <f t="shared" si="124"/>
        <v>16</v>
      </c>
      <c r="DF80">
        <f>INDEX(Capacity!$S$3:$T$258,MATCH(MOD(INDEX(Capacity!$V$3:$W$258,MATCH(INDEX($BG79:$CX79,1,$DC79),Capacity!$V$3:$V$258,0),2)+DF$52,255),Capacity!$S$3:$S$258,0),2)</f>
        <v>195</v>
      </c>
      <c r="DG80">
        <f>INDEX(Capacity!$S$3:$T$258,MATCH(MOD(INDEX(Capacity!$V$3:$W$258,MATCH(INDEX($BG79:$CX79,1,$DC79),Capacity!$V$3:$V$258,0),2)+DG$52,255),Capacity!$S$3:$S$258,0),2)</f>
        <v>121</v>
      </c>
      <c r="DH80">
        <f>INDEX(Capacity!$S$3:$T$258,MATCH(MOD(INDEX(Capacity!$V$3:$W$258,MATCH(INDEX($BG79:$CX79,1,$DC79),Capacity!$V$3:$V$258,0),2)+DH$52,255),Capacity!$S$3:$S$258,0),2)</f>
        <v>24</v>
      </c>
      <c r="DI80">
        <f>INDEX(Capacity!$S$3:$T$258,MATCH(MOD(INDEX(Capacity!$V$3:$W$258,MATCH(INDEX($BG79:$CX79,1,$DC79),Capacity!$V$3:$V$258,0),2)+DI$52,255),Capacity!$S$3:$S$258,0),2)</f>
        <v>128</v>
      </c>
      <c r="DJ80">
        <f>INDEX(Capacity!$S$3:$T$258,MATCH(MOD(INDEX(Capacity!$V$3:$W$258,MATCH(INDEX($BG79:$CX79,1,$DC79),Capacity!$V$3:$V$258,0),2)+DJ$52,255),Capacity!$S$3:$S$258,0),2)</f>
        <v>234</v>
      </c>
      <c r="DK80">
        <f>INDEX(Capacity!$S$3:$T$258,MATCH(MOD(INDEX(Capacity!$V$3:$W$258,MATCH(INDEX($BG79:$CX79,1,$DC79),Capacity!$V$3:$V$258,0),2)+DK$52,255),Capacity!$S$3:$S$258,0),2)</f>
        <v>240</v>
      </c>
      <c r="DL80">
        <f>INDEX(Capacity!$S$3:$T$258,MATCH(MOD(INDEX(Capacity!$V$3:$W$258,MATCH(INDEX($BG79:$CX79,1,$DC79),Capacity!$V$3:$V$258,0),2)+DL$52,255),Capacity!$S$3:$S$258,0),2)</f>
        <v>192</v>
      </c>
      <c r="DM80">
        <f>INDEX(Capacity!$S$3:$T$258,MATCH(MOD(INDEX(Capacity!$V$3:$W$258,MATCH(INDEX($BG79:$CX79,1,$DC79),Capacity!$V$3:$V$258,0),2)+DM$52,255),Capacity!$S$3:$S$258,0),2)</f>
        <v>3</v>
      </c>
      <c r="DN80">
        <f>INDEX(Capacity!$S$3:$T$258,MATCH(MOD(INDEX(Capacity!$V$3:$W$258,MATCH(INDEX($BG79:$CX79,1,$DC79),Capacity!$V$3:$V$258,0),2)+DN$52,255),Capacity!$S$3:$S$258,0),2)</f>
        <v>160</v>
      </c>
      <c r="DO80">
        <f>INDEX(Capacity!$S$3:$T$258,MATCH(MOD(INDEX(Capacity!$V$3:$W$258,MATCH(INDEX($BG79:$CX79,1,$DC79),Capacity!$V$3:$V$258,0),2)+DO$52,255),Capacity!$S$3:$S$258,0),2)</f>
        <v>27</v>
      </c>
      <c r="DP80">
        <f>INDEX(Capacity!$S$3:$T$258,MATCH(MOD(INDEX(Capacity!$V$3:$W$258,MATCH(INDEX($BG79:$CX79,1,$DC79),Capacity!$V$3:$V$258,0),2)+DP$52,255),Capacity!$S$3:$S$258,0),2)</f>
        <v>64</v>
      </c>
    </row>
    <row r="81" spans="26:134" x14ac:dyDescent="0.25">
      <c r="BF81" s="7">
        <f t="shared" si="121"/>
        <v>29</v>
      </c>
      <c r="BG81">
        <f t="shared" si="122"/>
        <v>0</v>
      </c>
      <c r="BH81">
        <f t="shared" si="78"/>
        <v>0</v>
      </c>
      <c r="BI81">
        <f t="shared" si="79"/>
        <v>0</v>
      </c>
      <c r="BJ81">
        <f t="shared" si="80"/>
        <v>0</v>
      </c>
      <c r="BK81">
        <f t="shared" si="81"/>
        <v>0</v>
      </c>
      <c r="BL81">
        <f t="shared" si="82"/>
        <v>0</v>
      </c>
      <c r="BM81">
        <f t="shared" si="83"/>
        <v>0</v>
      </c>
      <c r="BN81">
        <f t="shared" si="84"/>
        <v>0</v>
      </c>
      <c r="BO81">
        <f t="shared" si="85"/>
        <v>0</v>
      </c>
      <c r="BP81">
        <f t="shared" si="86"/>
        <v>0</v>
      </c>
      <c r="BQ81">
        <f t="shared" si="87"/>
        <v>0</v>
      </c>
      <c r="BR81">
        <f t="shared" si="88"/>
        <v>0</v>
      </c>
      <c r="BS81">
        <f t="shared" si="89"/>
        <v>0</v>
      </c>
      <c r="BT81">
        <f t="shared" si="90"/>
        <v>0</v>
      </c>
      <c r="BU81">
        <f t="shared" si="91"/>
        <v>0</v>
      </c>
      <c r="BV81">
        <f t="shared" si="92"/>
        <v>0</v>
      </c>
      <c r="BW81">
        <f t="shared" si="93"/>
        <v>0</v>
      </c>
      <c r="BX81">
        <f t="shared" si="94"/>
        <v>0</v>
      </c>
      <c r="BY81">
        <f t="shared" si="95"/>
        <v>0</v>
      </c>
      <c r="BZ81">
        <f t="shared" si="96"/>
        <v>0</v>
      </c>
      <c r="CA81">
        <f t="shared" si="97"/>
        <v>0</v>
      </c>
      <c r="CB81">
        <f t="shared" si="98"/>
        <v>0</v>
      </c>
      <c r="CC81">
        <f t="shared" si="99"/>
        <v>0</v>
      </c>
      <c r="CD81">
        <f t="shared" si="100"/>
        <v>0</v>
      </c>
      <c r="CE81">
        <f t="shared" si="101"/>
        <v>0</v>
      </c>
      <c r="CF81">
        <f t="shared" si="102"/>
        <v>0</v>
      </c>
      <c r="CG81">
        <f t="shared" si="103"/>
        <v>0</v>
      </c>
      <c r="CH81">
        <f t="shared" si="104"/>
        <v>0</v>
      </c>
      <c r="CI81">
        <f t="shared" si="105"/>
        <v>0</v>
      </c>
      <c r="CJ81">
        <f t="shared" si="106"/>
        <v>1</v>
      </c>
      <c r="CK81">
        <f t="shared" si="107"/>
        <v>38</v>
      </c>
      <c r="CL81">
        <f t="shared" si="108"/>
        <v>145</v>
      </c>
      <c r="CM81">
        <f t="shared" si="109"/>
        <v>73</v>
      </c>
      <c r="CN81">
        <f t="shared" si="110"/>
        <v>151</v>
      </c>
      <c r="CO81">
        <f t="shared" si="111"/>
        <v>24</v>
      </c>
      <c r="CP81">
        <f t="shared" si="112"/>
        <v>191</v>
      </c>
      <c r="CQ81">
        <f t="shared" si="113"/>
        <v>238</v>
      </c>
      <c r="CR81">
        <f t="shared" si="114"/>
        <v>199</v>
      </c>
      <c r="CS81">
        <f t="shared" si="115"/>
        <v>6</v>
      </c>
      <c r="CT81">
        <f t="shared" si="116"/>
        <v>0</v>
      </c>
      <c r="CU81">
        <f t="shared" si="117"/>
        <v>0</v>
      </c>
      <c r="CV81">
        <f t="shared" si="118"/>
        <v>0</v>
      </c>
      <c r="CW81">
        <f t="shared" si="119"/>
        <v>0</v>
      </c>
      <c r="CX81">
        <f t="shared" si="120"/>
        <v>0</v>
      </c>
      <c r="CZ81" s="59" t="str">
        <f t="shared" si="123"/>
        <v/>
      </c>
      <c r="DC81">
        <f t="shared" si="125"/>
        <v>30</v>
      </c>
      <c r="DD81">
        <f t="shared" si="124"/>
        <v>15</v>
      </c>
      <c r="DF81">
        <f>INDEX(Capacity!$S$3:$T$258,MATCH(MOD(INDEX(Capacity!$V$3:$W$258,MATCH(INDEX($BG80:$CX80,1,$DC80),Capacity!$V$3:$V$258,0),2)+DF$52,255),Capacity!$S$3:$S$258,0),2)</f>
        <v>203</v>
      </c>
      <c r="DG81">
        <f>INDEX(Capacity!$S$3:$T$258,MATCH(MOD(INDEX(Capacity!$V$3:$W$258,MATCH(INDEX($BG80:$CX80,1,$DC80),Capacity!$V$3:$V$258,0),2)+DG$52,255),Capacity!$S$3:$S$258,0),2)</f>
        <v>247</v>
      </c>
      <c r="DH81">
        <f>INDEX(Capacity!$S$3:$T$258,MATCH(MOD(INDEX(Capacity!$V$3:$W$258,MATCH(INDEX($BG80:$CX80,1,$DC80),Capacity!$V$3:$V$258,0),2)+DH$52,255),Capacity!$S$3:$S$258,0),2)</f>
        <v>70</v>
      </c>
      <c r="DI81">
        <f>INDEX(Capacity!$S$3:$T$258,MATCH(MOD(INDEX(Capacity!$V$3:$W$258,MATCH(INDEX($BG80:$CX80,1,$DC80),Capacity!$V$3:$V$258,0),2)+DI$52,255),Capacity!$S$3:$S$258,0),2)</f>
        <v>12</v>
      </c>
      <c r="DJ81">
        <f>INDEX(Capacity!$S$3:$T$258,MATCH(MOD(INDEX(Capacity!$V$3:$W$258,MATCH(INDEX($BG80:$CX80,1,$DC80),Capacity!$V$3:$V$258,0),2)+DJ$52,255),Capacity!$S$3:$S$258,0),2)</f>
        <v>181</v>
      </c>
      <c r="DK81">
        <f>INDEX(Capacity!$S$3:$T$258,MATCH(MOD(INDEX(Capacity!$V$3:$W$258,MATCH(INDEX($BG80:$CX80,1,$DC80),Capacity!$V$3:$V$258,0),2)+DK$52,255),Capacity!$S$3:$S$258,0),2)</f>
        <v>134</v>
      </c>
      <c r="DL81">
        <f>INDEX(Capacity!$S$3:$T$258,MATCH(MOD(INDEX(Capacity!$V$3:$W$258,MATCH(INDEX($BG80:$CX80,1,$DC80),Capacity!$V$3:$V$258,0),2)+DL$52,255),Capacity!$S$3:$S$258,0),2)</f>
        <v>10</v>
      </c>
      <c r="DM81">
        <f>INDEX(Capacity!$S$3:$T$258,MATCH(MOD(INDEX(Capacity!$V$3:$W$258,MATCH(INDEX($BG80:$CX80,1,$DC80),Capacity!$V$3:$V$258,0),2)+DM$52,255),Capacity!$S$3:$S$258,0),2)</f>
        <v>193</v>
      </c>
      <c r="DN81">
        <f>INDEX(Capacity!$S$3:$T$258,MATCH(MOD(INDEX(Capacity!$V$3:$W$258,MATCH(INDEX($BG80:$CX80,1,$DC80),Capacity!$V$3:$V$258,0),2)+DN$52,255),Capacity!$S$3:$S$258,0),2)</f>
        <v>15</v>
      </c>
      <c r="DO81">
        <f>INDEX(Capacity!$S$3:$T$258,MATCH(MOD(INDEX(Capacity!$V$3:$W$258,MATCH(INDEX($BG80:$CX80,1,$DC80),Capacity!$V$3:$V$258,0),2)+DO$52,255),Capacity!$S$3:$S$258,0),2)</f>
        <v>135</v>
      </c>
      <c r="DP81">
        <f>INDEX(Capacity!$S$3:$T$258,MATCH(MOD(INDEX(Capacity!$V$3:$W$258,MATCH(INDEX($BG80:$CX80,1,$DC80),Capacity!$V$3:$V$258,0),2)+DP$52,255),Capacity!$S$3:$S$258,0),2)</f>
        <v>6</v>
      </c>
    </row>
    <row r="82" spans="26:134" x14ac:dyDescent="0.25">
      <c r="BF82" s="7">
        <f t="shared" si="121"/>
        <v>30</v>
      </c>
      <c r="BG82">
        <f t="shared" si="122"/>
        <v>0</v>
      </c>
      <c r="BH82">
        <f t="shared" si="78"/>
        <v>0</v>
      </c>
      <c r="BI82">
        <f t="shared" si="79"/>
        <v>0</v>
      </c>
      <c r="BJ82">
        <f t="shared" si="80"/>
        <v>0</v>
      </c>
      <c r="BK82">
        <f t="shared" si="81"/>
        <v>0</v>
      </c>
      <c r="BL82">
        <f t="shared" si="82"/>
        <v>0</v>
      </c>
      <c r="BM82">
        <f t="shared" si="83"/>
        <v>0</v>
      </c>
      <c r="BN82">
        <f t="shared" si="84"/>
        <v>0</v>
      </c>
      <c r="BO82">
        <f t="shared" si="85"/>
        <v>0</v>
      </c>
      <c r="BP82">
        <f t="shared" si="86"/>
        <v>0</v>
      </c>
      <c r="BQ82">
        <f t="shared" si="87"/>
        <v>0</v>
      </c>
      <c r="BR82">
        <f t="shared" si="88"/>
        <v>0</v>
      </c>
      <c r="BS82">
        <f t="shared" si="89"/>
        <v>0</v>
      </c>
      <c r="BT82">
        <f t="shared" si="90"/>
        <v>0</v>
      </c>
      <c r="BU82">
        <f t="shared" si="91"/>
        <v>0</v>
      </c>
      <c r="BV82">
        <f t="shared" si="92"/>
        <v>0</v>
      </c>
      <c r="BW82">
        <f t="shared" si="93"/>
        <v>0</v>
      </c>
      <c r="BX82">
        <f t="shared" si="94"/>
        <v>0</v>
      </c>
      <c r="BY82">
        <f t="shared" si="95"/>
        <v>0</v>
      </c>
      <c r="BZ82">
        <f t="shared" si="96"/>
        <v>0</v>
      </c>
      <c r="CA82">
        <f t="shared" si="97"/>
        <v>0</v>
      </c>
      <c r="CB82">
        <f t="shared" si="98"/>
        <v>0</v>
      </c>
      <c r="CC82">
        <f t="shared" si="99"/>
        <v>0</v>
      </c>
      <c r="CD82">
        <f t="shared" si="100"/>
        <v>0</v>
      </c>
      <c r="CE82">
        <f t="shared" si="101"/>
        <v>0</v>
      </c>
      <c r="CF82">
        <f t="shared" si="102"/>
        <v>0</v>
      </c>
      <c r="CG82">
        <f t="shared" si="103"/>
        <v>0</v>
      </c>
      <c r="CH82">
        <f t="shared" si="104"/>
        <v>0</v>
      </c>
      <c r="CI82">
        <f t="shared" si="105"/>
        <v>0</v>
      </c>
      <c r="CJ82">
        <f t="shared" si="106"/>
        <v>0</v>
      </c>
      <c r="CK82">
        <f t="shared" si="107"/>
        <v>254</v>
      </c>
      <c r="CL82">
        <f t="shared" si="108"/>
        <v>83</v>
      </c>
      <c r="CM82">
        <f t="shared" si="109"/>
        <v>214</v>
      </c>
      <c r="CN82">
        <f t="shared" si="110"/>
        <v>248</v>
      </c>
      <c r="CO82">
        <f t="shared" si="111"/>
        <v>223</v>
      </c>
      <c r="CP82">
        <f t="shared" si="112"/>
        <v>225</v>
      </c>
      <c r="CQ82">
        <f t="shared" si="113"/>
        <v>177</v>
      </c>
      <c r="CR82">
        <f t="shared" si="114"/>
        <v>182</v>
      </c>
      <c r="CS82">
        <f t="shared" si="115"/>
        <v>155</v>
      </c>
      <c r="CT82">
        <f t="shared" si="116"/>
        <v>193</v>
      </c>
      <c r="CU82">
        <f t="shared" si="117"/>
        <v>0</v>
      </c>
      <c r="CV82">
        <f t="shared" si="118"/>
        <v>0</v>
      </c>
      <c r="CW82">
        <f t="shared" si="119"/>
        <v>0</v>
      </c>
      <c r="CX82">
        <f t="shared" si="120"/>
        <v>0</v>
      </c>
      <c r="CZ82" s="59" t="str">
        <f t="shared" si="123"/>
        <v/>
      </c>
      <c r="DC82">
        <f t="shared" si="125"/>
        <v>31</v>
      </c>
      <c r="DD82">
        <f t="shared" si="124"/>
        <v>14</v>
      </c>
      <c r="DF82">
        <f>INDEX(Capacity!$S$3:$T$258,MATCH(MOD(INDEX(Capacity!$V$3:$W$258,MATCH(INDEX($BG81:$CX81,1,$DC81),Capacity!$V$3:$V$258,0),2)+DF$52,255),Capacity!$S$3:$S$258,0),2)</f>
        <v>1</v>
      </c>
      <c r="DG82">
        <f>INDEX(Capacity!$S$3:$T$258,MATCH(MOD(INDEX(Capacity!$V$3:$W$258,MATCH(INDEX($BG81:$CX81,1,$DC81),Capacity!$V$3:$V$258,0),2)+DG$52,255),Capacity!$S$3:$S$258,0),2)</f>
        <v>216</v>
      </c>
      <c r="DH82">
        <f>INDEX(Capacity!$S$3:$T$258,MATCH(MOD(INDEX(Capacity!$V$3:$W$258,MATCH(INDEX($BG81:$CX81,1,$DC81),Capacity!$V$3:$V$258,0),2)+DH$52,255),Capacity!$S$3:$S$258,0),2)</f>
        <v>194</v>
      </c>
      <c r="DI82">
        <f>INDEX(Capacity!$S$3:$T$258,MATCH(MOD(INDEX(Capacity!$V$3:$W$258,MATCH(INDEX($BG81:$CX81,1,$DC81),Capacity!$V$3:$V$258,0),2)+DI$52,255),Capacity!$S$3:$S$258,0),2)</f>
        <v>159</v>
      </c>
      <c r="DJ82">
        <f>INDEX(Capacity!$S$3:$T$258,MATCH(MOD(INDEX(Capacity!$V$3:$W$258,MATCH(INDEX($BG81:$CX81,1,$DC81),Capacity!$V$3:$V$258,0),2)+DJ$52,255),Capacity!$S$3:$S$258,0),2)</f>
        <v>111</v>
      </c>
      <c r="DK82">
        <f>INDEX(Capacity!$S$3:$T$258,MATCH(MOD(INDEX(Capacity!$V$3:$W$258,MATCH(INDEX($BG81:$CX81,1,$DC81),Capacity!$V$3:$V$258,0),2)+DK$52,255),Capacity!$S$3:$S$258,0),2)</f>
        <v>199</v>
      </c>
      <c r="DL82">
        <f>INDEX(Capacity!$S$3:$T$258,MATCH(MOD(INDEX(Capacity!$V$3:$W$258,MATCH(INDEX($BG81:$CX81,1,$DC81),Capacity!$V$3:$V$258,0),2)+DL$52,255),Capacity!$S$3:$S$258,0),2)</f>
        <v>94</v>
      </c>
      <c r="DM82">
        <f>INDEX(Capacity!$S$3:$T$258,MATCH(MOD(INDEX(Capacity!$V$3:$W$258,MATCH(INDEX($BG81:$CX81,1,$DC81),Capacity!$V$3:$V$258,0),2)+DM$52,255),Capacity!$S$3:$S$258,0),2)</f>
        <v>95</v>
      </c>
      <c r="DN82">
        <f>INDEX(Capacity!$S$3:$T$258,MATCH(MOD(INDEX(Capacity!$V$3:$W$258,MATCH(INDEX($BG81:$CX81,1,$DC81),Capacity!$V$3:$V$258,0),2)+DN$52,255),Capacity!$S$3:$S$258,0),2)</f>
        <v>113</v>
      </c>
      <c r="DO82">
        <f>INDEX(Capacity!$S$3:$T$258,MATCH(MOD(INDEX(Capacity!$V$3:$W$258,MATCH(INDEX($BG81:$CX81,1,$DC81),Capacity!$V$3:$V$258,0),2)+DO$52,255),Capacity!$S$3:$S$258,0),2)</f>
        <v>157</v>
      </c>
      <c r="DP82">
        <f>INDEX(Capacity!$S$3:$T$258,MATCH(MOD(INDEX(Capacity!$V$3:$W$258,MATCH(INDEX($BG81:$CX81,1,$DC81),Capacity!$V$3:$V$258,0),2)+DP$52,255),Capacity!$S$3:$S$258,0),2)</f>
        <v>193</v>
      </c>
    </row>
    <row r="83" spans="26:134" x14ac:dyDescent="0.25">
      <c r="BF83" s="7">
        <f t="shared" si="121"/>
        <v>31</v>
      </c>
      <c r="BG83">
        <f t="shared" si="122"/>
        <v>0</v>
      </c>
      <c r="BH83">
        <f t="shared" si="78"/>
        <v>0</v>
      </c>
      <c r="BI83">
        <f t="shared" si="79"/>
        <v>0</v>
      </c>
      <c r="BJ83">
        <f t="shared" si="80"/>
        <v>0</v>
      </c>
      <c r="BK83">
        <f t="shared" si="81"/>
        <v>0</v>
      </c>
      <c r="BL83">
        <f t="shared" si="82"/>
        <v>0</v>
      </c>
      <c r="BM83">
        <f t="shared" si="83"/>
        <v>0</v>
      </c>
      <c r="BN83">
        <f t="shared" si="84"/>
        <v>0</v>
      </c>
      <c r="BO83">
        <f t="shared" si="85"/>
        <v>0</v>
      </c>
      <c r="BP83">
        <f t="shared" si="86"/>
        <v>0</v>
      </c>
      <c r="BQ83">
        <f t="shared" si="87"/>
        <v>0</v>
      </c>
      <c r="BR83">
        <f t="shared" si="88"/>
        <v>0</v>
      </c>
      <c r="BS83">
        <f t="shared" si="89"/>
        <v>0</v>
      </c>
      <c r="BT83">
        <f t="shared" si="90"/>
        <v>0</v>
      </c>
      <c r="BU83">
        <f t="shared" si="91"/>
        <v>0</v>
      </c>
      <c r="BV83">
        <f t="shared" si="92"/>
        <v>0</v>
      </c>
      <c r="BW83">
        <f t="shared" si="93"/>
        <v>0</v>
      </c>
      <c r="BX83">
        <f t="shared" si="94"/>
        <v>0</v>
      </c>
      <c r="BY83">
        <f t="shared" si="95"/>
        <v>0</v>
      </c>
      <c r="BZ83">
        <f t="shared" si="96"/>
        <v>0</v>
      </c>
      <c r="CA83">
        <f t="shared" si="97"/>
        <v>0</v>
      </c>
      <c r="CB83">
        <f t="shared" si="98"/>
        <v>0</v>
      </c>
      <c r="CC83">
        <f t="shared" si="99"/>
        <v>0</v>
      </c>
      <c r="CD83">
        <f t="shared" si="100"/>
        <v>0</v>
      </c>
      <c r="CE83">
        <f t="shared" si="101"/>
        <v>0</v>
      </c>
      <c r="CF83">
        <f t="shared" si="102"/>
        <v>0</v>
      </c>
      <c r="CG83">
        <f t="shared" si="103"/>
        <v>0</v>
      </c>
      <c r="CH83">
        <f t="shared" si="104"/>
        <v>0</v>
      </c>
      <c r="CI83">
        <f t="shared" si="105"/>
        <v>0</v>
      </c>
      <c r="CJ83">
        <f t="shared" si="106"/>
        <v>0</v>
      </c>
      <c r="CK83">
        <f t="shared" si="107"/>
        <v>0</v>
      </c>
      <c r="CL83">
        <f t="shared" si="108"/>
        <v>56</v>
      </c>
      <c r="CM83">
        <f t="shared" si="109"/>
        <v>164</v>
      </c>
      <c r="CN83">
        <f t="shared" si="110"/>
        <v>34</v>
      </c>
      <c r="CO83">
        <f t="shared" si="111"/>
        <v>123</v>
      </c>
      <c r="CP83">
        <f t="shared" si="112"/>
        <v>178</v>
      </c>
      <c r="CQ83">
        <f t="shared" si="113"/>
        <v>6</v>
      </c>
      <c r="CR83">
        <f t="shared" si="114"/>
        <v>255</v>
      </c>
      <c r="CS83">
        <f t="shared" si="115"/>
        <v>249</v>
      </c>
      <c r="CT83">
        <f t="shared" si="116"/>
        <v>250</v>
      </c>
      <c r="CU83">
        <f t="shared" si="117"/>
        <v>109</v>
      </c>
      <c r="CV83">
        <f t="shared" si="118"/>
        <v>0</v>
      </c>
      <c r="CW83">
        <f t="shared" si="119"/>
        <v>0</v>
      </c>
      <c r="CX83">
        <f t="shared" si="120"/>
        <v>0</v>
      </c>
      <c r="CZ83" s="59" t="str">
        <f t="shared" si="123"/>
        <v/>
      </c>
      <c r="DC83">
        <f t="shared" si="125"/>
        <v>32</v>
      </c>
      <c r="DD83">
        <f t="shared" si="124"/>
        <v>13</v>
      </c>
      <c r="DF83">
        <f>INDEX(Capacity!$S$3:$T$258,MATCH(MOD(INDEX(Capacity!$V$3:$W$258,MATCH(INDEX($BG82:$CX82,1,$DC82),Capacity!$V$3:$V$258,0),2)+DF$52,255),Capacity!$S$3:$S$258,0),2)</f>
        <v>254</v>
      </c>
      <c r="DG83">
        <f>INDEX(Capacity!$S$3:$T$258,MATCH(MOD(INDEX(Capacity!$V$3:$W$258,MATCH(INDEX($BG82:$CX82,1,$DC82),Capacity!$V$3:$V$258,0),2)+DG$52,255),Capacity!$S$3:$S$258,0),2)</f>
        <v>107</v>
      </c>
      <c r="DH83">
        <f>INDEX(Capacity!$S$3:$T$258,MATCH(MOD(INDEX(Capacity!$V$3:$W$258,MATCH(INDEX($BG82:$CX82,1,$DC82),Capacity!$V$3:$V$258,0),2)+DH$52,255),Capacity!$S$3:$S$258,0),2)</f>
        <v>114</v>
      </c>
      <c r="DI83">
        <f>INDEX(Capacity!$S$3:$T$258,MATCH(MOD(INDEX(Capacity!$V$3:$W$258,MATCH(INDEX($BG82:$CX82,1,$DC82),Capacity!$V$3:$V$258,0),2)+DI$52,255),Capacity!$S$3:$S$258,0),2)</f>
        <v>218</v>
      </c>
      <c r="DJ83">
        <f>INDEX(Capacity!$S$3:$T$258,MATCH(MOD(INDEX(Capacity!$V$3:$W$258,MATCH(INDEX($BG82:$CX82,1,$DC82),Capacity!$V$3:$V$258,0),2)+DJ$52,255),Capacity!$S$3:$S$258,0),2)</f>
        <v>164</v>
      </c>
      <c r="DK83">
        <f>INDEX(Capacity!$S$3:$T$258,MATCH(MOD(INDEX(Capacity!$V$3:$W$258,MATCH(INDEX($BG82:$CX82,1,$DC82),Capacity!$V$3:$V$258,0),2)+DK$52,255),Capacity!$S$3:$S$258,0),2)</f>
        <v>83</v>
      </c>
      <c r="DL83">
        <f>INDEX(Capacity!$S$3:$T$258,MATCH(MOD(INDEX(Capacity!$V$3:$W$258,MATCH(INDEX($BG82:$CX82,1,$DC82),Capacity!$V$3:$V$258,0),2)+DL$52,255),Capacity!$S$3:$S$258,0),2)</f>
        <v>183</v>
      </c>
      <c r="DM83">
        <f>INDEX(Capacity!$S$3:$T$258,MATCH(MOD(INDEX(Capacity!$V$3:$W$258,MATCH(INDEX($BG82:$CX82,1,$DC82),Capacity!$V$3:$V$258,0),2)+DM$52,255),Capacity!$S$3:$S$258,0),2)</f>
        <v>73</v>
      </c>
      <c r="DN83">
        <f>INDEX(Capacity!$S$3:$T$258,MATCH(MOD(INDEX(Capacity!$V$3:$W$258,MATCH(INDEX($BG82:$CX82,1,$DC82),Capacity!$V$3:$V$258,0),2)+DN$52,255),Capacity!$S$3:$S$258,0),2)</f>
        <v>98</v>
      </c>
      <c r="DO83">
        <f>INDEX(Capacity!$S$3:$T$258,MATCH(MOD(INDEX(Capacity!$V$3:$W$258,MATCH(INDEX($BG82:$CX82,1,$DC82),Capacity!$V$3:$V$258,0),2)+DO$52,255),Capacity!$S$3:$S$258,0),2)</f>
        <v>59</v>
      </c>
      <c r="DP83">
        <f>INDEX(Capacity!$S$3:$T$258,MATCH(MOD(INDEX(Capacity!$V$3:$W$258,MATCH(INDEX($BG82:$CX82,1,$DC82),Capacity!$V$3:$V$258,0),2)+DP$52,255),Capacity!$S$3:$S$258,0),2)</f>
        <v>109</v>
      </c>
    </row>
    <row r="84" spans="26:134" x14ac:dyDescent="0.25">
      <c r="BF84" s="7">
        <f t="shared" si="121"/>
        <v>32</v>
      </c>
      <c r="BG84">
        <f t="shared" si="122"/>
        <v>0</v>
      </c>
      <c r="BH84">
        <f t="shared" si="78"/>
        <v>0</v>
      </c>
      <c r="BI84">
        <f t="shared" si="79"/>
        <v>0</v>
      </c>
      <c r="BJ84">
        <f t="shared" si="80"/>
        <v>0</v>
      </c>
      <c r="BK84">
        <f t="shared" si="81"/>
        <v>0</v>
      </c>
      <c r="BL84">
        <f t="shared" si="82"/>
        <v>0</v>
      </c>
      <c r="BM84">
        <f t="shared" si="83"/>
        <v>0</v>
      </c>
      <c r="BN84">
        <f t="shared" si="84"/>
        <v>0</v>
      </c>
      <c r="BO84">
        <f t="shared" si="85"/>
        <v>0</v>
      </c>
      <c r="BP84">
        <f t="shared" si="86"/>
        <v>0</v>
      </c>
      <c r="BQ84">
        <f t="shared" si="87"/>
        <v>0</v>
      </c>
      <c r="BR84">
        <f t="shared" si="88"/>
        <v>0</v>
      </c>
      <c r="BS84">
        <f t="shared" si="89"/>
        <v>0</v>
      </c>
      <c r="BT84">
        <f t="shared" si="90"/>
        <v>0</v>
      </c>
      <c r="BU84">
        <f t="shared" si="91"/>
        <v>0</v>
      </c>
      <c r="BV84">
        <f t="shared" si="92"/>
        <v>0</v>
      </c>
      <c r="BW84">
        <f t="shared" si="93"/>
        <v>0</v>
      </c>
      <c r="BX84">
        <f t="shared" si="94"/>
        <v>0</v>
      </c>
      <c r="BY84">
        <f t="shared" si="95"/>
        <v>0</v>
      </c>
      <c r="BZ84">
        <f t="shared" si="96"/>
        <v>0</v>
      </c>
      <c r="CA84">
        <f t="shared" si="97"/>
        <v>0</v>
      </c>
      <c r="CB84">
        <f t="shared" si="98"/>
        <v>0</v>
      </c>
      <c r="CC84">
        <f t="shared" si="99"/>
        <v>0</v>
      </c>
      <c r="CD84">
        <f t="shared" si="100"/>
        <v>0</v>
      </c>
      <c r="CE84">
        <f t="shared" si="101"/>
        <v>0</v>
      </c>
      <c r="CF84">
        <f t="shared" si="102"/>
        <v>0</v>
      </c>
      <c r="CG84">
        <f t="shared" si="103"/>
        <v>0</v>
      </c>
      <c r="CH84">
        <f t="shared" si="104"/>
        <v>0</v>
      </c>
      <c r="CI84">
        <f t="shared" si="105"/>
        <v>0</v>
      </c>
      <c r="CJ84">
        <f t="shared" si="106"/>
        <v>0</v>
      </c>
      <c r="CK84">
        <f t="shared" si="107"/>
        <v>0</v>
      </c>
      <c r="CL84">
        <f t="shared" si="108"/>
        <v>0</v>
      </c>
      <c r="CM84">
        <f t="shared" si="109"/>
        <v>41</v>
      </c>
      <c r="CN84">
        <f t="shared" si="110"/>
        <v>165</v>
      </c>
      <c r="CO84">
        <f t="shared" si="111"/>
        <v>248</v>
      </c>
      <c r="CP84">
        <f t="shared" si="112"/>
        <v>50</v>
      </c>
      <c r="CQ84">
        <f t="shared" si="113"/>
        <v>89</v>
      </c>
      <c r="CR84">
        <f t="shared" si="114"/>
        <v>179</v>
      </c>
      <c r="CS84">
        <f t="shared" si="115"/>
        <v>141</v>
      </c>
      <c r="CT84">
        <f t="shared" si="116"/>
        <v>144</v>
      </c>
      <c r="CU84">
        <f t="shared" si="117"/>
        <v>158</v>
      </c>
      <c r="CV84">
        <f t="shared" si="118"/>
        <v>207</v>
      </c>
      <c r="CW84">
        <f t="shared" si="119"/>
        <v>0</v>
      </c>
      <c r="CX84">
        <f t="shared" si="120"/>
        <v>0</v>
      </c>
      <c r="CZ84" s="59" t="str">
        <f t="shared" si="123"/>
        <v/>
      </c>
      <c r="DC84">
        <f t="shared" si="125"/>
        <v>33</v>
      </c>
      <c r="DD84">
        <f t="shared" si="124"/>
        <v>12</v>
      </c>
      <c r="DF84">
        <f>INDEX(Capacity!$S$3:$T$258,MATCH(MOD(INDEX(Capacity!$V$3:$W$258,MATCH(INDEX($BG83:$CX83,1,$DC83),Capacity!$V$3:$V$258,0),2)+DF$52,255),Capacity!$S$3:$S$258,0),2)</f>
        <v>56</v>
      </c>
      <c r="DG84">
        <f>INDEX(Capacity!$S$3:$T$258,MATCH(MOD(INDEX(Capacity!$V$3:$W$258,MATCH(INDEX($BG83:$CX83,1,$DC83),Capacity!$V$3:$V$258,0),2)+DG$52,255),Capacity!$S$3:$S$258,0),2)</f>
        <v>141</v>
      </c>
      <c r="DH84">
        <f>INDEX(Capacity!$S$3:$T$258,MATCH(MOD(INDEX(Capacity!$V$3:$W$258,MATCH(INDEX($BG83:$CX83,1,$DC83),Capacity!$V$3:$V$258,0),2)+DH$52,255),Capacity!$S$3:$S$258,0),2)</f>
        <v>135</v>
      </c>
      <c r="DI84">
        <f>INDEX(Capacity!$S$3:$T$258,MATCH(MOD(INDEX(Capacity!$V$3:$W$258,MATCH(INDEX($BG83:$CX83,1,$DC83),Capacity!$V$3:$V$258,0),2)+DI$52,255),Capacity!$S$3:$S$258,0),2)</f>
        <v>131</v>
      </c>
      <c r="DJ84">
        <f>INDEX(Capacity!$S$3:$T$258,MATCH(MOD(INDEX(Capacity!$V$3:$W$258,MATCH(INDEX($BG83:$CX83,1,$DC83),Capacity!$V$3:$V$258,0),2)+DJ$52,255),Capacity!$S$3:$S$258,0),2)</f>
        <v>128</v>
      </c>
      <c r="DK84">
        <f>INDEX(Capacity!$S$3:$T$258,MATCH(MOD(INDEX(Capacity!$V$3:$W$258,MATCH(INDEX($BG83:$CX83,1,$DC83),Capacity!$V$3:$V$258,0),2)+DK$52,255),Capacity!$S$3:$S$258,0),2)</f>
        <v>95</v>
      </c>
      <c r="DL84">
        <f>INDEX(Capacity!$S$3:$T$258,MATCH(MOD(INDEX(Capacity!$V$3:$W$258,MATCH(INDEX($BG83:$CX83,1,$DC83),Capacity!$V$3:$V$258,0),2)+DL$52,255),Capacity!$S$3:$S$258,0),2)</f>
        <v>76</v>
      </c>
      <c r="DM84">
        <f>INDEX(Capacity!$S$3:$T$258,MATCH(MOD(INDEX(Capacity!$V$3:$W$258,MATCH(INDEX($BG83:$CX83,1,$DC83),Capacity!$V$3:$V$258,0),2)+DM$52,255),Capacity!$S$3:$S$258,0),2)</f>
        <v>116</v>
      </c>
      <c r="DN84">
        <f>INDEX(Capacity!$S$3:$T$258,MATCH(MOD(INDEX(Capacity!$V$3:$W$258,MATCH(INDEX($BG83:$CX83,1,$DC83),Capacity!$V$3:$V$258,0),2)+DN$52,255),Capacity!$S$3:$S$258,0),2)</f>
        <v>106</v>
      </c>
      <c r="DO84">
        <f>INDEX(Capacity!$S$3:$T$258,MATCH(MOD(INDEX(Capacity!$V$3:$W$258,MATCH(INDEX($BG83:$CX83,1,$DC83),Capacity!$V$3:$V$258,0),2)+DO$52,255),Capacity!$S$3:$S$258,0),2)</f>
        <v>243</v>
      </c>
      <c r="DP84">
        <f>INDEX(Capacity!$S$3:$T$258,MATCH(MOD(INDEX(Capacity!$V$3:$W$258,MATCH(INDEX($BG83:$CX83,1,$DC83),Capacity!$V$3:$V$258,0),2)+DP$52,255),Capacity!$S$3:$S$258,0),2)</f>
        <v>207</v>
      </c>
    </row>
    <row r="85" spans="26:134" x14ac:dyDescent="0.25">
      <c r="BF85" s="7">
        <f t="shared" si="121"/>
        <v>33</v>
      </c>
      <c r="BG85">
        <f t="shared" si="122"/>
        <v>0</v>
      </c>
      <c r="BH85">
        <f t="shared" si="78"/>
        <v>0</v>
      </c>
      <c r="BI85">
        <f t="shared" si="79"/>
        <v>0</v>
      </c>
      <c r="BJ85">
        <f t="shared" si="80"/>
        <v>0</v>
      </c>
      <c r="BK85">
        <f t="shared" si="81"/>
        <v>0</v>
      </c>
      <c r="BL85">
        <f t="shared" si="82"/>
        <v>0</v>
      </c>
      <c r="BM85">
        <f t="shared" si="83"/>
        <v>0</v>
      </c>
      <c r="BN85">
        <f t="shared" si="84"/>
        <v>0</v>
      </c>
      <c r="BO85">
        <f t="shared" si="85"/>
        <v>0</v>
      </c>
      <c r="BP85">
        <f t="shared" si="86"/>
        <v>0</v>
      </c>
      <c r="BQ85">
        <f t="shared" si="87"/>
        <v>0</v>
      </c>
      <c r="BR85">
        <f t="shared" si="88"/>
        <v>0</v>
      </c>
      <c r="BS85">
        <f t="shared" si="89"/>
        <v>0</v>
      </c>
      <c r="BT85">
        <f t="shared" si="90"/>
        <v>0</v>
      </c>
      <c r="BU85">
        <f t="shared" si="91"/>
        <v>0</v>
      </c>
      <c r="BV85">
        <f t="shared" si="92"/>
        <v>0</v>
      </c>
      <c r="BW85">
        <f t="shared" si="93"/>
        <v>0</v>
      </c>
      <c r="BX85">
        <f t="shared" si="94"/>
        <v>0</v>
      </c>
      <c r="BY85">
        <f t="shared" si="95"/>
        <v>0</v>
      </c>
      <c r="BZ85">
        <f t="shared" si="96"/>
        <v>0</v>
      </c>
      <c r="CA85">
        <f t="shared" si="97"/>
        <v>0</v>
      </c>
      <c r="CB85">
        <f t="shared" si="98"/>
        <v>0</v>
      </c>
      <c r="CC85">
        <f t="shared" si="99"/>
        <v>0</v>
      </c>
      <c r="CD85">
        <f t="shared" si="100"/>
        <v>0</v>
      </c>
      <c r="CE85">
        <f t="shared" si="101"/>
        <v>0</v>
      </c>
      <c r="CF85">
        <f t="shared" si="102"/>
        <v>0</v>
      </c>
      <c r="CG85">
        <f t="shared" si="103"/>
        <v>0</v>
      </c>
      <c r="CH85">
        <f t="shared" si="104"/>
        <v>0</v>
      </c>
      <c r="CI85">
        <f t="shared" si="105"/>
        <v>0</v>
      </c>
      <c r="CJ85">
        <f t="shared" si="106"/>
        <v>0</v>
      </c>
      <c r="CK85">
        <f t="shared" si="107"/>
        <v>0</v>
      </c>
      <c r="CL85">
        <f t="shared" si="108"/>
        <v>0</v>
      </c>
      <c r="CM85">
        <f t="shared" si="109"/>
        <v>0</v>
      </c>
      <c r="CN85">
        <f t="shared" si="110"/>
        <v>241</v>
      </c>
      <c r="CO85">
        <f t="shared" si="111"/>
        <v>1</v>
      </c>
      <c r="CP85">
        <f t="shared" si="112"/>
        <v>43</v>
      </c>
      <c r="CQ85">
        <f t="shared" si="113"/>
        <v>8</v>
      </c>
      <c r="CR85">
        <f t="shared" si="114"/>
        <v>199</v>
      </c>
      <c r="CS85">
        <f t="shared" si="115"/>
        <v>22</v>
      </c>
      <c r="CT85">
        <f t="shared" si="116"/>
        <v>34</v>
      </c>
      <c r="CU85">
        <f t="shared" si="117"/>
        <v>198</v>
      </c>
      <c r="CV85">
        <f t="shared" si="118"/>
        <v>132</v>
      </c>
      <c r="CW85">
        <f t="shared" si="119"/>
        <v>130</v>
      </c>
      <c r="CX85">
        <f t="shared" si="120"/>
        <v>0</v>
      </c>
      <c r="CZ85" s="59" t="str">
        <f t="shared" si="123"/>
        <v/>
      </c>
      <c r="DC85">
        <f t="shared" si="125"/>
        <v>34</v>
      </c>
      <c r="DD85">
        <f t="shared" si="124"/>
        <v>11</v>
      </c>
      <c r="DF85">
        <f>INDEX(Capacity!$S$3:$T$258,MATCH(MOD(INDEX(Capacity!$V$3:$W$258,MATCH(INDEX($BG84:$CX84,1,$DC84),Capacity!$V$3:$V$258,0),2)+DF$52,255),Capacity!$S$3:$S$258,0),2)</f>
        <v>41</v>
      </c>
      <c r="DG85">
        <f>INDEX(Capacity!$S$3:$T$258,MATCH(MOD(INDEX(Capacity!$V$3:$W$258,MATCH(INDEX($BG84:$CX84,1,$DC84),Capacity!$V$3:$V$258,0),2)+DG$52,255),Capacity!$S$3:$S$258,0),2)</f>
        <v>84</v>
      </c>
      <c r="DH85">
        <f>INDEX(Capacity!$S$3:$T$258,MATCH(MOD(INDEX(Capacity!$V$3:$W$258,MATCH(INDEX($BG84:$CX84,1,$DC84),Capacity!$V$3:$V$258,0),2)+DH$52,255),Capacity!$S$3:$S$258,0),2)</f>
        <v>249</v>
      </c>
      <c r="DI85">
        <f>INDEX(Capacity!$S$3:$T$258,MATCH(MOD(INDEX(Capacity!$V$3:$W$258,MATCH(INDEX($BG84:$CX84,1,$DC84),Capacity!$V$3:$V$258,0),2)+DI$52,255),Capacity!$S$3:$S$258,0),2)</f>
        <v>25</v>
      </c>
      <c r="DJ85">
        <f>INDEX(Capacity!$S$3:$T$258,MATCH(MOD(INDEX(Capacity!$V$3:$W$258,MATCH(INDEX($BG84:$CX84,1,$DC84),Capacity!$V$3:$V$258,0),2)+DJ$52,255),Capacity!$S$3:$S$258,0),2)</f>
        <v>81</v>
      </c>
      <c r="DK85">
        <f>INDEX(Capacity!$S$3:$T$258,MATCH(MOD(INDEX(Capacity!$V$3:$W$258,MATCH(INDEX($BG84:$CX84,1,$DC84),Capacity!$V$3:$V$258,0),2)+DK$52,255),Capacity!$S$3:$S$258,0),2)</f>
        <v>116</v>
      </c>
      <c r="DL85">
        <f>INDEX(Capacity!$S$3:$T$258,MATCH(MOD(INDEX(Capacity!$V$3:$W$258,MATCH(INDEX($BG84:$CX84,1,$DC84),Capacity!$V$3:$V$258,0),2)+DL$52,255),Capacity!$S$3:$S$258,0),2)</f>
        <v>155</v>
      </c>
      <c r="DM85">
        <f>INDEX(Capacity!$S$3:$T$258,MATCH(MOD(INDEX(Capacity!$V$3:$W$258,MATCH(INDEX($BG84:$CX84,1,$DC84),Capacity!$V$3:$V$258,0),2)+DM$52,255),Capacity!$S$3:$S$258,0),2)</f>
        <v>178</v>
      </c>
      <c r="DN85">
        <f>INDEX(Capacity!$S$3:$T$258,MATCH(MOD(INDEX(Capacity!$V$3:$W$258,MATCH(INDEX($BG84:$CX84,1,$DC84),Capacity!$V$3:$V$258,0),2)+DN$52,255),Capacity!$S$3:$S$258,0),2)</f>
        <v>88</v>
      </c>
      <c r="DO85">
        <f>INDEX(Capacity!$S$3:$T$258,MATCH(MOD(INDEX(Capacity!$V$3:$W$258,MATCH(INDEX($BG84:$CX84,1,$DC84),Capacity!$V$3:$V$258,0),2)+DO$52,255),Capacity!$S$3:$S$258,0),2)</f>
        <v>75</v>
      </c>
      <c r="DP85">
        <f>INDEX(Capacity!$S$3:$T$258,MATCH(MOD(INDEX(Capacity!$V$3:$W$258,MATCH(INDEX($BG84:$CX84,1,$DC84),Capacity!$V$3:$V$258,0),2)+DP$52,255),Capacity!$S$3:$S$258,0),2)</f>
        <v>130</v>
      </c>
    </row>
    <row r="86" spans="26:134" x14ac:dyDescent="0.25">
      <c r="BF86" s="7">
        <f t="shared" si="121"/>
        <v>34</v>
      </c>
      <c r="BG86">
        <f t="shared" si="122"/>
        <v>0</v>
      </c>
      <c r="BH86">
        <f t="shared" si="78"/>
        <v>0</v>
      </c>
      <c r="BI86">
        <f t="shared" si="79"/>
        <v>0</v>
      </c>
      <c r="BJ86">
        <f t="shared" si="80"/>
        <v>0</v>
      </c>
      <c r="BK86">
        <f t="shared" si="81"/>
        <v>0</v>
      </c>
      <c r="BL86">
        <f t="shared" si="82"/>
        <v>0</v>
      </c>
      <c r="BM86">
        <f t="shared" si="83"/>
        <v>0</v>
      </c>
      <c r="BN86">
        <f t="shared" si="84"/>
        <v>0</v>
      </c>
      <c r="BO86">
        <f t="shared" si="85"/>
        <v>0</v>
      </c>
      <c r="BP86">
        <f t="shared" si="86"/>
        <v>0</v>
      </c>
      <c r="BQ86">
        <f t="shared" si="87"/>
        <v>0</v>
      </c>
      <c r="BR86">
        <f t="shared" si="88"/>
        <v>0</v>
      </c>
      <c r="BS86">
        <f t="shared" si="89"/>
        <v>0</v>
      </c>
      <c r="BT86">
        <f t="shared" si="90"/>
        <v>0</v>
      </c>
      <c r="BU86">
        <f t="shared" si="91"/>
        <v>0</v>
      </c>
      <c r="BV86">
        <f t="shared" si="92"/>
        <v>0</v>
      </c>
      <c r="BW86">
        <f t="shared" si="93"/>
        <v>0</v>
      </c>
      <c r="BX86">
        <f t="shared" si="94"/>
        <v>0</v>
      </c>
      <c r="BY86">
        <f t="shared" si="95"/>
        <v>0</v>
      </c>
      <c r="BZ86">
        <f t="shared" si="96"/>
        <v>0</v>
      </c>
      <c r="CA86">
        <f t="shared" si="97"/>
        <v>0</v>
      </c>
      <c r="CB86">
        <f t="shared" si="98"/>
        <v>0</v>
      </c>
      <c r="CC86">
        <f t="shared" si="99"/>
        <v>0</v>
      </c>
      <c r="CD86">
        <f t="shared" si="100"/>
        <v>0</v>
      </c>
      <c r="CE86">
        <f t="shared" si="101"/>
        <v>0</v>
      </c>
      <c r="CF86">
        <f t="shared" si="102"/>
        <v>0</v>
      </c>
      <c r="CG86">
        <f t="shared" si="103"/>
        <v>0</v>
      </c>
      <c r="CH86">
        <f t="shared" si="104"/>
        <v>0</v>
      </c>
      <c r="CI86">
        <f t="shared" si="105"/>
        <v>0</v>
      </c>
      <c r="CJ86">
        <f t="shared" si="106"/>
        <v>0</v>
      </c>
      <c r="CK86">
        <f t="shared" si="107"/>
        <v>0</v>
      </c>
      <c r="CL86">
        <f t="shared" si="108"/>
        <v>0</v>
      </c>
      <c r="CM86">
        <f t="shared" si="109"/>
        <v>0</v>
      </c>
      <c r="CN86">
        <f t="shared" si="110"/>
        <v>0</v>
      </c>
      <c r="CO86">
        <f t="shared" si="111"/>
        <v>214</v>
      </c>
      <c r="CP86">
        <f t="shared" si="112"/>
        <v>115</v>
      </c>
      <c r="CQ86">
        <f t="shared" si="113"/>
        <v>164</v>
      </c>
      <c r="CR86">
        <f t="shared" si="114"/>
        <v>44</v>
      </c>
      <c r="CS86">
        <f t="shared" si="115"/>
        <v>92</v>
      </c>
      <c r="CT86">
        <f t="shared" si="116"/>
        <v>216</v>
      </c>
      <c r="CU86">
        <f t="shared" si="117"/>
        <v>205</v>
      </c>
      <c r="CV86">
        <f t="shared" si="118"/>
        <v>3</v>
      </c>
      <c r="CW86">
        <f t="shared" si="119"/>
        <v>209</v>
      </c>
      <c r="CX86">
        <f t="shared" si="120"/>
        <v>86</v>
      </c>
      <c r="CZ86" s="60" t="str">
        <f t="shared" si="123"/>
        <v>HERE</v>
      </c>
      <c r="DC86">
        <f t="shared" si="125"/>
        <v>35</v>
      </c>
      <c r="DD86">
        <f t="shared" si="124"/>
        <v>10</v>
      </c>
      <c r="DF86">
        <f>INDEX(Capacity!$S$3:$T$258,MATCH(MOD(INDEX(Capacity!$V$3:$W$258,MATCH(INDEX($BG85:$CX85,1,$DC85),Capacity!$V$3:$V$258,0),2)+DF$52,255),Capacity!$S$3:$S$258,0),2)</f>
        <v>241</v>
      </c>
      <c r="DG86">
        <f>INDEX(Capacity!$S$3:$T$258,MATCH(MOD(INDEX(Capacity!$V$3:$W$258,MATCH(INDEX($BG85:$CX85,1,$DC85),Capacity!$V$3:$V$258,0),2)+DG$52,255),Capacity!$S$3:$S$258,0),2)</f>
        <v>215</v>
      </c>
      <c r="DH86">
        <f>INDEX(Capacity!$S$3:$T$258,MATCH(MOD(INDEX(Capacity!$V$3:$W$258,MATCH(INDEX($BG85:$CX85,1,$DC85),Capacity!$V$3:$V$258,0),2)+DH$52,255),Capacity!$S$3:$S$258,0),2)</f>
        <v>88</v>
      </c>
      <c r="DI86">
        <f>INDEX(Capacity!$S$3:$T$258,MATCH(MOD(INDEX(Capacity!$V$3:$W$258,MATCH(INDEX($BG85:$CX85,1,$DC85),Capacity!$V$3:$V$258,0),2)+DI$52,255),Capacity!$S$3:$S$258,0),2)</f>
        <v>172</v>
      </c>
      <c r="DJ86">
        <f>INDEX(Capacity!$S$3:$T$258,MATCH(MOD(INDEX(Capacity!$V$3:$W$258,MATCH(INDEX($BG85:$CX85,1,$DC85),Capacity!$V$3:$V$258,0),2)+DJ$52,255),Capacity!$S$3:$S$258,0),2)</f>
        <v>235</v>
      </c>
      <c r="DK86">
        <f>INDEX(Capacity!$S$3:$T$258,MATCH(MOD(INDEX(Capacity!$V$3:$W$258,MATCH(INDEX($BG85:$CX85,1,$DC85),Capacity!$V$3:$V$258,0),2)+DK$52,255),Capacity!$S$3:$S$258,0),2)</f>
        <v>74</v>
      </c>
      <c r="DL86">
        <f>INDEX(Capacity!$S$3:$T$258,MATCH(MOD(INDEX(Capacity!$V$3:$W$258,MATCH(INDEX($BG85:$CX85,1,$DC85),Capacity!$V$3:$V$258,0),2)+DL$52,255),Capacity!$S$3:$S$258,0),2)</f>
        <v>250</v>
      </c>
      <c r="DM86">
        <f>INDEX(Capacity!$S$3:$T$258,MATCH(MOD(INDEX(Capacity!$V$3:$W$258,MATCH(INDEX($BG85:$CX85,1,$DC85),Capacity!$V$3:$V$258,0),2)+DM$52,255),Capacity!$S$3:$S$258,0),2)</f>
        <v>11</v>
      </c>
      <c r="DN86">
        <f>INDEX(Capacity!$S$3:$T$258,MATCH(MOD(INDEX(Capacity!$V$3:$W$258,MATCH(INDEX($BG85:$CX85,1,$DC85),Capacity!$V$3:$V$258,0),2)+DN$52,255),Capacity!$S$3:$S$258,0),2)</f>
        <v>135</v>
      </c>
      <c r="DO86">
        <f>INDEX(Capacity!$S$3:$T$258,MATCH(MOD(INDEX(Capacity!$V$3:$W$258,MATCH(INDEX($BG85:$CX85,1,$DC85),Capacity!$V$3:$V$258,0),2)+DO$52,255),Capacity!$S$3:$S$258,0),2)</f>
        <v>83</v>
      </c>
      <c r="DP86">
        <f>INDEX(Capacity!$S$3:$T$258,MATCH(MOD(INDEX(Capacity!$V$3:$W$258,MATCH(INDEX($BG85:$CX85,1,$DC85),Capacity!$V$3:$V$258,0),2)+DP$52,255),Capacity!$S$3:$S$258,0),2)</f>
        <v>86</v>
      </c>
    </row>
    <row r="87" spans="26:134" x14ac:dyDescent="0.25">
      <c r="BF87" s="7"/>
      <c r="CO87" s="4" t="str">
        <f>DEC2BIN(INDEX($CO$53:$CX$86,MATCH("HERE",$CZ$53:$CZ$86,0),ABS(CO$50)),8)</f>
        <v>11010110</v>
      </c>
      <c r="CP87" s="4" t="str">
        <f t="shared" ref="CP87:CX87" si="126">DEC2BIN(INDEX($CO$53:$CX$86,MATCH("HERE",$CZ$53:$CZ$86,0),ABS(CP$50)),8)</f>
        <v>01110011</v>
      </c>
      <c r="CQ87" s="4" t="str">
        <f t="shared" si="126"/>
        <v>10100100</v>
      </c>
      <c r="CR87" s="4" t="str">
        <f t="shared" si="126"/>
        <v>00101100</v>
      </c>
      <c r="CS87" s="4" t="str">
        <f t="shared" si="126"/>
        <v>01011100</v>
      </c>
      <c r="CT87" s="4" t="str">
        <f t="shared" si="126"/>
        <v>11011000</v>
      </c>
      <c r="CU87" s="4" t="str">
        <f t="shared" si="126"/>
        <v>11001101</v>
      </c>
      <c r="CV87" s="4" t="str">
        <f t="shared" si="126"/>
        <v>00000011</v>
      </c>
      <c r="CW87" s="4" t="str">
        <f t="shared" si="126"/>
        <v>11010001</v>
      </c>
      <c r="CX87" s="4" t="str">
        <f t="shared" si="126"/>
        <v>01010110</v>
      </c>
    </row>
    <row r="89" spans="26:134" x14ac:dyDescent="0.25">
      <c r="Z89" s="34" t="s">
        <v>440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</row>
    <row r="94" spans="26:134" x14ac:dyDescent="0.25">
      <c r="Z94" s="31"/>
    </row>
    <row r="97" spans="30:71" ht="15.75" thickBot="1" x14ac:dyDescent="0.3"/>
    <row r="98" spans="30:71" ht="15.75" customHeight="1" thickTop="1" x14ac:dyDescent="0.25">
      <c r="AD98" s="16">
        <v>1</v>
      </c>
      <c r="AE98" s="17">
        <v>1</v>
      </c>
      <c r="AF98" s="17">
        <v>1</v>
      </c>
      <c r="AG98" s="17">
        <v>1</v>
      </c>
      <c r="AH98" s="17">
        <v>1</v>
      </c>
      <c r="AI98" s="17">
        <v>1</v>
      </c>
      <c r="AJ98" s="17">
        <v>1</v>
      </c>
      <c r="AK98" s="17">
        <v>0</v>
      </c>
      <c r="AL98" s="18">
        <v>0</v>
      </c>
      <c r="AM98" s="1">
        <f>VALUE(MID(BG42,249,1))</f>
        <v>1</v>
      </c>
      <c r="AN98" s="1">
        <f>VALUE(MID(BG42,248,1))</f>
        <v>1</v>
      </c>
      <c r="AO98" s="1">
        <f>VALUE(MID(BG42,247,1))</f>
        <v>0</v>
      </c>
      <c r="AP98" s="1">
        <f>VALUE(MID(BG42,246,1))</f>
        <v>0</v>
      </c>
      <c r="AQ98" s="1">
        <f>VALUE(MID(BG42,153,1))</f>
        <v>1</v>
      </c>
      <c r="AR98" s="1">
        <f>VALUE(MID(BG42,152,1))</f>
        <v>1</v>
      </c>
      <c r="AS98" s="1">
        <f>VALUE(MID(BG42,151,1))</f>
        <v>0</v>
      </c>
      <c r="AT98" s="1">
        <f>VALUE(MID(BG42,150,1))</f>
        <v>0</v>
      </c>
      <c r="AU98" s="16">
        <v>0</v>
      </c>
      <c r="AV98" s="17">
        <v>1</v>
      </c>
      <c r="AW98" s="17">
        <v>1</v>
      </c>
      <c r="AX98" s="17">
        <v>1</v>
      </c>
      <c r="AY98" s="17">
        <v>1</v>
      </c>
      <c r="AZ98" s="17">
        <v>1</v>
      </c>
      <c r="BA98" s="17">
        <v>1</v>
      </c>
      <c r="BB98" s="18">
        <v>1</v>
      </c>
      <c r="BS98" s="2"/>
    </row>
    <row r="99" spans="30:71" ht="15.75" customHeight="1" x14ac:dyDescent="0.25">
      <c r="AD99" s="19">
        <v>1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1</v>
      </c>
      <c r="AK99" s="1">
        <v>0</v>
      </c>
      <c r="AL99" s="20">
        <v>0</v>
      </c>
      <c r="AM99" s="1">
        <f>VALUE(MID(BG42,251,1))</f>
        <v>1</v>
      </c>
      <c r="AN99" s="1">
        <f>VALUE(MID(BG42,250,1))</f>
        <v>1</v>
      </c>
      <c r="AO99" s="1">
        <f>VALUE(MID(BG42,245,1))</f>
        <v>0</v>
      </c>
      <c r="AP99" s="1">
        <f>VALUE(MID(BG42,244,1))</f>
        <v>1</v>
      </c>
      <c r="AQ99" s="1">
        <f>VALUE(MID(BG42,155,1))</f>
        <v>1</v>
      </c>
      <c r="AR99" s="1">
        <f>VALUE(MID(BG42,154,1))</f>
        <v>1</v>
      </c>
      <c r="AS99" s="1">
        <f>VALUE(MID(BG42,149,1))</f>
        <v>0</v>
      </c>
      <c r="AT99" s="1">
        <f>VALUE(MID(BG42,148,1))</f>
        <v>1</v>
      </c>
      <c r="AU99" s="19">
        <v>0</v>
      </c>
      <c r="AV99" s="1">
        <v>1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20">
        <v>1</v>
      </c>
    </row>
    <row r="100" spans="30:71" ht="15.75" customHeight="1" x14ac:dyDescent="0.25">
      <c r="AD100" s="19">
        <v>1</v>
      </c>
      <c r="AE100" s="1">
        <v>0</v>
      </c>
      <c r="AF100" s="1">
        <v>1</v>
      </c>
      <c r="AG100" s="1">
        <v>1</v>
      </c>
      <c r="AH100" s="1">
        <v>1</v>
      </c>
      <c r="AI100" s="1">
        <v>0</v>
      </c>
      <c r="AJ100" s="1">
        <v>1</v>
      </c>
      <c r="AK100" s="1">
        <v>0</v>
      </c>
      <c r="AL100" s="20">
        <v>0</v>
      </c>
      <c r="AM100" s="1">
        <f>VALUE(MID(BG42,253,1))</f>
        <v>1</v>
      </c>
      <c r="AN100" s="1">
        <f>VALUE(MID(BG42,252,1))</f>
        <v>0</v>
      </c>
      <c r="AO100" s="1">
        <f>VALUE(MID(BG42,243,1))</f>
        <v>0</v>
      </c>
      <c r="AP100" s="1">
        <f>VALUE(MID(BG42,242,1))</f>
        <v>0</v>
      </c>
      <c r="AQ100" s="1">
        <f>VALUE(MID(BG42,157,1))</f>
        <v>1</v>
      </c>
      <c r="AR100" s="1">
        <f>VALUE(MID(BG42,156,1))</f>
        <v>0</v>
      </c>
      <c r="AS100" s="1">
        <f>VALUE(MID(BG42,147,1))</f>
        <v>0</v>
      </c>
      <c r="AT100" s="1">
        <f>VALUE(MID(BG42,146,1))</f>
        <v>0</v>
      </c>
      <c r="AU100" s="19">
        <v>0</v>
      </c>
      <c r="AV100" s="1">
        <v>1</v>
      </c>
      <c r="AW100" s="1">
        <v>0</v>
      </c>
      <c r="AX100" s="1">
        <v>1</v>
      </c>
      <c r="AY100" s="1">
        <v>1</v>
      </c>
      <c r="AZ100" s="1">
        <v>1</v>
      </c>
      <c r="BA100" s="1">
        <v>0</v>
      </c>
      <c r="BB100" s="20">
        <v>1</v>
      </c>
      <c r="BS100" s="10"/>
    </row>
    <row r="101" spans="30:71" ht="15.75" customHeight="1" x14ac:dyDescent="0.25">
      <c r="AD101" s="19">
        <v>1</v>
      </c>
      <c r="AE101" s="1">
        <v>0</v>
      </c>
      <c r="AF101" s="1">
        <v>1</v>
      </c>
      <c r="AG101" s="1">
        <v>1</v>
      </c>
      <c r="AH101" s="1">
        <v>1</v>
      </c>
      <c r="AI101" s="1">
        <v>0</v>
      </c>
      <c r="AJ101" s="1">
        <v>1</v>
      </c>
      <c r="AK101" s="1">
        <v>0</v>
      </c>
      <c r="AL101" s="20">
        <v>0</v>
      </c>
      <c r="AM101" s="1">
        <f>VALUE(MID(BG42,255,1))</f>
        <v>0</v>
      </c>
      <c r="AN101" s="1">
        <f>VALUE(MID(BG42,254,1))</f>
        <v>1</v>
      </c>
      <c r="AO101" s="1">
        <f>VALUE(MID(BG42,241,1))</f>
        <v>0</v>
      </c>
      <c r="AP101" s="1">
        <f>VALUE(MID(BG42,240,1))</f>
        <v>0</v>
      </c>
      <c r="AQ101" s="1">
        <f>VALUE(MID(BG42,159,1))</f>
        <v>0</v>
      </c>
      <c r="AR101" s="1">
        <f>VALUE(MID(BG42,158,1))</f>
        <v>1</v>
      </c>
      <c r="AS101" s="1">
        <f>VALUE(MID(BG42,145,1))</f>
        <v>0</v>
      </c>
      <c r="AT101" s="1">
        <f>VALUE(MID(BG42,144,1))</f>
        <v>0</v>
      </c>
      <c r="AU101" s="19">
        <v>0</v>
      </c>
      <c r="AV101" s="1">
        <v>1</v>
      </c>
      <c r="AW101" s="1">
        <v>0</v>
      </c>
      <c r="AX101" s="1">
        <v>1</v>
      </c>
      <c r="AY101" s="1">
        <v>1</v>
      </c>
      <c r="AZ101" s="1">
        <v>1</v>
      </c>
      <c r="BA101" s="1">
        <v>0</v>
      </c>
      <c r="BB101" s="20">
        <v>1</v>
      </c>
    </row>
    <row r="102" spans="30:71" ht="15.75" customHeight="1" x14ac:dyDescent="0.25">
      <c r="AD102" s="19">
        <v>1</v>
      </c>
      <c r="AE102" s="1">
        <v>0</v>
      </c>
      <c r="AF102" s="1">
        <v>1</v>
      </c>
      <c r="AG102" s="1">
        <v>1</v>
      </c>
      <c r="AH102" s="1">
        <v>1</v>
      </c>
      <c r="AI102" s="1">
        <v>0</v>
      </c>
      <c r="AJ102" s="1">
        <v>1</v>
      </c>
      <c r="AK102" s="1">
        <v>0</v>
      </c>
      <c r="AL102" s="20">
        <v>0</v>
      </c>
      <c r="AM102" s="1">
        <f>VALUE(MID(BG42,257,1))</f>
        <v>0</v>
      </c>
      <c r="AN102" s="1">
        <f>VALUE(MID(BG42,256,1))</f>
        <v>0</v>
      </c>
      <c r="AO102" s="1">
        <f>VALUE(MID(BG42,239,1))</f>
        <v>0</v>
      </c>
      <c r="AP102" s="1">
        <f>VALUE(MID(BG42,238,1))</f>
        <v>1</v>
      </c>
      <c r="AQ102" s="1">
        <f>VALUE(MID(BG42,161,1))</f>
        <v>0</v>
      </c>
      <c r="AR102" s="1">
        <f>VALUE(MID(BG42,160,1))</f>
        <v>0</v>
      </c>
      <c r="AS102" s="1">
        <f>VALUE(MID(BG42,143,1))</f>
        <v>0</v>
      </c>
      <c r="AT102" s="1">
        <f>VALUE(MID(BG42,142,1))</f>
        <v>1</v>
      </c>
      <c r="AU102" s="19">
        <v>0</v>
      </c>
      <c r="AV102" s="1">
        <v>1</v>
      </c>
      <c r="AW102" s="1">
        <v>0</v>
      </c>
      <c r="AX102" s="1">
        <v>1</v>
      </c>
      <c r="AY102" s="1">
        <v>1</v>
      </c>
      <c r="AZ102" s="1">
        <v>1</v>
      </c>
      <c r="BA102" s="1">
        <v>0</v>
      </c>
      <c r="BB102" s="20">
        <v>1</v>
      </c>
    </row>
    <row r="103" spans="30:71" ht="15.75" customHeight="1" thickBot="1" x14ac:dyDescent="0.3">
      <c r="AD103" s="19">
        <v>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1</v>
      </c>
      <c r="AK103" s="1">
        <v>0</v>
      </c>
      <c r="AL103" s="20">
        <v>0</v>
      </c>
      <c r="AM103" s="1">
        <f>VALUE(MID(BG42,259,1))</f>
        <v>0</v>
      </c>
      <c r="AN103" s="1">
        <f>VALUE(MID(BG42,258,1))</f>
        <v>0</v>
      </c>
      <c r="AO103" s="1">
        <f>VALUE(MID(BG42,237,1))</f>
        <v>1</v>
      </c>
      <c r="AP103" s="1">
        <f>VALUE(MID(BG42,236,1))</f>
        <v>0</v>
      </c>
      <c r="AQ103" s="1">
        <f>VALUE(MID(BG42,163,1))</f>
        <v>0</v>
      </c>
      <c r="AR103" s="1">
        <f>VALUE(MID(BG42,162,1))</f>
        <v>0</v>
      </c>
      <c r="AS103" s="1">
        <f>VALUE(MID(BG42,141,1))</f>
        <v>1</v>
      </c>
      <c r="AT103" s="1">
        <f>VALUE(MID(BG42,140,1))</f>
        <v>0</v>
      </c>
      <c r="AU103" s="19">
        <v>0</v>
      </c>
      <c r="AV103" s="1">
        <v>1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20">
        <v>1</v>
      </c>
    </row>
    <row r="104" spans="30:71" ht="15.75" customHeight="1" thickTop="1" thickBot="1" x14ac:dyDescent="0.3">
      <c r="AD104" s="19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20">
        <v>1</v>
      </c>
      <c r="AM104" s="24">
        <v>0</v>
      </c>
      <c r="AN104" s="25">
        <v>1</v>
      </c>
      <c r="AO104" s="25">
        <v>0</v>
      </c>
      <c r="AP104" s="25">
        <v>1</v>
      </c>
      <c r="AQ104" s="25">
        <v>0</v>
      </c>
      <c r="AR104" s="25">
        <v>1</v>
      </c>
      <c r="AS104" s="25">
        <v>0</v>
      </c>
      <c r="AT104" s="26">
        <v>1</v>
      </c>
      <c r="AU104" s="19">
        <v>0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20">
        <v>1</v>
      </c>
    </row>
    <row r="105" spans="30:71" ht="15.75" customHeight="1" thickTop="1" x14ac:dyDescent="0.25">
      <c r="AD105" s="19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20">
        <v>0</v>
      </c>
      <c r="AM105" s="1">
        <f>VALUE(MID(BG42,261,1))</f>
        <v>0</v>
      </c>
      <c r="AN105" s="1">
        <f>VALUE(MID(BG42,260,1))</f>
        <v>1</v>
      </c>
      <c r="AO105" s="1">
        <f>VALUE(MID(BG42,235,1))</f>
        <v>1</v>
      </c>
      <c r="AP105" s="1">
        <f>VALUE(MID(BG42,234,1))</f>
        <v>1</v>
      </c>
      <c r="AQ105" s="1">
        <f>VALUE(MID(BG42,165,1))</f>
        <v>0</v>
      </c>
      <c r="AR105" s="1">
        <f>VALUE(MID(BG42,164,1))</f>
        <v>1</v>
      </c>
      <c r="AS105" s="1">
        <f>VALUE(MID(BG42,139,1))</f>
        <v>1</v>
      </c>
      <c r="AT105" s="1">
        <f>VALUE(MID(BG42,138,1))</f>
        <v>1</v>
      </c>
      <c r="AU105" s="19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20">
        <v>0</v>
      </c>
    </row>
    <row r="106" spans="30:71" ht="15.75" customHeight="1" thickBot="1" x14ac:dyDescent="0.3">
      <c r="AD106" s="21">
        <v>0</v>
      </c>
      <c r="AE106" s="22">
        <v>0</v>
      </c>
      <c r="AF106" s="22">
        <v>0</v>
      </c>
      <c r="AG106" s="22">
        <v>0</v>
      </c>
      <c r="AH106" s="22">
        <v>0</v>
      </c>
      <c r="AI106" s="22">
        <v>0</v>
      </c>
      <c r="AJ106" s="22">
        <v>1</v>
      </c>
      <c r="AK106" s="22">
        <v>0</v>
      </c>
      <c r="AL106" s="23">
        <v>0</v>
      </c>
      <c r="AM106" s="1">
        <f>VALUE(MID(BG42,263,1))</f>
        <v>0</v>
      </c>
      <c r="AN106" s="1">
        <f>VALUE(MID(BG42,262,1))</f>
        <v>0</v>
      </c>
      <c r="AO106" s="1">
        <f>VALUE(MID(BG42,233,1))</f>
        <v>1</v>
      </c>
      <c r="AP106" s="1">
        <f>VALUE(MID(BG42,232,1))</f>
        <v>1</v>
      </c>
      <c r="AQ106" s="1">
        <f>VALUE(MID(BG42,167,1))</f>
        <v>0</v>
      </c>
      <c r="AR106" s="1">
        <f>VALUE(MID(BG42,166,1))</f>
        <v>0</v>
      </c>
      <c r="AS106" s="1">
        <f>VALUE(MID(BG42,137,1))</f>
        <v>1</v>
      </c>
      <c r="AT106" s="1">
        <f>VALUE(MID(BG42,136,1))</f>
        <v>1</v>
      </c>
      <c r="AU106" s="21">
        <v>0</v>
      </c>
      <c r="AV106" s="22">
        <v>0</v>
      </c>
      <c r="AW106" s="22">
        <v>0</v>
      </c>
      <c r="AX106" s="22">
        <v>0</v>
      </c>
      <c r="AY106" s="22">
        <v>0</v>
      </c>
      <c r="AZ106" s="22">
        <v>0</v>
      </c>
      <c r="BA106" s="22">
        <v>0</v>
      </c>
      <c r="BB106" s="23">
        <v>0</v>
      </c>
    </row>
    <row r="107" spans="30:71" ht="15.75" customHeight="1" thickTop="1" x14ac:dyDescent="0.25">
      <c r="AD107" s="1">
        <f>VALUE(MID(BG42,345,1))</f>
        <v>0</v>
      </c>
      <c r="AE107" s="1">
        <f>VALUE(MID(BG42,344,1))</f>
        <v>1</v>
      </c>
      <c r="AF107" s="1">
        <f>VALUE(MID(BG42,343,1))</f>
        <v>0</v>
      </c>
      <c r="AG107" s="1">
        <f>VALUE(MID(BG42,342,1))</f>
        <v>0</v>
      </c>
      <c r="AH107" s="1">
        <f>VALUE(MID(BG42,313,1))</f>
        <v>1</v>
      </c>
      <c r="AI107" s="1">
        <f>VALUE(MID(BG42,312,1))</f>
        <v>0</v>
      </c>
      <c r="AJ107" s="29">
        <v>0</v>
      </c>
      <c r="AK107" s="1">
        <f>VALUE(MID(BG42,311,1))</f>
        <v>0</v>
      </c>
      <c r="AL107" s="1">
        <f>VALUE(MID(BG42,310,1))</f>
        <v>1</v>
      </c>
      <c r="AM107" s="1">
        <f>VALUE(MID(BG42,265,1))</f>
        <v>1</v>
      </c>
      <c r="AN107" s="1">
        <f>VALUE(MID(BG42,264,1))</f>
        <v>1</v>
      </c>
      <c r="AO107" s="1">
        <f>VALUE(MID(BG42,231,1))</f>
        <v>0</v>
      </c>
      <c r="AP107" s="1">
        <f>VALUE(MID(BG42,230,1))</f>
        <v>0</v>
      </c>
      <c r="AQ107" s="1">
        <f>VALUE(MID(BG42,169,1))</f>
        <v>1</v>
      </c>
      <c r="AR107" s="1">
        <f>VALUE(MID(BG42,168,1))</f>
        <v>1</v>
      </c>
      <c r="AS107" s="1">
        <f>VALUE(MID(BG42,135,1))</f>
        <v>0</v>
      </c>
      <c r="AT107" s="1">
        <f>VALUE(MID(BG42,134,1))</f>
        <v>0</v>
      </c>
      <c r="AU107" s="1">
        <f>VALUE(MID(BG42,88,1))</f>
        <v>0</v>
      </c>
      <c r="AV107" s="1">
        <f>VALUE(MID(BG42,87,1))</f>
        <v>1</v>
      </c>
      <c r="AW107" s="1">
        <f>VALUE(MID(BG42,86,1))</f>
        <v>1</v>
      </c>
      <c r="AX107" s="1">
        <f>VALUE(MID(BG42,85,1))</f>
        <v>0</v>
      </c>
      <c r="AY107" s="1">
        <f>VALUE(MID(BG42,34,1))</f>
        <v>1</v>
      </c>
      <c r="AZ107" s="1">
        <f>VALUE(MID(BG42,33,1))</f>
        <v>1</v>
      </c>
      <c r="BA107" s="1">
        <f>VALUE(MID(BG42,32,1))</f>
        <v>0</v>
      </c>
      <c r="BB107" s="1">
        <f>VALUE(MID(BG42,31,1))</f>
        <v>1</v>
      </c>
    </row>
    <row r="108" spans="30:71" ht="15.75" customHeight="1" x14ac:dyDescent="0.25">
      <c r="AD108" s="1">
        <f>VALUE(MID(BG42,347,1))</f>
        <v>0</v>
      </c>
      <c r="AE108" s="1">
        <f>VALUE(MID(BG42,346,1))</f>
        <v>1</v>
      </c>
      <c r="AF108" s="1">
        <f>VALUE(MID(BG42,341,1))</f>
        <v>0</v>
      </c>
      <c r="AG108" s="1">
        <f>VALUE(MID(BG42,340,1))</f>
        <v>1</v>
      </c>
      <c r="AH108" s="1">
        <f>VALUE(MID(BG42,315,1))</f>
        <v>0</v>
      </c>
      <c r="AI108" s="1">
        <f>VALUE(MID(BG42,314,1))</f>
        <v>1</v>
      </c>
      <c r="AJ108" s="27">
        <v>1</v>
      </c>
      <c r="AK108" s="1">
        <f>VALUE(MID(BG42,309,1))</f>
        <v>1</v>
      </c>
      <c r="AL108" s="1">
        <f>VALUE(MID(BG42,308,1))</f>
        <v>1</v>
      </c>
      <c r="AM108" s="1">
        <f>VALUE(MID(BG42,267,1))</f>
        <v>1</v>
      </c>
      <c r="AN108" s="1">
        <f>VALUE(MID(BG42,266,1))</f>
        <v>1</v>
      </c>
      <c r="AO108" s="1">
        <f>VALUE(MID(BG42,229,1))</f>
        <v>0</v>
      </c>
      <c r="AP108" s="1">
        <f>VALUE(MID(BG42,228,1))</f>
        <v>1</v>
      </c>
      <c r="AQ108" s="1">
        <f>VALUE(MID(BG42,171,1))</f>
        <v>1</v>
      </c>
      <c r="AR108" s="1">
        <f>VALUE(MID(BG42,170,1))</f>
        <v>1</v>
      </c>
      <c r="AS108" s="1">
        <f>VALUE(MID(BG42,133,1))</f>
        <v>0</v>
      </c>
      <c r="AT108" s="1">
        <f>VALUE(MID(BG42,132,1))</f>
        <v>1</v>
      </c>
      <c r="AU108" s="1">
        <f>VALUE(MID(BG42,90,1))</f>
        <v>0</v>
      </c>
      <c r="AV108" s="1">
        <f>VALUE(MID(BG42,89,1))</f>
        <v>0</v>
      </c>
      <c r="AW108" s="1">
        <f>VALUE(MID(BG42,84,1))</f>
        <v>0</v>
      </c>
      <c r="AX108" s="1">
        <f>VALUE(MID(BG42,83,1))</f>
        <v>0</v>
      </c>
      <c r="AY108" s="1">
        <f>VALUE(MID(BG42,36,1))</f>
        <v>0</v>
      </c>
      <c r="AZ108" s="1">
        <f>VALUE(MID(BG42,35,1))</f>
        <v>0</v>
      </c>
      <c r="BA108" s="1">
        <f>VALUE(MID(BG42,30,1))</f>
        <v>1</v>
      </c>
      <c r="BB108" s="1">
        <f>VALUE(MID(BG42,29,1))</f>
        <v>0</v>
      </c>
    </row>
    <row r="109" spans="30:71" ht="15.75" customHeight="1" x14ac:dyDescent="0.25">
      <c r="AD109" s="1">
        <f>VALUE(MID(BG42,349,1))</f>
        <v>0</v>
      </c>
      <c r="AE109" s="1">
        <f>VALUE(MID(BG42,348,1))</f>
        <v>1</v>
      </c>
      <c r="AF109" s="1">
        <f>VALUE(MID(BG42,339,1))</f>
        <v>0</v>
      </c>
      <c r="AG109" s="1">
        <f>VALUE(MID(BG42,338,1))</f>
        <v>1</v>
      </c>
      <c r="AH109" s="1">
        <f>VALUE(MID(BG42,317,1))</f>
        <v>1</v>
      </c>
      <c r="AI109" s="1">
        <f>VALUE(MID(BG42,316,1))</f>
        <v>1</v>
      </c>
      <c r="AJ109" s="27">
        <v>0</v>
      </c>
      <c r="AK109" s="1">
        <f>VALUE(MID(BG42,307,1))</f>
        <v>0</v>
      </c>
      <c r="AL109" s="1">
        <f>VALUE(MID(BG42,306,1))</f>
        <v>1</v>
      </c>
      <c r="AM109" s="1">
        <f>VALUE(MID(BG42,269,1))</f>
        <v>1</v>
      </c>
      <c r="AN109" s="1">
        <f>VALUE(MID(BG42,268,1))</f>
        <v>0</v>
      </c>
      <c r="AO109" s="1">
        <f>VALUE(MID(BG42,227,1))</f>
        <v>0</v>
      </c>
      <c r="AP109" s="1">
        <f>VALUE(MID(BG42,226,1))</f>
        <v>0</v>
      </c>
      <c r="AQ109" s="1">
        <f>VALUE(MID(BG42,173,1))</f>
        <v>1</v>
      </c>
      <c r="AR109" s="1">
        <f>VALUE(MID(BG42,172,1))</f>
        <v>0</v>
      </c>
      <c r="AS109" s="1">
        <f>VALUE(MID(BG42,131,1))</f>
        <v>0</v>
      </c>
      <c r="AT109" s="1">
        <f>VALUE(MID(BG42,130,1))</f>
        <v>0</v>
      </c>
      <c r="AU109" s="1">
        <f>VALUE(MID(BG42,92,1))</f>
        <v>1</v>
      </c>
      <c r="AV109" s="1">
        <f>VALUE(MID(BG42,91,1))</f>
        <v>1</v>
      </c>
      <c r="AW109" s="1">
        <f>VALUE(MID(BG42,82,1))</f>
        <v>1</v>
      </c>
      <c r="AX109" s="1">
        <f>VALUE(MID(BG42,81,1))</f>
        <v>0</v>
      </c>
      <c r="AY109" s="1">
        <f>VALUE(MID(BG42,38,1))</f>
        <v>1</v>
      </c>
      <c r="AZ109" s="1">
        <f>VALUE(MID(BG42,37,1))</f>
        <v>0</v>
      </c>
      <c r="BA109" s="1">
        <f>VALUE(MID(BG42,28,1))</f>
        <v>1</v>
      </c>
      <c r="BB109" s="1">
        <f>VALUE(MID(BG42,27,1))</f>
        <v>0</v>
      </c>
    </row>
    <row r="110" spans="30:71" ht="15.75" customHeight="1" x14ac:dyDescent="0.25">
      <c r="AD110" s="1">
        <f>VALUE(MID(BG42,351,1))</f>
        <v>1</v>
      </c>
      <c r="AE110" s="1">
        <f>VALUE(MID(BG42,350,1))</f>
        <v>1</v>
      </c>
      <c r="AF110" s="1">
        <f>VALUE(MID(BG42,337,1))</f>
        <v>1</v>
      </c>
      <c r="AG110" s="1">
        <f>VALUE(MID(BG42,336,1))</f>
        <v>1</v>
      </c>
      <c r="AH110" s="1">
        <f>VALUE(MID(BG42,319,1))</f>
        <v>0</v>
      </c>
      <c r="AI110" s="1">
        <f>VALUE(MID(BG42,318,1))</f>
        <v>0</v>
      </c>
      <c r="AJ110" s="27">
        <v>1</v>
      </c>
      <c r="AK110" s="1">
        <f>VALUE(MID(BG42,305,1))</f>
        <v>0</v>
      </c>
      <c r="AL110" s="1">
        <f>VALUE(MID(BG42,304,1))</f>
        <v>0</v>
      </c>
      <c r="AM110" s="1">
        <f>VALUE(MID(BG42,271,1))</f>
        <v>0</v>
      </c>
      <c r="AN110" s="1">
        <f>VALUE(MID(BG42,270,1))</f>
        <v>1</v>
      </c>
      <c r="AO110" s="1">
        <f>VALUE(MID(BG42,225,1))</f>
        <v>0</v>
      </c>
      <c r="AP110" s="1">
        <f>VALUE(MID(BG42,224,1))</f>
        <v>0</v>
      </c>
      <c r="AQ110" s="1">
        <f>VALUE(MID(BG42,175,1))</f>
        <v>0</v>
      </c>
      <c r="AR110" s="1">
        <f>VALUE(MID(BG42,174,1))</f>
        <v>1</v>
      </c>
      <c r="AS110" s="1">
        <f>VALUE(MID(BG42,129,1))</f>
        <v>0</v>
      </c>
      <c r="AT110" s="1">
        <f>VALUE(MID(BG42,128,1))</f>
        <v>0</v>
      </c>
      <c r="AU110" s="1">
        <f>VALUE(MID(BG42,94,1))</f>
        <v>1</v>
      </c>
      <c r="AV110" s="1">
        <f>VALUE(MID(BG42,93,1))</f>
        <v>0</v>
      </c>
      <c r="AW110" s="1">
        <f>VALUE(MID(BG42,80,1))</f>
        <v>1</v>
      </c>
      <c r="AX110" s="1">
        <f>VALUE(MID(BG42,79,1))</f>
        <v>1</v>
      </c>
      <c r="AY110" s="1">
        <f>VALUE(MID(BG42,40,1))</f>
        <v>0</v>
      </c>
      <c r="AZ110" s="1">
        <f>VALUE(MID(BG42,39,1))</f>
        <v>1</v>
      </c>
      <c r="BA110" s="1">
        <f>VALUE(MID(BG42,26,1))</f>
        <v>1</v>
      </c>
      <c r="BB110" s="1">
        <f>VALUE(MID(BG42,25,1))</f>
        <v>0</v>
      </c>
    </row>
    <row r="111" spans="30:71" ht="15.75" customHeight="1" x14ac:dyDescent="0.25">
      <c r="AD111" s="1">
        <v>0</v>
      </c>
      <c r="AE111" s="1">
        <f>VALUE(MID(BG42,352,1))</f>
        <v>0</v>
      </c>
      <c r="AF111" s="1">
        <f>VALUE(MID(BG42,335,1))</f>
        <v>1</v>
      </c>
      <c r="AG111" s="1">
        <f>VALUE(MID(BG42,334,1))</f>
        <v>0</v>
      </c>
      <c r="AH111" s="1">
        <f>VALUE(MID(BG42,321,1))</f>
        <v>1</v>
      </c>
      <c r="AI111" s="1">
        <f>VALUE(MID(BG42,320,1))</f>
        <v>0</v>
      </c>
      <c r="AJ111" s="27">
        <v>0</v>
      </c>
      <c r="AK111" s="1">
        <f>VALUE(MID(BG42,303,1))</f>
        <v>0</v>
      </c>
      <c r="AL111" s="1">
        <f>VALUE(MID(BG42,302,1))</f>
        <v>1</v>
      </c>
      <c r="AM111" s="1">
        <f>VALUE(MID(BG42,273,1))</f>
        <v>1</v>
      </c>
      <c r="AN111" s="1">
        <f>VALUE(MID(BG42,272,1))</f>
        <v>0</v>
      </c>
      <c r="AO111" s="1">
        <f>VALUE(MID(BG42,223,1))</f>
        <v>0</v>
      </c>
      <c r="AP111" s="1">
        <f>VALUE(MID(BG42,222,1))</f>
        <v>1</v>
      </c>
      <c r="AQ111" s="1">
        <f>VALUE(MID(BG42,177,1))</f>
        <v>0</v>
      </c>
      <c r="AR111" s="1">
        <f>VALUE(MID(BG42,176,1))</f>
        <v>0</v>
      </c>
      <c r="AS111" s="1">
        <f>VALUE(MID(BG42,127,1))</f>
        <v>0</v>
      </c>
      <c r="AT111" s="1">
        <f>VALUE(MID(BG42,126,1))</f>
        <v>1</v>
      </c>
      <c r="AU111" s="1">
        <f>VALUE(MID(BG42,96,1))</f>
        <v>0</v>
      </c>
      <c r="AV111" s="1">
        <f>VALUE(MID(BG42,95,1))</f>
        <v>1</v>
      </c>
      <c r="AW111" s="1">
        <f>VALUE(MID(BG42,78,1))</f>
        <v>1</v>
      </c>
      <c r="AX111" s="1">
        <f>VALUE(MID(BG42,77,1))</f>
        <v>0</v>
      </c>
      <c r="AY111" s="1">
        <f>VALUE(MID(BG42,42,1))</f>
        <v>1</v>
      </c>
      <c r="AZ111" s="1">
        <f>VALUE(MID(BG42,41,1))</f>
        <v>1</v>
      </c>
      <c r="BA111" s="1">
        <f>VALUE(MID(BG42,24,1))</f>
        <v>0</v>
      </c>
      <c r="BB111" s="1">
        <f>VALUE(MID(BG42,23,1))</f>
        <v>1</v>
      </c>
    </row>
    <row r="112" spans="30:71" ht="15.75" customHeight="1" x14ac:dyDescent="0.25">
      <c r="AD112" s="1">
        <v>0</v>
      </c>
      <c r="AE112" s="1">
        <v>0</v>
      </c>
      <c r="AF112" s="1">
        <f>VALUE(MID(BG42,333,1))</f>
        <v>0</v>
      </c>
      <c r="AG112" s="1">
        <f>VALUE(MID(BG42,332,1))</f>
        <v>0</v>
      </c>
      <c r="AH112" s="1">
        <f>VALUE(MID(BG42,323,1))</f>
        <v>0</v>
      </c>
      <c r="AI112" s="1">
        <f>VALUE(MID(BG42,322,1))</f>
        <v>1</v>
      </c>
      <c r="AJ112" s="27">
        <v>1</v>
      </c>
      <c r="AK112" s="1">
        <f>VALUE(MID(BG42,301,1))</f>
        <v>1</v>
      </c>
      <c r="AL112" s="1">
        <f>VALUE(MID(BG42,300,1))</f>
        <v>0</v>
      </c>
      <c r="AM112" s="1">
        <f>VALUE(MID(BG42,275,1))</f>
        <v>0</v>
      </c>
      <c r="AN112" s="1">
        <f>VALUE(MID(BG42,274,1))</f>
        <v>1</v>
      </c>
      <c r="AO112" s="1">
        <f>VALUE(MID(BG42,221,1))</f>
        <v>1</v>
      </c>
      <c r="AP112" s="1">
        <f>VALUE(MID(BG42,220,1))</f>
        <v>0</v>
      </c>
      <c r="AQ112" s="1">
        <f>VALUE(MID(BG42,179,1))</f>
        <v>0</v>
      </c>
      <c r="AR112" s="1">
        <f>VALUE(MID(BG42,178,1))</f>
        <v>0</v>
      </c>
      <c r="AS112" s="1">
        <f>VALUE(MID(BG42,125,1))</f>
        <v>1</v>
      </c>
      <c r="AT112" s="1">
        <f>VALUE(MID(BG42,124,1))</f>
        <v>0</v>
      </c>
      <c r="AU112" s="1">
        <f>VALUE(MID(BG42,98,1))</f>
        <v>1</v>
      </c>
      <c r="AV112" s="1">
        <f>VALUE(MID(BG42,97,1))</f>
        <v>1</v>
      </c>
      <c r="AW112" s="1">
        <f>VALUE(MID(BG42,76,1))</f>
        <v>1</v>
      </c>
      <c r="AX112" s="1">
        <f>VALUE(MID(BG42,75,1))</f>
        <v>0</v>
      </c>
      <c r="AY112" s="1">
        <f>VALUE(MID(BG42,44,1))</f>
        <v>0</v>
      </c>
      <c r="AZ112" s="1">
        <f>VALUE(MID(BG42,43,1))</f>
        <v>0</v>
      </c>
      <c r="BA112" s="1">
        <f>VALUE(MID(BG42,22,1))</f>
        <v>1</v>
      </c>
      <c r="BB112" s="1">
        <f>VALUE(MID(BG42,21,1))</f>
        <v>0</v>
      </c>
    </row>
    <row r="113" spans="26:134" ht="15.75" customHeight="1" thickBot="1" x14ac:dyDescent="0.3">
      <c r="AD113" s="1">
        <v>0</v>
      </c>
      <c r="AE113" s="1">
        <v>0</v>
      </c>
      <c r="AF113" s="1">
        <f>VALUE(MID(BG42,331,1))</f>
        <v>0</v>
      </c>
      <c r="AG113" s="1">
        <f>VALUE(MID(BG42,330,1))</f>
        <v>0</v>
      </c>
      <c r="AH113" s="1">
        <f>VALUE(MID(BG42,325,1))</f>
        <v>1</v>
      </c>
      <c r="AI113" s="1">
        <f>VALUE(MID(BG42,324,1))</f>
        <v>0</v>
      </c>
      <c r="AJ113" s="27">
        <v>0</v>
      </c>
      <c r="AK113" s="1">
        <f>VALUE(MID(BG42,299,1))</f>
        <v>1</v>
      </c>
      <c r="AL113" s="1">
        <f>VALUE(MID(BG42,298,1))</f>
        <v>0</v>
      </c>
      <c r="AM113" s="1">
        <f>VALUE(MID(BG42,277,1))</f>
        <v>0</v>
      </c>
      <c r="AN113" s="1">
        <f>VALUE(MID(BG42,276,1))</f>
        <v>1</v>
      </c>
      <c r="AO113" s="1">
        <f>VALUE(MID(BG42,219,1))</f>
        <v>1</v>
      </c>
      <c r="AP113" s="1">
        <f>VALUE(MID(BG42,218,1))</f>
        <v>1</v>
      </c>
      <c r="AQ113" s="1">
        <f>VALUE(MID(BG42,181,1))</f>
        <v>0</v>
      </c>
      <c r="AR113" s="1">
        <f>VALUE(MID(BG42,180,1))</f>
        <v>1</v>
      </c>
      <c r="AS113" s="1">
        <f>VALUE(MID(BG42,123,1))</f>
        <v>1</v>
      </c>
      <c r="AT113" s="1">
        <f>VALUE(MID(BG42,122,1))</f>
        <v>1</v>
      </c>
      <c r="AU113" s="1">
        <f>VALUE(MID(BG42,100,1))</f>
        <v>1</v>
      </c>
      <c r="AV113" s="1">
        <f>VALUE(MID(BG42,99,1))</f>
        <v>1</v>
      </c>
      <c r="AW113" s="1">
        <f>VALUE(MID(BG42,74,1))</f>
        <v>0</v>
      </c>
      <c r="AX113" s="1">
        <f>VALUE(MID(BG42,73,1))</f>
        <v>1</v>
      </c>
      <c r="AY113" s="1">
        <f>VALUE(MID(BG42,46,1))</f>
        <v>1</v>
      </c>
      <c r="AZ113" s="1">
        <f>VALUE(MID(BG42,45,1))</f>
        <v>0</v>
      </c>
      <c r="BA113" s="1">
        <f>VALUE(MID(BG42,20,1))</f>
        <v>0</v>
      </c>
      <c r="BB113" s="1">
        <f>VALUE(MID(BG42,19,1))</f>
        <v>0</v>
      </c>
    </row>
    <row r="114" spans="26:134" ht="15.75" customHeight="1" thickTop="1" thickBot="1" x14ac:dyDescent="0.3">
      <c r="AD114" s="1">
        <v>0</v>
      </c>
      <c r="AE114" s="1">
        <v>0</v>
      </c>
      <c r="AF114" s="1">
        <f>VALUE(MID(BG42,329,1))</f>
        <v>0</v>
      </c>
      <c r="AG114" s="1">
        <f>VALUE(MID(BG42,328,1))</f>
        <v>1</v>
      </c>
      <c r="AH114" s="1">
        <f>VALUE(MID(BG42,327,1))</f>
        <v>0</v>
      </c>
      <c r="AI114" s="1">
        <f>VALUE(MID(BG42,326,1))</f>
        <v>1</v>
      </c>
      <c r="AJ114" s="30">
        <v>1</v>
      </c>
      <c r="AK114" s="1">
        <f>VALUE(MID(BG42,297,1))</f>
        <v>0</v>
      </c>
      <c r="AL114" s="1">
        <f>VALUE(MID(BG42,296,1))</f>
        <v>0</v>
      </c>
      <c r="AM114" s="1">
        <f>VALUE(MID(BG42,279,1))</f>
        <v>1</v>
      </c>
      <c r="AN114" s="1">
        <f>VALUE(MID(BG42,278,1))</f>
        <v>1</v>
      </c>
      <c r="AO114" s="1">
        <f>VALUE(MID(BG42,217,1))</f>
        <v>1</v>
      </c>
      <c r="AP114" s="1">
        <f>VALUE(MID(BG42,216,1))</f>
        <v>1</v>
      </c>
      <c r="AQ114" s="1">
        <f>VALUE(MID(BG42,183,1))</f>
        <v>0</v>
      </c>
      <c r="AR114" s="1">
        <f>VALUE(MID(BG42,182,1))</f>
        <v>0</v>
      </c>
      <c r="AS114" s="1">
        <f>VALUE(MID(BG42,121,1))</f>
        <v>1</v>
      </c>
      <c r="AT114" s="16">
        <v>1</v>
      </c>
      <c r="AU114" s="17">
        <v>1</v>
      </c>
      <c r="AV114" s="17">
        <v>1</v>
      </c>
      <c r="AW114" s="17">
        <v>1</v>
      </c>
      <c r="AX114" s="18">
        <v>1</v>
      </c>
      <c r="AY114" s="1">
        <f>VALUE(MID(BG42,48,1))</f>
        <v>0</v>
      </c>
      <c r="AZ114" s="1">
        <f>VALUE(MID(BG42,47,1))</f>
        <v>1</v>
      </c>
      <c r="BA114" s="1">
        <f>VALUE(MID(BG42,18,1))</f>
        <v>0</v>
      </c>
      <c r="BB114" s="1">
        <f>VALUE(MID(BG42,17,1))</f>
        <v>1</v>
      </c>
    </row>
    <row r="115" spans="26:134" ht="15.75" customHeight="1" thickTop="1" thickBot="1" x14ac:dyDescent="0.3">
      <c r="AD115" s="16">
        <v>0</v>
      </c>
      <c r="AE115" s="17">
        <v>0</v>
      </c>
      <c r="AF115" s="17">
        <v>0</v>
      </c>
      <c r="AG115" s="17">
        <v>0</v>
      </c>
      <c r="AH115" s="17">
        <v>0</v>
      </c>
      <c r="AI115" s="17">
        <v>0</v>
      </c>
      <c r="AJ115" s="17">
        <v>0</v>
      </c>
      <c r="AK115" s="17">
        <v>0</v>
      </c>
      <c r="AL115" s="28">
        <v>1</v>
      </c>
      <c r="AM115" s="1">
        <f>VALUE(MID(BG42,281,1))</f>
        <v>0</v>
      </c>
      <c r="AN115" s="1">
        <f>VALUE(MID(BG42,280,1))</f>
        <v>0</v>
      </c>
      <c r="AO115" s="1">
        <f>VALUE(MID(BG42,215,1))</f>
        <v>0</v>
      </c>
      <c r="AP115" s="1">
        <f>VALUE(MID(BG42,214,1))</f>
        <v>0</v>
      </c>
      <c r="AQ115" s="1">
        <f>VALUE(MID(BG42,185,1))</f>
        <v>1</v>
      </c>
      <c r="AR115" s="1">
        <f>VALUE(MID(BG42,184,1))</f>
        <v>1</v>
      </c>
      <c r="AS115" s="1">
        <f>VALUE(MID(BG42,120,1))</f>
        <v>0</v>
      </c>
      <c r="AT115" s="19">
        <v>1</v>
      </c>
      <c r="AU115" s="1">
        <v>0</v>
      </c>
      <c r="AV115" s="1">
        <v>0</v>
      </c>
      <c r="AW115" s="1">
        <v>0</v>
      </c>
      <c r="AX115" s="20">
        <v>1</v>
      </c>
      <c r="AY115" s="1">
        <f>VALUE(MID(BG42,50,1))</f>
        <v>1</v>
      </c>
      <c r="AZ115" s="1">
        <f>VALUE(MID(BG42,49,1))</f>
        <v>1</v>
      </c>
      <c r="BA115" s="1">
        <f>VALUE(MID(BG42,16,1))</f>
        <v>0</v>
      </c>
      <c r="BB115" s="1">
        <f>VALUE(MID(BG42,15,1))</f>
        <v>0</v>
      </c>
    </row>
    <row r="116" spans="26:134" ht="15.75" customHeight="1" thickTop="1" x14ac:dyDescent="0.25">
      <c r="AD116" s="19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0</v>
      </c>
      <c r="AL116" s="20">
        <v>0</v>
      </c>
      <c r="AM116" s="1">
        <f>VALUE(MID(BG42,283,1))</f>
        <v>1</v>
      </c>
      <c r="AN116" s="1">
        <f>VALUE(MID(BG42,282,1))</f>
        <v>1</v>
      </c>
      <c r="AO116" s="1">
        <f>VALUE(MID(BG42,213,1))</f>
        <v>0</v>
      </c>
      <c r="AP116" s="1">
        <f>VALUE(MID(BG42,212,1))</f>
        <v>1</v>
      </c>
      <c r="AQ116" s="1">
        <f>VALUE(MID(BG42,187,1))</f>
        <v>1</v>
      </c>
      <c r="AR116" s="1">
        <f>VALUE(MID(BG42,186,1))</f>
        <v>1</v>
      </c>
      <c r="AS116" s="1">
        <f>VALUE(MID(BG42,119,1))</f>
        <v>0</v>
      </c>
      <c r="AT116" s="19">
        <v>1</v>
      </c>
      <c r="AU116" s="1">
        <v>0</v>
      </c>
      <c r="AV116" s="1">
        <v>1</v>
      </c>
      <c r="AW116" s="1">
        <v>0</v>
      </c>
      <c r="AX116" s="20">
        <v>1</v>
      </c>
      <c r="AY116" s="1">
        <f>VALUE(MID(BG42,52,1))</f>
        <v>1</v>
      </c>
      <c r="AZ116" s="1">
        <f>VALUE(MID(BG42,51,1))</f>
        <v>1</v>
      </c>
      <c r="BA116" s="1">
        <f>VALUE(MID(BG42,14,1))</f>
        <v>1</v>
      </c>
      <c r="BB116" s="1">
        <f>VALUE(MID(BG42,13,1))</f>
        <v>0</v>
      </c>
    </row>
    <row r="117" spans="26:134" ht="15.75" customHeight="1" x14ac:dyDescent="0.25">
      <c r="AD117" s="19">
        <v>1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1</v>
      </c>
      <c r="AK117" s="1">
        <v>0</v>
      </c>
      <c r="AL117" s="20">
        <v>0</v>
      </c>
      <c r="AM117" s="1">
        <f>VALUE(MID(BG42,285,1))</f>
        <v>0</v>
      </c>
      <c r="AN117" s="1">
        <f>VALUE(MID(BG42,284,1))</f>
        <v>1</v>
      </c>
      <c r="AO117" s="1">
        <f>VALUE(MID(BG42,211,1))</f>
        <v>0</v>
      </c>
      <c r="AP117" s="1">
        <f>VALUE(MID(BG42,210,1))</f>
        <v>0</v>
      </c>
      <c r="AQ117" s="1">
        <f>VALUE(MID(BG42,189,1))</f>
        <v>1</v>
      </c>
      <c r="AR117" s="1">
        <f>VALUE(MID(BG42,188,1))</f>
        <v>0</v>
      </c>
      <c r="AS117" s="1">
        <f>VALUE(MID(BG42,118,1))</f>
        <v>0</v>
      </c>
      <c r="AT117" s="19">
        <v>1</v>
      </c>
      <c r="AU117" s="1">
        <v>0</v>
      </c>
      <c r="AV117" s="1">
        <v>0</v>
      </c>
      <c r="AW117" s="1">
        <v>0</v>
      </c>
      <c r="AX117" s="20">
        <v>1</v>
      </c>
      <c r="AY117" s="1">
        <f>VALUE(MID(BG42,54,1))</f>
        <v>0</v>
      </c>
      <c r="AZ117" s="1">
        <f>VALUE(MID(BG42,53,1))</f>
        <v>0</v>
      </c>
      <c r="BA117" s="1">
        <f>VALUE(MID(BG42,12,1))</f>
        <v>1</v>
      </c>
      <c r="BB117" s="1">
        <f>VALUE(MID(BG42,11,1))</f>
        <v>0</v>
      </c>
    </row>
    <row r="118" spans="26:134" ht="15.75" customHeight="1" thickBot="1" x14ac:dyDescent="0.3">
      <c r="AD118" s="19">
        <v>1</v>
      </c>
      <c r="AE118" s="1">
        <v>0</v>
      </c>
      <c r="AF118" s="1">
        <v>1</v>
      </c>
      <c r="AG118" s="1">
        <v>1</v>
      </c>
      <c r="AH118" s="1">
        <v>1</v>
      </c>
      <c r="AI118" s="1">
        <v>0</v>
      </c>
      <c r="AJ118" s="1">
        <v>1</v>
      </c>
      <c r="AK118" s="1">
        <v>0</v>
      </c>
      <c r="AL118" s="20">
        <v>0</v>
      </c>
      <c r="AM118" s="1">
        <f>VALUE(MID(BG42,287,1))</f>
        <v>1</v>
      </c>
      <c r="AN118" s="1">
        <f>VALUE(MID(BG42,286,1))</f>
        <v>0</v>
      </c>
      <c r="AO118" s="1">
        <f>VALUE(MID(BG42,209,1))</f>
        <v>0</v>
      </c>
      <c r="AP118" s="1">
        <f>VALUE(MID(BG42,208,1))</f>
        <v>0</v>
      </c>
      <c r="AQ118" s="1">
        <f>VALUE(MID(BG42,191,1))</f>
        <v>0</v>
      </c>
      <c r="AR118" s="1">
        <f>VALUE(MID(BG42,190,1))</f>
        <v>1</v>
      </c>
      <c r="AS118" s="1">
        <f>VALUE(MID(BG42,117,1))</f>
        <v>0</v>
      </c>
      <c r="AT118" s="21">
        <v>1</v>
      </c>
      <c r="AU118" s="22">
        <v>1</v>
      </c>
      <c r="AV118" s="22">
        <v>1</v>
      </c>
      <c r="AW118" s="22">
        <v>1</v>
      </c>
      <c r="AX118" s="23">
        <v>1</v>
      </c>
      <c r="AY118" s="1">
        <f>VALUE(MID(BG42,56,1))</f>
        <v>0</v>
      </c>
      <c r="AZ118" s="1">
        <f>VALUE(MID(BG42,55,1))</f>
        <v>1</v>
      </c>
      <c r="BA118" s="1">
        <f>VALUE(MID(BG42,10,1))</f>
        <v>1</v>
      </c>
      <c r="BB118" s="1">
        <f>VALUE(MID(BG42,9,1))</f>
        <v>1</v>
      </c>
    </row>
    <row r="119" spans="26:134" ht="15.75" customHeight="1" thickTop="1" x14ac:dyDescent="0.25">
      <c r="AD119" s="19">
        <v>1</v>
      </c>
      <c r="AE119" s="1">
        <v>0</v>
      </c>
      <c r="AF119" s="1">
        <v>1</v>
      </c>
      <c r="AG119" s="1">
        <v>1</v>
      </c>
      <c r="AH119" s="1">
        <v>1</v>
      </c>
      <c r="AI119" s="1">
        <v>0</v>
      </c>
      <c r="AJ119" s="1">
        <v>1</v>
      </c>
      <c r="AK119" s="1">
        <v>0</v>
      </c>
      <c r="AL119" s="20">
        <v>0</v>
      </c>
      <c r="AM119" s="1">
        <f>VALUE(MID(BG42,289,1))</f>
        <v>1</v>
      </c>
      <c r="AN119" s="1">
        <f>VALUE(MID(BG42,288,1))</f>
        <v>1</v>
      </c>
      <c r="AO119" s="1">
        <f>VALUE(MID(BG42,207,1))</f>
        <v>0</v>
      </c>
      <c r="AP119" s="1">
        <f>VALUE(MID(BG42,206,1))</f>
        <v>1</v>
      </c>
      <c r="AQ119" s="1">
        <f>VALUE(MID(BG42,193,1))</f>
        <v>0</v>
      </c>
      <c r="AR119" s="1">
        <f>VALUE(MID(BG42,192,1))</f>
        <v>0</v>
      </c>
      <c r="AS119" s="1">
        <f>VALUE(MID(BG42,116,1))</f>
        <v>0</v>
      </c>
      <c r="AT119" s="1">
        <f>VALUE(MID(BG42,115,1))</f>
        <v>1</v>
      </c>
      <c r="AU119" s="1">
        <f>VALUE(MID(BG42,102,1))</f>
        <v>1</v>
      </c>
      <c r="AV119" s="1">
        <f>VALUE(MID(BG42,101,1))</f>
        <v>0</v>
      </c>
      <c r="AW119" s="1">
        <f>VALUE(MID(BG42,72,1))</f>
        <v>0</v>
      </c>
      <c r="AX119" s="1">
        <f>VALUE(MID(BG42,71,1))</f>
        <v>1</v>
      </c>
      <c r="AY119" s="1">
        <f>VALUE(MID(BG42,58,1))</f>
        <v>0</v>
      </c>
      <c r="AZ119" s="1">
        <f>VALUE(MID(BG42,57,1))</f>
        <v>0</v>
      </c>
      <c r="BA119" s="1">
        <f>VALUE(MID(BG42,8,1))</f>
        <v>0</v>
      </c>
      <c r="BB119" s="1">
        <f>VALUE(MID(BG42,7,1))</f>
        <v>0</v>
      </c>
    </row>
    <row r="120" spans="26:134" ht="15.75" customHeight="1" x14ac:dyDescent="0.25">
      <c r="AD120" s="19">
        <v>1</v>
      </c>
      <c r="AE120" s="1">
        <v>0</v>
      </c>
      <c r="AF120" s="1">
        <v>1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20">
        <v>0</v>
      </c>
      <c r="AM120" s="1">
        <f>VALUE(MID(BG42,291,1))</f>
        <v>1</v>
      </c>
      <c r="AN120" s="1">
        <f>VALUE(MID(BG42,290,1))</f>
        <v>0</v>
      </c>
      <c r="AO120" s="1">
        <f>VALUE(MID(BG42,205,1))</f>
        <v>1</v>
      </c>
      <c r="AP120" s="1">
        <f>VALUE(MID(BG42,204,1))</f>
        <v>0</v>
      </c>
      <c r="AQ120" s="1">
        <f>VALUE(MID(BG42,195,1))</f>
        <v>0</v>
      </c>
      <c r="AR120" s="1">
        <f>VALUE(MID(BG42,194,1))</f>
        <v>0</v>
      </c>
      <c r="AS120" s="1">
        <f>VALUE(MID(BG42,114,1))</f>
        <v>1</v>
      </c>
      <c r="AT120" s="1">
        <f>VALUE(MID(BG42,113,1))</f>
        <v>1</v>
      </c>
      <c r="AU120" s="1">
        <f>VALUE(MID(BG42,104,1))</f>
        <v>0</v>
      </c>
      <c r="AV120" s="1">
        <f>VALUE(MID(BG42,103,1))</f>
        <v>1</v>
      </c>
      <c r="AW120" s="1">
        <f>VALUE(MID(BG42,70,1))</f>
        <v>1</v>
      </c>
      <c r="AX120" s="1">
        <f>VALUE(MID(BG42,69,1))</f>
        <v>0</v>
      </c>
      <c r="AY120" s="1">
        <f>VALUE(MID(BG42,60,1))</f>
        <v>0</v>
      </c>
      <c r="AZ120" s="1">
        <f>VALUE(MID(BG42,59,1))</f>
        <v>0</v>
      </c>
      <c r="BA120" s="1">
        <f>VALUE(MID(BG42,6,1))</f>
        <v>0</v>
      </c>
      <c r="BB120" s="1">
        <f>VALUE(MID(BG42,5,1))</f>
        <v>0</v>
      </c>
    </row>
    <row r="121" spans="26:134" ht="15.75" customHeight="1" x14ac:dyDescent="0.25">
      <c r="AD121" s="19">
        <v>1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1</v>
      </c>
      <c r="AK121" s="1">
        <v>0</v>
      </c>
      <c r="AL121" s="20">
        <v>0</v>
      </c>
      <c r="AM121" s="1">
        <f>VALUE(MID(BG42,293,1))</f>
        <v>0</v>
      </c>
      <c r="AN121" s="1">
        <f>VALUE(MID(BG42,292,1))</f>
        <v>0</v>
      </c>
      <c r="AO121" s="1">
        <f>VALUE(MID(BG42,203,1))</f>
        <v>1</v>
      </c>
      <c r="AP121" s="1">
        <f>VALUE(MID(BG42,202,1))</f>
        <v>1</v>
      </c>
      <c r="AQ121" s="1">
        <f>VALUE(MID(BG42,197,1))</f>
        <v>0</v>
      </c>
      <c r="AR121" s="1">
        <f>VALUE(MID(BG42,196,1))</f>
        <v>1</v>
      </c>
      <c r="AS121" s="1">
        <f>VALUE(MID(BG42,112,1))</f>
        <v>0</v>
      </c>
      <c r="AT121" s="1">
        <f>VALUE(MID(BG42,111,1))</f>
        <v>1</v>
      </c>
      <c r="AU121" s="1">
        <f>VALUE(MID(BG42,106,1))</f>
        <v>0</v>
      </c>
      <c r="AV121" s="1">
        <f>VALUE(MID(BG42,105,1))</f>
        <v>1</v>
      </c>
      <c r="AW121" s="1">
        <f>VALUE(MID(BG42,68,1))</f>
        <v>0</v>
      </c>
      <c r="AX121" s="1">
        <f>VALUE(MID(BG42,67,1))</f>
        <v>1</v>
      </c>
      <c r="AY121" s="1">
        <f>VALUE(MID(BG42,62,1))</f>
        <v>1</v>
      </c>
      <c r="AZ121" s="1">
        <f>VALUE(MID(BG42,61,1))</f>
        <v>0</v>
      </c>
      <c r="BA121" s="1">
        <f>VALUE(MID(BG42,4,1))</f>
        <v>0</v>
      </c>
      <c r="BB121" s="1">
        <f>VALUE(MID(BG42,3,1))</f>
        <v>0</v>
      </c>
    </row>
    <row r="122" spans="26:134" ht="15.75" customHeight="1" thickBot="1" x14ac:dyDescent="0.3">
      <c r="AD122" s="21">
        <v>1</v>
      </c>
      <c r="AE122" s="22">
        <v>1</v>
      </c>
      <c r="AF122" s="22">
        <v>1</v>
      </c>
      <c r="AG122" s="22">
        <v>1</v>
      </c>
      <c r="AH122" s="22">
        <v>1</v>
      </c>
      <c r="AI122" s="22">
        <v>1</v>
      </c>
      <c r="AJ122" s="22">
        <v>1</v>
      </c>
      <c r="AK122" s="22">
        <v>0</v>
      </c>
      <c r="AL122" s="23">
        <v>0</v>
      </c>
      <c r="AM122" s="1">
        <f>VALUE(MID(BG42,295,1))</f>
        <v>0</v>
      </c>
      <c r="AN122" s="1">
        <f>VALUE(MID(BG42,294,1))</f>
        <v>1</v>
      </c>
      <c r="AO122" s="1">
        <f>VALUE(MID(BG42,201,1))</f>
        <v>1</v>
      </c>
      <c r="AP122" s="1">
        <f>VALUE(MID(BG42,200,1))</f>
        <v>1</v>
      </c>
      <c r="AQ122" s="1">
        <f>VALUE(MID(BG42,199,1))</f>
        <v>0</v>
      </c>
      <c r="AR122" s="1">
        <f>VALUE(MID(BG42,198,1))</f>
        <v>0</v>
      </c>
      <c r="AS122" s="1">
        <f>VALUE(MID(BG42,110,1))</f>
        <v>1</v>
      </c>
      <c r="AT122" s="1">
        <f>VALUE(MID(BG42,109,1))</f>
        <v>0</v>
      </c>
      <c r="AU122" s="1">
        <f>VALUE(MID(BG42,108,1))</f>
        <v>1</v>
      </c>
      <c r="AV122" s="1">
        <f>VALUE(MID(BG42,107,1))</f>
        <v>0</v>
      </c>
      <c r="AW122" s="1">
        <f>VALUE(MID(BG42,66,1))</f>
        <v>0</v>
      </c>
      <c r="AX122" s="1">
        <f>VALUE(MID(BG42,65,1))</f>
        <v>0</v>
      </c>
      <c r="AY122" s="1">
        <f>VALUE(MID(BG42,64,1))</f>
        <v>0</v>
      </c>
      <c r="AZ122" s="1">
        <f>VALUE(MID(BG42,63,1))</f>
        <v>1</v>
      </c>
      <c r="BA122" s="1">
        <f>VALUE(MID(BG42,2,1))</f>
        <v>1</v>
      </c>
      <c r="BB122" s="1">
        <f>VALUE(MID(BG42,1,1))</f>
        <v>0</v>
      </c>
    </row>
    <row r="123" spans="26:134" ht="15.75" thickTop="1" x14ac:dyDescent="0.25"/>
    <row r="128" spans="26:134" x14ac:dyDescent="0.25">
      <c r="Z128" s="13" t="s">
        <v>354</v>
      </c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</row>
    <row r="129" spans="26:58" x14ac:dyDescent="0.25">
      <c r="Z129" s="7">
        <v>0</v>
      </c>
      <c r="AA129" s="7" t="s">
        <v>428</v>
      </c>
      <c r="BF129" s="7" t="s">
        <v>429</v>
      </c>
    </row>
    <row r="130" spans="26:58" x14ac:dyDescent="0.25">
      <c r="Z130" s="8" t="s">
        <v>1</v>
      </c>
      <c r="AA130" s="7" t="s">
        <v>427</v>
      </c>
      <c r="AD130">
        <v>1</v>
      </c>
      <c r="AE130">
        <v>2</v>
      </c>
      <c r="AF130">
        <v>3</v>
      </c>
      <c r="AG130">
        <v>4</v>
      </c>
      <c r="AH130">
        <v>5</v>
      </c>
      <c r="AI130">
        <v>6</v>
      </c>
      <c r="AJ130">
        <v>7</v>
      </c>
      <c r="AK130">
        <v>8</v>
      </c>
      <c r="AL130">
        <v>9</v>
      </c>
      <c r="AM130">
        <v>10</v>
      </c>
      <c r="AN130">
        <v>11</v>
      </c>
      <c r="AO130">
        <v>12</v>
      </c>
      <c r="AP130">
        <v>13</v>
      </c>
      <c r="AQ130">
        <v>14</v>
      </c>
      <c r="AR130">
        <v>15</v>
      </c>
      <c r="AS130">
        <v>16</v>
      </c>
      <c r="AT130">
        <v>17</v>
      </c>
      <c r="AU130">
        <v>18</v>
      </c>
      <c r="AV130">
        <v>19</v>
      </c>
      <c r="AW130">
        <v>20</v>
      </c>
      <c r="AX130">
        <v>21</v>
      </c>
      <c r="AY130">
        <v>22</v>
      </c>
      <c r="AZ130">
        <v>23</v>
      </c>
      <c r="BA130">
        <v>24</v>
      </c>
      <c r="BB130">
        <v>25</v>
      </c>
      <c r="BF130" s="14" t="str">
        <f>Capacity!AB3</f>
        <v>111011111000100</v>
      </c>
    </row>
    <row r="132" spans="26:58" x14ac:dyDescent="0.25">
      <c r="Z132">
        <v>1</v>
      </c>
      <c r="AD132" s="1">
        <f t="shared" ref="AD132:AS147" si="127">AD98</f>
        <v>1</v>
      </c>
      <c r="AE132" s="1">
        <f t="shared" si="127"/>
        <v>1</v>
      </c>
      <c r="AF132" s="1">
        <f t="shared" si="127"/>
        <v>1</v>
      </c>
      <c r="AG132" s="1">
        <f t="shared" si="127"/>
        <v>1</v>
      </c>
      <c r="AH132" s="1">
        <f t="shared" si="127"/>
        <v>1</v>
      </c>
      <c r="AI132" s="1">
        <f t="shared" si="127"/>
        <v>1</v>
      </c>
      <c r="AJ132" s="1">
        <f t="shared" si="127"/>
        <v>1</v>
      </c>
      <c r="AK132" s="1">
        <f t="shared" si="127"/>
        <v>0</v>
      </c>
      <c r="AL132" s="1">
        <f>VALUE(MID(BF130,15,1))</f>
        <v>0</v>
      </c>
      <c r="AM132" s="1">
        <f t="shared" ref="AM132:AT137" si="128">IF(MOD($Z132+AM$130,2)&lt;&gt;0,AM98,1-AM98)</f>
        <v>1</v>
      </c>
      <c r="AN132" s="1">
        <f t="shared" si="128"/>
        <v>0</v>
      </c>
      <c r="AO132" s="1">
        <f t="shared" si="128"/>
        <v>0</v>
      </c>
      <c r="AP132" s="1">
        <f t="shared" si="128"/>
        <v>1</v>
      </c>
      <c r="AQ132" s="1">
        <f t="shared" si="128"/>
        <v>1</v>
      </c>
      <c r="AR132" s="1">
        <f t="shared" si="128"/>
        <v>0</v>
      </c>
      <c r="AS132" s="1">
        <f t="shared" si="128"/>
        <v>0</v>
      </c>
      <c r="AT132" s="1">
        <f t="shared" si="128"/>
        <v>1</v>
      </c>
      <c r="AU132" s="1">
        <f t="shared" ref="AU132:BB139" si="129">AU98</f>
        <v>0</v>
      </c>
      <c r="AV132" s="1">
        <f t="shared" si="129"/>
        <v>1</v>
      </c>
      <c r="AW132" s="1">
        <f t="shared" si="129"/>
        <v>1</v>
      </c>
      <c r="AX132" s="1">
        <f t="shared" si="129"/>
        <v>1</v>
      </c>
      <c r="AY132" s="1">
        <f t="shared" si="129"/>
        <v>1</v>
      </c>
      <c r="AZ132" s="1">
        <f t="shared" si="129"/>
        <v>1</v>
      </c>
      <c r="BA132" s="1">
        <f t="shared" si="129"/>
        <v>1</v>
      </c>
      <c r="BB132" s="1">
        <f t="shared" si="129"/>
        <v>1</v>
      </c>
    </row>
    <row r="133" spans="26:58" x14ac:dyDescent="0.25">
      <c r="Z133">
        <v>2</v>
      </c>
      <c r="AD133" s="1">
        <f t="shared" si="127"/>
        <v>1</v>
      </c>
      <c r="AE133" s="1">
        <f t="shared" si="127"/>
        <v>0</v>
      </c>
      <c r="AF133" s="1">
        <f t="shared" si="127"/>
        <v>0</v>
      </c>
      <c r="AG133" s="1">
        <f t="shared" si="127"/>
        <v>0</v>
      </c>
      <c r="AH133" s="1">
        <f t="shared" si="127"/>
        <v>0</v>
      </c>
      <c r="AI133" s="1">
        <f t="shared" si="127"/>
        <v>0</v>
      </c>
      <c r="AJ133" s="1">
        <f t="shared" si="127"/>
        <v>1</v>
      </c>
      <c r="AK133" s="1">
        <f t="shared" si="127"/>
        <v>0</v>
      </c>
      <c r="AL133" s="1">
        <f>VALUE(MID(BF130,14,1))</f>
        <v>0</v>
      </c>
      <c r="AM133" s="1">
        <f t="shared" si="128"/>
        <v>0</v>
      </c>
      <c r="AN133" s="1">
        <f t="shared" si="128"/>
        <v>1</v>
      </c>
      <c r="AO133" s="1">
        <f t="shared" si="128"/>
        <v>1</v>
      </c>
      <c r="AP133" s="1">
        <f t="shared" si="128"/>
        <v>1</v>
      </c>
      <c r="AQ133" s="1">
        <f t="shared" si="128"/>
        <v>0</v>
      </c>
      <c r="AR133" s="1">
        <f t="shared" si="128"/>
        <v>1</v>
      </c>
      <c r="AS133" s="1">
        <f t="shared" si="128"/>
        <v>1</v>
      </c>
      <c r="AT133" s="1">
        <f t="shared" si="128"/>
        <v>1</v>
      </c>
      <c r="AU133" s="1">
        <f t="shared" si="129"/>
        <v>0</v>
      </c>
      <c r="AV133" s="1">
        <f t="shared" si="129"/>
        <v>1</v>
      </c>
      <c r="AW133" s="1">
        <f t="shared" si="129"/>
        <v>0</v>
      </c>
      <c r="AX133" s="1">
        <f t="shared" si="129"/>
        <v>0</v>
      </c>
      <c r="AY133" s="1">
        <f t="shared" si="129"/>
        <v>0</v>
      </c>
      <c r="AZ133" s="1">
        <f t="shared" si="129"/>
        <v>0</v>
      </c>
      <c r="BA133" s="1">
        <f t="shared" si="129"/>
        <v>0</v>
      </c>
      <c r="BB133" s="1">
        <f t="shared" si="129"/>
        <v>1</v>
      </c>
    </row>
    <row r="134" spans="26:58" x14ac:dyDescent="0.25">
      <c r="Z134">
        <v>3</v>
      </c>
      <c r="AD134" s="1">
        <f t="shared" si="127"/>
        <v>1</v>
      </c>
      <c r="AE134" s="1">
        <f t="shared" si="127"/>
        <v>0</v>
      </c>
      <c r="AF134" s="1">
        <f t="shared" si="127"/>
        <v>1</v>
      </c>
      <c r="AG134" s="1">
        <f t="shared" si="127"/>
        <v>1</v>
      </c>
      <c r="AH134" s="1">
        <f t="shared" si="127"/>
        <v>1</v>
      </c>
      <c r="AI134" s="1">
        <f t="shared" si="127"/>
        <v>0</v>
      </c>
      <c r="AJ134" s="1">
        <f t="shared" si="127"/>
        <v>1</v>
      </c>
      <c r="AK134" s="1">
        <f t="shared" si="127"/>
        <v>0</v>
      </c>
      <c r="AL134" s="1">
        <f>VALUE(MID(BF130,13,1))</f>
        <v>1</v>
      </c>
      <c r="AM134" s="1">
        <f t="shared" si="128"/>
        <v>1</v>
      </c>
      <c r="AN134" s="1">
        <f t="shared" si="128"/>
        <v>1</v>
      </c>
      <c r="AO134" s="1">
        <f t="shared" si="128"/>
        <v>0</v>
      </c>
      <c r="AP134" s="1">
        <f t="shared" si="128"/>
        <v>1</v>
      </c>
      <c r="AQ134" s="1">
        <f t="shared" si="128"/>
        <v>1</v>
      </c>
      <c r="AR134" s="1">
        <f t="shared" si="128"/>
        <v>1</v>
      </c>
      <c r="AS134" s="1">
        <f t="shared" si="128"/>
        <v>0</v>
      </c>
      <c r="AT134" s="1">
        <f t="shared" si="128"/>
        <v>1</v>
      </c>
      <c r="AU134" s="1">
        <f t="shared" si="129"/>
        <v>0</v>
      </c>
      <c r="AV134" s="1">
        <f t="shared" si="129"/>
        <v>1</v>
      </c>
      <c r="AW134" s="1">
        <f t="shared" si="129"/>
        <v>0</v>
      </c>
      <c r="AX134" s="1">
        <f t="shared" si="129"/>
        <v>1</v>
      </c>
      <c r="AY134" s="1">
        <f t="shared" si="129"/>
        <v>1</v>
      </c>
      <c r="AZ134" s="1">
        <f t="shared" si="129"/>
        <v>1</v>
      </c>
      <c r="BA134" s="1">
        <f t="shared" si="129"/>
        <v>0</v>
      </c>
      <c r="BB134" s="1">
        <f t="shared" si="129"/>
        <v>1</v>
      </c>
    </row>
    <row r="135" spans="26:58" x14ac:dyDescent="0.25">
      <c r="Z135">
        <v>4</v>
      </c>
      <c r="AD135" s="1">
        <f t="shared" si="127"/>
        <v>1</v>
      </c>
      <c r="AE135" s="1">
        <f t="shared" si="127"/>
        <v>0</v>
      </c>
      <c r="AF135" s="1">
        <f t="shared" si="127"/>
        <v>1</v>
      </c>
      <c r="AG135" s="1">
        <f t="shared" si="127"/>
        <v>1</v>
      </c>
      <c r="AH135" s="1">
        <f t="shared" si="127"/>
        <v>1</v>
      </c>
      <c r="AI135" s="1">
        <f t="shared" si="127"/>
        <v>0</v>
      </c>
      <c r="AJ135" s="1">
        <f t="shared" si="127"/>
        <v>1</v>
      </c>
      <c r="AK135" s="1">
        <f t="shared" si="127"/>
        <v>0</v>
      </c>
      <c r="AL135" s="1">
        <f>VALUE(MID(BF130,12,1))</f>
        <v>0</v>
      </c>
      <c r="AM135" s="1">
        <f t="shared" si="128"/>
        <v>1</v>
      </c>
      <c r="AN135" s="1">
        <f t="shared" si="128"/>
        <v>1</v>
      </c>
      <c r="AO135" s="1">
        <f t="shared" si="128"/>
        <v>1</v>
      </c>
      <c r="AP135" s="1">
        <f t="shared" si="128"/>
        <v>0</v>
      </c>
      <c r="AQ135" s="1">
        <f t="shared" si="128"/>
        <v>1</v>
      </c>
      <c r="AR135" s="1">
        <f t="shared" si="128"/>
        <v>1</v>
      </c>
      <c r="AS135" s="1">
        <f t="shared" si="128"/>
        <v>1</v>
      </c>
      <c r="AT135" s="1">
        <f t="shared" si="128"/>
        <v>0</v>
      </c>
      <c r="AU135" s="1">
        <f t="shared" si="129"/>
        <v>0</v>
      </c>
      <c r="AV135" s="1">
        <f t="shared" si="129"/>
        <v>1</v>
      </c>
      <c r="AW135" s="1">
        <f t="shared" si="129"/>
        <v>0</v>
      </c>
      <c r="AX135" s="1">
        <f t="shared" si="129"/>
        <v>1</v>
      </c>
      <c r="AY135" s="1">
        <f t="shared" si="129"/>
        <v>1</v>
      </c>
      <c r="AZ135" s="1">
        <f t="shared" si="129"/>
        <v>1</v>
      </c>
      <c r="BA135" s="1">
        <f t="shared" si="129"/>
        <v>0</v>
      </c>
      <c r="BB135" s="1">
        <f t="shared" si="129"/>
        <v>1</v>
      </c>
    </row>
    <row r="136" spans="26:58" x14ac:dyDescent="0.25">
      <c r="Z136">
        <v>5</v>
      </c>
      <c r="AD136" s="1">
        <f t="shared" si="127"/>
        <v>1</v>
      </c>
      <c r="AE136" s="1">
        <f t="shared" si="127"/>
        <v>0</v>
      </c>
      <c r="AF136" s="1">
        <f t="shared" si="127"/>
        <v>1</v>
      </c>
      <c r="AG136" s="1">
        <f t="shared" si="127"/>
        <v>1</v>
      </c>
      <c r="AH136" s="1">
        <f t="shared" si="127"/>
        <v>1</v>
      </c>
      <c r="AI136" s="1">
        <f t="shared" si="127"/>
        <v>0</v>
      </c>
      <c r="AJ136" s="1">
        <f t="shared" si="127"/>
        <v>1</v>
      </c>
      <c r="AK136" s="1">
        <f t="shared" si="127"/>
        <v>0</v>
      </c>
      <c r="AL136" s="1">
        <f>VALUE(MID(BF130,11,1))</f>
        <v>0</v>
      </c>
      <c r="AM136" s="1">
        <f t="shared" si="128"/>
        <v>0</v>
      </c>
      <c r="AN136" s="1">
        <f t="shared" si="128"/>
        <v>1</v>
      </c>
      <c r="AO136" s="1">
        <f t="shared" si="128"/>
        <v>0</v>
      </c>
      <c r="AP136" s="1">
        <f t="shared" si="128"/>
        <v>0</v>
      </c>
      <c r="AQ136" s="1">
        <f t="shared" si="128"/>
        <v>0</v>
      </c>
      <c r="AR136" s="1">
        <f t="shared" si="128"/>
        <v>1</v>
      </c>
      <c r="AS136" s="1">
        <f t="shared" si="128"/>
        <v>0</v>
      </c>
      <c r="AT136" s="1">
        <f t="shared" si="128"/>
        <v>0</v>
      </c>
      <c r="AU136" s="1">
        <f t="shared" si="129"/>
        <v>0</v>
      </c>
      <c r="AV136" s="1">
        <f t="shared" si="129"/>
        <v>1</v>
      </c>
      <c r="AW136" s="1">
        <f t="shared" si="129"/>
        <v>0</v>
      </c>
      <c r="AX136" s="1">
        <f t="shared" si="129"/>
        <v>1</v>
      </c>
      <c r="AY136" s="1">
        <f t="shared" si="129"/>
        <v>1</v>
      </c>
      <c r="AZ136" s="1">
        <f t="shared" si="129"/>
        <v>1</v>
      </c>
      <c r="BA136" s="1">
        <f t="shared" si="129"/>
        <v>0</v>
      </c>
      <c r="BB136" s="1">
        <f t="shared" si="129"/>
        <v>1</v>
      </c>
    </row>
    <row r="137" spans="26:58" x14ac:dyDescent="0.25">
      <c r="Z137">
        <v>6</v>
      </c>
      <c r="AD137" s="1">
        <f t="shared" si="127"/>
        <v>1</v>
      </c>
      <c r="AE137" s="1">
        <f t="shared" si="127"/>
        <v>0</v>
      </c>
      <c r="AF137" s="1">
        <f t="shared" si="127"/>
        <v>0</v>
      </c>
      <c r="AG137" s="1">
        <f t="shared" si="127"/>
        <v>0</v>
      </c>
      <c r="AH137" s="1">
        <f t="shared" si="127"/>
        <v>0</v>
      </c>
      <c r="AI137" s="1">
        <f t="shared" si="127"/>
        <v>0</v>
      </c>
      <c r="AJ137" s="1">
        <f t="shared" si="127"/>
        <v>1</v>
      </c>
      <c r="AK137" s="1">
        <f t="shared" si="127"/>
        <v>0</v>
      </c>
      <c r="AL137" s="1">
        <f>VALUE(MID(BF130,10,1))</f>
        <v>0</v>
      </c>
      <c r="AM137" s="1">
        <f t="shared" si="128"/>
        <v>1</v>
      </c>
      <c r="AN137" s="1">
        <f t="shared" si="128"/>
        <v>0</v>
      </c>
      <c r="AO137" s="1">
        <f t="shared" si="128"/>
        <v>0</v>
      </c>
      <c r="AP137" s="1">
        <f t="shared" si="128"/>
        <v>0</v>
      </c>
      <c r="AQ137" s="1">
        <f t="shared" si="128"/>
        <v>1</v>
      </c>
      <c r="AR137" s="1">
        <f t="shared" si="128"/>
        <v>0</v>
      </c>
      <c r="AS137" s="1">
        <f t="shared" si="128"/>
        <v>0</v>
      </c>
      <c r="AT137" s="1">
        <f t="shared" si="128"/>
        <v>0</v>
      </c>
      <c r="AU137" s="1">
        <f t="shared" si="129"/>
        <v>0</v>
      </c>
      <c r="AV137" s="1">
        <f t="shared" si="129"/>
        <v>1</v>
      </c>
      <c r="AW137" s="1">
        <f t="shared" si="129"/>
        <v>0</v>
      </c>
      <c r="AX137" s="1">
        <f t="shared" si="129"/>
        <v>0</v>
      </c>
      <c r="AY137" s="1">
        <f t="shared" si="129"/>
        <v>0</v>
      </c>
      <c r="AZ137" s="1">
        <f t="shared" si="129"/>
        <v>0</v>
      </c>
      <c r="BA137" s="1">
        <f t="shared" si="129"/>
        <v>0</v>
      </c>
      <c r="BB137" s="1">
        <f t="shared" si="129"/>
        <v>1</v>
      </c>
    </row>
    <row r="138" spans="26:58" x14ac:dyDescent="0.25">
      <c r="Z138">
        <v>7</v>
      </c>
      <c r="AD138" s="1">
        <f t="shared" si="127"/>
        <v>1</v>
      </c>
      <c r="AE138" s="1">
        <f t="shared" si="127"/>
        <v>1</v>
      </c>
      <c r="AF138" s="1">
        <f t="shared" si="127"/>
        <v>1</v>
      </c>
      <c r="AG138" s="1">
        <f t="shared" si="127"/>
        <v>1</v>
      </c>
      <c r="AH138" s="1">
        <f t="shared" si="127"/>
        <v>1</v>
      </c>
      <c r="AI138" s="1">
        <f t="shared" si="127"/>
        <v>1</v>
      </c>
      <c r="AJ138" s="1">
        <f t="shared" si="127"/>
        <v>1</v>
      </c>
      <c r="AK138" s="1">
        <f t="shared" si="127"/>
        <v>0</v>
      </c>
      <c r="AL138" s="1">
        <f t="shared" si="127"/>
        <v>1</v>
      </c>
      <c r="AM138" s="1">
        <f t="shared" si="127"/>
        <v>0</v>
      </c>
      <c r="AN138" s="1">
        <f t="shared" si="127"/>
        <v>1</v>
      </c>
      <c r="AO138" s="1">
        <f t="shared" si="127"/>
        <v>0</v>
      </c>
      <c r="AP138" s="1">
        <f t="shared" si="127"/>
        <v>1</v>
      </c>
      <c r="AQ138" s="1">
        <f t="shared" si="127"/>
        <v>0</v>
      </c>
      <c r="AR138" s="1">
        <f t="shared" si="127"/>
        <v>1</v>
      </c>
      <c r="AS138" s="1">
        <f t="shared" si="127"/>
        <v>0</v>
      </c>
      <c r="AT138" s="1">
        <f t="shared" ref="AT138" si="130">AT104</f>
        <v>1</v>
      </c>
      <c r="AU138" s="1">
        <f t="shared" si="129"/>
        <v>0</v>
      </c>
      <c r="AV138" s="1">
        <f t="shared" si="129"/>
        <v>1</v>
      </c>
      <c r="AW138" s="1">
        <f t="shared" si="129"/>
        <v>1</v>
      </c>
      <c r="AX138" s="1">
        <f t="shared" si="129"/>
        <v>1</v>
      </c>
      <c r="AY138" s="1">
        <f t="shared" si="129"/>
        <v>1</v>
      </c>
      <c r="AZ138" s="1">
        <f t="shared" si="129"/>
        <v>1</v>
      </c>
      <c r="BA138" s="1">
        <f t="shared" si="129"/>
        <v>1</v>
      </c>
      <c r="BB138" s="1">
        <f t="shared" si="129"/>
        <v>1</v>
      </c>
    </row>
    <row r="139" spans="26:58" x14ac:dyDescent="0.25">
      <c r="Z139">
        <v>8</v>
      </c>
      <c r="AD139" s="1">
        <f t="shared" si="127"/>
        <v>0</v>
      </c>
      <c r="AE139" s="1">
        <f t="shared" si="127"/>
        <v>0</v>
      </c>
      <c r="AF139" s="1">
        <f t="shared" si="127"/>
        <v>0</v>
      </c>
      <c r="AG139" s="1">
        <f t="shared" si="127"/>
        <v>0</v>
      </c>
      <c r="AH139" s="1">
        <f t="shared" si="127"/>
        <v>0</v>
      </c>
      <c r="AI139" s="1">
        <f t="shared" si="127"/>
        <v>0</v>
      </c>
      <c r="AJ139" s="1">
        <f t="shared" si="127"/>
        <v>0</v>
      </c>
      <c r="AK139" s="1">
        <f t="shared" si="127"/>
        <v>0</v>
      </c>
      <c r="AL139" s="1">
        <f>VALUE(MID(BF130,9,1))</f>
        <v>1</v>
      </c>
      <c r="AM139" s="1">
        <f t="shared" ref="AM139:BB154" si="131">IF(MOD($Z139+AM$130,2)&lt;&gt;0,AM105,1-AM105)</f>
        <v>1</v>
      </c>
      <c r="AN139" s="1">
        <f t="shared" si="131"/>
        <v>1</v>
      </c>
      <c r="AO139" s="1">
        <f t="shared" si="131"/>
        <v>0</v>
      </c>
      <c r="AP139" s="1">
        <f t="shared" si="131"/>
        <v>1</v>
      </c>
      <c r="AQ139" s="1">
        <f t="shared" si="131"/>
        <v>1</v>
      </c>
      <c r="AR139" s="1">
        <f t="shared" si="131"/>
        <v>1</v>
      </c>
      <c r="AS139" s="1">
        <f t="shared" si="131"/>
        <v>0</v>
      </c>
      <c r="AT139" s="1">
        <f t="shared" si="131"/>
        <v>1</v>
      </c>
      <c r="AU139" s="1">
        <f t="shared" si="129"/>
        <v>0</v>
      </c>
      <c r="AV139" s="1">
        <f t="shared" si="129"/>
        <v>0</v>
      </c>
      <c r="AW139" s="1">
        <f t="shared" si="129"/>
        <v>0</v>
      </c>
      <c r="AX139" s="1">
        <f t="shared" si="129"/>
        <v>0</v>
      </c>
      <c r="AY139" s="1">
        <f t="shared" si="129"/>
        <v>0</v>
      </c>
      <c r="AZ139" s="1">
        <f t="shared" si="129"/>
        <v>0</v>
      </c>
      <c r="BA139" s="1">
        <f t="shared" si="129"/>
        <v>0</v>
      </c>
      <c r="BB139" s="1">
        <f t="shared" si="129"/>
        <v>0</v>
      </c>
    </row>
    <row r="140" spans="26:58" x14ac:dyDescent="0.25">
      <c r="Z140">
        <v>9</v>
      </c>
      <c r="AD140" s="1">
        <f>VALUE(MID(BF130,1,1))</f>
        <v>1</v>
      </c>
      <c r="AE140" s="1">
        <f>VALUE(MID(BF130,2,1))</f>
        <v>1</v>
      </c>
      <c r="AF140" s="1">
        <f>VALUE(MID(BF130,3,1))</f>
        <v>1</v>
      </c>
      <c r="AG140" s="1">
        <f>VALUE(MID(BF130,4,1))</f>
        <v>0</v>
      </c>
      <c r="AH140" s="1">
        <f>VALUE(MID(BF130,5,1))</f>
        <v>1</v>
      </c>
      <c r="AI140" s="1">
        <f>VALUE(MID(BF130,6,1))</f>
        <v>1</v>
      </c>
      <c r="AJ140" s="1">
        <f t="shared" si="127"/>
        <v>1</v>
      </c>
      <c r="AK140" s="1">
        <f>VALUE(MID(BF130,7,1))</f>
        <v>1</v>
      </c>
      <c r="AL140" s="1">
        <f>VALUE(MID(BF130,8,1))</f>
        <v>1</v>
      </c>
      <c r="AM140" s="1">
        <f t="shared" si="131"/>
        <v>0</v>
      </c>
      <c r="AN140" s="1">
        <f t="shared" si="131"/>
        <v>1</v>
      </c>
      <c r="AO140" s="1">
        <f t="shared" si="131"/>
        <v>1</v>
      </c>
      <c r="AP140" s="1">
        <f t="shared" si="131"/>
        <v>0</v>
      </c>
      <c r="AQ140" s="1">
        <f t="shared" si="131"/>
        <v>0</v>
      </c>
      <c r="AR140" s="1">
        <f t="shared" si="131"/>
        <v>1</v>
      </c>
      <c r="AS140" s="1">
        <f t="shared" si="131"/>
        <v>1</v>
      </c>
      <c r="AT140" s="1">
        <f t="shared" si="131"/>
        <v>0</v>
      </c>
      <c r="AU140" s="1">
        <f>VALUE(MID(BF130,8,1))</f>
        <v>1</v>
      </c>
      <c r="AV140" s="1">
        <f>VALUE(MID(BF130,9,1))</f>
        <v>1</v>
      </c>
      <c r="AW140" s="1">
        <f>VALUE(MID(BF130,10,1))</f>
        <v>0</v>
      </c>
      <c r="AX140" s="1">
        <f>VALUE(MID(BF130,11,1))</f>
        <v>0</v>
      </c>
      <c r="AY140" s="1">
        <f>VALUE(MID(BF130,12,1))</f>
        <v>0</v>
      </c>
      <c r="AZ140" s="1">
        <f>VALUE(MID(BF130,13,1))</f>
        <v>1</v>
      </c>
      <c r="BA140" s="1">
        <f>VALUE(MID(BF130,14,1))</f>
        <v>0</v>
      </c>
      <c r="BB140" s="1">
        <f>VALUE(MID(BF130,15,1))</f>
        <v>0</v>
      </c>
    </row>
    <row r="141" spans="26:58" x14ac:dyDescent="0.25">
      <c r="Z141">
        <v>10</v>
      </c>
      <c r="AD141" s="1">
        <f t="shared" ref="AD141:AI148" si="132">IF(MOD($Z141+AD$130,2)&lt;&gt;0,AD107,1-AD107)</f>
        <v>0</v>
      </c>
      <c r="AE141" s="1">
        <f t="shared" si="132"/>
        <v>0</v>
      </c>
      <c r="AF141" s="1">
        <f t="shared" si="132"/>
        <v>0</v>
      </c>
      <c r="AG141" s="1">
        <f t="shared" si="132"/>
        <v>1</v>
      </c>
      <c r="AH141" s="1">
        <f t="shared" si="132"/>
        <v>1</v>
      </c>
      <c r="AI141" s="1">
        <f t="shared" si="132"/>
        <v>1</v>
      </c>
      <c r="AJ141" s="1">
        <f t="shared" si="127"/>
        <v>0</v>
      </c>
      <c r="AK141" s="1">
        <f t="shared" ref="AK141:AL148" si="133">IF(MOD($Z141+AK$130,2)&lt;&gt;0,AK107,1-AK107)</f>
        <v>1</v>
      </c>
      <c r="AL141" s="1">
        <f t="shared" si="133"/>
        <v>1</v>
      </c>
      <c r="AM141" s="1">
        <f t="shared" si="131"/>
        <v>0</v>
      </c>
      <c r="AN141" s="1">
        <f t="shared" si="131"/>
        <v>1</v>
      </c>
      <c r="AO141" s="1">
        <f t="shared" si="131"/>
        <v>1</v>
      </c>
      <c r="AP141" s="1">
        <f t="shared" si="131"/>
        <v>0</v>
      </c>
      <c r="AQ141" s="1">
        <f t="shared" si="131"/>
        <v>0</v>
      </c>
      <c r="AR141" s="1">
        <f t="shared" si="131"/>
        <v>1</v>
      </c>
      <c r="AS141" s="1">
        <f t="shared" si="131"/>
        <v>1</v>
      </c>
      <c r="AT141" s="1">
        <f t="shared" si="131"/>
        <v>0</v>
      </c>
      <c r="AU141" s="1">
        <f t="shared" si="131"/>
        <v>1</v>
      </c>
      <c r="AV141" s="1">
        <f t="shared" si="131"/>
        <v>1</v>
      </c>
      <c r="AW141" s="1">
        <f t="shared" si="131"/>
        <v>0</v>
      </c>
      <c r="AX141" s="1">
        <f t="shared" si="131"/>
        <v>0</v>
      </c>
      <c r="AY141" s="1">
        <f t="shared" si="131"/>
        <v>0</v>
      </c>
      <c r="AZ141" s="1">
        <f t="shared" si="131"/>
        <v>1</v>
      </c>
      <c r="BA141" s="1">
        <f t="shared" si="131"/>
        <v>1</v>
      </c>
      <c r="BB141" s="1">
        <f t="shared" si="131"/>
        <v>1</v>
      </c>
    </row>
    <row r="142" spans="26:58" x14ac:dyDescent="0.25">
      <c r="Z142">
        <v>11</v>
      </c>
      <c r="AD142" s="1">
        <f t="shared" si="132"/>
        <v>1</v>
      </c>
      <c r="AE142" s="1">
        <f t="shared" si="132"/>
        <v>1</v>
      </c>
      <c r="AF142" s="1">
        <f t="shared" si="132"/>
        <v>1</v>
      </c>
      <c r="AG142" s="1">
        <f t="shared" si="132"/>
        <v>1</v>
      </c>
      <c r="AH142" s="1">
        <f t="shared" si="132"/>
        <v>1</v>
      </c>
      <c r="AI142" s="1">
        <f t="shared" si="132"/>
        <v>1</v>
      </c>
      <c r="AJ142" s="1">
        <f t="shared" si="127"/>
        <v>1</v>
      </c>
      <c r="AK142" s="1">
        <f t="shared" si="133"/>
        <v>1</v>
      </c>
      <c r="AL142" s="1">
        <f t="shared" si="133"/>
        <v>0</v>
      </c>
      <c r="AM142" s="1">
        <f t="shared" si="131"/>
        <v>1</v>
      </c>
      <c r="AN142" s="1">
        <f t="shared" si="131"/>
        <v>0</v>
      </c>
      <c r="AO142" s="1">
        <f t="shared" si="131"/>
        <v>0</v>
      </c>
      <c r="AP142" s="1">
        <f t="shared" si="131"/>
        <v>0</v>
      </c>
      <c r="AQ142" s="1">
        <f t="shared" si="131"/>
        <v>1</v>
      </c>
      <c r="AR142" s="1">
        <f t="shared" si="131"/>
        <v>0</v>
      </c>
      <c r="AS142" s="1">
        <f t="shared" si="131"/>
        <v>0</v>
      </c>
      <c r="AT142" s="1">
        <f t="shared" si="131"/>
        <v>0</v>
      </c>
      <c r="AU142" s="1">
        <f t="shared" si="131"/>
        <v>0</v>
      </c>
      <c r="AV142" s="1">
        <f t="shared" si="131"/>
        <v>1</v>
      </c>
      <c r="AW142" s="1">
        <f t="shared" si="131"/>
        <v>0</v>
      </c>
      <c r="AX142" s="1">
        <f t="shared" si="131"/>
        <v>1</v>
      </c>
      <c r="AY142" s="1">
        <f t="shared" si="131"/>
        <v>0</v>
      </c>
      <c r="AZ142" s="1">
        <f t="shared" si="131"/>
        <v>1</v>
      </c>
      <c r="BA142" s="1">
        <f t="shared" si="131"/>
        <v>1</v>
      </c>
      <c r="BB142" s="1">
        <f t="shared" si="131"/>
        <v>1</v>
      </c>
    </row>
    <row r="143" spans="26:58" x14ac:dyDescent="0.25">
      <c r="Z143">
        <v>12</v>
      </c>
      <c r="AD143" s="1">
        <f t="shared" si="132"/>
        <v>0</v>
      </c>
      <c r="AE143" s="1">
        <f t="shared" si="132"/>
        <v>0</v>
      </c>
      <c r="AF143" s="1">
        <f t="shared" si="132"/>
        <v>0</v>
      </c>
      <c r="AG143" s="1">
        <f t="shared" si="132"/>
        <v>0</v>
      </c>
      <c r="AH143" s="1">
        <f t="shared" si="132"/>
        <v>1</v>
      </c>
      <c r="AI143" s="1">
        <f t="shared" si="132"/>
        <v>0</v>
      </c>
      <c r="AJ143" s="1">
        <f t="shared" si="127"/>
        <v>0</v>
      </c>
      <c r="AK143" s="1">
        <f t="shared" si="133"/>
        <v>1</v>
      </c>
      <c r="AL143" s="1">
        <f t="shared" si="133"/>
        <v>1</v>
      </c>
      <c r="AM143" s="1">
        <f t="shared" si="131"/>
        <v>0</v>
      </c>
      <c r="AN143" s="1">
        <f t="shared" si="131"/>
        <v>0</v>
      </c>
      <c r="AO143" s="1">
        <f t="shared" si="131"/>
        <v>1</v>
      </c>
      <c r="AP143" s="1">
        <f t="shared" si="131"/>
        <v>0</v>
      </c>
      <c r="AQ143" s="1">
        <f t="shared" si="131"/>
        <v>0</v>
      </c>
      <c r="AR143" s="1">
        <f t="shared" si="131"/>
        <v>0</v>
      </c>
      <c r="AS143" s="1">
        <f t="shared" si="131"/>
        <v>1</v>
      </c>
      <c r="AT143" s="1">
        <f t="shared" si="131"/>
        <v>0</v>
      </c>
      <c r="AU143" s="1">
        <f t="shared" si="131"/>
        <v>0</v>
      </c>
      <c r="AV143" s="1">
        <f t="shared" si="131"/>
        <v>1</v>
      </c>
      <c r="AW143" s="1">
        <f t="shared" si="131"/>
        <v>0</v>
      </c>
      <c r="AX143" s="1">
        <f t="shared" si="131"/>
        <v>0</v>
      </c>
      <c r="AY143" s="1">
        <f t="shared" si="131"/>
        <v>0</v>
      </c>
      <c r="AZ143" s="1">
        <f t="shared" si="131"/>
        <v>0</v>
      </c>
      <c r="BA143" s="1">
        <f t="shared" si="131"/>
        <v>0</v>
      </c>
      <c r="BB143" s="1">
        <f t="shared" si="131"/>
        <v>0</v>
      </c>
    </row>
    <row r="144" spans="26:58" x14ac:dyDescent="0.25">
      <c r="Z144">
        <v>13</v>
      </c>
      <c r="AD144" s="1">
        <f t="shared" si="132"/>
        <v>0</v>
      </c>
      <c r="AE144" s="1">
        <f t="shared" si="132"/>
        <v>1</v>
      </c>
      <c r="AF144" s="1">
        <f t="shared" si="132"/>
        <v>0</v>
      </c>
      <c r="AG144" s="1">
        <f t="shared" si="132"/>
        <v>1</v>
      </c>
      <c r="AH144" s="1">
        <f t="shared" si="132"/>
        <v>1</v>
      </c>
      <c r="AI144" s="1">
        <f t="shared" si="132"/>
        <v>0</v>
      </c>
      <c r="AJ144" s="1">
        <f t="shared" si="127"/>
        <v>1</v>
      </c>
      <c r="AK144" s="1">
        <f t="shared" si="133"/>
        <v>0</v>
      </c>
      <c r="AL144" s="1">
        <f t="shared" si="133"/>
        <v>1</v>
      </c>
      <c r="AM144" s="1">
        <f t="shared" si="131"/>
        <v>0</v>
      </c>
      <c r="AN144" s="1">
        <f t="shared" si="131"/>
        <v>0</v>
      </c>
      <c r="AO144" s="1">
        <f t="shared" si="131"/>
        <v>0</v>
      </c>
      <c r="AP144" s="1">
        <f t="shared" si="131"/>
        <v>1</v>
      </c>
      <c r="AQ144" s="1">
        <f t="shared" si="131"/>
        <v>0</v>
      </c>
      <c r="AR144" s="1">
        <f t="shared" si="131"/>
        <v>0</v>
      </c>
      <c r="AS144" s="1">
        <f t="shared" si="131"/>
        <v>0</v>
      </c>
      <c r="AT144" s="1">
        <f t="shared" si="131"/>
        <v>1</v>
      </c>
      <c r="AU144" s="1">
        <f t="shared" si="131"/>
        <v>1</v>
      </c>
      <c r="AV144" s="1">
        <f t="shared" si="131"/>
        <v>1</v>
      </c>
      <c r="AW144" s="1">
        <f t="shared" si="131"/>
        <v>1</v>
      </c>
      <c r="AX144" s="1">
        <f t="shared" si="131"/>
        <v>0</v>
      </c>
      <c r="AY144" s="1">
        <f t="shared" si="131"/>
        <v>0</v>
      </c>
      <c r="AZ144" s="1">
        <f t="shared" si="131"/>
        <v>0</v>
      </c>
      <c r="BA144" s="1">
        <f t="shared" si="131"/>
        <v>1</v>
      </c>
      <c r="BB144" s="1">
        <f t="shared" si="131"/>
        <v>1</v>
      </c>
    </row>
    <row r="145" spans="26:54" x14ac:dyDescent="0.25">
      <c r="Z145">
        <v>14</v>
      </c>
      <c r="AD145" s="1">
        <f t="shared" si="132"/>
        <v>0</v>
      </c>
      <c r="AE145" s="1">
        <f t="shared" si="132"/>
        <v>1</v>
      </c>
      <c r="AF145" s="1">
        <f t="shared" si="132"/>
        <v>1</v>
      </c>
      <c r="AG145" s="1">
        <f t="shared" si="132"/>
        <v>1</v>
      </c>
      <c r="AH145" s="1">
        <f t="shared" si="132"/>
        <v>1</v>
      </c>
      <c r="AI145" s="1">
        <f t="shared" si="132"/>
        <v>1</v>
      </c>
      <c r="AJ145" s="1">
        <f t="shared" si="127"/>
        <v>0</v>
      </c>
      <c r="AK145" s="1">
        <f t="shared" si="133"/>
        <v>1</v>
      </c>
      <c r="AL145" s="1">
        <f t="shared" si="133"/>
        <v>1</v>
      </c>
      <c r="AM145" s="1">
        <f t="shared" si="131"/>
        <v>0</v>
      </c>
      <c r="AN145" s="1">
        <f t="shared" si="131"/>
        <v>0</v>
      </c>
      <c r="AO145" s="1">
        <f t="shared" si="131"/>
        <v>1</v>
      </c>
      <c r="AP145" s="1">
        <f t="shared" si="131"/>
        <v>1</v>
      </c>
      <c r="AQ145" s="1">
        <f t="shared" si="131"/>
        <v>1</v>
      </c>
      <c r="AR145" s="1">
        <f t="shared" si="131"/>
        <v>0</v>
      </c>
      <c r="AS145" s="1">
        <f t="shared" si="131"/>
        <v>1</v>
      </c>
      <c r="AT145" s="1">
        <f t="shared" si="131"/>
        <v>1</v>
      </c>
      <c r="AU145" s="1">
        <f t="shared" si="131"/>
        <v>1</v>
      </c>
      <c r="AV145" s="1">
        <f t="shared" si="131"/>
        <v>1</v>
      </c>
      <c r="AW145" s="1">
        <f t="shared" si="131"/>
        <v>0</v>
      </c>
      <c r="AX145" s="1">
        <f t="shared" si="131"/>
        <v>0</v>
      </c>
      <c r="AY145" s="1">
        <f t="shared" si="131"/>
        <v>0</v>
      </c>
      <c r="AZ145" s="1">
        <f t="shared" si="131"/>
        <v>1</v>
      </c>
      <c r="BA145" s="1">
        <f t="shared" si="131"/>
        <v>1</v>
      </c>
      <c r="BB145" s="1">
        <f t="shared" si="131"/>
        <v>1</v>
      </c>
    </row>
    <row r="146" spans="26:54" x14ac:dyDescent="0.25">
      <c r="Z146">
        <v>15</v>
      </c>
      <c r="AD146" s="1">
        <f t="shared" si="132"/>
        <v>1</v>
      </c>
      <c r="AE146" s="1">
        <f t="shared" si="132"/>
        <v>0</v>
      </c>
      <c r="AF146" s="1">
        <f t="shared" si="132"/>
        <v>1</v>
      </c>
      <c r="AG146" s="1">
        <f t="shared" si="132"/>
        <v>0</v>
      </c>
      <c r="AH146" s="1">
        <f t="shared" si="132"/>
        <v>1</v>
      </c>
      <c r="AI146" s="1">
        <f t="shared" si="132"/>
        <v>1</v>
      </c>
      <c r="AJ146" s="1">
        <f t="shared" si="127"/>
        <v>1</v>
      </c>
      <c r="AK146" s="1">
        <f t="shared" si="133"/>
        <v>1</v>
      </c>
      <c r="AL146" s="1">
        <f t="shared" si="133"/>
        <v>1</v>
      </c>
      <c r="AM146" s="1">
        <f t="shared" si="131"/>
        <v>0</v>
      </c>
      <c r="AN146" s="1">
        <f t="shared" si="131"/>
        <v>0</v>
      </c>
      <c r="AO146" s="1">
        <f t="shared" si="131"/>
        <v>1</v>
      </c>
      <c r="AP146" s="1">
        <f t="shared" si="131"/>
        <v>1</v>
      </c>
      <c r="AQ146" s="1">
        <f t="shared" si="131"/>
        <v>0</v>
      </c>
      <c r="AR146" s="1">
        <f t="shared" si="131"/>
        <v>1</v>
      </c>
      <c r="AS146" s="1">
        <f t="shared" si="131"/>
        <v>1</v>
      </c>
      <c r="AT146" s="1">
        <f t="shared" si="131"/>
        <v>1</v>
      </c>
      <c r="AU146" s="1">
        <f t="shared" si="131"/>
        <v>1</v>
      </c>
      <c r="AV146" s="1">
        <f t="shared" si="131"/>
        <v>0</v>
      </c>
      <c r="AW146" s="1">
        <f t="shared" si="131"/>
        <v>1</v>
      </c>
      <c r="AX146" s="1">
        <f t="shared" si="131"/>
        <v>1</v>
      </c>
      <c r="AY146" s="1">
        <f t="shared" si="131"/>
        <v>0</v>
      </c>
      <c r="AZ146" s="1">
        <f t="shared" si="131"/>
        <v>1</v>
      </c>
      <c r="BA146" s="1">
        <f t="shared" si="131"/>
        <v>1</v>
      </c>
      <c r="BB146" s="1">
        <f t="shared" si="131"/>
        <v>1</v>
      </c>
    </row>
    <row r="147" spans="26:54" x14ac:dyDescent="0.25">
      <c r="Z147">
        <v>16</v>
      </c>
      <c r="AD147" s="1">
        <f t="shared" si="132"/>
        <v>0</v>
      </c>
      <c r="AE147" s="1">
        <f t="shared" si="132"/>
        <v>1</v>
      </c>
      <c r="AF147" s="1">
        <f t="shared" si="132"/>
        <v>0</v>
      </c>
      <c r="AG147" s="1">
        <f t="shared" si="132"/>
        <v>1</v>
      </c>
      <c r="AH147" s="1">
        <f t="shared" si="132"/>
        <v>1</v>
      </c>
      <c r="AI147" s="1">
        <f t="shared" si="132"/>
        <v>1</v>
      </c>
      <c r="AJ147" s="1">
        <f t="shared" si="127"/>
        <v>0</v>
      </c>
      <c r="AK147" s="1">
        <f t="shared" si="133"/>
        <v>0</v>
      </c>
      <c r="AL147" s="1">
        <f t="shared" si="133"/>
        <v>0</v>
      </c>
      <c r="AM147" s="1">
        <f t="shared" si="131"/>
        <v>1</v>
      </c>
      <c r="AN147" s="1">
        <f t="shared" si="131"/>
        <v>1</v>
      </c>
      <c r="AO147" s="1">
        <f t="shared" si="131"/>
        <v>0</v>
      </c>
      <c r="AP147" s="1">
        <f t="shared" si="131"/>
        <v>1</v>
      </c>
      <c r="AQ147" s="1">
        <f t="shared" si="131"/>
        <v>1</v>
      </c>
      <c r="AR147" s="1">
        <f t="shared" si="131"/>
        <v>1</v>
      </c>
      <c r="AS147" s="1">
        <f t="shared" si="131"/>
        <v>0</v>
      </c>
      <c r="AT147" s="1">
        <f t="shared" si="131"/>
        <v>1</v>
      </c>
      <c r="AU147" s="1">
        <f t="shared" si="131"/>
        <v>0</v>
      </c>
      <c r="AV147" s="1">
        <f t="shared" si="131"/>
        <v>1</v>
      </c>
      <c r="AW147" s="1">
        <f t="shared" si="131"/>
        <v>1</v>
      </c>
      <c r="AX147" s="1">
        <f t="shared" si="131"/>
        <v>1</v>
      </c>
      <c r="AY147" s="1">
        <f t="shared" si="131"/>
        <v>0</v>
      </c>
      <c r="AZ147" s="1">
        <f t="shared" si="131"/>
        <v>0</v>
      </c>
      <c r="BA147" s="1">
        <f t="shared" si="131"/>
        <v>1</v>
      </c>
      <c r="BB147" s="1">
        <f t="shared" si="131"/>
        <v>0</v>
      </c>
    </row>
    <row r="148" spans="26:54" x14ac:dyDescent="0.25">
      <c r="Z148">
        <v>17</v>
      </c>
      <c r="AD148" s="1">
        <f t="shared" si="132"/>
        <v>1</v>
      </c>
      <c r="AE148" s="1">
        <f t="shared" si="132"/>
        <v>0</v>
      </c>
      <c r="AF148" s="1">
        <f t="shared" si="132"/>
        <v>1</v>
      </c>
      <c r="AG148" s="1">
        <f t="shared" si="132"/>
        <v>1</v>
      </c>
      <c r="AH148" s="1">
        <f t="shared" si="132"/>
        <v>1</v>
      </c>
      <c r="AI148" s="1">
        <f t="shared" si="132"/>
        <v>1</v>
      </c>
      <c r="AJ148" s="1">
        <f t="shared" ref="AJ148:AK156" si="134">AJ114</f>
        <v>1</v>
      </c>
      <c r="AK148" s="1">
        <f t="shared" si="133"/>
        <v>0</v>
      </c>
      <c r="AL148" s="1">
        <f t="shared" si="133"/>
        <v>1</v>
      </c>
      <c r="AM148" s="1">
        <f t="shared" si="131"/>
        <v>1</v>
      </c>
      <c r="AN148" s="1">
        <f t="shared" si="131"/>
        <v>0</v>
      </c>
      <c r="AO148" s="1">
        <f t="shared" si="131"/>
        <v>1</v>
      </c>
      <c r="AP148" s="1">
        <f t="shared" si="131"/>
        <v>0</v>
      </c>
      <c r="AQ148" s="1">
        <f t="shared" si="131"/>
        <v>0</v>
      </c>
      <c r="AR148" s="1">
        <f t="shared" si="131"/>
        <v>1</v>
      </c>
      <c r="AS148" s="1">
        <f t="shared" si="131"/>
        <v>1</v>
      </c>
      <c r="AT148" s="1">
        <f t="shared" ref="AT148:AX152" si="135">AT114</f>
        <v>1</v>
      </c>
      <c r="AU148" s="1">
        <f t="shared" si="135"/>
        <v>1</v>
      </c>
      <c r="AV148" s="1">
        <f t="shared" si="135"/>
        <v>1</v>
      </c>
      <c r="AW148" s="1">
        <f t="shared" si="135"/>
        <v>1</v>
      </c>
      <c r="AX148" s="1">
        <f t="shared" si="135"/>
        <v>1</v>
      </c>
      <c r="AY148" s="1">
        <f t="shared" si="131"/>
        <v>0</v>
      </c>
      <c r="AZ148" s="1">
        <f t="shared" si="131"/>
        <v>0</v>
      </c>
      <c r="BA148" s="1">
        <f t="shared" si="131"/>
        <v>0</v>
      </c>
      <c r="BB148" s="1">
        <f t="shared" si="131"/>
        <v>0</v>
      </c>
    </row>
    <row r="149" spans="26:54" x14ac:dyDescent="0.25">
      <c r="Z149">
        <v>18</v>
      </c>
      <c r="AD149" s="1">
        <f t="shared" ref="AD149:AI156" si="136">AD115</f>
        <v>0</v>
      </c>
      <c r="AE149" s="1">
        <f t="shared" si="136"/>
        <v>0</v>
      </c>
      <c r="AF149" s="1">
        <f t="shared" si="136"/>
        <v>0</v>
      </c>
      <c r="AG149" s="1">
        <f t="shared" si="136"/>
        <v>0</v>
      </c>
      <c r="AH149" s="1">
        <f t="shared" si="136"/>
        <v>0</v>
      </c>
      <c r="AI149" s="1">
        <f t="shared" si="136"/>
        <v>0</v>
      </c>
      <c r="AJ149" s="1">
        <f t="shared" si="134"/>
        <v>0</v>
      </c>
      <c r="AK149" s="1">
        <f>AK115</f>
        <v>0</v>
      </c>
      <c r="AL149" s="1">
        <f>AL115</f>
        <v>1</v>
      </c>
      <c r="AM149" s="1">
        <f t="shared" si="131"/>
        <v>1</v>
      </c>
      <c r="AN149" s="1">
        <f t="shared" si="131"/>
        <v>0</v>
      </c>
      <c r="AO149" s="1">
        <f t="shared" si="131"/>
        <v>1</v>
      </c>
      <c r="AP149" s="1">
        <f t="shared" si="131"/>
        <v>0</v>
      </c>
      <c r="AQ149" s="1">
        <f t="shared" si="131"/>
        <v>0</v>
      </c>
      <c r="AR149" s="1">
        <f t="shared" si="131"/>
        <v>1</v>
      </c>
      <c r="AS149" s="1">
        <f t="shared" si="131"/>
        <v>1</v>
      </c>
      <c r="AT149" s="1">
        <f t="shared" si="135"/>
        <v>1</v>
      </c>
      <c r="AU149" s="1">
        <f t="shared" si="135"/>
        <v>0</v>
      </c>
      <c r="AV149" s="1">
        <f t="shared" si="135"/>
        <v>0</v>
      </c>
      <c r="AW149" s="1">
        <f t="shared" si="135"/>
        <v>0</v>
      </c>
      <c r="AX149" s="1">
        <f t="shared" si="135"/>
        <v>1</v>
      </c>
      <c r="AY149" s="1">
        <f t="shared" si="131"/>
        <v>0</v>
      </c>
      <c r="AZ149" s="1">
        <f t="shared" si="131"/>
        <v>1</v>
      </c>
      <c r="BA149" s="1">
        <f t="shared" si="131"/>
        <v>1</v>
      </c>
      <c r="BB149" s="1">
        <f t="shared" si="131"/>
        <v>0</v>
      </c>
    </row>
    <row r="150" spans="26:54" x14ac:dyDescent="0.25">
      <c r="Z150">
        <v>19</v>
      </c>
      <c r="AD150" s="1">
        <f t="shared" si="136"/>
        <v>1</v>
      </c>
      <c r="AE150" s="1">
        <f t="shared" si="136"/>
        <v>1</v>
      </c>
      <c r="AF150" s="1">
        <f t="shared" si="136"/>
        <v>1</v>
      </c>
      <c r="AG150" s="1">
        <f t="shared" si="136"/>
        <v>1</v>
      </c>
      <c r="AH150" s="1">
        <f t="shared" si="136"/>
        <v>1</v>
      </c>
      <c r="AI150" s="1">
        <f t="shared" si="136"/>
        <v>1</v>
      </c>
      <c r="AJ150" s="1">
        <f t="shared" si="134"/>
        <v>1</v>
      </c>
      <c r="AK150" s="1">
        <f t="shared" si="134"/>
        <v>0</v>
      </c>
      <c r="AL150" s="1">
        <f>VALUE(MID(BF130,7,1))</f>
        <v>1</v>
      </c>
      <c r="AM150" s="1">
        <f t="shared" si="131"/>
        <v>1</v>
      </c>
      <c r="AN150" s="1">
        <f t="shared" si="131"/>
        <v>0</v>
      </c>
      <c r="AO150" s="1">
        <f t="shared" si="131"/>
        <v>0</v>
      </c>
      <c r="AP150" s="1">
        <f t="shared" si="131"/>
        <v>0</v>
      </c>
      <c r="AQ150" s="1">
        <f t="shared" si="131"/>
        <v>1</v>
      </c>
      <c r="AR150" s="1">
        <f t="shared" si="131"/>
        <v>0</v>
      </c>
      <c r="AS150" s="1">
        <f t="shared" si="131"/>
        <v>0</v>
      </c>
      <c r="AT150" s="1">
        <f t="shared" si="135"/>
        <v>1</v>
      </c>
      <c r="AU150" s="1">
        <f t="shared" si="135"/>
        <v>0</v>
      </c>
      <c r="AV150" s="1">
        <f t="shared" si="135"/>
        <v>1</v>
      </c>
      <c r="AW150" s="1">
        <f t="shared" si="135"/>
        <v>0</v>
      </c>
      <c r="AX150" s="1">
        <f t="shared" si="135"/>
        <v>1</v>
      </c>
      <c r="AY150" s="1">
        <f t="shared" si="131"/>
        <v>1</v>
      </c>
      <c r="AZ150" s="1">
        <f t="shared" si="131"/>
        <v>0</v>
      </c>
      <c r="BA150" s="1">
        <f t="shared" si="131"/>
        <v>1</v>
      </c>
      <c r="BB150" s="1">
        <f t="shared" si="131"/>
        <v>1</v>
      </c>
    </row>
    <row r="151" spans="26:54" x14ac:dyDescent="0.25">
      <c r="Z151">
        <v>20</v>
      </c>
      <c r="AD151" s="1">
        <f t="shared" si="136"/>
        <v>1</v>
      </c>
      <c r="AE151" s="1">
        <f t="shared" si="136"/>
        <v>0</v>
      </c>
      <c r="AF151" s="1">
        <f t="shared" si="136"/>
        <v>0</v>
      </c>
      <c r="AG151" s="1">
        <f t="shared" si="136"/>
        <v>0</v>
      </c>
      <c r="AH151" s="1">
        <f t="shared" si="136"/>
        <v>0</v>
      </c>
      <c r="AI151" s="1">
        <f t="shared" si="136"/>
        <v>0</v>
      </c>
      <c r="AJ151" s="1">
        <f t="shared" si="134"/>
        <v>1</v>
      </c>
      <c r="AK151" s="1">
        <f t="shared" si="134"/>
        <v>0</v>
      </c>
      <c r="AL151" s="1">
        <f>VALUE(MID(BF130,6,1))</f>
        <v>1</v>
      </c>
      <c r="AM151" s="1">
        <f t="shared" si="131"/>
        <v>1</v>
      </c>
      <c r="AN151" s="1">
        <f t="shared" si="131"/>
        <v>1</v>
      </c>
      <c r="AO151" s="1">
        <f t="shared" si="131"/>
        <v>1</v>
      </c>
      <c r="AP151" s="1">
        <f t="shared" si="131"/>
        <v>0</v>
      </c>
      <c r="AQ151" s="1">
        <f t="shared" si="131"/>
        <v>0</v>
      </c>
      <c r="AR151" s="1">
        <f t="shared" si="131"/>
        <v>0</v>
      </c>
      <c r="AS151" s="1">
        <f t="shared" si="131"/>
        <v>1</v>
      </c>
      <c r="AT151" s="1">
        <f t="shared" si="135"/>
        <v>1</v>
      </c>
      <c r="AU151" s="1">
        <f t="shared" si="135"/>
        <v>0</v>
      </c>
      <c r="AV151" s="1">
        <f t="shared" si="135"/>
        <v>0</v>
      </c>
      <c r="AW151" s="1">
        <f t="shared" si="135"/>
        <v>0</v>
      </c>
      <c r="AX151" s="1">
        <f t="shared" si="135"/>
        <v>1</v>
      </c>
      <c r="AY151" s="1">
        <f t="shared" si="131"/>
        <v>1</v>
      </c>
      <c r="AZ151" s="1">
        <f t="shared" si="131"/>
        <v>0</v>
      </c>
      <c r="BA151" s="1">
        <f t="shared" si="131"/>
        <v>0</v>
      </c>
      <c r="BB151" s="1">
        <f t="shared" si="131"/>
        <v>0</v>
      </c>
    </row>
    <row r="152" spans="26:54" x14ac:dyDescent="0.25">
      <c r="Z152">
        <v>21</v>
      </c>
      <c r="AD152" s="1">
        <f t="shared" si="136"/>
        <v>1</v>
      </c>
      <c r="AE152" s="1">
        <f t="shared" si="136"/>
        <v>0</v>
      </c>
      <c r="AF152" s="1">
        <f t="shared" si="136"/>
        <v>1</v>
      </c>
      <c r="AG152" s="1">
        <f t="shared" si="136"/>
        <v>1</v>
      </c>
      <c r="AH152" s="1">
        <f t="shared" si="136"/>
        <v>1</v>
      </c>
      <c r="AI152" s="1">
        <f t="shared" si="136"/>
        <v>0</v>
      </c>
      <c r="AJ152" s="1">
        <f t="shared" si="134"/>
        <v>1</v>
      </c>
      <c r="AK152" s="1">
        <f t="shared" si="134"/>
        <v>0</v>
      </c>
      <c r="AL152" s="1">
        <f>VALUE(MID(BF130,5,1))</f>
        <v>1</v>
      </c>
      <c r="AM152" s="1">
        <f t="shared" si="131"/>
        <v>1</v>
      </c>
      <c r="AN152" s="1">
        <f t="shared" si="131"/>
        <v>1</v>
      </c>
      <c r="AO152" s="1">
        <f t="shared" si="131"/>
        <v>0</v>
      </c>
      <c r="AP152" s="1">
        <f t="shared" si="131"/>
        <v>1</v>
      </c>
      <c r="AQ152" s="1">
        <f t="shared" si="131"/>
        <v>0</v>
      </c>
      <c r="AR152" s="1">
        <f t="shared" si="131"/>
        <v>0</v>
      </c>
      <c r="AS152" s="1">
        <f t="shared" si="131"/>
        <v>0</v>
      </c>
      <c r="AT152" s="1">
        <f t="shared" si="135"/>
        <v>1</v>
      </c>
      <c r="AU152" s="1">
        <f t="shared" si="135"/>
        <v>1</v>
      </c>
      <c r="AV152" s="1">
        <f t="shared" si="135"/>
        <v>1</v>
      </c>
      <c r="AW152" s="1">
        <f t="shared" si="135"/>
        <v>1</v>
      </c>
      <c r="AX152" s="1">
        <f t="shared" si="135"/>
        <v>1</v>
      </c>
      <c r="AY152" s="1">
        <f t="shared" si="131"/>
        <v>0</v>
      </c>
      <c r="AZ152" s="1">
        <f t="shared" si="131"/>
        <v>0</v>
      </c>
      <c r="BA152" s="1">
        <f t="shared" si="131"/>
        <v>1</v>
      </c>
      <c r="BB152" s="1">
        <f t="shared" si="131"/>
        <v>0</v>
      </c>
    </row>
    <row r="153" spans="26:54" x14ac:dyDescent="0.25">
      <c r="Z153">
        <v>22</v>
      </c>
      <c r="AD153" s="1">
        <f t="shared" si="136"/>
        <v>1</v>
      </c>
      <c r="AE153" s="1">
        <f t="shared" si="136"/>
        <v>0</v>
      </c>
      <c r="AF153" s="1">
        <f t="shared" si="136"/>
        <v>1</v>
      </c>
      <c r="AG153" s="1">
        <f t="shared" si="136"/>
        <v>1</v>
      </c>
      <c r="AH153" s="1">
        <f t="shared" si="136"/>
        <v>1</v>
      </c>
      <c r="AI153" s="1">
        <f t="shared" si="136"/>
        <v>0</v>
      </c>
      <c r="AJ153" s="1">
        <f t="shared" si="134"/>
        <v>1</v>
      </c>
      <c r="AK153" s="1">
        <f t="shared" si="134"/>
        <v>0</v>
      </c>
      <c r="AL153" s="1">
        <f>VALUE(MID(BF130,4,1))</f>
        <v>0</v>
      </c>
      <c r="AM153" s="1">
        <f t="shared" si="131"/>
        <v>0</v>
      </c>
      <c r="AN153" s="1">
        <f t="shared" si="131"/>
        <v>1</v>
      </c>
      <c r="AO153" s="1">
        <f t="shared" si="131"/>
        <v>1</v>
      </c>
      <c r="AP153" s="1">
        <f t="shared" si="131"/>
        <v>1</v>
      </c>
      <c r="AQ153" s="1">
        <f t="shared" si="131"/>
        <v>1</v>
      </c>
      <c r="AR153" s="1">
        <f t="shared" si="131"/>
        <v>0</v>
      </c>
      <c r="AS153" s="1">
        <f t="shared" si="131"/>
        <v>1</v>
      </c>
      <c r="AT153" s="1">
        <f t="shared" si="131"/>
        <v>1</v>
      </c>
      <c r="AU153" s="1">
        <f t="shared" si="131"/>
        <v>0</v>
      </c>
      <c r="AV153" s="1">
        <f t="shared" si="131"/>
        <v>0</v>
      </c>
      <c r="AW153" s="1">
        <f t="shared" si="131"/>
        <v>1</v>
      </c>
      <c r="AX153" s="1">
        <f t="shared" si="131"/>
        <v>1</v>
      </c>
      <c r="AY153" s="1">
        <f t="shared" si="131"/>
        <v>1</v>
      </c>
      <c r="AZ153" s="1">
        <f t="shared" si="131"/>
        <v>0</v>
      </c>
      <c r="BA153" s="1">
        <f t="shared" si="131"/>
        <v>1</v>
      </c>
      <c r="BB153" s="1">
        <f t="shared" si="131"/>
        <v>0</v>
      </c>
    </row>
    <row r="154" spans="26:54" x14ac:dyDescent="0.25">
      <c r="Z154">
        <v>23</v>
      </c>
      <c r="AD154" s="1">
        <f t="shared" si="136"/>
        <v>1</v>
      </c>
      <c r="AE154" s="1">
        <f t="shared" si="136"/>
        <v>0</v>
      </c>
      <c r="AF154" s="1">
        <f t="shared" si="136"/>
        <v>1</v>
      </c>
      <c r="AG154" s="1">
        <f t="shared" si="136"/>
        <v>1</v>
      </c>
      <c r="AH154" s="1">
        <f t="shared" si="136"/>
        <v>1</v>
      </c>
      <c r="AI154" s="1">
        <f t="shared" si="136"/>
        <v>0</v>
      </c>
      <c r="AJ154" s="1">
        <f t="shared" si="134"/>
        <v>1</v>
      </c>
      <c r="AK154" s="1">
        <f t="shared" si="134"/>
        <v>0</v>
      </c>
      <c r="AL154" s="1">
        <f>VALUE(MID(BF130,3,1))</f>
        <v>1</v>
      </c>
      <c r="AM154" s="1">
        <f t="shared" si="131"/>
        <v>1</v>
      </c>
      <c r="AN154" s="1">
        <f t="shared" si="131"/>
        <v>1</v>
      </c>
      <c r="AO154" s="1">
        <f t="shared" si="131"/>
        <v>1</v>
      </c>
      <c r="AP154" s="1">
        <f t="shared" si="131"/>
        <v>1</v>
      </c>
      <c r="AQ154" s="1">
        <f t="shared" si="131"/>
        <v>0</v>
      </c>
      <c r="AR154" s="1">
        <f t="shared" si="131"/>
        <v>1</v>
      </c>
      <c r="AS154" s="1">
        <f t="shared" si="131"/>
        <v>1</v>
      </c>
      <c r="AT154" s="1">
        <f t="shared" si="131"/>
        <v>0</v>
      </c>
      <c r="AU154" s="1">
        <f t="shared" si="131"/>
        <v>0</v>
      </c>
      <c r="AV154" s="1">
        <f t="shared" si="131"/>
        <v>0</v>
      </c>
      <c r="AW154" s="1">
        <f t="shared" si="131"/>
        <v>1</v>
      </c>
      <c r="AX154" s="1">
        <f t="shared" si="131"/>
        <v>1</v>
      </c>
      <c r="AY154" s="1">
        <f t="shared" si="131"/>
        <v>0</v>
      </c>
      <c r="AZ154" s="1">
        <f t="shared" si="131"/>
        <v>1</v>
      </c>
      <c r="BA154" s="1">
        <f t="shared" si="131"/>
        <v>0</v>
      </c>
      <c r="BB154" s="1">
        <f t="shared" si="131"/>
        <v>1</v>
      </c>
    </row>
    <row r="155" spans="26:54" x14ac:dyDescent="0.25">
      <c r="Z155">
        <v>24</v>
      </c>
      <c r="AD155" s="1">
        <f t="shared" si="136"/>
        <v>1</v>
      </c>
      <c r="AE155" s="1">
        <f t="shared" si="136"/>
        <v>0</v>
      </c>
      <c r="AF155" s="1">
        <f t="shared" si="136"/>
        <v>0</v>
      </c>
      <c r="AG155" s="1">
        <f t="shared" si="136"/>
        <v>0</v>
      </c>
      <c r="AH155" s="1">
        <f t="shared" si="136"/>
        <v>0</v>
      </c>
      <c r="AI155" s="1">
        <f t="shared" si="136"/>
        <v>0</v>
      </c>
      <c r="AJ155" s="1">
        <f t="shared" si="134"/>
        <v>1</v>
      </c>
      <c r="AK155" s="1">
        <f t="shared" si="134"/>
        <v>0</v>
      </c>
      <c r="AL155" s="1">
        <f>VALUE(MID(BF130,2,1))</f>
        <v>1</v>
      </c>
      <c r="AM155" s="1">
        <f t="shared" ref="AM155:BB156" si="137">IF(MOD($Z155+AM$130,2)&lt;&gt;0,AM121,1-AM121)</f>
        <v>1</v>
      </c>
      <c r="AN155" s="1">
        <f t="shared" si="137"/>
        <v>0</v>
      </c>
      <c r="AO155" s="1">
        <f t="shared" si="137"/>
        <v>0</v>
      </c>
      <c r="AP155" s="1">
        <f t="shared" si="137"/>
        <v>1</v>
      </c>
      <c r="AQ155" s="1">
        <f t="shared" si="137"/>
        <v>1</v>
      </c>
      <c r="AR155" s="1">
        <f t="shared" si="137"/>
        <v>1</v>
      </c>
      <c r="AS155" s="1">
        <f t="shared" si="137"/>
        <v>1</v>
      </c>
      <c r="AT155" s="1">
        <f t="shared" si="137"/>
        <v>1</v>
      </c>
      <c r="AU155" s="1">
        <f t="shared" si="137"/>
        <v>1</v>
      </c>
      <c r="AV155" s="1">
        <f t="shared" si="137"/>
        <v>1</v>
      </c>
      <c r="AW155" s="1">
        <f t="shared" si="137"/>
        <v>1</v>
      </c>
      <c r="AX155" s="1">
        <f t="shared" si="137"/>
        <v>1</v>
      </c>
      <c r="AY155" s="1">
        <f t="shared" si="137"/>
        <v>0</v>
      </c>
      <c r="AZ155" s="1">
        <f t="shared" si="137"/>
        <v>0</v>
      </c>
      <c r="BA155" s="1">
        <f t="shared" si="137"/>
        <v>1</v>
      </c>
      <c r="BB155" s="1">
        <f t="shared" si="137"/>
        <v>0</v>
      </c>
    </row>
    <row r="156" spans="26:54" x14ac:dyDescent="0.25">
      <c r="Z156">
        <v>25</v>
      </c>
      <c r="AD156" s="1">
        <f t="shared" si="136"/>
        <v>1</v>
      </c>
      <c r="AE156" s="1">
        <f t="shared" si="136"/>
        <v>1</v>
      </c>
      <c r="AF156" s="1">
        <f t="shared" si="136"/>
        <v>1</v>
      </c>
      <c r="AG156" s="1">
        <f t="shared" si="136"/>
        <v>1</v>
      </c>
      <c r="AH156" s="1">
        <f t="shared" si="136"/>
        <v>1</v>
      </c>
      <c r="AI156" s="1">
        <f t="shared" si="136"/>
        <v>1</v>
      </c>
      <c r="AJ156" s="1">
        <f t="shared" si="134"/>
        <v>1</v>
      </c>
      <c r="AK156" s="1">
        <f t="shared" si="134"/>
        <v>0</v>
      </c>
      <c r="AL156" s="1">
        <f>VALUE(MID(BF130,1,1))</f>
        <v>1</v>
      </c>
      <c r="AM156" s="1">
        <f t="shared" si="137"/>
        <v>0</v>
      </c>
      <c r="AN156" s="1">
        <f t="shared" si="137"/>
        <v>0</v>
      </c>
      <c r="AO156" s="1">
        <f t="shared" si="137"/>
        <v>1</v>
      </c>
      <c r="AP156" s="1">
        <f t="shared" si="137"/>
        <v>0</v>
      </c>
      <c r="AQ156" s="1">
        <f t="shared" si="137"/>
        <v>0</v>
      </c>
      <c r="AR156" s="1">
        <f t="shared" si="137"/>
        <v>1</v>
      </c>
      <c r="AS156" s="1">
        <f t="shared" si="137"/>
        <v>1</v>
      </c>
      <c r="AT156" s="1">
        <f t="shared" si="137"/>
        <v>1</v>
      </c>
      <c r="AU156" s="1">
        <f t="shared" si="137"/>
        <v>1</v>
      </c>
      <c r="AV156" s="1">
        <f t="shared" si="137"/>
        <v>1</v>
      </c>
      <c r="AW156" s="1">
        <f t="shared" si="137"/>
        <v>0</v>
      </c>
      <c r="AX156" s="1">
        <f t="shared" si="137"/>
        <v>1</v>
      </c>
      <c r="AY156" s="1">
        <f t="shared" si="137"/>
        <v>0</v>
      </c>
      <c r="AZ156" s="1">
        <f t="shared" si="137"/>
        <v>0</v>
      </c>
      <c r="BA156" s="1">
        <f t="shared" si="137"/>
        <v>1</v>
      </c>
      <c r="BB156" s="1">
        <f t="shared" si="137"/>
        <v>1</v>
      </c>
    </row>
  </sheetData>
  <conditionalFormatting sqref="A1:Y25">
    <cfRule type="containsBlanks" dxfId="17" priority="1">
      <formula>LEN(TRIM(A1))=0</formula>
    </cfRule>
    <cfRule type="cellIs" dxfId="16" priority="2" operator="equal">
      <formula>1</formula>
    </cfRule>
    <cfRule type="cellIs" dxfId="15" priority="3" operator="equal">
      <formula>0</formula>
    </cfRule>
  </conditionalFormatting>
  <conditionalFormatting sqref="AD98:BB122">
    <cfRule type="containsBlanks" dxfId="14" priority="19">
      <formula>LEN(TRIM(AD98))=0</formula>
    </cfRule>
    <cfRule type="cellIs" dxfId="13" priority="20" operator="equal">
      <formula>1</formula>
    </cfRule>
    <cfRule type="cellIs" dxfId="12" priority="21" operator="equal">
      <formula>0</formula>
    </cfRule>
  </conditionalFormatting>
  <conditionalFormatting sqref="AD132:BB156">
    <cfRule type="containsBlanks" dxfId="11" priority="16">
      <formula>LEN(TRIM(AD132))=0</formula>
    </cfRule>
    <cfRule type="cellIs" dxfId="10" priority="17" operator="equal">
      <formula>1</formula>
    </cfRule>
    <cfRule type="cellIs" dxfId="9" priority="18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82E6-BBA3-49B2-9F63-E309D45F9411}">
  <dimension ref="A1:MG272"/>
  <sheetViews>
    <sheetView showGridLines="0" zoomScale="85" zoomScaleNormal="85" workbookViewId="0">
      <pane xSplit="38" ySplit="38" topLeftCell="AM39" activePane="bottomRight" state="frozen"/>
      <selection pane="topRight" activeCell="Z1" sqref="Z1"/>
      <selection pane="bottomLeft" activeCell="A26" sqref="A26"/>
      <selection pane="bottomRight" activeCell="AM39" sqref="AM39"/>
    </sheetView>
  </sheetViews>
  <sheetFormatPr defaultRowHeight="15" x14ac:dyDescent="0.25"/>
  <cols>
    <col min="1" max="38" width="0.5703125" customWidth="1"/>
    <col min="39" max="42" width="3.140625" customWidth="1"/>
    <col min="43" max="45" width="3.28515625" customWidth="1"/>
    <col min="46" max="81" width="3.140625" customWidth="1"/>
    <col min="82" max="82" width="3.28515625" customWidth="1"/>
    <col min="83" max="83" width="5.140625" customWidth="1"/>
    <col min="84" max="218" width="4.28515625" customWidth="1"/>
    <col min="219" max="219" width="6.42578125" bestFit="1" customWidth="1"/>
    <col min="220" max="332" width="4.28515625" customWidth="1"/>
  </cols>
  <sheetData>
    <row r="1" spans="1:37" ht="2.4500000000000002" customHeight="1" x14ac:dyDescent="0.25">
      <c r="A1" s="1">
        <f>AQ235</f>
        <v>1</v>
      </c>
      <c r="B1" s="1">
        <f t="shared" ref="B1:AK1" si="0">AR235</f>
        <v>1</v>
      </c>
      <c r="C1" s="1">
        <f t="shared" si="0"/>
        <v>1</v>
      </c>
      <c r="D1" s="1">
        <f t="shared" si="0"/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0</v>
      </c>
      <c r="I1" s="1">
        <f t="shared" si="0"/>
        <v>0</v>
      </c>
      <c r="J1" s="1">
        <f t="shared" si="0"/>
        <v>1</v>
      </c>
      <c r="K1" s="1">
        <f t="shared" si="0"/>
        <v>0</v>
      </c>
      <c r="L1" s="1">
        <f t="shared" si="0"/>
        <v>0</v>
      </c>
      <c r="M1" s="1">
        <f t="shared" si="0"/>
        <v>1</v>
      </c>
      <c r="N1" s="1">
        <f t="shared" si="0"/>
        <v>1</v>
      </c>
      <c r="O1" s="1">
        <f t="shared" si="0"/>
        <v>0</v>
      </c>
      <c r="P1" s="1">
        <f t="shared" si="0"/>
        <v>0</v>
      </c>
      <c r="Q1" s="1">
        <f t="shared" si="0"/>
        <v>1</v>
      </c>
      <c r="R1" s="1">
        <f t="shared" si="0"/>
        <v>1</v>
      </c>
      <c r="S1" s="1">
        <f t="shared" si="0"/>
        <v>0</v>
      </c>
      <c r="T1" s="1">
        <f t="shared" si="0"/>
        <v>0</v>
      </c>
      <c r="U1" s="1">
        <f t="shared" si="0"/>
        <v>1</v>
      </c>
      <c r="V1" s="1">
        <f t="shared" si="0"/>
        <v>1</v>
      </c>
      <c r="W1" s="1">
        <f t="shared" si="0"/>
        <v>0</v>
      </c>
      <c r="X1" s="1">
        <f t="shared" si="0"/>
        <v>0</v>
      </c>
      <c r="Y1" s="1">
        <f t="shared" si="0"/>
        <v>1</v>
      </c>
      <c r="Z1" s="1">
        <f t="shared" si="0"/>
        <v>1</v>
      </c>
      <c r="AA1" s="1">
        <f t="shared" si="0"/>
        <v>0</v>
      </c>
      <c r="AB1" s="1">
        <f t="shared" si="0"/>
        <v>0</v>
      </c>
      <c r="AC1" s="1">
        <f t="shared" si="0"/>
        <v>1</v>
      </c>
      <c r="AD1" s="1">
        <f t="shared" si="0"/>
        <v>0</v>
      </c>
      <c r="AE1" s="1">
        <f t="shared" si="0"/>
        <v>1</v>
      </c>
      <c r="AF1" s="1">
        <f t="shared" si="0"/>
        <v>1</v>
      </c>
      <c r="AG1" s="1">
        <f t="shared" si="0"/>
        <v>1</v>
      </c>
      <c r="AH1" s="1">
        <f t="shared" si="0"/>
        <v>1</v>
      </c>
      <c r="AI1" s="1">
        <f t="shared" si="0"/>
        <v>1</v>
      </c>
      <c r="AJ1" s="1">
        <f t="shared" si="0"/>
        <v>1</v>
      </c>
      <c r="AK1" s="1">
        <f t="shared" si="0"/>
        <v>1</v>
      </c>
    </row>
    <row r="2" spans="1:37" ht="2.4500000000000002" customHeight="1" x14ac:dyDescent="0.25">
      <c r="A2" s="1">
        <f t="shared" ref="A2:AK2" si="1">AQ236</f>
        <v>1</v>
      </c>
      <c r="B2" s="1">
        <f t="shared" si="1"/>
        <v>0</v>
      </c>
      <c r="C2" s="1">
        <f t="shared" si="1"/>
        <v>0</v>
      </c>
      <c r="D2" s="1">
        <f t="shared" si="1"/>
        <v>0</v>
      </c>
      <c r="E2" s="1">
        <f t="shared" si="1"/>
        <v>0</v>
      </c>
      <c r="F2" s="1">
        <f t="shared" si="1"/>
        <v>0</v>
      </c>
      <c r="G2" s="1">
        <f t="shared" si="1"/>
        <v>1</v>
      </c>
      <c r="H2" s="1">
        <f t="shared" si="1"/>
        <v>0</v>
      </c>
      <c r="I2" s="1">
        <f t="shared" si="1"/>
        <v>0</v>
      </c>
      <c r="J2" s="1">
        <f t="shared" si="1"/>
        <v>0</v>
      </c>
      <c r="K2" s="1">
        <f t="shared" si="1"/>
        <v>1</v>
      </c>
      <c r="L2" s="1">
        <f t="shared" si="1"/>
        <v>1</v>
      </c>
      <c r="M2" s="1">
        <f t="shared" si="1"/>
        <v>1</v>
      </c>
      <c r="N2" s="1">
        <f t="shared" si="1"/>
        <v>0</v>
      </c>
      <c r="O2" s="1">
        <f t="shared" si="1"/>
        <v>1</v>
      </c>
      <c r="P2" s="1">
        <f t="shared" si="1"/>
        <v>1</v>
      </c>
      <c r="Q2" s="1">
        <f t="shared" si="1"/>
        <v>1</v>
      </c>
      <c r="R2" s="1">
        <f t="shared" si="1"/>
        <v>0</v>
      </c>
      <c r="S2" s="1">
        <f t="shared" si="1"/>
        <v>1</v>
      </c>
      <c r="T2" s="1">
        <f t="shared" si="1"/>
        <v>1</v>
      </c>
      <c r="U2" s="1">
        <f t="shared" si="1"/>
        <v>1</v>
      </c>
      <c r="V2" s="1">
        <f t="shared" si="1"/>
        <v>0</v>
      </c>
      <c r="W2" s="1">
        <f t="shared" si="1"/>
        <v>1</v>
      </c>
      <c r="X2" s="1">
        <f t="shared" si="1"/>
        <v>1</v>
      </c>
      <c r="Y2" s="1">
        <f t="shared" si="1"/>
        <v>1</v>
      </c>
      <c r="Z2" s="1">
        <f t="shared" si="1"/>
        <v>0</v>
      </c>
      <c r="AA2" s="1">
        <f t="shared" si="1"/>
        <v>1</v>
      </c>
      <c r="AB2" s="1">
        <f t="shared" si="1"/>
        <v>1</v>
      </c>
      <c r="AC2" s="1">
        <f t="shared" si="1"/>
        <v>1</v>
      </c>
      <c r="AD2" s="1">
        <f t="shared" si="1"/>
        <v>0</v>
      </c>
      <c r="AE2" s="1">
        <f t="shared" si="1"/>
        <v>1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1</v>
      </c>
    </row>
    <row r="3" spans="1:37" ht="2.4500000000000002" customHeight="1" x14ac:dyDescent="0.25">
      <c r="A3" s="1">
        <f t="shared" ref="A3:AK3" si="2">AQ237</f>
        <v>1</v>
      </c>
      <c r="B3" s="1">
        <f t="shared" si="2"/>
        <v>0</v>
      </c>
      <c r="C3" s="1">
        <f t="shared" si="2"/>
        <v>1</v>
      </c>
      <c r="D3" s="1">
        <f t="shared" si="2"/>
        <v>1</v>
      </c>
      <c r="E3" s="1">
        <f t="shared" si="2"/>
        <v>1</v>
      </c>
      <c r="F3" s="1">
        <f t="shared" si="2"/>
        <v>0</v>
      </c>
      <c r="G3" s="1">
        <f t="shared" si="2"/>
        <v>1</v>
      </c>
      <c r="H3" s="1">
        <f t="shared" si="2"/>
        <v>0</v>
      </c>
      <c r="I3" s="1">
        <f t="shared" si="2"/>
        <v>1</v>
      </c>
      <c r="J3" s="1">
        <f t="shared" si="2"/>
        <v>1</v>
      </c>
      <c r="K3" s="1">
        <f t="shared" si="2"/>
        <v>1</v>
      </c>
      <c r="L3" s="1">
        <f t="shared" si="2"/>
        <v>0</v>
      </c>
      <c r="M3" s="1">
        <f t="shared" si="2"/>
        <v>1</v>
      </c>
      <c r="N3" s="1">
        <f t="shared" si="2"/>
        <v>1</v>
      </c>
      <c r="O3" s="1">
        <f t="shared" si="2"/>
        <v>1</v>
      </c>
      <c r="P3" s="1">
        <f t="shared" si="2"/>
        <v>0</v>
      </c>
      <c r="Q3" s="1">
        <f t="shared" si="2"/>
        <v>1</v>
      </c>
      <c r="R3" s="1">
        <f t="shared" si="2"/>
        <v>1</v>
      </c>
      <c r="S3" s="1">
        <f t="shared" si="2"/>
        <v>1</v>
      </c>
      <c r="T3" s="1">
        <f t="shared" si="2"/>
        <v>0</v>
      </c>
      <c r="U3" s="1">
        <f t="shared" si="2"/>
        <v>1</v>
      </c>
      <c r="V3" s="1">
        <f t="shared" si="2"/>
        <v>1</v>
      </c>
      <c r="W3" s="1">
        <f t="shared" si="2"/>
        <v>1</v>
      </c>
      <c r="X3" s="1">
        <f t="shared" si="2"/>
        <v>0</v>
      </c>
      <c r="Y3" s="1">
        <f t="shared" si="2"/>
        <v>1</v>
      </c>
      <c r="Z3" s="1">
        <f t="shared" si="2"/>
        <v>1</v>
      </c>
      <c r="AA3" s="1">
        <f t="shared" si="2"/>
        <v>1</v>
      </c>
      <c r="AB3" s="1">
        <f t="shared" si="2"/>
        <v>0</v>
      </c>
      <c r="AC3" s="1">
        <f t="shared" si="2"/>
        <v>1</v>
      </c>
      <c r="AD3" s="1">
        <f t="shared" si="2"/>
        <v>0</v>
      </c>
      <c r="AE3" s="1">
        <f t="shared" si="2"/>
        <v>1</v>
      </c>
      <c r="AF3" s="1">
        <f t="shared" si="2"/>
        <v>0</v>
      </c>
      <c r="AG3" s="1">
        <f t="shared" si="2"/>
        <v>1</v>
      </c>
      <c r="AH3" s="1">
        <f t="shared" si="2"/>
        <v>1</v>
      </c>
      <c r="AI3" s="1">
        <f t="shared" si="2"/>
        <v>1</v>
      </c>
      <c r="AJ3" s="1">
        <f t="shared" si="2"/>
        <v>0</v>
      </c>
      <c r="AK3" s="1">
        <f t="shared" si="2"/>
        <v>1</v>
      </c>
    </row>
    <row r="4" spans="1:37" ht="2.4500000000000002" customHeight="1" x14ac:dyDescent="0.25">
      <c r="A4" s="1">
        <f t="shared" ref="A4:AK4" si="3">AQ238</f>
        <v>1</v>
      </c>
      <c r="B4" s="1">
        <f t="shared" si="3"/>
        <v>0</v>
      </c>
      <c r="C4" s="1">
        <f t="shared" si="3"/>
        <v>1</v>
      </c>
      <c r="D4" s="1">
        <f t="shared" si="3"/>
        <v>1</v>
      </c>
      <c r="E4" s="1">
        <f t="shared" si="3"/>
        <v>1</v>
      </c>
      <c r="F4" s="1">
        <f t="shared" si="3"/>
        <v>0</v>
      </c>
      <c r="G4" s="1">
        <f t="shared" si="3"/>
        <v>1</v>
      </c>
      <c r="H4" s="1">
        <f t="shared" si="3"/>
        <v>0</v>
      </c>
      <c r="I4" s="1">
        <f t="shared" si="3"/>
        <v>0</v>
      </c>
      <c r="J4" s="1">
        <f t="shared" si="3"/>
        <v>1</v>
      </c>
      <c r="K4" s="1">
        <f t="shared" si="3"/>
        <v>1</v>
      </c>
      <c r="L4" s="1">
        <f t="shared" si="3"/>
        <v>1</v>
      </c>
      <c r="M4" s="1">
        <f t="shared" si="3"/>
        <v>0</v>
      </c>
      <c r="N4" s="1">
        <f t="shared" si="3"/>
        <v>1</v>
      </c>
      <c r="O4" s="1">
        <f t="shared" si="3"/>
        <v>1</v>
      </c>
      <c r="P4" s="1">
        <f t="shared" si="3"/>
        <v>1</v>
      </c>
      <c r="Q4" s="1">
        <f t="shared" si="3"/>
        <v>0</v>
      </c>
      <c r="R4" s="1">
        <f t="shared" si="3"/>
        <v>1</v>
      </c>
      <c r="S4" s="1">
        <f t="shared" si="3"/>
        <v>1</v>
      </c>
      <c r="T4" s="1">
        <f t="shared" si="3"/>
        <v>1</v>
      </c>
      <c r="U4" s="1">
        <f t="shared" si="3"/>
        <v>0</v>
      </c>
      <c r="V4" s="1">
        <f t="shared" si="3"/>
        <v>1</v>
      </c>
      <c r="W4" s="1">
        <f t="shared" si="3"/>
        <v>1</v>
      </c>
      <c r="X4" s="1">
        <f t="shared" si="3"/>
        <v>1</v>
      </c>
      <c r="Y4" s="1">
        <f t="shared" si="3"/>
        <v>0</v>
      </c>
      <c r="Z4" s="1">
        <f t="shared" si="3"/>
        <v>1</v>
      </c>
      <c r="AA4" s="1">
        <f t="shared" si="3"/>
        <v>1</v>
      </c>
      <c r="AB4" s="1">
        <f t="shared" si="3"/>
        <v>1</v>
      </c>
      <c r="AC4" s="1">
        <f t="shared" si="3"/>
        <v>0</v>
      </c>
      <c r="AD4" s="1">
        <f t="shared" si="3"/>
        <v>0</v>
      </c>
      <c r="AE4" s="1">
        <f t="shared" si="3"/>
        <v>1</v>
      </c>
      <c r="AF4" s="1">
        <f t="shared" si="3"/>
        <v>0</v>
      </c>
      <c r="AG4" s="1">
        <f t="shared" si="3"/>
        <v>1</v>
      </c>
      <c r="AH4" s="1">
        <f t="shared" si="3"/>
        <v>1</v>
      </c>
      <c r="AI4" s="1">
        <f t="shared" si="3"/>
        <v>1</v>
      </c>
      <c r="AJ4" s="1">
        <f t="shared" si="3"/>
        <v>0</v>
      </c>
      <c r="AK4" s="1">
        <f t="shared" si="3"/>
        <v>1</v>
      </c>
    </row>
    <row r="5" spans="1:37" ht="2.4500000000000002" customHeight="1" x14ac:dyDescent="0.25">
      <c r="A5" s="1">
        <f t="shared" ref="A5:AK5" si="4">AQ239</f>
        <v>1</v>
      </c>
      <c r="B5" s="1">
        <f t="shared" si="4"/>
        <v>0</v>
      </c>
      <c r="C5" s="1">
        <f t="shared" si="4"/>
        <v>1</v>
      </c>
      <c r="D5" s="1">
        <f t="shared" si="4"/>
        <v>1</v>
      </c>
      <c r="E5" s="1">
        <f t="shared" si="4"/>
        <v>1</v>
      </c>
      <c r="F5" s="1">
        <f t="shared" si="4"/>
        <v>0</v>
      </c>
      <c r="G5" s="1">
        <f t="shared" si="4"/>
        <v>1</v>
      </c>
      <c r="H5" s="1">
        <f t="shared" si="4"/>
        <v>0</v>
      </c>
      <c r="I5" s="1">
        <f t="shared" si="4"/>
        <v>0</v>
      </c>
      <c r="J5" s="1">
        <f t="shared" si="4"/>
        <v>0</v>
      </c>
      <c r="K5" s="1">
        <f t="shared" si="4"/>
        <v>1</v>
      </c>
      <c r="L5" s="1">
        <f t="shared" si="4"/>
        <v>0</v>
      </c>
      <c r="M5" s="1">
        <f t="shared" si="4"/>
        <v>0</v>
      </c>
      <c r="N5" s="1">
        <f t="shared" si="4"/>
        <v>0</v>
      </c>
      <c r="O5" s="1">
        <f t="shared" si="4"/>
        <v>1</v>
      </c>
      <c r="P5" s="1">
        <f t="shared" si="4"/>
        <v>0</v>
      </c>
      <c r="Q5" s="1">
        <f t="shared" si="4"/>
        <v>0</v>
      </c>
      <c r="R5" s="1">
        <f t="shared" si="4"/>
        <v>0</v>
      </c>
      <c r="S5" s="1">
        <f t="shared" si="4"/>
        <v>1</v>
      </c>
      <c r="T5" s="1">
        <f t="shared" si="4"/>
        <v>0</v>
      </c>
      <c r="U5" s="1">
        <f t="shared" si="4"/>
        <v>0</v>
      </c>
      <c r="V5" s="1">
        <f t="shared" si="4"/>
        <v>0</v>
      </c>
      <c r="W5" s="1">
        <f t="shared" si="4"/>
        <v>1</v>
      </c>
      <c r="X5" s="1">
        <f t="shared" si="4"/>
        <v>0</v>
      </c>
      <c r="Y5" s="1">
        <f t="shared" si="4"/>
        <v>0</v>
      </c>
      <c r="Z5" s="1">
        <f t="shared" si="4"/>
        <v>0</v>
      </c>
      <c r="AA5" s="1">
        <f t="shared" si="4"/>
        <v>1</v>
      </c>
      <c r="AB5" s="1">
        <f t="shared" si="4"/>
        <v>0</v>
      </c>
      <c r="AC5" s="1">
        <f t="shared" si="4"/>
        <v>0</v>
      </c>
      <c r="AD5" s="1">
        <f t="shared" si="4"/>
        <v>0</v>
      </c>
      <c r="AE5" s="1">
        <f t="shared" si="4"/>
        <v>1</v>
      </c>
      <c r="AF5" s="1">
        <f t="shared" si="4"/>
        <v>0</v>
      </c>
      <c r="AG5" s="1">
        <f t="shared" si="4"/>
        <v>1</v>
      </c>
      <c r="AH5" s="1">
        <f t="shared" si="4"/>
        <v>1</v>
      </c>
      <c r="AI5" s="1">
        <f t="shared" si="4"/>
        <v>1</v>
      </c>
      <c r="AJ5" s="1">
        <f t="shared" si="4"/>
        <v>0</v>
      </c>
      <c r="AK5" s="1">
        <f t="shared" si="4"/>
        <v>1</v>
      </c>
    </row>
    <row r="6" spans="1:37" ht="2.4500000000000002" customHeight="1" x14ac:dyDescent="0.25">
      <c r="A6" s="1">
        <f t="shared" ref="A6:AK6" si="5">AQ240</f>
        <v>1</v>
      </c>
      <c r="B6" s="1">
        <f t="shared" si="5"/>
        <v>0</v>
      </c>
      <c r="C6" s="1">
        <f t="shared" si="5"/>
        <v>0</v>
      </c>
      <c r="D6" s="1">
        <f t="shared" si="5"/>
        <v>0</v>
      </c>
      <c r="E6" s="1">
        <f t="shared" si="5"/>
        <v>0</v>
      </c>
      <c r="F6" s="1">
        <f t="shared" si="5"/>
        <v>0</v>
      </c>
      <c r="G6" s="1">
        <f t="shared" si="5"/>
        <v>1</v>
      </c>
      <c r="H6" s="1">
        <f t="shared" si="5"/>
        <v>0</v>
      </c>
      <c r="I6" s="1">
        <f t="shared" si="5"/>
        <v>0</v>
      </c>
      <c r="J6" s="1">
        <f t="shared" si="5"/>
        <v>1</v>
      </c>
      <c r="K6" s="1">
        <f t="shared" si="5"/>
        <v>0</v>
      </c>
      <c r="L6" s="1">
        <f t="shared" si="5"/>
        <v>0</v>
      </c>
      <c r="M6" s="1">
        <f t="shared" si="5"/>
        <v>0</v>
      </c>
      <c r="N6" s="1">
        <f t="shared" si="5"/>
        <v>1</v>
      </c>
      <c r="O6" s="1">
        <f t="shared" si="5"/>
        <v>0</v>
      </c>
      <c r="P6" s="1">
        <f t="shared" si="5"/>
        <v>0</v>
      </c>
      <c r="Q6" s="1">
        <f t="shared" si="5"/>
        <v>0</v>
      </c>
      <c r="R6" s="1">
        <f t="shared" si="5"/>
        <v>1</v>
      </c>
      <c r="S6" s="1">
        <f t="shared" si="5"/>
        <v>0</v>
      </c>
      <c r="T6" s="1">
        <f t="shared" si="5"/>
        <v>0</v>
      </c>
      <c r="U6" s="1">
        <f t="shared" si="5"/>
        <v>0</v>
      </c>
      <c r="V6" s="1">
        <f t="shared" si="5"/>
        <v>1</v>
      </c>
      <c r="W6" s="1">
        <f t="shared" si="5"/>
        <v>0</v>
      </c>
      <c r="X6" s="1">
        <f t="shared" si="5"/>
        <v>0</v>
      </c>
      <c r="Y6" s="1">
        <f t="shared" si="5"/>
        <v>0</v>
      </c>
      <c r="Z6" s="1">
        <f t="shared" si="5"/>
        <v>1</v>
      </c>
      <c r="AA6" s="1">
        <f t="shared" si="5"/>
        <v>0</v>
      </c>
      <c r="AB6" s="1">
        <f t="shared" si="5"/>
        <v>0</v>
      </c>
      <c r="AC6" s="1">
        <f t="shared" si="5"/>
        <v>0</v>
      </c>
      <c r="AD6" s="1">
        <f t="shared" si="5"/>
        <v>0</v>
      </c>
      <c r="AE6" s="1">
        <f t="shared" si="5"/>
        <v>1</v>
      </c>
      <c r="AF6" s="1">
        <f t="shared" si="5"/>
        <v>0</v>
      </c>
      <c r="AG6" s="1">
        <f t="shared" si="5"/>
        <v>0</v>
      </c>
      <c r="AH6" s="1">
        <f t="shared" si="5"/>
        <v>0</v>
      </c>
      <c r="AI6" s="1">
        <f t="shared" si="5"/>
        <v>0</v>
      </c>
      <c r="AJ6" s="1">
        <f t="shared" si="5"/>
        <v>0</v>
      </c>
      <c r="AK6" s="1">
        <f t="shared" si="5"/>
        <v>1</v>
      </c>
    </row>
    <row r="7" spans="1:37" ht="2.4500000000000002" customHeight="1" x14ac:dyDescent="0.25">
      <c r="A7" s="1">
        <f t="shared" ref="A7:AK7" si="6">AQ241</f>
        <v>1</v>
      </c>
      <c r="B7" s="1">
        <f t="shared" si="6"/>
        <v>1</v>
      </c>
      <c r="C7" s="1">
        <f t="shared" si="6"/>
        <v>1</v>
      </c>
      <c r="D7" s="1">
        <f t="shared" si="6"/>
        <v>1</v>
      </c>
      <c r="E7" s="1">
        <f t="shared" si="6"/>
        <v>1</v>
      </c>
      <c r="F7" s="1">
        <f t="shared" si="6"/>
        <v>1</v>
      </c>
      <c r="G7" s="1">
        <f t="shared" si="6"/>
        <v>1</v>
      </c>
      <c r="H7" s="1">
        <f t="shared" si="6"/>
        <v>0</v>
      </c>
      <c r="I7" s="1">
        <f t="shared" si="6"/>
        <v>1</v>
      </c>
      <c r="J7" s="1">
        <f t="shared" si="6"/>
        <v>0</v>
      </c>
      <c r="K7" s="1">
        <f t="shared" si="6"/>
        <v>1</v>
      </c>
      <c r="L7" s="1">
        <f t="shared" si="6"/>
        <v>0</v>
      </c>
      <c r="M7" s="1">
        <f t="shared" si="6"/>
        <v>1</v>
      </c>
      <c r="N7" s="1">
        <f t="shared" si="6"/>
        <v>0</v>
      </c>
      <c r="O7" s="1">
        <f t="shared" si="6"/>
        <v>1</v>
      </c>
      <c r="P7" s="1">
        <f t="shared" si="6"/>
        <v>0</v>
      </c>
      <c r="Q7" s="1">
        <f t="shared" si="6"/>
        <v>1</v>
      </c>
      <c r="R7" s="1">
        <f t="shared" si="6"/>
        <v>0</v>
      </c>
      <c r="S7" s="1">
        <f t="shared" si="6"/>
        <v>1</v>
      </c>
      <c r="T7" s="1">
        <f t="shared" si="6"/>
        <v>0</v>
      </c>
      <c r="U7" s="1">
        <f t="shared" si="6"/>
        <v>1</v>
      </c>
      <c r="V7" s="1">
        <f t="shared" si="6"/>
        <v>0</v>
      </c>
      <c r="W7" s="1">
        <f t="shared" si="6"/>
        <v>1</v>
      </c>
      <c r="X7" s="1">
        <f t="shared" si="6"/>
        <v>0</v>
      </c>
      <c r="Y7" s="1">
        <f t="shared" si="6"/>
        <v>1</v>
      </c>
      <c r="Z7" s="1">
        <f t="shared" si="6"/>
        <v>0</v>
      </c>
      <c r="AA7" s="1">
        <f t="shared" si="6"/>
        <v>1</v>
      </c>
      <c r="AB7" s="1">
        <f t="shared" si="6"/>
        <v>0</v>
      </c>
      <c r="AC7" s="1">
        <f t="shared" si="6"/>
        <v>1</v>
      </c>
      <c r="AD7" s="1">
        <f t="shared" si="6"/>
        <v>0</v>
      </c>
      <c r="AE7" s="1">
        <f t="shared" si="6"/>
        <v>1</v>
      </c>
      <c r="AF7" s="1">
        <f t="shared" si="6"/>
        <v>1</v>
      </c>
      <c r="AG7" s="1">
        <f t="shared" si="6"/>
        <v>1</v>
      </c>
      <c r="AH7" s="1">
        <f t="shared" si="6"/>
        <v>1</v>
      </c>
      <c r="AI7" s="1">
        <f t="shared" si="6"/>
        <v>1</v>
      </c>
      <c r="AJ7" s="1">
        <f t="shared" si="6"/>
        <v>1</v>
      </c>
      <c r="AK7" s="1">
        <f t="shared" si="6"/>
        <v>1</v>
      </c>
    </row>
    <row r="8" spans="1:37" ht="2.4500000000000002" customHeight="1" x14ac:dyDescent="0.25">
      <c r="A8" s="1">
        <f t="shared" ref="A8:AK8" si="7">AQ242</f>
        <v>0</v>
      </c>
      <c r="B8" s="1">
        <f t="shared" si="7"/>
        <v>0</v>
      </c>
      <c r="C8" s="1">
        <f t="shared" si="7"/>
        <v>0</v>
      </c>
      <c r="D8" s="1">
        <f t="shared" si="7"/>
        <v>0</v>
      </c>
      <c r="E8" s="1">
        <f t="shared" si="7"/>
        <v>0</v>
      </c>
      <c r="F8" s="1">
        <f t="shared" si="7"/>
        <v>0</v>
      </c>
      <c r="G8" s="1">
        <f t="shared" si="7"/>
        <v>0</v>
      </c>
      <c r="H8" s="1">
        <f t="shared" si="7"/>
        <v>0</v>
      </c>
      <c r="I8" s="1">
        <f t="shared" si="7"/>
        <v>1</v>
      </c>
      <c r="J8" s="1">
        <f t="shared" si="7"/>
        <v>1</v>
      </c>
      <c r="K8" s="1">
        <f t="shared" si="7"/>
        <v>1</v>
      </c>
      <c r="L8" s="1">
        <f t="shared" si="7"/>
        <v>0</v>
      </c>
      <c r="M8" s="1">
        <f t="shared" si="7"/>
        <v>1</v>
      </c>
      <c r="N8" s="1">
        <f t="shared" si="7"/>
        <v>1</v>
      </c>
      <c r="O8" s="1">
        <f t="shared" si="7"/>
        <v>1</v>
      </c>
      <c r="P8" s="1">
        <f t="shared" si="7"/>
        <v>0</v>
      </c>
      <c r="Q8" s="1">
        <f t="shared" si="7"/>
        <v>1</v>
      </c>
      <c r="R8" s="1">
        <f t="shared" si="7"/>
        <v>1</v>
      </c>
      <c r="S8" s="1">
        <f t="shared" si="7"/>
        <v>1</v>
      </c>
      <c r="T8" s="1">
        <f t="shared" si="7"/>
        <v>0</v>
      </c>
      <c r="U8" s="1">
        <f t="shared" si="7"/>
        <v>1</v>
      </c>
      <c r="V8" s="1">
        <f t="shared" si="7"/>
        <v>1</v>
      </c>
      <c r="W8" s="1">
        <f t="shared" si="7"/>
        <v>1</v>
      </c>
      <c r="X8" s="1">
        <f t="shared" si="7"/>
        <v>0</v>
      </c>
      <c r="Y8" s="1">
        <f t="shared" si="7"/>
        <v>1</v>
      </c>
      <c r="Z8" s="1">
        <f t="shared" si="7"/>
        <v>1</v>
      </c>
      <c r="AA8" s="1">
        <f t="shared" si="7"/>
        <v>1</v>
      </c>
      <c r="AB8" s="1">
        <f t="shared" si="7"/>
        <v>0</v>
      </c>
      <c r="AC8" s="1">
        <f t="shared" si="7"/>
        <v>1</v>
      </c>
      <c r="AD8" s="1">
        <f t="shared" si="7"/>
        <v>0</v>
      </c>
      <c r="AE8" s="1">
        <f t="shared" si="7"/>
        <v>0</v>
      </c>
      <c r="AF8" s="1">
        <f t="shared" si="7"/>
        <v>0</v>
      </c>
      <c r="AG8" s="1">
        <f t="shared" si="7"/>
        <v>0</v>
      </c>
      <c r="AH8" s="1">
        <f t="shared" si="7"/>
        <v>0</v>
      </c>
      <c r="AI8" s="1">
        <f t="shared" si="7"/>
        <v>0</v>
      </c>
      <c r="AJ8" s="1">
        <f t="shared" si="7"/>
        <v>0</v>
      </c>
      <c r="AK8" s="1">
        <f t="shared" si="7"/>
        <v>0</v>
      </c>
    </row>
    <row r="9" spans="1:37" ht="2.4500000000000002" customHeight="1" x14ac:dyDescent="0.25">
      <c r="A9" s="1">
        <f t="shared" ref="A9:AK9" si="8">AQ243</f>
        <v>1</v>
      </c>
      <c r="B9" s="1">
        <f t="shared" si="8"/>
        <v>1</v>
      </c>
      <c r="C9" s="1">
        <f t="shared" si="8"/>
        <v>1</v>
      </c>
      <c r="D9" s="1">
        <f t="shared" si="8"/>
        <v>0</v>
      </c>
      <c r="E9" s="1">
        <f t="shared" si="8"/>
        <v>1</v>
      </c>
      <c r="F9" s="1">
        <f t="shared" si="8"/>
        <v>1</v>
      </c>
      <c r="G9" s="1">
        <f t="shared" si="8"/>
        <v>1</v>
      </c>
      <c r="H9" s="1">
        <f t="shared" si="8"/>
        <v>1</v>
      </c>
      <c r="I9" s="1">
        <f t="shared" si="8"/>
        <v>1</v>
      </c>
      <c r="J9" s="1">
        <f t="shared" si="8"/>
        <v>0</v>
      </c>
      <c r="K9" s="1">
        <f t="shared" si="8"/>
        <v>1</v>
      </c>
      <c r="L9" s="1">
        <f t="shared" si="8"/>
        <v>1</v>
      </c>
      <c r="M9" s="1">
        <f t="shared" si="8"/>
        <v>0</v>
      </c>
      <c r="N9" s="1">
        <f t="shared" si="8"/>
        <v>0</v>
      </c>
      <c r="O9" s="1">
        <f t="shared" si="8"/>
        <v>1</v>
      </c>
      <c r="P9" s="1">
        <f t="shared" si="8"/>
        <v>1</v>
      </c>
      <c r="Q9" s="1">
        <f t="shared" si="8"/>
        <v>0</v>
      </c>
      <c r="R9" s="1">
        <f t="shared" si="8"/>
        <v>0</v>
      </c>
      <c r="S9" s="1">
        <f t="shared" si="8"/>
        <v>1</v>
      </c>
      <c r="T9" s="1">
        <f t="shared" si="8"/>
        <v>1</v>
      </c>
      <c r="U9" s="1">
        <f t="shared" si="8"/>
        <v>0</v>
      </c>
      <c r="V9" s="1">
        <f t="shared" si="8"/>
        <v>0</v>
      </c>
      <c r="W9" s="1">
        <f t="shared" si="8"/>
        <v>1</v>
      </c>
      <c r="X9" s="1">
        <f t="shared" si="8"/>
        <v>1</v>
      </c>
      <c r="Y9" s="1">
        <f t="shared" si="8"/>
        <v>0</v>
      </c>
      <c r="Z9" s="1">
        <f t="shared" si="8"/>
        <v>0</v>
      </c>
      <c r="AA9" s="1">
        <f t="shared" si="8"/>
        <v>1</v>
      </c>
      <c r="AB9" s="1">
        <f t="shared" si="8"/>
        <v>1</v>
      </c>
      <c r="AC9" s="1">
        <f t="shared" si="8"/>
        <v>0</v>
      </c>
      <c r="AD9" s="1">
        <f t="shared" si="8"/>
        <v>1</v>
      </c>
      <c r="AE9" s="1">
        <f t="shared" si="8"/>
        <v>1</v>
      </c>
      <c r="AF9" s="1">
        <f t="shared" si="8"/>
        <v>0</v>
      </c>
      <c r="AG9" s="1">
        <f t="shared" si="8"/>
        <v>0</v>
      </c>
      <c r="AH9" s="1">
        <f t="shared" si="8"/>
        <v>0</v>
      </c>
      <c r="AI9" s="1">
        <f t="shared" si="8"/>
        <v>1</v>
      </c>
      <c r="AJ9" s="1">
        <f t="shared" si="8"/>
        <v>0</v>
      </c>
      <c r="AK9" s="1">
        <f t="shared" si="8"/>
        <v>0</v>
      </c>
    </row>
    <row r="10" spans="1:37" ht="2.4500000000000002" customHeight="1" x14ac:dyDescent="0.25">
      <c r="A10" s="1">
        <f t="shared" ref="A10:AK10" si="9">AQ244</f>
        <v>1</v>
      </c>
      <c r="B10" s="1">
        <f t="shared" si="9"/>
        <v>1</v>
      </c>
      <c r="C10" s="1">
        <f t="shared" si="9"/>
        <v>0</v>
      </c>
      <c r="D10" s="1">
        <f t="shared" si="9"/>
        <v>0</v>
      </c>
      <c r="E10" s="1">
        <f t="shared" si="9"/>
        <v>0</v>
      </c>
      <c r="F10" s="1">
        <f t="shared" si="9"/>
        <v>1</v>
      </c>
      <c r="G10" s="1">
        <f t="shared" si="9"/>
        <v>0</v>
      </c>
      <c r="H10" s="1">
        <f t="shared" si="9"/>
        <v>0</v>
      </c>
      <c r="I10" s="1">
        <f t="shared" si="9"/>
        <v>0</v>
      </c>
      <c r="J10" s="1">
        <f t="shared" si="9"/>
        <v>0</v>
      </c>
      <c r="K10" s="1">
        <f t="shared" si="9"/>
        <v>1</v>
      </c>
      <c r="L10" s="1">
        <f t="shared" si="9"/>
        <v>1</v>
      </c>
      <c r="M10" s="1">
        <f t="shared" si="9"/>
        <v>0</v>
      </c>
      <c r="N10" s="1">
        <f t="shared" si="9"/>
        <v>0</v>
      </c>
      <c r="O10" s="1">
        <f t="shared" si="9"/>
        <v>1</v>
      </c>
      <c r="P10" s="1">
        <f t="shared" si="9"/>
        <v>1</v>
      </c>
      <c r="Q10" s="1">
        <f t="shared" si="9"/>
        <v>0</v>
      </c>
      <c r="R10" s="1">
        <f t="shared" si="9"/>
        <v>0</v>
      </c>
      <c r="S10" s="1">
        <f t="shared" si="9"/>
        <v>1</v>
      </c>
      <c r="T10" s="1">
        <f t="shared" si="9"/>
        <v>1</v>
      </c>
      <c r="U10" s="1">
        <f t="shared" si="9"/>
        <v>0</v>
      </c>
      <c r="V10" s="1">
        <f t="shared" si="9"/>
        <v>0</v>
      </c>
      <c r="W10" s="1">
        <f t="shared" si="9"/>
        <v>1</v>
      </c>
      <c r="X10" s="1">
        <f t="shared" si="9"/>
        <v>1</v>
      </c>
      <c r="Y10" s="1">
        <f t="shared" si="9"/>
        <v>0</v>
      </c>
      <c r="Z10" s="1">
        <f t="shared" si="9"/>
        <v>0</v>
      </c>
      <c r="AA10" s="1">
        <f t="shared" si="9"/>
        <v>1</v>
      </c>
      <c r="AB10" s="1">
        <f t="shared" si="9"/>
        <v>1</v>
      </c>
      <c r="AC10" s="1">
        <f t="shared" si="9"/>
        <v>0</v>
      </c>
      <c r="AD10" s="1">
        <f t="shared" si="9"/>
        <v>0</v>
      </c>
      <c r="AE10" s="1">
        <f t="shared" si="9"/>
        <v>0</v>
      </c>
      <c r="AF10" s="1">
        <f t="shared" si="9"/>
        <v>1</v>
      </c>
      <c r="AG10" s="1">
        <f t="shared" si="9"/>
        <v>0</v>
      </c>
      <c r="AH10" s="1">
        <f t="shared" si="9"/>
        <v>1</v>
      </c>
      <c r="AI10" s="1">
        <f t="shared" si="9"/>
        <v>0</v>
      </c>
      <c r="AJ10" s="1">
        <f t="shared" si="9"/>
        <v>1</v>
      </c>
      <c r="AK10" s="1">
        <f t="shared" si="9"/>
        <v>1</v>
      </c>
    </row>
    <row r="11" spans="1:37" ht="2.4500000000000002" customHeight="1" x14ac:dyDescent="0.25">
      <c r="A11" s="1">
        <f t="shared" ref="A11:AK11" si="10">AQ245</f>
        <v>1</v>
      </c>
      <c r="B11" s="1">
        <f t="shared" si="10"/>
        <v>0</v>
      </c>
      <c r="C11" s="1">
        <f t="shared" si="10"/>
        <v>0</v>
      </c>
      <c r="D11" s="1">
        <f t="shared" si="10"/>
        <v>0</v>
      </c>
      <c r="E11" s="1">
        <f t="shared" si="10"/>
        <v>1</v>
      </c>
      <c r="F11" s="1">
        <f t="shared" si="10"/>
        <v>1</v>
      </c>
      <c r="G11" s="1">
        <f t="shared" si="10"/>
        <v>1</v>
      </c>
      <c r="H11" s="1">
        <f t="shared" si="10"/>
        <v>1</v>
      </c>
      <c r="I11" s="1">
        <f t="shared" si="10"/>
        <v>0</v>
      </c>
      <c r="J11" s="1">
        <f t="shared" si="10"/>
        <v>1</v>
      </c>
      <c r="K11" s="1">
        <f t="shared" si="10"/>
        <v>0</v>
      </c>
      <c r="L11" s="1">
        <f t="shared" si="10"/>
        <v>0</v>
      </c>
      <c r="M11" s="1">
        <f t="shared" si="10"/>
        <v>0</v>
      </c>
      <c r="N11" s="1">
        <f t="shared" si="10"/>
        <v>1</v>
      </c>
      <c r="O11" s="1">
        <f t="shared" si="10"/>
        <v>0</v>
      </c>
      <c r="P11" s="1">
        <f t="shared" si="10"/>
        <v>0</v>
      </c>
      <c r="Q11" s="1">
        <f t="shared" si="10"/>
        <v>0</v>
      </c>
      <c r="R11" s="1">
        <f t="shared" si="10"/>
        <v>1</v>
      </c>
      <c r="S11" s="1">
        <f t="shared" si="10"/>
        <v>0</v>
      </c>
      <c r="T11" s="1">
        <f t="shared" si="10"/>
        <v>0</v>
      </c>
      <c r="U11" s="1">
        <f t="shared" si="10"/>
        <v>0</v>
      </c>
      <c r="V11" s="1">
        <f t="shared" si="10"/>
        <v>1</v>
      </c>
      <c r="W11" s="1">
        <f t="shared" si="10"/>
        <v>0</v>
      </c>
      <c r="X11" s="1">
        <f t="shared" si="10"/>
        <v>0</v>
      </c>
      <c r="Y11" s="1">
        <f t="shared" si="10"/>
        <v>0</v>
      </c>
      <c r="Z11" s="1">
        <f t="shared" si="10"/>
        <v>1</v>
      </c>
      <c r="AA11" s="1">
        <f t="shared" si="10"/>
        <v>0</v>
      </c>
      <c r="AB11" s="1">
        <f t="shared" si="10"/>
        <v>0</v>
      </c>
      <c r="AC11" s="1">
        <f t="shared" si="10"/>
        <v>0</v>
      </c>
      <c r="AD11" s="1">
        <f t="shared" si="10"/>
        <v>1</v>
      </c>
      <c r="AE11" s="1">
        <f t="shared" si="10"/>
        <v>0</v>
      </c>
      <c r="AF11" s="1">
        <f t="shared" si="10"/>
        <v>1</v>
      </c>
      <c r="AG11" s="1">
        <f t="shared" si="10"/>
        <v>1</v>
      </c>
      <c r="AH11" s="1">
        <f t="shared" si="10"/>
        <v>0</v>
      </c>
      <c r="AI11" s="1">
        <f t="shared" si="10"/>
        <v>1</v>
      </c>
      <c r="AJ11" s="1">
        <f t="shared" si="10"/>
        <v>0</v>
      </c>
      <c r="AK11" s="1">
        <f t="shared" si="10"/>
        <v>1</v>
      </c>
    </row>
    <row r="12" spans="1:37" ht="2.4500000000000002" customHeight="1" x14ac:dyDescent="0.25">
      <c r="A12" s="1">
        <f t="shared" ref="A12:AK12" si="11">AQ246</f>
        <v>0</v>
      </c>
      <c r="B12" s="1">
        <f t="shared" si="11"/>
        <v>0</v>
      </c>
      <c r="C12" s="1">
        <f t="shared" si="11"/>
        <v>0</v>
      </c>
      <c r="D12" s="1">
        <f t="shared" si="11"/>
        <v>1</v>
      </c>
      <c r="E12" s="1">
        <f t="shared" si="11"/>
        <v>0</v>
      </c>
      <c r="F12" s="1">
        <f t="shared" si="11"/>
        <v>1</v>
      </c>
      <c r="G12" s="1">
        <f t="shared" si="11"/>
        <v>0</v>
      </c>
      <c r="H12" s="1">
        <f t="shared" si="11"/>
        <v>1</v>
      </c>
      <c r="I12" s="1">
        <f t="shared" si="11"/>
        <v>1</v>
      </c>
      <c r="J12" s="1">
        <f t="shared" si="11"/>
        <v>0</v>
      </c>
      <c r="K12" s="1">
        <f t="shared" si="11"/>
        <v>1</v>
      </c>
      <c r="L12" s="1">
        <f t="shared" si="11"/>
        <v>1</v>
      </c>
      <c r="M12" s="1">
        <f t="shared" si="11"/>
        <v>0</v>
      </c>
      <c r="N12" s="1">
        <f t="shared" si="11"/>
        <v>0</v>
      </c>
      <c r="O12" s="1">
        <f t="shared" si="11"/>
        <v>0</v>
      </c>
      <c r="P12" s="1">
        <f t="shared" si="11"/>
        <v>1</v>
      </c>
      <c r="Q12" s="1">
        <f t="shared" si="11"/>
        <v>0</v>
      </c>
      <c r="R12" s="1">
        <f t="shared" si="11"/>
        <v>0</v>
      </c>
      <c r="S12" s="1">
        <f t="shared" si="11"/>
        <v>0</v>
      </c>
      <c r="T12" s="1">
        <f t="shared" si="11"/>
        <v>1</v>
      </c>
      <c r="U12" s="1">
        <f t="shared" si="11"/>
        <v>0</v>
      </c>
      <c r="V12" s="1">
        <f t="shared" si="11"/>
        <v>0</v>
      </c>
      <c r="W12" s="1">
        <f t="shared" si="11"/>
        <v>0</v>
      </c>
      <c r="X12" s="1">
        <f t="shared" si="11"/>
        <v>1</v>
      </c>
      <c r="Y12" s="1">
        <f t="shared" si="11"/>
        <v>0</v>
      </c>
      <c r="Z12" s="1">
        <f t="shared" si="11"/>
        <v>0</v>
      </c>
      <c r="AA12" s="1">
        <f t="shared" si="11"/>
        <v>0</v>
      </c>
      <c r="AB12" s="1">
        <f t="shared" si="11"/>
        <v>1</v>
      </c>
      <c r="AC12" s="1">
        <f t="shared" si="11"/>
        <v>0</v>
      </c>
      <c r="AD12" s="1">
        <f t="shared" si="11"/>
        <v>1</v>
      </c>
      <c r="AE12" s="1">
        <f t="shared" si="11"/>
        <v>1</v>
      </c>
      <c r="AF12" s="1">
        <f t="shared" si="11"/>
        <v>1</v>
      </c>
      <c r="AG12" s="1">
        <f t="shared" si="11"/>
        <v>0</v>
      </c>
      <c r="AH12" s="1">
        <f t="shared" si="11"/>
        <v>0</v>
      </c>
      <c r="AI12" s="1">
        <f t="shared" si="11"/>
        <v>0</v>
      </c>
      <c r="AJ12" s="1">
        <f t="shared" si="11"/>
        <v>0</v>
      </c>
      <c r="AK12" s="1">
        <f t="shared" si="11"/>
        <v>1</v>
      </c>
    </row>
    <row r="13" spans="1:37" ht="2.4500000000000002" customHeight="1" x14ac:dyDescent="0.25">
      <c r="A13" s="1">
        <f t="shared" ref="A13:AK13" si="12">AQ247</f>
        <v>0</v>
      </c>
      <c r="B13" s="1">
        <f t="shared" si="12"/>
        <v>1</v>
      </c>
      <c r="C13" s="1">
        <f t="shared" si="12"/>
        <v>1</v>
      </c>
      <c r="D13" s="1">
        <f t="shared" si="12"/>
        <v>0</v>
      </c>
      <c r="E13" s="1">
        <f t="shared" si="12"/>
        <v>1</v>
      </c>
      <c r="F13" s="1">
        <f t="shared" si="12"/>
        <v>0</v>
      </c>
      <c r="G13" s="1">
        <f t="shared" si="12"/>
        <v>1</v>
      </c>
      <c r="H13" s="1">
        <f t="shared" si="12"/>
        <v>0</v>
      </c>
      <c r="I13" s="1">
        <f t="shared" si="12"/>
        <v>0</v>
      </c>
      <c r="J13" s="1">
        <f t="shared" si="12"/>
        <v>0</v>
      </c>
      <c r="K13" s="1">
        <f t="shared" si="12"/>
        <v>1</v>
      </c>
      <c r="L13" s="1">
        <f t="shared" si="12"/>
        <v>0</v>
      </c>
      <c r="M13" s="1">
        <f t="shared" si="12"/>
        <v>1</v>
      </c>
      <c r="N13" s="1">
        <f t="shared" si="12"/>
        <v>0</v>
      </c>
      <c r="O13" s="1">
        <f t="shared" si="12"/>
        <v>0</v>
      </c>
      <c r="P13" s="1">
        <f t="shared" si="12"/>
        <v>0</v>
      </c>
      <c r="Q13" s="1">
        <f t="shared" si="12"/>
        <v>1</v>
      </c>
      <c r="R13" s="1">
        <f t="shared" si="12"/>
        <v>0</v>
      </c>
      <c r="S13" s="1">
        <f t="shared" si="12"/>
        <v>0</v>
      </c>
      <c r="T13" s="1">
        <f t="shared" si="12"/>
        <v>0</v>
      </c>
      <c r="U13" s="1">
        <f t="shared" si="12"/>
        <v>1</v>
      </c>
      <c r="V13" s="1">
        <f t="shared" si="12"/>
        <v>0</v>
      </c>
      <c r="W13" s="1">
        <f t="shared" si="12"/>
        <v>0</v>
      </c>
      <c r="X13" s="1">
        <f t="shared" si="12"/>
        <v>0</v>
      </c>
      <c r="Y13" s="1">
        <f t="shared" si="12"/>
        <v>1</v>
      </c>
      <c r="Z13" s="1">
        <f t="shared" si="12"/>
        <v>0</v>
      </c>
      <c r="AA13" s="1">
        <f t="shared" si="12"/>
        <v>0</v>
      </c>
      <c r="AB13" s="1">
        <f t="shared" si="12"/>
        <v>0</v>
      </c>
      <c r="AC13" s="1">
        <f t="shared" si="12"/>
        <v>1</v>
      </c>
      <c r="AD13" s="1">
        <f t="shared" si="12"/>
        <v>1</v>
      </c>
      <c r="AE13" s="1">
        <f t="shared" si="12"/>
        <v>0</v>
      </c>
      <c r="AF13" s="1">
        <f t="shared" si="12"/>
        <v>0</v>
      </c>
      <c r="AG13" s="1">
        <f t="shared" si="12"/>
        <v>1</v>
      </c>
      <c r="AH13" s="1">
        <f t="shared" si="12"/>
        <v>0</v>
      </c>
      <c r="AI13" s="1">
        <f t="shared" si="12"/>
        <v>0</v>
      </c>
      <c r="AJ13" s="1">
        <f t="shared" si="12"/>
        <v>1</v>
      </c>
      <c r="AK13" s="1">
        <f t="shared" si="12"/>
        <v>0</v>
      </c>
    </row>
    <row r="14" spans="1:37" ht="2.4500000000000002" customHeight="1" x14ac:dyDescent="0.25">
      <c r="A14" s="1">
        <f t="shared" ref="A14:AK14" si="13">AQ248</f>
        <v>0</v>
      </c>
      <c r="B14" s="1">
        <f t="shared" si="13"/>
        <v>1</v>
      </c>
      <c r="C14" s="1">
        <f t="shared" si="13"/>
        <v>0</v>
      </c>
      <c r="D14" s="1">
        <f t="shared" si="13"/>
        <v>0</v>
      </c>
      <c r="E14" s="1">
        <f t="shared" si="13"/>
        <v>1</v>
      </c>
      <c r="F14" s="1">
        <f t="shared" si="13"/>
        <v>0</v>
      </c>
      <c r="G14" s="1">
        <f t="shared" si="13"/>
        <v>0</v>
      </c>
      <c r="H14" s="1">
        <f t="shared" si="13"/>
        <v>0</v>
      </c>
      <c r="I14" s="1">
        <f t="shared" si="13"/>
        <v>1</v>
      </c>
      <c r="J14" s="1">
        <f t="shared" si="13"/>
        <v>0</v>
      </c>
      <c r="K14" s="1">
        <f t="shared" si="13"/>
        <v>0</v>
      </c>
      <c r="L14" s="1">
        <f t="shared" si="13"/>
        <v>1</v>
      </c>
      <c r="M14" s="1">
        <f t="shared" si="13"/>
        <v>1</v>
      </c>
      <c r="N14" s="1">
        <f t="shared" si="13"/>
        <v>1</v>
      </c>
      <c r="O14" s="1">
        <f t="shared" si="13"/>
        <v>0</v>
      </c>
      <c r="P14" s="1">
        <f t="shared" si="13"/>
        <v>1</v>
      </c>
      <c r="Q14" s="1">
        <f t="shared" si="13"/>
        <v>1</v>
      </c>
      <c r="R14" s="1">
        <f t="shared" si="13"/>
        <v>1</v>
      </c>
      <c r="S14" s="1">
        <f t="shared" si="13"/>
        <v>0</v>
      </c>
      <c r="T14" s="1">
        <f t="shared" si="13"/>
        <v>1</v>
      </c>
      <c r="U14" s="1">
        <f t="shared" si="13"/>
        <v>1</v>
      </c>
      <c r="V14" s="1">
        <f t="shared" si="13"/>
        <v>1</v>
      </c>
      <c r="W14" s="1">
        <f t="shared" si="13"/>
        <v>0</v>
      </c>
      <c r="X14" s="1">
        <f t="shared" si="13"/>
        <v>1</v>
      </c>
      <c r="Y14" s="1">
        <f t="shared" si="13"/>
        <v>1</v>
      </c>
      <c r="Z14" s="1">
        <f t="shared" si="13"/>
        <v>1</v>
      </c>
      <c r="AA14" s="1">
        <f t="shared" si="13"/>
        <v>0</v>
      </c>
      <c r="AB14" s="1">
        <f t="shared" si="13"/>
        <v>1</v>
      </c>
      <c r="AC14" s="1">
        <f t="shared" si="13"/>
        <v>1</v>
      </c>
      <c r="AD14" s="1">
        <f t="shared" si="13"/>
        <v>1</v>
      </c>
      <c r="AE14" s="1">
        <f t="shared" si="13"/>
        <v>0</v>
      </c>
      <c r="AF14" s="1">
        <f t="shared" si="13"/>
        <v>0</v>
      </c>
      <c r="AG14" s="1">
        <f t="shared" si="13"/>
        <v>1</v>
      </c>
      <c r="AH14" s="1">
        <f t="shared" si="13"/>
        <v>1</v>
      </c>
      <c r="AI14" s="1">
        <f t="shared" si="13"/>
        <v>0</v>
      </c>
      <c r="AJ14" s="1">
        <f t="shared" si="13"/>
        <v>1</v>
      </c>
      <c r="AK14" s="1">
        <f t="shared" si="13"/>
        <v>1</v>
      </c>
    </row>
    <row r="15" spans="1:37" ht="2.4500000000000002" customHeight="1" x14ac:dyDescent="0.25">
      <c r="A15" s="1">
        <f t="shared" ref="A15:AK15" si="14">AQ249</f>
        <v>1</v>
      </c>
      <c r="B15" s="1">
        <f t="shared" si="14"/>
        <v>0</v>
      </c>
      <c r="C15" s="1">
        <f t="shared" si="14"/>
        <v>0</v>
      </c>
      <c r="D15" s="1">
        <f t="shared" si="14"/>
        <v>0</v>
      </c>
      <c r="E15" s="1">
        <f t="shared" si="14"/>
        <v>1</v>
      </c>
      <c r="F15" s="1">
        <f t="shared" si="14"/>
        <v>0</v>
      </c>
      <c r="G15" s="1">
        <f t="shared" si="14"/>
        <v>1</v>
      </c>
      <c r="H15" s="1">
        <f t="shared" si="14"/>
        <v>1</v>
      </c>
      <c r="I15" s="1">
        <f t="shared" si="14"/>
        <v>0</v>
      </c>
      <c r="J15" s="1">
        <f t="shared" si="14"/>
        <v>1</v>
      </c>
      <c r="K15" s="1">
        <f t="shared" si="14"/>
        <v>0</v>
      </c>
      <c r="L15" s="1">
        <f t="shared" si="14"/>
        <v>1</v>
      </c>
      <c r="M15" s="1">
        <f t="shared" si="14"/>
        <v>1</v>
      </c>
      <c r="N15" s="1">
        <f t="shared" si="14"/>
        <v>0</v>
      </c>
      <c r="O15" s="1">
        <f t="shared" si="14"/>
        <v>1</v>
      </c>
      <c r="P15" s="1">
        <f t="shared" si="14"/>
        <v>1</v>
      </c>
      <c r="Q15" s="1">
        <f t="shared" si="14"/>
        <v>1</v>
      </c>
      <c r="R15" s="1">
        <f t="shared" si="14"/>
        <v>0</v>
      </c>
      <c r="S15" s="1">
        <f t="shared" si="14"/>
        <v>1</v>
      </c>
      <c r="T15" s="1">
        <f t="shared" si="14"/>
        <v>1</v>
      </c>
      <c r="U15" s="1">
        <f t="shared" si="14"/>
        <v>1</v>
      </c>
      <c r="V15" s="1">
        <f t="shared" si="14"/>
        <v>0</v>
      </c>
      <c r="W15" s="1">
        <f t="shared" si="14"/>
        <v>1</v>
      </c>
      <c r="X15" s="1">
        <f t="shared" si="14"/>
        <v>1</v>
      </c>
      <c r="Y15" s="1">
        <f t="shared" si="14"/>
        <v>1</v>
      </c>
      <c r="Z15" s="1">
        <f t="shared" si="14"/>
        <v>0</v>
      </c>
      <c r="AA15" s="1">
        <f t="shared" si="14"/>
        <v>1</v>
      </c>
      <c r="AB15" s="1">
        <f t="shared" si="14"/>
        <v>1</v>
      </c>
      <c r="AC15" s="1">
        <f t="shared" si="14"/>
        <v>1</v>
      </c>
      <c r="AD15" s="1">
        <f t="shared" si="14"/>
        <v>0</v>
      </c>
      <c r="AE15" s="1">
        <f t="shared" si="14"/>
        <v>1</v>
      </c>
      <c r="AF15" s="1">
        <f t="shared" si="14"/>
        <v>0</v>
      </c>
      <c r="AG15" s="1">
        <f t="shared" si="14"/>
        <v>0</v>
      </c>
      <c r="AH15" s="1">
        <f t="shared" si="14"/>
        <v>0</v>
      </c>
      <c r="AI15" s="1">
        <f t="shared" si="14"/>
        <v>0</v>
      </c>
      <c r="AJ15" s="1">
        <f t="shared" si="14"/>
        <v>1</v>
      </c>
      <c r="AK15" s="1">
        <f t="shared" si="14"/>
        <v>1</v>
      </c>
    </row>
    <row r="16" spans="1:37" ht="2.4500000000000002" customHeight="1" x14ac:dyDescent="0.25">
      <c r="A16" s="1">
        <f t="shared" ref="A16:AK16" si="15">AQ250</f>
        <v>0</v>
      </c>
      <c r="B16" s="1">
        <f t="shared" si="15"/>
        <v>0</v>
      </c>
      <c r="C16" s="1">
        <f t="shared" si="15"/>
        <v>0</v>
      </c>
      <c r="D16" s="1">
        <f t="shared" si="15"/>
        <v>1</v>
      </c>
      <c r="E16" s="1">
        <f t="shared" si="15"/>
        <v>0</v>
      </c>
      <c r="F16" s="1">
        <f t="shared" si="15"/>
        <v>0</v>
      </c>
      <c r="G16" s="1">
        <f t="shared" si="15"/>
        <v>0</v>
      </c>
      <c r="H16" s="1">
        <f t="shared" si="15"/>
        <v>1</v>
      </c>
      <c r="I16" s="1">
        <f t="shared" si="15"/>
        <v>1</v>
      </c>
      <c r="J16" s="1">
        <f t="shared" si="15"/>
        <v>0</v>
      </c>
      <c r="K16" s="1">
        <f t="shared" si="15"/>
        <v>1</v>
      </c>
      <c r="L16" s="1">
        <f t="shared" si="15"/>
        <v>0</v>
      </c>
      <c r="M16" s="1">
        <f t="shared" si="15"/>
        <v>1</v>
      </c>
      <c r="N16" s="1">
        <f t="shared" si="15"/>
        <v>1</v>
      </c>
      <c r="O16" s="1">
        <f t="shared" si="15"/>
        <v>1</v>
      </c>
      <c r="P16" s="1">
        <f t="shared" si="15"/>
        <v>0</v>
      </c>
      <c r="Q16" s="1">
        <f t="shared" si="15"/>
        <v>1</v>
      </c>
      <c r="R16" s="1">
        <f t="shared" si="15"/>
        <v>1</v>
      </c>
      <c r="S16" s="1">
        <f t="shared" si="15"/>
        <v>1</v>
      </c>
      <c r="T16" s="1">
        <f t="shared" si="15"/>
        <v>0</v>
      </c>
      <c r="U16" s="1">
        <f t="shared" si="15"/>
        <v>1</v>
      </c>
      <c r="V16" s="1">
        <f t="shared" si="15"/>
        <v>1</v>
      </c>
      <c r="W16" s="1">
        <f t="shared" si="15"/>
        <v>1</v>
      </c>
      <c r="X16" s="1">
        <f t="shared" si="15"/>
        <v>0</v>
      </c>
      <c r="Y16" s="1">
        <f t="shared" si="15"/>
        <v>1</v>
      </c>
      <c r="Z16" s="1">
        <f t="shared" si="15"/>
        <v>1</v>
      </c>
      <c r="AA16" s="1">
        <f t="shared" si="15"/>
        <v>1</v>
      </c>
      <c r="AB16" s="1">
        <f t="shared" si="15"/>
        <v>0</v>
      </c>
      <c r="AC16" s="1">
        <f t="shared" si="15"/>
        <v>1</v>
      </c>
      <c r="AD16" s="1">
        <f t="shared" si="15"/>
        <v>0</v>
      </c>
      <c r="AE16" s="1">
        <f t="shared" si="15"/>
        <v>0</v>
      </c>
      <c r="AF16" s="1">
        <f t="shared" si="15"/>
        <v>0</v>
      </c>
      <c r="AG16" s="1">
        <f t="shared" si="15"/>
        <v>1</v>
      </c>
      <c r="AH16" s="1">
        <f t="shared" si="15"/>
        <v>0</v>
      </c>
      <c r="AI16" s="1">
        <f t="shared" si="15"/>
        <v>0</v>
      </c>
      <c r="AJ16" s="1">
        <f t="shared" si="15"/>
        <v>1</v>
      </c>
      <c r="AK16" s="1">
        <f t="shared" si="15"/>
        <v>0</v>
      </c>
    </row>
    <row r="17" spans="1:37" ht="2.4500000000000002" customHeight="1" x14ac:dyDescent="0.25">
      <c r="A17" s="1">
        <f t="shared" ref="A17:AK17" si="16">AQ251</f>
        <v>1</v>
      </c>
      <c r="B17" s="1">
        <f t="shared" si="16"/>
        <v>1</v>
      </c>
      <c r="C17" s="1">
        <f t="shared" si="16"/>
        <v>0</v>
      </c>
      <c r="D17" s="1">
        <f t="shared" si="16"/>
        <v>0</v>
      </c>
      <c r="E17" s="1">
        <f t="shared" si="16"/>
        <v>1</v>
      </c>
      <c r="F17" s="1">
        <f t="shared" si="16"/>
        <v>1</v>
      </c>
      <c r="G17" s="1">
        <f t="shared" si="16"/>
        <v>1</v>
      </c>
      <c r="H17" s="1">
        <f t="shared" si="16"/>
        <v>0</v>
      </c>
      <c r="I17" s="1">
        <f t="shared" si="16"/>
        <v>1</v>
      </c>
      <c r="J17" s="1">
        <f t="shared" si="16"/>
        <v>1</v>
      </c>
      <c r="K17" s="1">
        <f t="shared" si="16"/>
        <v>0</v>
      </c>
      <c r="L17" s="1">
        <f t="shared" si="16"/>
        <v>1</v>
      </c>
      <c r="M17" s="1">
        <f t="shared" si="16"/>
        <v>0</v>
      </c>
      <c r="N17" s="1">
        <f t="shared" si="16"/>
        <v>0</v>
      </c>
      <c r="O17" s="1">
        <f t="shared" si="16"/>
        <v>1</v>
      </c>
      <c r="P17" s="1">
        <f t="shared" si="16"/>
        <v>1</v>
      </c>
      <c r="Q17" s="1">
        <f t="shared" si="16"/>
        <v>0</v>
      </c>
      <c r="R17" s="1">
        <f t="shared" si="16"/>
        <v>0</v>
      </c>
      <c r="S17" s="1">
        <f t="shared" si="16"/>
        <v>1</v>
      </c>
      <c r="T17" s="1">
        <f t="shared" si="16"/>
        <v>1</v>
      </c>
      <c r="U17" s="1">
        <f t="shared" si="16"/>
        <v>0</v>
      </c>
      <c r="V17" s="1">
        <f t="shared" si="16"/>
        <v>0</v>
      </c>
      <c r="W17" s="1">
        <f t="shared" si="16"/>
        <v>1</v>
      </c>
      <c r="X17" s="1">
        <f t="shared" si="16"/>
        <v>1</v>
      </c>
      <c r="Y17" s="1">
        <f t="shared" si="16"/>
        <v>0</v>
      </c>
      <c r="Z17" s="1">
        <f t="shared" si="16"/>
        <v>0</v>
      </c>
      <c r="AA17" s="1">
        <f t="shared" si="16"/>
        <v>1</v>
      </c>
      <c r="AB17" s="1">
        <f t="shared" si="16"/>
        <v>1</v>
      </c>
      <c r="AC17" s="1">
        <f t="shared" si="16"/>
        <v>0</v>
      </c>
      <c r="AD17" s="1">
        <f t="shared" si="16"/>
        <v>0</v>
      </c>
      <c r="AE17" s="1">
        <f t="shared" si="16"/>
        <v>1</v>
      </c>
      <c r="AF17" s="1">
        <f t="shared" si="16"/>
        <v>1</v>
      </c>
      <c r="AG17" s="1">
        <f t="shared" si="16"/>
        <v>1</v>
      </c>
      <c r="AH17" s="1">
        <f t="shared" si="16"/>
        <v>0</v>
      </c>
      <c r="AI17" s="1">
        <f t="shared" si="16"/>
        <v>0</v>
      </c>
      <c r="AJ17" s="1">
        <f t="shared" si="16"/>
        <v>1</v>
      </c>
      <c r="AK17" s="1">
        <f t="shared" si="16"/>
        <v>0</v>
      </c>
    </row>
    <row r="18" spans="1:37" ht="2.4500000000000002" customHeight="1" x14ac:dyDescent="0.25">
      <c r="A18" s="1">
        <f t="shared" ref="A18:AK18" si="17">AQ252</f>
        <v>1</v>
      </c>
      <c r="B18" s="1">
        <f t="shared" si="17"/>
        <v>0</v>
      </c>
      <c r="C18" s="1">
        <f t="shared" si="17"/>
        <v>1</v>
      </c>
      <c r="D18" s="1">
        <f t="shared" si="17"/>
        <v>1</v>
      </c>
      <c r="E18" s="1">
        <f t="shared" si="17"/>
        <v>0</v>
      </c>
      <c r="F18" s="1">
        <f t="shared" si="17"/>
        <v>0</v>
      </c>
      <c r="G18" s="1">
        <f t="shared" si="17"/>
        <v>0</v>
      </c>
      <c r="H18" s="1">
        <f t="shared" si="17"/>
        <v>1</v>
      </c>
      <c r="I18" s="1">
        <f t="shared" si="17"/>
        <v>1</v>
      </c>
      <c r="J18" s="1">
        <f t="shared" si="17"/>
        <v>1</v>
      </c>
      <c r="K18" s="1">
        <f t="shared" si="17"/>
        <v>1</v>
      </c>
      <c r="L18" s="1">
        <f t="shared" si="17"/>
        <v>1</v>
      </c>
      <c r="M18" s="1">
        <f t="shared" si="17"/>
        <v>0</v>
      </c>
      <c r="N18" s="1">
        <f t="shared" si="17"/>
        <v>0</v>
      </c>
      <c r="O18" s="1">
        <f t="shared" si="17"/>
        <v>1</v>
      </c>
      <c r="P18" s="1">
        <f t="shared" si="17"/>
        <v>1</v>
      </c>
      <c r="Q18" s="1">
        <f t="shared" si="17"/>
        <v>0</v>
      </c>
      <c r="R18" s="1">
        <f t="shared" si="17"/>
        <v>0</v>
      </c>
      <c r="S18" s="1">
        <f t="shared" si="17"/>
        <v>1</v>
      </c>
      <c r="T18" s="1">
        <f t="shared" si="17"/>
        <v>1</v>
      </c>
      <c r="U18" s="1">
        <f t="shared" si="17"/>
        <v>0</v>
      </c>
      <c r="V18" s="1">
        <f t="shared" si="17"/>
        <v>0</v>
      </c>
      <c r="W18" s="1">
        <f t="shared" si="17"/>
        <v>1</v>
      </c>
      <c r="X18" s="1">
        <f t="shared" si="17"/>
        <v>1</v>
      </c>
      <c r="Y18" s="1">
        <f t="shared" si="17"/>
        <v>0</v>
      </c>
      <c r="Z18" s="1">
        <f t="shared" si="17"/>
        <v>0</v>
      </c>
      <c r="AA18" s="1">
        <f t="shared" si="17"/>
        <v>1</v>
      </c>
      <c r="AB18" s="1">
        <f t="shared" si="17"/>
        <v>1</v>
      </c>
      <c r="AC18" s="1">
        <f t="shared" si="17"/>
        <v>0</v>
      </c>
      <c r="AD18" s="1">
        <f t="shared" si="17"/>
        <v>0</v>
      </c>
      <c r="AE18" s="1">
        <f t="shared" si="17"/>
        <v>0</v>
      </c>
      <c r="AF18" s="1">
        <f t="shared" si="17"/>
        <v>1</v>
      </c>
      <c r="AG18" s="1">
        <f t="shared" si="17"/>
        <v>0</v>
      </c>
      <c r="AH18" s="1">
        <f t="shared" si="17"/>
        <v>1</v>
      </c>
      <c r="AI18" s="1">
        <f t="shared" si="17"/>
        <v>1</v>
      </c>
      <c r="AJ18" s="1">
        <f t="shared" si="17"/>
        <v>1</v>
      </c>
      <c r="AK18" s="1">
        <f t="shared" si="17"/>
        <v>1</v>
      </c>
    </row>
    <row r="19" spans="1:37" ht="2.4500000000000002" customHeight="1" x14ac:dyDescent="0.25">
      <c r="A19" s="1">
        <f t="shared" ref="A19:AK19" si="18">AQ253</f>
        <v>0</v>
      </c>
      <c r="B19" s="1">
        <f t="shared" si="18"/>
        <v>1</v>
      </c>
      <c r="C19" s="1">
        <f t="shared" si="18"/>
        <v>0</v>
      </c>
      <c r="D19" s="1">
        <f t="shared" si="18"/>
        <v>0</v>
      </c>
      <c r="E19" s="1">
        <f t="shared" si="18"/>
        <v>1</v>
      </c>
      <c r="F19" s="1">
        <f t="shared" si="18"/>
        <v>0</v>
      </c>
      <c r="G19" s="1">
        <f t="shared" si="18"/>
        <v>1</v>
      </c>
      <c r="H19" s="1">
        <f t="shared" si="18"/>
        <v>0</v>
      </c>
      <c r="I19" s="1">
        <f t="shared" si="18"/>
        <v>1</v>
      </c>
      <c r="J19" s="1">
        <f t="shared" si="18"/>
        <v>0</v>
      </c>
      <c r="K19" s="1">
        <f t="shared" si="18"/>
        <v>0</v>
      </c>
      <c r="L19" s="1">
        <f t="shared" si="18"/>
        <v>0</v>
      </c>
      <c r="M19" s="1">
        <f t="shared" si="18"/>
        <v>0</v>
      </c>
      <c r="N19" s="1">
        <f t="shared" si="18"/>
        <v>1</v>
      </c>
      <c r="O19" s="1">
        <f t="shared" si="18"/>
        <v>0</v>
      </c>
      <c r="P19" s="1">
        <f t="shared" si="18"/>
        <v>0</v>
      </c>
      <c r="Q19" s="1">
        <f t="shared" si="18"/>
        <v>0</v>
      </c>
      <c r="R19" s="1">
        <f t="shared" si="18"/>
        <v>1</v>
      </c>
      <c r="S19" s="1">
        <f t="shared" si="18"/>
        <v>0</v>
      </c>
      <c r="T19" s="1">
        <f t="shared" si="18"/>
        <v>0</v>
      </c>
      <c r="U19" s="1">
        <f t="shared" si="18"/>
        <v>0</v>
      </c>
      <c r="V19" s="1">
        <f t="shared" si="18"/>
        <v>1</v>
      </c>
      <c r="W19" s="1">
        <f t="shared" si="18"/>
        <v>0</v>
      </c>
      <c r="X19" s="1">
        <f t="shared" si="18"/>
        <v>0</v>
      </c>
      <c r="Y19" s="1">
        <f t="shared" si="18"/>
        <v>0</v>
      </c>
      <c r="Z19" s="1">
        <f t="shared" si="18"/>
        <v>1</v>
      </c>
      <c r="AA19" s="1">
        <f t="shared" si="18"/>
        <v>0</v>
      </c>
      <c r="AB19" s="1">
        <f t="shared" si="18"/>
        <v>0</v>
      </c>
      <c r="AC19" s="1">
        <f t="shared" si="18"/>
        <v>0</v>
      </c>
      <c r="AD19" s="1">
        <f t="shared" si="18"/>
        <v>1</v>
      </c>
      <c r="AE19" s="1">
        <f t="shared" si="18"/>
        <v>0</v>
      </c>
      <c r="AF19" s="1">
        <f t="shared" si="18"/>
        <v>1</v>
      </c>
      <c r="AG19" s="1">
        <f t="shared" si="18"/>
        <v>1</v>
      </c>
      <c r="AH19" s="1">
        <f t="shared" si="18"/>
        <v>1</v>
      </c>
      <c r="AI19" s="1">
        <f t="shared" si="18"/>
        <v>1</v>
      </c>
      <c r="AJ19" s="1">
        <f t="shared" si="18"/>
        <v>1</v>
      </c>
      <c r="AK19" s="1">
        <f t="shared" si="18"/>
        <v>1</v>
      </c>
    </row>
    <row r="20" spans="1:37" ht="2.4500000000000002" customHeight="1" x14ac:dyDescent="0.25">
      <c r="A20" s="1">
        <f t="shared" ref="A20:AK20" si="19">AQ254</f>
        <v>1</v>
      </c>
      <c r="B20" s="1">
        <f t="shared" si="19"/>
        <v>0</v>
      </c>
      <c r="C20" s="1">
        <f t="shared" si="19"/>
        <v>0</v>
      </c>
      <c r="D20" s="1">
        <f t="shared" si="19"/>
        <v>1</v>
      </c>
      <c r="E20" s="1">
        <f t="shared" si="19"/>
        <v>0</v>
      </c>
      <c r="F20" s="1">
        <f t="shared" si="19"/>
        <v>1</v>
      </c>
      <c r="G20" s="1">
        <f t="shared" si="19"/>
        <v>0</v>
      </c>
      <c r="H20" s="1">
        <f t="shared" si="19"/>
        <v>0</v>
      </c>
      <c r="I20" s="1">
        <f t="shared" si="19"/>
        <v>1</v>
      </c>
      <c r="J20" s="1">
        <f t="shared" si="19"/>
        <v>1</v>
      </c>
      <c r="K20" s="1">
        <f t="shared" si="19"/>
        <v>1</v>
      </c>
      <c r="L20" s="1">
        <f t="shared" si="19"/>
        <v>1</v>
      </c>
      <c r="M20" s="1">
        <f t="shared" si="19"/>
        <v>0</v>
      </c>
      <c r="N20" s="1">
        <f t="shared" si="19"/>
        <v>0</v>
      </c>
      <c r="O20" s="1">
        <f t="shared" si="19"/>
        <v>0</v>
      </c>
      <c r="P20" s="1">
        <f t="shared" si="19"/>
        <v>1</v>
      </c>
      <c r="Q20" s="1">
        <f t="shared" si="19"/>
        <v>0</v>
      </c>
      <c r="R20" s="1">
        <f t="shared" si="19"/>
        <v>0</v>
      </c>
      <c r="S20" s="1">
        <f t="shared" si="19"/>
        <v>0</v>
      </c>
      <c r="T20" s="1">
        <f t="shared" si="19"/>
        <v>1</v>
      </c>
      <c r="U20" s="1">
        <f t="shared" si="19"/>
        <v>0</v>
      </c>
      <c r="V20" s="1">
        <f t="shared" si="19"/>
        <v>0</v>
      </c>
      <c r="W20" s="1">
        <f t="shared" si="19"/>
        <v>0</v>
      </c>
      <c r="X20" s="1">
        <f t="shared" si="19"/>
        <v>1</v>
      </c>
      <c r="Y20" s="1">
        <f t="shared" si="19"/>
        <v>0</v>
      </c>
      <c r="Z20" s="1">
        <f t="shared" si="19"/>
        <v>0</v>
      </c>
      <c r="AA20" s="1">
        <f t="shared" si="19"/>
        <v>0</v>
      </c>
      <c r="AB20" s="1">
        <f t="shared" si="19"/>
        <v>1</v>
      </c>
      <c r="AC20" s="1">
        <f t="shared" si="19"/>
        <v>0</v>
      </c>
      <c r="AD20" s="1">
        <f t="shared" si="19"/>
        <v>1</v>
      </c>
      <c r="AE20" s="1">
        <f t="shared" si="19"/>
        <v>1</v>
      </c>
      <c r="AF20" s="1">
        <f t="shared" si="19"/>
        <v>1</v>
      </c>
      <c r="AG20" s="1">
        <f t="shared" si="19"/>
        <v>0</v>
      </c>
      <c r="AH20" s="1">
        <f t="shared" si="19"/>
        <v>0</v>
      </c>
      <c r="AI20" s="1">
        <f t="shared" si="19"/>
        <v>0</v>
      </c>
      <c r="AJ20" s="1">
        <f t="shared" si="19"/>
        <v>1</v>
      </c>
      <c r="AK20" s="1">
        <f t="shared" si="19"/>
        <v>0</v>
      </c>
    </row>
    <row r="21" spans="1:37" ht="2.4500000000000002" customHeight="1" x14ac:dyDescent="0.25">
      <c r="A21" s="1">
        <f t="shared" ref="A21:AK21" si="20">AQ255</f>
        <v>1</v>
      </c>
      <c r="B21" s="1">
        <f t="shared" si="20"/>
        <v>0</v>
      </c>
      <c r="C21" s="1">
        <f t="shared" si="20"/>
        <v>0</v>
      </c>
      <c r="D21" s="1">
        <f t="shared" si="20"/>
        <v>1</v>
      </c>
      <c r="E21" s="1">
        <f t="shared" si="20"/>
        <v>0</v>
      </c>
      <c r="F21" s="1">
        <f t="shared" si="20"/>
        <v>0</v>
      </c>
      <c r="G21" s="1">
        <f t="shared" si="20"/>
        <v>1</v>
      </c>
      <c r="H21" s="1">
        <f t="shared" si="20"/>
        <v>0</v>
      </c>
      <c r="I21" s="1">
        <f t="shared" si="20"/>
        <v>0</v>
      </c>
      <c r="J21" s="1">
        <f t="shared" si="20"/>
        <v>0</v>
      </c>
      <c r="K21" s="1">
        <f t="shared" si="20"/>
        <v>0</v>
      </c>
      <c r="L21" s="1">
        <f t="shared" si="20"/>
        <v>0</v>
      </c>
      <c r="M21" s="1">
        <f t="shared" si="20"/>
        <v>1</v>
      </c>
      <c r="N21" s="1">
        <f t="shared" si="20"/>
        <v>0</v>
      </c>
      <c r="O21" s="1">
        <f t="shared" si="20"/>
        <v>0</v>
      </c>
      <c r="P21" s="1">
        <f t="shared" si="20"/>
        <v>0</v>
      </c>
      <c r="Q21" s="1">
        <f t="shared" si="20"/>
        <v>1</v>
      </c>
      <c r="R21" s="1">
        <f t="shared" si="20"/>
        <v>0</v>
      </c>
      <c r="S21" s="1">
        <f t="shared" si="20"/>
        <v>0</v>
      </c>
      <c r="T21" s="1">
        <f t="shared" si="20"/>
        <v>0</v>
      </c>
      <c r="U21" s="1">
        <f t="shared" si="20"/>
        <v>1</v>
      </c>
      <c r="V21" s="1">
        <f t="shared" si="20"/>
        <v>0</v>
      </c>
      <c r="W21" s="1">
        <f t="shared" si="20"/>
        <v>0</v>
      </c>
      <c r="X21" s="1">
        <f t="shared" si="20"/>
        <v>0</v>
      </c>
      <c r="Y21" s="1">
        <f t="shared" si="20"/>
        <v>1</v>
      </c>
      <c r="Z21" s="1">
        <f t="shared" si="20"/>
        <v>0</v>
      </c>
      <c r="AA21" s="1">
        <f t="shared" si="20"/>
        <v>0</v>
      </c>
      <c r="AB21" s="1">
        <f t="shared" si="20"/>
        <v>0</v>
      </c>
      <c r="AC21" s="1">
        <f t="shared" si="20"/>
        <v>1</v>
      </c>
      <c r="AD21" s="1">
        <f t="shared" si="20"/>
        <v>1</v>
      </c>
      <c r="AE21" s="1">
        <f t="shared" si="20"/>
        <v>0</v>
      </c>
      <c r="AF21" s="1">
        <f t="shared" si="20"/>
        <v>0</v>
      </c>
      <c r="AG21" s="1">
        <f t="shared" si="20"/>
        <v>1</v>
      </c>
      <c r="AH21" s="1">
        <f t="shared" si="20"/>
        <v>1</v>
      </c>
      <c r="AI21" s="1">
        <f t="shared" si="20"/>
        <v>0</v>
      </c>
      <c r="AJ21" s="1">
        <f t="shared" si="20"/>
        <v>1</v>
      </c>
      <c r="AK21" s="1">
        <f t="shared" si="20"/>
        <v>0</v>
      </c>
    </row>
    <row r="22" spans="1:37" ht="2.4500000000000002" customHeight="1" x14ac:dyDescent="0.25">
      <c r="A22" s="1">
        <f t="shared" ref="A22:AK22" si="21">AQ256</f>
        <v>0</v>
      </c>
      <c r="B22" s="1">
        <f t="shared" si="21"/>
        <v>1</v>
      </c>
      <c r="C22" s="1">
        <f t="shared" si="21"/>
        <v>1</v>
      </c>
      <c r="D22" s="1">
        <f t="shared" si="21"/>
        <v>0</v>
      </c>
      <c r="E22" s="1">
        <f t="shared" si="21"/>
        <v>0</v>
      </c>
      <c r="F22" s="1">
        <f t="shared" si="21"/>
        <v>0</v>
      </c>
      <c r="G22" s="1">
        <f t="shared" si="21"/>
        <v>0</v>
      </c>
      <c r="H22" s="1">
        <f t="shared" si="21"/>
        <v>1</v>
      </c>
      <c r="I22" s="1">
        <f t="shared" si="21"/>
        <v>1</v>
      </c>
      <c r="J22" s="1">
        <f t="shared" si="21"/>
        <v>0</v>
      </c>
      <c r="K22" s="1">
        <f t="shared" si="21"/>
        <v>0</v>
      </c>
      <c r="L22" s="1">
        <f t="shared" si="21"/>
        <v>1</v>
      </c>
      <c r="M22" s="1">
        <f t="shared" si="21"/>
        <v>1</v>
      </c>
      <c r="N22" s="1">
        <f t="shared" si="21"/>
        <v>1</v>
      </c>
      <c r="O22" s="1">
        <f t="shared" si="21"/>
        <v>0</v>
      </c>
      <c r="P22" s="1">
        <f t="shared" si="21"/>
        <v>1</v>
      </c>
      <c r="Q22" s="1">
        <f t="shared" si="21"/>
        <v>1</v>
      </c>
      <c r="R22" s="1">
        <f t="shared" si="21"/>
        <v>1</v>
      </c>
      <c r="S22" s="1">
        <f t="shared" si="21"/>
        <v>0</v>
      </c>
      <c r="T22" s="1">
        <f t="shared" si="21"/>
        <v>1</v>
      </c>
      <c r="U22" s="1">
        <f t="shared" si="21"/>
        <v>1</v>
      </c>
      <c r="V22" s="1">
        <f t="shared" si="21"/>
        <v>1</v>
      </c>
      <c r="W22" s="1">
        <f t="shared" si="21"/>
        <v>0</v>
      </c>
      <c r="X22" s="1">
        <f t="shared" si="21"/>
        <v>1</v>
      </c>
      <c r="Y22" s="1">
        <f t="shared" si="21"/>
        <v>1</v>
      </c>
      <c r="Z22" s="1">
        <f t="shared" si="21"/>
        <v>1</v>
      </c>
      <c r="AA22" s="1">
        <f t="shared" si="21"/>
        <v>0</v>
      </c>
      <c r="AB22" s="1">
        <f t="shared" si="21"/>
        <v>1</v>
      </c>
      <c r="AC22" s="1">
        <f t="shared" si="21"/>
        <v>1</v>
      </c>
      <c r="AD22" s="1">
        <f t="shared" si="21"/>
        <v>1</v>
      </c>
      <c r="AE22" s="1">
        <f t="shared" si="21"/>
        <v>0</v>
      </c>
      <c r="AF22" s="1">
        <f t="shared" si="21"/>
        <v>0</v>
      </c>
      <c r="AG22" s="1">
        <f t="shared" si="21"/>
        <v>1</v>
      </c>
      <c r="AH22" s="1">
        <f t="shared" si="21"/>
        <v>0</v>
      </c>
      <c r="AI22" s="1">
        <f t="shared" si="21"/>
        <v>0</v>
      </c>
      <c r="AJ22" s="1">
        <f t="shared" si="21"/>
        <v>1</v>
      </c>
      <c r="AK22" s="1">
        <f t="shared" si="21"/>
        <v>1</v>
      </c>
    </row>
    <row r="23" spans="1:37" ht="2.4500000000000002" customHeight="1" x14ac:dyDescent="0.25">
      <c r="A23" s="1">
        <f t="shared" ref="A23:AK23" si="22">AQ257</f>
        <v>1</v>
      </c>
      <c r="B23" s="1">
        <f t="shared" si="22"/>
        <v>1</v>
      </c>
      <c r="C23" s="1">
        <f t="shared" si="22"/>
        <v>0</v>
      </c>
      <c r="D23" s="1">
        <f t="shared" si="22"/>
        <v>1</v>
      </c>
      <c r="E23" s="1">
        <f t="shared" si="22"/>
        <v>1</v>
      </c>
      <c r="F23" s="1">
        <f t="shared" si="22"/>
        <v>1</v>
      </c>
      <c r="G23" s="1">
        <f t="shared" si="22"/>
        <v>1</v>
      </c>
      <c r="H23" s="1">
        <f t="shared" si="22"/>
        <v>0</v>
      </c>
      <c r="I23" s="1">
        <f t="shared" si="22"/>
        <v>1</v>
      </c>
      <c r="J23" s="1">
        <f t="shared" si="22"/>
        <v>0</v>
      </c>
      <c r="K23" s="1">
        <f t="shared" si="22"/>
        <v>1</v>
      </c>
      <c r="L23" s="1">
        <f t="shared" si="22"/>
        <v>1</v>
      </c>
      <c r="M23" s="1">
        <f t="shared" si="22"/>
        <v>1</v>
      </c>
      <c r="N23" s="1">
        <f t="shared" si="22"/>
        <v>0</v>
      </c>
      <c r="O23" s="1">
        <f t="shared" si="22"/>
        <v>1</v>
      </c>
      <c r="P23" s="1">
        <f t="shared" si="22"/>
        <v>1</v>
      </c>
      <c r="Q23" s="1">
        <f t="shared" si="22"/>
        <v>1</v>
      </c>
      <c r="R23" s="1">
        <f t="shared" si="22"/>
        <v>0</v>
      </c>
      <c r="S23" s="1">
        <f t="shared" si="22"/>
        <v>1</v>
      </c>
      <c r="T23" s="1">
        <f t="shared" si="22"/>
        <v>1</v>
      </c>
      <c r="U23" s="1">
        <f t="shared" si="22"/>
        <v>1</v>
      </c>
      <c r="V23" s="1">
        <f t="shared" si="22"/>
        <v>0</v>
      </c>
      <c r="W23" s="1">
        <f t="shared" si="22"/>
        <v>1</v>
      </c>
      <c r="X23" s="1">
        <f t="shared" si="22"/>
        <v>1</v>
      </c>
      <c r="Y23" s="1">
        <f t="shared" si="22"/>
        <v>1</v>
      </c>
      <c r="Z23" s="1">
        <f t="shared" si="22"/>
        <v>0</v>
      </c>
      <c r="AA23" s="1">
        <f t="shared" si="22"/>
        <v>1</v>
      </c>
      <c r="AB23" s="1">
        <f t="shared" si="22"/>
        <v>1</v>
      </c>
      <c r="AC23" s="1">
        <f t="shared" si="22"/>
        <v>1</v>
      </c>
      <c r="AD23" s="1">
        <f t="shared" si="22"/>
        <v>0</v>
      </c>
      <c r="AE23" s="1">
        <f t="shared" si="22"/>
        <v>1</v>
      </c>
      <c r="AF23" s="1">
        <f t="shared" si="22"/>
        <v>0</v>
      </c>
      <c r="AG23" s="1">
        <f t="shared" si="22"/>
        <v>0</v>
      </c>
      <c r="AH23" s="1">
        <f t="shared" si="22"/>
        <v>0</v>
      </c>
      <c r="AI23" s="1">
        <f t="shared" si="22"/>
        <v>1</v>
      </c>
      <c r="AJ23" s="1">
        <f t="shared" si="22"/>
        <v>1</v>
      </c>
      <c r="AK23" s="1">
        <f t="shared" si="22"/>
        <v>1</v>
      </c>
    </row>
    <row r="24" spans="1:37" ht="2.4500000000000002" customHeight="1" x14ac:dyDescent="0.25">
      <c r="A24" s="1">
        <f t="shared" ref="A24:AK24" si="23">AQ258</f>
        <v>0</v>
      </c>
      <c r="B24" s="1">
        <f t="shared" si="23"/>
        <v>0</v>
      </c>
      <c r="C24" s="1">
        <f t="shared" si="23"/>
        <v>1</v>
      </c>
      <c r="D24" s="1">
        <f t="shared" si="23"/>
        <v>1</v>
      </c>
      <c r="E24" s="1">
        <f t="shared" si="23"/>
        <v>1</v>
      </c>
      <c r="F24" s="1">
        <f t="shared" si="23"/>
        <v>1</v>
      </c>
      <c r="G24" s="1">
        <f t="shared" si="23"/>
        <v>0</v>
      </c>
      <c r="H24" s="1">
        <f t="shared" si="23"/>
        <v>0</v>
      </c>
      <c r="I24" s="1">
        <f t="shared" si="23"/>
        <v>0</v>
      </c>
      <c r="J24" s="1">
        <f t="shared" si="23"/>
        <v>1</v>
      </c>
      <c r="K24" s="1">
        <f t="shared" si="23"/>
        <v>1</v>
      </c>
      <c r="L24" s="1">
        <f t="shared" si="23"/>
        <v>0</v>
      </c>
      <c r="M24" s="1">
        <f t="shared" si="23"/>
        <v>1</v>
      </c>
      <c r="N24" s="1">
        <f t="shared" si="23"/>
        <v>1</v>
      </c>
      <c r="O24" s="1">
        <f t="shared" si="23"/>
        <v>1</v>
      </c>
      <c r="P24" s="1">
        <f t="shared" si="23"/>
        <v>0</v>
      </c>
      <c r="Q24" s="1">
        <f t="shared" si="23"/>
        <v>1</v>
      </c>
      <c r="R24" s="1">
        <f t="shared" si="23"/>
        <v>1</v>
      </c>
      <c r="S24" s="1">
        <f t="shared" si="23"/>
        <v>1</v>
      </c>
      <c r="T24" s="1">
        <f t="shared" si="23"/>
        <v>0</v>
      </c>
      <c r="U24" s="1">
        <f t="shared" si="23"/>
        <v>1</v>
      </c>
      <c r="V24" s="1">
        <f t="shared" si="23"/>
        <v>1</v>
      </c>
      <c r="W24" s="1">
        <f t="shared" si="23"/>
        <v>1</v>
      </c>
      <c r="X24" s="1">
        <f t="shared" si="23"/>
        <v>0</v>
      </c>
      <c r="Y24" s="1">
        <f t="shared" si="23"/>
        <v>1</v>
      </c>
      <c r="Z24" s="1">
        <f t="shared" si="23"/>
        <v>1</v>
      </c>
      <c r="AA24" s="1">
        <f t="shared" si="23"/>
        <v>1</v>
      </c>
      <c r="AB24" s="1">
        <f t="shared" si="23"/>
        <v>0</v>
      </c>
      <c r="AC24" s="1">
        <f t="shared" si="23"/>
        <v>1</v>
      </c>
      <c r="AD24" s="1">
        <f t="shared" si="23"/>
        <v>0</v>
      </c>
      <c r="AE24" s="1">
        <f t="shared" si="23"/>
        <v>0</v>
      </c>
      <c r="AF24" s="1">
        <f t="shared" si="23"/>
        <v>0</v>
      </c>
      <c r="AG24" s="1">
        <f t="shared" si="23"/>
        <v>1</v>
      </c>
      <c r="AH24" s="1">
        <f t="shared" si="23"/>
        <v>0</v>
      </c>
      <c r="AI24" s="1">
        <f t="shared" si="23"/>
        <v>0</v>
      </c>
      <c r="AJ24" s="1">
        <f t="shared" si="23"/>
        <v>0</v>
      </c>
      <c r="AK24" s="1">
        <f t="shared" si="23"/>
        <v>0</v>
      </c>
    </row>
    <row r="25" spans="1:37" ht="2.4500000000000002" customHeight="1" x14ac:dyDescent="0.25">
      <c r="A25" s="1">
        <f t="shared" ref="A25:AK25" si="24">AQ259</f>
        <v>0</v>
      </c>
      <c r="B25" s="1">
        <f t="shared" si="24"/>
        <v>1</v>
      </c>
      <c r="C25" s="1">
        <f t="shared" si="24"/>
        <v>1</v>
      </c>
      <c r="D25" s="1">
        <f t="shared" si="24"/>
        <v>0</v>
      </c>
      <c r="E25" s="1">
        <f t="shared" si="24"/>
        <v>0</v>
      </c>
      <c r="F25" s="1">
        <f t="shared" si="24"/>
        <v>1</v>
      </c>
      <c r="G25" s="1">
        <f t="shared" si="24"/>
        <v>1</v>
      </c>
      <c r="H25" s="1">
        <f t="shared" si="24"/>
        <v>0</v>
      </c>
      <c r="I25" s="1">
        <f t="shared" si="24"/>
        <v>0</v>
      </c>
      <c r="J25" s="1">
        <f t="shared" si="24"/>
        <v>1</v>
      </c>
      <c r="K25" s="1">
        <f t="shared" si="24"/>
        <v>0</v>
      </c>
      <c r="L25" s="1">
        <f t="shared" si="24"/>
        <v>1</v>
      </c>
      <c r="M25" s="1">
        <f t="shared" si="24"/>
        <v>0</v>
      </c>
      <c r="N25" s="1">
        <f t="shared" si="24"/>
        <v>0</v>
      </c>
      <c r="O25" s="1">
        <f t="shared" si="24"/>
        <v>1</v>
      </c>
      <c r="P25" s="1">
        <f t="shared" si="24"/>
        <v>1</v>
      </c>
      <c r="Q25" s="1">
        <f t="shared" si="24"/>
        <v>0</v>
      </c>
      <c r="R25" s="1">
        <f t="shared" si="24"/>
        <v>0</v>
      </c>
      <c r="S25" s="1">
        <f t="shared" si="24"/>
        <v>1</v>
      </c>
      <c r="T25" s="1">
        <f t="shared" si="24"/>
        <v>1</v>
      </c>
      <c r="U25" s="1">
        <f t="shared" si="24"/>
        <v>0</v>
      </c>
      <c r="V25" s="1">
        <f t="shared" si="24"/>
        <v>0</v>
      </c>
      <c r="W25" s="1">
        <f t="shared" si="24"/>
        <v>1</v>
      </c>
      <c r="X25" s="1">
        <f t="shared" si="24"/>
        <v>1</v>
      </c>
      <c r="Y25" s="1">
        <f t="shared" si="24"/>
        <v>0</v>
      </c>
      <c r="Z25" s="1">
        <f t="shared" si="24"/>
        <v>0</v>
      </c>
      <c r="AA25" s="1">
        <f t="shared" si="24"/>
        <v>1</v>
      </c>
      <c r="AB25" s="1">
        <f t="shared" si="24"/>
        <v>1</v>
      </c>
      <c r="AC25" s="1">
        <f t="shared" si="24"/>
        <v>0</v>
      </c>
      <c r="AD25" s="1">
        <f t="shared" si="24"/>
        <v>0</v>
      </c>
      <c r="AE25" s="1">
        <f t="shared" si="24"/>
        <v>1</v>
      </c>
      <c r="AF25" s="1">
        <f t="shared" si="24"/>
        <v>0</v>
      </c>
      <c r="AG25" s="1">
        <f t="shared" si="24"/>
        <v>1</v>
      </c>
      <c r="AH25" s="1">
        <f t="shared" si="24"/>
        <v>0</v>
      </c>
      <c r="AI25" s="1">
        <f t="shared" si="24"/>
        <v>0</v>
      </c>
      <c r="AJ25" s="1">
        <f t="shared" si="24"/>
        <v>1</v>
      </c>
      <c r="AK25" s="1">
        <f t="shared" si="24"/>
        <v>1</v>
      </c>
    </row>
    <row r="26" spans="1:37" ht="2.4500000000000002" customHeight="1" x14ac:dyDescent="0.25">
      <c r="A26" s="1">
        <f t="shared" ref="A26:AK26" si="25">AQ260</f>
        <v>0</v>
      </c>
      <c r="B26" s="1">
        <f t="shared" si="25"/>
        <v>0</v>
      </c>
      <c r="C26" s="1">
        <f t="shared" si="25"/>
        <v>1</v>
      </c>
      <c r="D26" s="1">
        <f t="shared" si="25"/>
        <v>0</v>
      </c>
      <c r="E26" s="1">
        <f t="shared" si="25"/>
        <v>0</v>
      </c>
      <c r="F26" s="1">
        <f t="shared" si="25"/>
        <v>1</v>
      </c>
      <c r="G26" s="1">
        <f t="shared" si="25"/>
        <v>0</v>
      </c>
      <c r="H26" s="1">
        <f t="shared" si="25"/>
        <v>1</v>
      </c>
      <c r="I26" s="1">
        <f t="shared" si="25"/>
        <v>0</v>
      </c>
      <c r="J26" s="1">
        <f t="shared" si="25"/>
        <v>0</v>
      </c>
      <c r="K26" s="1">
        <f t="shared" si="25"/>
        <v>1</v>
      </c>
      <c r="L26" s="1">
        <f t="shared" si="25"/>
        <v>1</v>
      </c>
      <c r="M26" s="1">
        <f t="shared" si="25"/>
        <v>0</v>
      </c>
      <c r="N26" s="1">
        <f t="shared" si="25"/>
        <v>0</v>
      </c>
      <c r="O26" s="1">
        <f t="shared" si="25"/>
        <v>1</v>
      </c>
      <c r="P26" s="1">
        <f t="shared" si="25"/>
        <v>1</v>
      </c>
      <c r="Q26" s="1">
        <f t="shared" si="25"/>
        <v>0</v>
      </c>
      <c r="R26" s="1">
        <f t="shared" si="25"/>
        <v>0</v>
      </c>
      <c r="S26" s="1">
        <f t="shared" si="25"/>
        <v>1</v>
      </c>
      <c r="T26" s="1">
        <f t="shared" si="25"/>
        <v>1</v>
      </c>
      <c r="U26" s="1">
        <f t="shared" si="25"/>
        <v>0</v>
      </c>
      <c r="V26" s="1">
        <f t="shared" si="25"/>
        <v>0</v>
      </c>
      <c r="W26" s="1">
        <f t="shared" si="25"/>
        <v>1</v>
      </c>
      <c r="X26" s="1">
        <f t="shared" si="25"/>
        <v>1</v>
      </c>
      <c r="Y26" s="1">
        <f t="shared" si="25"/>
        <v>0</v>
      </c>
      <c r="Z26" s="1">
        <f t="shared" si="25"/>
        <v>0</v>
      </c>
      <c r="AA26" s="1">
        <f t="shared" si="25"/>
        <v>1</v>
      </c>
      <c r="AB26" s="1">
        <f t="shared" si="25"/>
        <v>1</v>
      </c>
      <c r="AC26" s="1">
        <f t="shared" si="25"/>
        <v>0</v>
      </c>
      <c r="AD26" s="1">
        <f t="shared" si="25"/>
        <v>0</v>
      </c>
      <c r="AE26" s="1">
        <f t="shared" si="25"/>
        <v>0</v>
      </c>
      <c r="AF26" s="1">
        <f t="shared" si="25"/>
        <v>1</v>
      </c>
      <c r="AG26" s="1">
        <f t="shared" si="25"/>
        <v>0</v>
      </c>
      <c r="AH26" s="1">
        <f t="shared" si="25"/>
        <v>1</v>
      </c>
      <c r="AI26" s="1">
        <f t="shared" si="25"/>
        <v>0</v>
      </c>
      <c r="AJ26" s="1">
        <f t="shared" si="25"/>
        <v>1</v>
      </c>
      <c r="AK26" s="1">
        <f t="shared" si="25"/>
        <v>1</v>
      </c>
    </row>
    <row r="27" spans="1:37" ht="2.4500000000000002" customHeight="1" x14ac:dyDescent="0.25">
      <c r="A27" s="1">
        <f t="shared" ref="A27:AK27" si="26">AQ261</f>
        <v>1</v>
      </c>
      <c r="B27" s="1">
        <f t="shared" si="26"/>
        <v>0</v>
      </c>
      <c r="C27" s="1">
        <f t="shared" si="26"/>
        <v>1</v>
      </c>
      <c r="D27" s="1">
        <f t="shared" si="26"/>
        <v>1</v>
      </c>
      <c r="E27" s="1">
        <f t="shared" si="26"/>
        <v>1</v>
      </c>
      <c r="F27" s="1">
        <f t="shared" si="26"/>
        <v>1</v>
      </c>
      <c r="G27" s="1">
        <f t="shared" si="26"/>
        <v>1</v>
      </c>
      <c r="H27" s="1">
        <f t="shared" si="26"/>
        <v>1</v>
      </c>
      <c r="I27" s="1">
        <f t="shared" si="26"/>
        <v>0</v>
      </c>
      <c r="J27" s="1">
        <f t="shared" si="26"/>
        <v>1</v>
      </c>
      <c r="K27" s="1">
        <f t="shared" si="26"/>
        <v>1</v>
      </c>
      <c r="L27" s="1">
        <f t="shared" si="26"/>
        <v>0</v>
      </c>
      <c r="M27" s="1">
        <f t="shared" si="26"/>
        <v>0</v>
      </c>
      <c r="N27" s="1">
        <f t="shared" si="26"/>
        <v>1</v>
      </c>
      <c r="O27" s="1">
        <f t="shared" si="26"/>
        <v>0</v>
      </c>
      <c r="P27" s="1">
        <f t="shared" si="26"/>
        <v>0</v>
      </c>
      <c r="Q27" s="1">
        <f t="shared" si="26"/>
        <v>0</v>
      </c>
      <c r="R27" s="1">
        <f t="shared" si="26"/>
        <v>1</v>
      </c>
      <c r="S27" s="1">
        <f t="shared" si="26"/>
        <v>0</v>
      </c>
      <c r="T27" s="1">
        <f t="shared" si="26"/>
        <v>0</v>
      </c>
      <c r="U27" s="1">
        <f t="shared" si="26"/>
        <v>0</v>
      </c>
      <c r="V27" s="1">
        <f t="shared" si="26"/>
        <v>1</v>
      </c>
      <c r="W27" s="1">
        <f t="shared" si="26"/>
        <v>0</v>
      </c>
      <c r="X27" s="1">
        <f t="shared" si="26"/>
        <v>0</v>
      </c>
      <c r="Y27" s="1">
        <f t="shared" si="26"/>
        <v>0</v>
      </c>
      <c r="Z27" s="1">
        <f t="shared" si="26"/>
        <v>1</v>
      </c>
      <c r="AA27" s="1">
        <f t="shared" si="26"/>
        <v>0</v>
      </c>
      <c r="AB27" s="1">
        <f t="shared" si="26"/>
        <v>0</v>
      </c>
      <c r="AC27" s="1">
        <f t="shared" si="26"/>
        <v>0</v>
      </c>
      <c r="AD27" s="1">
        <f t="shared" si="26"/>
        <v>1</v>
      </c>
      <c r="AE27" s="1">
        <f t="shared" si="26"/>
        <v>0</v>
      </c>
      <c r="AF27" s="1">
        <f t="shared" si="26"/>
        <v>1</v>
      </c>
      <c r="AG27" s="1">
        <f t="shared" si="26"/>
        <v>1</v>
      </c>
      <c r="AH27" s="1">
        <f t="shared" si="26"/>
        <v>1</v>
      </c>
      <c r="AI27" s="1">
        <f t="shared" si="26"/>
        <v>0</v>
      </c>
      <c r="AJ27" s="1">
        <f t="shared" si="26"/>
        <v>1</v>
      </c>
      <c r="AK27" s="1">
        <f t="shared" si="26"/>
        <v>1</v>
      </c>
    </row>
    <row r="28" spans="1:37" ht="2.4500000000000002" customHeight="1" x14ac:dyDescent="0.25">
      <c r="A28" s="1">
        <f t="shared" ref="A28:AK28" si="27">AQ262</f>
        <v>0</v>
      </c>
      <c r="B28" s="1">
        <f t="shared" si="27"/>
        <v>1</v>
      </c>
      <c r="C28" s="1">
        <f t="shared" si="27"/>
        <v>0</v>
      </c>
      <c r="D28" s="1">
        <f t="shared" si="27"/>
        <v>0</v>
      </c>
      <c r="E28" s="1">
        <f t="shared" si="27"/>
        <v>0</v>
      </c>
      <c r="F28" s="1">
        <f t="shared" si="27"/>
        <v>1</v>
      </c>
      <c r="G28" s="1">
        <f t="shared" si="27"/>
        <v>0</v>
      </c>
      <c r="H28" s="1">
        <f t="shared" si="27"/>
        <v>0</v>
      </c>
      <c r="I28" s="1">
        <f t="shared" si="27"/>
        <v>0</v>
      </c>
      <c r="J28" s="1">
        <f t="shared" si="27"/>
        <v>0</v>
      </c>
      <c r="K28" s="1">
        <f t="shared" si="27"/>
        <v>1</v>
      </c>
      <c r="L28" s="1">
        <f t="shared" si="27"/>
        <v>1</v>
      </c>
      <c r="M28" s="1">
        <f t="shared" si="27"/>
        <v>0</v>
      </c>
      <c r="N28" s="1">
        <f t="shared" si="27"/>
        <v>0</v>
      </c>
      <c r="O28" s="1">
        <f t="shared" si="27"/>
        <v>0</v>
      </c>
      <c r="P28" s="1">
        <f t="shared" si="27"/>
        <v>1</v>
      </c>
      <c r="Q28" s="1">
        <f t="shared" si="27"/>
        <v>0</v>
      </c>
      <c r="R28" s="1">
        <f t="shared" si="27"/>
        <v>0</v>
      </c>
      <c r="S28" s="1">
        <f t="shared" si="27"/>
        <v>0</v>
      </c>
      <c r="T28" s="1">
        <f t="shared" si="27"/>
        <v>1</v>
      </c>
      <c r="U28" s="1">
        <f t="shared" si="27"/>
        <v>0</v>
      </c>
      <c r="V28" s="1">
        <f t="shared" si="27"/>
        <v>0</v>
      </c>
      <c r="W28" s="1">
        <f t="shared" si="27"/>
        <v>0</v>
      </c>
      <c r="X28" s="1">
        <f t="shared" si="27"/>
        <v>1</v>
      </c>
      <c r="Y28" s="1">
        <f t="shared" si="27"/>
        <v>0</v>
      </c>
      <c r="Z28" s="1">
        <f t="shared" si="27"/>
        <v>0</v>
      </c>
      <c r="AA28" s="1">
        <f t="shared" si="27"/>
        <v>0</v>
      </c>
      <c r="AB28" s="1">
        <f t="shared" si="27"/>
        <v>1</v>
      </c>
      <c r="AC28" s="1">
        <f t="shared" si="27"/>
        <v>0</v>
      </c>
      <c r="AD28" s="1">
        <f t="shared" si="27"/>
        <v>1</v>
      </c>
      <c r="AE28" s="1">
        <f t="shared" si="27"/>
        <v>1</v>
      </c>
      <c r="AF28" s="1">
        <f t="shared" si="27"/>
        <v>1</v>
      </c>
      <c r="AG28" s="1">
        <f t="shared" si="27"/>
        <v>0</v>
      </c>
      <c r="AH28" s="1">
        <f t="shared" si="27"/>
        <v>0</v>
      </c>
      <c r="AI28" s="1">
        <f t="shared" si="27"/>
        <v>0</v>
      </c>
      <c r="AJ28" s="1">
        <f t="shared" si="27"/>
        <v>1</v>
      </c>
      <c r="AK28" s="1">
        <f t="shared" si="27"/>
        <v>0</v>
      </c>
    </row>
    <row r="29" spans="1:37" ht="2.4500000000000002" customHeight="1" x14ac:dyDescent="0.25">
      <c r="A29" s="1">
        <f t="shared" ref="A29:AK29" si="28">AQ263</f>
        <v>1</v>
      </c>
      <c r="B29" s="1">
        <f t="shared" si="28"/>
        <v>0</v>
      </c>
      <c r="C29" s="1">
        <f t="shared" si="28"/>
        <v>0</v>
      </c>
      <c r="D29" s="1">
        <f t="shared" si="28"/>
        <v>1</v>
      </c>
      <c r="E29" s="1">
        <f t="shared" si="28"/>
        <v>0</v>
      </c>
      <c r="F29" s="1">
        <f t="shared" si="28"/>
        <v>0</v>
      </c>
      <c r="G29" s="1">
        <f t="shared" si="28"/>
        <v>1</v>
      </c>
      <c r="H29" s="1">
        <f t="shared" si="28"/>
        <v>0</v>
      </c>
      <c r="I29" s="1">
        <f t="shared" si="28"/>
        <v>1</v>
      </c>
      <c r="J29" s="1">
        <f t="shared" si="28"/>
        <v>0</v>
      </c>
      <c r="K29" s="1">
        <f t="shared" si="28"/>
        <v>0</v>
      </c>
      <c r="L29" s="1">
        <f t="shared" si="28"/>
        <v>0</v>
      </c>
      <c r="M29" s="1">
        <f t="shared" si="28"/>
        <v>1</v>
      </c>
      <c r="N29" s="1">
        <f t="shared" si="28"/>
        <v>0</v>
      </c>
      <c r="O29" s="1">
        <f t="shared" si="28"/>
        <v>0</v>
      </c>
      <c r="P29" s="1">
        <f t="shared" si="28"/>
        <v>0</v>
      </c>
      <c r="Q29" s="1">
        <f t="shared" si="28"/>
        <v>1</v>
      </c>
      <c r="R29" s="1">
        <f t="shared" si="28"/>
        <v>0</v>
      </c>
      <c r="S29" s="1">
        <f t="shared" si="28"/>
        <v>0</v>
      </c>
      <c r="T29" s="1">
        <f t="shared" si="28"/>
        <v>0</v>
      </c>
      <c r="U29" s="1">
        <f t="shared" si="28"/>
        <v>1</v>
      </c>
      <c r="V29" s="1">
        <f t="shared" si="28"/>
        <v>0</v>
      </c>
      <c r="W29" s="1">
        <f t="shared" si="28"/>
        <v>0</v>
      </c>
      <c r="X29" s="1">
        <f t="shared" si="28"/>
        <v>0</v>
      </c>
      <c r="Y29" s="1">
        <f t="shared" si="28"/>
        <v>1</v>
      </c>
      <c r="Z29" s="1">
        <f t="shared" si="28"/>
        <v>0</v>
      </c>
      <c r="AA29" s="1">
        <f t="shared" si="28"/>
        <v>0</v>
      </c>
      <c r="AB29" s="1">
        <f t="shared" si="28"/>
        <v>0</v>
      </c>
      <c r="AC29" s="1">
        <f t="shared" si="28"/>
        <v>1</v>
      </c>
      <c r="AD29" s="1">
        <f t="shared" si="28"/>
        <v>1</v>
      </c>
      <c r="AE29" s="1">
        <f t="shared" si="28"/>
        <v>1</v>
      </c>
      <c r="AF29" s="1">
        <f t="shared" si="28"/>
        <v>1</v>
      </c>
      <c r="AG29" s="1">
        <f t="shared" si="28"/>
        <v>1</v>
      </c>
      <c r="AH29" s="1">
        <f t="shared" si="28"/>
        <v>0</v>
      </c>
      <c r="AI29" s="1">
        <f t="shared" si="28"/>
        <v>0</v>
      </c>
      <c r="AJ29" s="1">
        <f t="shared" si="28"/>
        <v>0</v>
      </c>
      <c r="AK29" s="1">
        <f t="shared" si="28"/>
        <v>0</v>
      </c>
    </row>
    <row r="30" spans="1:37" ht="2.4500000000000002" customHeight="1" x14ac:dyDescent="0.25">
      <c r="A30" s="1">
        <f t="shared" ref="A30:AK30" si="29">AQ264</f>
        <v>0</v>
      </c>
      <c r="B30" s="1">
        <f t="shared" si="29"/>
        <v>0</v>
      </c>
      <c r="C30" s="1">
        <f t="shared" si="29"/>
        <v>0</v>
      </c>
      <c r="D30" s="1">
        <f t="shared" si="29"/>
        <v>0</v>
      </c>
      <c r="E30" s="1">
        <f t="shared" si="29"/>
        <v>0</v>
      </c>
      <c r="F30" s="1">
        <f t="shared" si="29"/>
        <v>0</v>
      </c>
      <c r="G30" s="1">
        <f t="shared" si="29"/>
        <v>0</v>
      </c>
      <c r="H30" s="1">
        <f t="shared" si="29"/>
        <v>0</v>
      </c>
      <c r="I30" s="1">
        <f t="shared" si="29"/>
        <v>1</v>
      </c>
      <c r="J30" s="1">
        <f t="shared" si="29"/>
        <v>1</v>
      </c>
      <c r="K30" s="1">
        <f t="shared" si="29"/>
        <v>1</v>
      </c>
      <c r="L30" s="1">
        <f t="shared" si="29"/>
        <v>1</v>
      </c>
      <c r="M30" s="1">
        <f t="shared" si="29"/>
        <v>1</v>
      </c>
      <c r="N30" s="1">
        <f t="shared" si="29"/>
        <v>1</v>
      </c>
      <c r="O30" s="1">
        <f t="shared" si="29"/>
        <v>0</v>
      </c>
      <c r="P30" s="1">
        <f t="shared" si="29"/>
        <v>1</v>
      </c>
      <c r="Q30" s="1">
        <f t="shared" si="29"/>
        <v>1</v>
      </c>
      <c r="R30" s="1">
        <f t="shared" si="29"/>
        <v>1</v>
      </c>
      <c r="S30" s="1">
        <f t="shared" si="29"/>
        <v>0</v>
      </c>
      <c r="T30" s="1">
        <f t="shared" si="29"/>
        <v>1</v>
      </c>
      <c r="U30" s="1">
        <f t="shared" si="29"/>
        <v>1</v>
      </c>
      <c r="V30" s="1">
        <f t="shared" si="29"/>
        <v>1</v>
      </c>
      <c r="W30" s="1">
        <f t="shared" si="29"/>
        <v>0</v>
      </c>
      <c r="X30" s="1">
        <f t="shared" si="29"/>
        <v>1</v>
      </c>
      <c r="Y30" s="1">
        <f t="shared" si="29"/>
        <v>1</v>
      </c>
      <c r="Z30" s="1">
        <f t="shared" si="29"/>
        <v>1</v>
      </c>
      <c r="AA30" s="1">
        <f t="shared" si="29"/>
        <v>0</v>
      </c>
      <c r="AB30" s="1">
        <f t="shared" si="29"/>
        <v>1</v>
      </c>
      <c r="AC30" s="1">
        <f t="shared" si="29"/>
        <v>1</v>
      </c>
      <c r="AD30" s="1">
        <f t="shared" si="29"/>
        <v>0</v>
      </c>
      <c r="AE30" s="1">
        <f t="shared" si="29"/>
        <v>0</v>
      </c>
      <c r="AF30" s="1">
        <f t="shared" si="29"/>
        <v>0</v>
      </c>
      <c r="AG30" s="1">
        <f t="shared" si="29"/>
        <v>1</v>
      </c>
      <c r="AH30" s="1">
        <f t="shared" si="29"/>
        <v>0</v>
      </c>
      <c r="AI30" s="1">
        <f t="shared" si="29"/>
        <v>1</v>
      </c>
      <c r="AJ30" s="1">
        <f t="shared" si="29"/>
        <v>1</v>
      </c>
      <c r="AK30" s="1">
        <f t="shared" si="29"/>
        <v>0</v>
      </c>
    </row>
    <row r="31" spans="1:37" ht="2.4500000000000002" customHeight="1" x14ac:dyDescent="0.25">
      <c r="A31" s="1">
        <f t="shared" ref="A31:AK31" si="30">AQ265</f>
        <v>1</v>
      </c>
      <c r="B31" s="1">
        <f t="shared" si="30"/>
        <v>1</v>
      </c>
      <c r="C31" s="1">
        <f t="shared" si="30"/>
        <v>1</v>
      </c>
      <c r="D31" s="1">
        <f t="shared" si="30"/>
        <v>1</v>
      </c>
      <c r="E31" s="1">
        <f t="shared" si="30"/>
        <v>1</v>
      </c>
      <c r="F31" s="1">
        <f t="shared" si="30"/>
        <v>1</v>
      </c>
      <c r="G31" s="1">
        <f t="shared" si="30"/>
        <v>1</v>
      </c>
      <c r="H31" s="1">
        <f t="shared" si="30"/>
        <v>0</v>
      </c>
      <c r="I31" s="1">
        <f t="shared" si="30"/>
        <v>1</v>
      </c>
      <c r="J31" s="1">
        <f t="shared" si="30"/>
        <v>1</v>
      </c>
      <c r="K31" s="1">
        <f t="shared" si="30"/>
        <v>0</v>
      </c>
      <c r="L31" s="1">
        <f t="shared" si="30"/>
        <v>1</v>
      </c>
      <c r="M31" s="1">
        <f t="shared" si="30"/>
        <v>1</v>
      </c>
      <c r="N31" s="1">
        <f t="shared" si="30"/>
        <v>0</v>
      </c>
      <c r="O31" s="1">
        <f t="shared" si="30"/>
        <v>1</v>
      </c>
      <c r="P31" s="1">
        <f t="shared" si="30"/>
        <v>1</v>
      </c>
      <c r="Q31" s="1">
        <f t="shared" si="30"/>
        <v>1</v>
      </c>
      <c r="R31" s="1">
        <f t="shared" si="30"/>
        <v>0</v>
      </c>
      <c r="S31" s="1">
        <f t="shared" si="30"/>
        <v>1</v>
      </c>
      <c r="T31" s="1">
        <f t="shared" si="30"/>
        <v>1</v>
      </c>
      <c r="U31" s="1">
        <f t="shared" si="30"/>
        <v>1</v>
      </c>
      <c r="V31" s="1">
        <f t="shared" si="30"/>
        <v>0</v>
      </c>
      <c r="W31" s="1">
        <f t="shared" si="30"/>
        <v>1</v>
      </c>
      <c r="X31" s="1">
        <f t="shared" si="30"/>
        <v>1</v>
      </c>
      <c r="Y31" s="1">
        <f t="shared" si="30"/>
        <v>1</v>
      </c>
      <c r="Z31" s="1">
        <f t="shared" si="30"/>
        <v>0</v>
      </c>
      <c r="AA31" s="1">
        <f t="shared" si="30"/>
        <v>1</v>
      </c>
      <c r="AB31" s="1">
        <f t="shared" si="30"/>
        <v>0</v>
      </c>
      <c r="AC31" s="1">
        <f t="shared" si="30"/>
        <v>1</v>
      </c>
      <c r="AD31" s="1">
        <f t="shared" si="30"/>
        <v>0</v>
      </c>
      <c r="AE31" s="1">
        <f t="shared" si="30"/>
        <v>1</v>
      </c>
      <c r="AF31" s="1">
        <f t="shared" si="30"/>
        <v>0</v>
      </c>
      <c r="AG31" s="1">
        <f t="shared" si="30"/>
        <v>1</v>
      </c>
      <c r="AH31" s="1">
        <f t="shared" si="30"/>
        <v>1</v>
      </c>
      <c r="AI31" s="1">
        <f t="shared" si="30"/>
        <v>0</v>
      </c>
      <c r="AJ31" s="1">
        <f t="shared" si="30"/>
        <v>1</v>
      </c>
      <c r="AK31" s="1">
        <f t="shared" si="30"/>
        <v>1</v>
      </c>
    </row>
    <row r="32" spans="1:37" ht="2.4500000000000002" customHeight="1" x14ac:dyDescent="0.25">
      <c r="A32" s="1">
        <f t="shared" ref="A32:AK32" si="31">AQ266</f>
        <v>1</v>
      </c>
      <c r="B32" s="1">
        <f t="shared" si="31"/>
        <v>0</v>
      </c>
      <c r="C32" s="1">
        <f t="shared" si="31"/>
        <v>0</v>
      </c>
      <c r="D32" s="1">
        <f t="shared" si="31"/>
        <v>0</v>
      </c>
      <c r="E32" s="1">
        <f t="shared" si="31"/>
        <v>0</v>
      </c>
      <c r="F32" s="1">
        <f t="shared" si="31"/>
        <v>0</v>
      </c>
      <c r="G32" s="1">
        <f t="shared" si="31"/>
        <v>1</v>
      </c>
      <c r="H32" s="1">
        <f t="shared" si="31"/>
        <v>0</v>
      </c>
      <c r="I32" s="1">
        <f t="shared" si="31"/>
        <v>1</v>
      </c>
      <c r="J32" s="1">
        <f t="shared" si="31"/>
        <v>1</v>
      </c>
      <c r="K32" s="1">
        <f t="shared" si="31"/>
        <v>0</v>
      </c>
      <c r="L32" s="1">
        <f t="shared" si="31"/>
        <v>0</v>
      </c>
      <c r="M32" s="1">
        <f t="shared" si="31"/>
        <v>1</v>
      </c>
      <c r="N32" s="1">
        <f t="shared" si="31"/>
        <v>1</v>
      </c>
      <c r="O32" s="1">
        <f t="shared" si="31"/>
        <v>1</v>
      </c>
      <c r="P32" s="1">
        <f t="shared" si="31"/>
        <v>0</v>
      </c>
      <c r="Q32" s="1">
        <f t="shared" si="31"/>
        <v>1</v>
      </c>
      <c r="R32" s="1">
        <f t="shared" si="31"/>
        <v>1</v>
      </c>
      <c r="S32" s="1">
        <f t="shared" si="31"/>
        <v>1</v>
      </c>
      <c r="T32" s="1">
        <f t="shared" si="31"/>
        <v>0</v>
      </c>
      <c r="U32" s="1">
        <f t="shared" si="31"/>
        <v>1</v>
      </c>
      <c r="V32" s="1">
        <f t="shared" si="31"/>
        <v>1</v>
      </c>
      <c r="W32" s="1">
        <f t="shared" si="31"/>
        <v>1</v>
      </c>
      <c r="X32" s="1">
        <f t="shared" si="31"/>
        <v>0</v>
      </c>
      <c r="Y32" s="1">
        <f t="shared" si="31"/>
        <v>1</v>
      </c>
      <c r="Z32" s="1">
        <f t="shared" si="31"/>
        <v>1</v>
      </c>
      <c r="AA32" s="1">
        <f t="shared" si="31"/>
        <v>1</v>
      </c>
      <c r="AB32" s="1">
        <f t="shared" si="31"/>
        <v>0</v>
      </c>
      <c r="AC32" s="1">
        <f t="shared" si="31"/>
        <v>1</v>
      </c>
      <c r="AD32" s="1">
        <f t="shared" si="31"/>
        <v>0</v>
      </c>
      <c r="AE32" s="1">
        <f t="shared" si="31"/>
        <v>0</v>
      </c>
      <c r="AF32" s="1">
        <f t="shared" si="31"/>
        <v>0</v>
      </c>
      <c r="AG32" s="1">
        <f t="shared" si="31"/>
        <v>1</v>
      </c>
      <c r="AH32" s="1">
        <f t="shared" si="31"/>
        <v>0</v>
      </c>
      <c r="AI32" s="1">
        <f t="shared" si="31"/>
        <v>0</v>
      </c>
      <c r="AJ32" s="1">
        <f t="shared" si="31"/>
        <v>1</v>
      </c>
      <c r="AK32" s="1">
        <f t="shared" si="31"/>
        <v>1</v>
      </c>
    </row>
    <row r="33" spans="1:285" ht="2.4500000000000002" customHeight="1" x14ac:dyDescent="0.25">
      <c r="A33" s="1">
        <f t="shared" ref="A33:AK33" si="32">AQ267</f>
        <v>1</v>
      </c>
      <c r="B33" s="1">
        <f t="shared" si="32"/>
        <v>0</v>
      </c>
      <c r="C33" s="1">
        <f t="shared" si="32"/>
        <v>1</v>
      </c>
      <c r="D33" s="1">
        <f t="shared" si="32"/>
        <v>1</v>
      </c>
      <c r="E33" s="1">
        <f t="shared" si="32"/>
        <v>1</v>
      </c>
      <c r="F33" s="1">
        <f t="shared" si="32"/>
        <v>0</v>
      </c>
      <c r="G33" s="1">
        <f t="shared" si="32"/>
        <v>1</v>
      </c>
      <c r="H33" s="1">
        <f t="shared" si="32"/>
        <v>0</v>
      </c>
      <c r="I33" s="1">
        <f t="shared" si="32"/>
        <v>1</v>
      </c>
      <c r="J33" s="1">
        <f t="shared" si="32"/>
        <v>1</v>
      </c>
      <c r="K33" s="1">
        <f t="shared" si="32"/>
        <v>0</v>
      </c>
      <c r="L33" s="1">
        <f t="shared" si="32"/>
        <v>1</v>
      </c>
      <c r="M33" s="1">
        <f t="shared" si="32"/>
        <v>0</v>
      </c>
      <c r="N33" s="1">
        <f t="shared" si="32"/>
        <v>0</v>
      </c>
      <c r="O33" s="1">
        <f t="shared" si="32"/>
        <v>1</v>
      </c>
      <c r="P33" s="1">
        <f t="shared" si="32"/>
        <v>1</v>
      </c>
      <c r="Q33" s="1">
        <f t="shared" si="32"/>
        <v>0</v>
      </c>
      <c r="R33" s="1">
        <f t="shared" si="32"/>
        <v>0</v>
      </c>
      <c r="S33" s="1">
        <f t="shared" si="32"/>
        <v>1</v>
      </c>
      <c r="T33" s="1">
        <f t="shared" si="32"/>
        <v>1</v>
      </c>
      <c r="U33" s="1">
        <f t="shared" si="32"/>
        <v>0</v>
      </c>
      <c r="V33" s="1">
        <f t="shared" si="32"/>
        <v>0</v>
      </c>
      <c r="W33" s="1">
        <f t="shared" si="32"/>
        <v>1</v>
      </c>
      <c r="X33" s="1">
        <f t="shared" si="32"/>
        <v>1</v>
      </c>
      <c r="Y33" s="1">
        <f t="shared" si="32"/>
        <v>0</v>
      </c>
      <c r="Z33" s="1">
        <f t="shared" si="32"/>
        <v>0</v>
      </c>
      <c r="AA33" s="1">
        <f t="shared" si="32"/>
        <v>1</v>
      </c>
      <c r="AB33" s="1">
        <f t="shared" si="32"/>
        <v>1</v>
      </c>
      <c r="AC33" s="1">
        <f t="shared" si="32"/>
        <v>1</v>
      </c>
      <c r="AD33" s="1">
        <f t="shared" si="32"/>
        <v>1</v>
      </c>
      <c r="AE33" s="1">
        <f t="shared" si="32"/>
        <v>1</v>
      </c>
      <c r="AF33" s="1">
        <f t="shared" si="32"/>
        <v>1</v>
      </c>
      <c r="AG33" s="1">
        <f t="shared" si="32"/>
        <v>1</v>
      </c>
      <c r="AH33" s="1">
        <f t="shared" si="32"/>
        <v>0</v>
      </c>
      <c r="AI33" s="1">
        <f t="shared" si="32"/>
        <v>0</v>
      </c>
      <c r="AJ33" s="1">
        <f t="shared" si="32"/>
        <v>1</v>
      </c>
      <c r="AK33" s="1">
        <f t="shared" si="32"/>
        <v>0</v>
      </c>
    </row>
    <row r="34" spans="1:285" ht="2.4500000000000002" customHeight="1" x14ac:dyDescent="0.25">
      <c r="A34" s="1">
        <f t="shared" ref="A34:AK34" si="33">AQ268</f>
        <v>1</v>
      </c>
      <c r="B34" s="1">
        <f t="shared" si="33"/>
        <v>0</v>
      </c>
      <c r="C34" s="1">
        <f t="shared" si="33"/>
        <v>1</v>
      </c>
      <c r="D34" s="1">
        <f t="shared" si="33"/>
        <v>1</v>
      </c>
      <c r="E34" s="1">
        <f t="shared" si="33"/>
        <v>1</v>
      </c>
      <c r="F34" s="1">
        <f t="shared" si="33"/>
        <v>0</v>
      </c>
      <c r="G34" s="1">
        <f t="shared" si="33"/>
        <v>1</v>
      </c>
      <c r="H34" s="1">
        <f t="shared" si="33"/>
        <v>0</v>
      </c>
      <c r="I34" s="1">
        <f t="shared" si="33"/>
        <v>0</v>
      </c>
      <c r="J34" s="1">
        <f t="shared" si="33"/>
        <v>0</v>
      </c>
      <c r="K34" s="1">
        <f t="shared" si="33"/>
        <v>0</v>
      </c>
      <c r="L34" s="1">
        <f t="shared" si="33"/>
        <v>1</v>
      </c>
      <c r="M34" s="1">
        <f t="shared" si="33"/>
        <v>0</v>
      </c>
      <c r="N34" s="1">
        <f t="shared" si="33"/>
        <v>0</v>
      </c>
      <c r="O34" s="1">
        <f t="shared" si="33"/>
        <v>1</v>
      </c>
      <c r="P34" s="1">
        <f t="shared" si="33"/>
        <v>1</v>
      </c>
      <c r="Q34" s="1">
        <f t="shared" si="33"/>
        <v>0</v>
      </c>
      <c r="R34" s="1">
        <f t="shared" si="33"/>
        <v>0</v>
      </c>
      <c r="S34" s="1">
        <f t="shared" si="33"/>
        <v>1</v>
      </c>
      <c r="T34" s="1">
        <f t="shared" si="33"/>
        <v>1</v>
      </c>
      <c r="U34" s="1">
        <f t="shared" si="33"/>
        <v>0</v>
      </c>
      <c r="V34" s="1">
        <f t="shared" si="33"/>
        <v>0</v>
      </c>
      <c r="W34" s="1">
        <f t="shared" si="33"/>
        <v>1</v>
      </c>
      <c r="X34" s="1">
        <f t="shared" si="33"/>
        <v>1</v>
      </c>
      <c r="Y34" s="1">
        <f t="shared" si="33"/>
        <v>0</v>
      </c>
      <c r="Z34" s="1">
        <f t="shared" si="33"/>
        <v>0</v>
      </c>
      <c r="AA34" s="1">
        <f t="shared" si="33"/>
        <v>1</v>
      </c>
      <c r="AB34" s="1" t="str">
        <f t="shared" si="33"/>
        <v>V</v>
      </c>
      <c r="AC34" s="1">
        <f t="shared" si="33"/>
        <v>1</v>
      </c>
      <c r="AD34" s="1">
        <f t="shared" si="33"/>
        <v>0</v>
      </c>
      <c r="AE34" s="1">
        <f t="shared" si="33"/>
        <v>1</v>
      </c>
      <c r="AF34" s="1">
        <f t="shared" si="33"/>
        <v>1</v>
      </c>
      <c r="AG34" s="1">
        <f t="shared" si="33"/>
        <v>1</v>
      </c>
      <c r="AH34" s="1">
        <f t="shared" si="33"/>
        <v>1</v>
      </c>
      <c r="AI34" s="1">
        <f t="shared" si="33"/>
        <v>1</v>
      </c>
      <c r="AJ34" s="1">
        <f t="shared" si="33"/>
        <v>1</v>
      </c>
      <c r="AK34" s="1">
        <f t="shared" si="33"/>
        <v>0</v>
      </c>
    </row>
    <row r="35" spans="1:285" ht="2.4500000000000002" customHeight="1" x14ac:dyDescent="0.25">
      <c r="A35" s="1">
        <f t="shared" ref="A35:AK35" si="34">AQ269</f>
        <v>1</v>
      </c>
      <c r="B35" s="1">
        <f t="shared" si="34"/>
        <v>0</v>
      </c>
      <c r="C35" s="1">
        <f t="shared" si="34"/>
        <v>1</v>
      </c>
      <c r="D35" s="1">
        <f t="shared" si="34"/>
        <v>1</v>
      </c>
      <c r="E35" s="1">
        <f t="shared" si="34"/>
        <v>1</v>
      </c>
      <c r="F35" s="1">
        <f t="shared" si="34"/>
        <v>0</v>
      </c>
      <c r="G35" s="1">
        <f t="shared" si="34"/>
        <v>1</v>
      </c>
      <c r="H35" s="1">
        <f t="shared" si="34"/>
        <v>0</v>
      </c>
      <c r="I35" s="1">
        <f t="shared" si="34"/>
        <v>1</v>
      </c>
      <c r="J35" s="1">
        <f t="shared" si="34"/>
        <v>1</v>
      </c>
      <c r="K35" s="1">
        <f t="shared" si="34"/>
        <v>1</v>
      </c>
      <c r="L35" s="1">
        <f t="shared" si="34"/>
        <v>0</v>
      </c>
      <c r="M35" s="1">
        <f t="shared" si="34"/>
        <v>0</v>
      </c>
      <c r="N35" s="1">
        <f t="shared" si="34"/>
        <v>1</v>
      </c>
      <c r="O35" s="1">
        <f t="shared" si="34"/>
        <v>0</v>
      </c>
      <c r="P35" s="1">
        <f t="shared" si="34"/>
        <v>0</v>
      </c>
      <c r="Q35" s="1">
        <f t="shared" si="34"/>
        <v>0</v>
      </c>
      <c r="R35" s="1">
        <f t="shared" si="34"/>
        <v>1</v>
      </c>
      <c r="S35" s="1">
        <f t="shared" si="34"/>
        <v>0</v>
      </c>
      <c r="T35" s="1">
        <f t="shared" si="34"/>
        <v>0</v>
      </c>
      <c r="U35" s="1">
        <f t="shared" si="34"/>
        <v>0</v>
      </c>
      <c r="V35" s="1">
        <f t="shared" si="34"/>
        <v>1</v>
      </c>
      <c r="W35" s="1">
        <f t="shared" si="34"/>
        <v>0</v>
      </c>
      <c r="X35" s="1">
        <f t="shared" si="34"/>
        <v>0</v>
      </c>
      <c r="Y35" s="1">
        <f t="shared" si="34"/>
        <v>0</v>
      </c>
      <c r="Z35" s="1">
        <f t="shared" si="34"/>
        <v>1</v>
      </c>
      <c r="AA35" s="1">
        <f t="shared" si="34"/>
        <v>0</v>
      </c>
      <c r="AB35" s="1">
        <f t="shared" si="34"/>
        <v>1</v>
      </c>
      <c r="AC35" s="1">
        <f t="shared" si="34"/>
        <v>0</v>
      </c>
      <c r="AD35" s="1">
        <f t="shared" si="34"/>
        <v>0</v>
      </c>
      <c r="AE35" s="1">
        <f t="shared" si="34"/>
        <v>1</v>
      </c>
      <c r="AF35" s="1">
        <f t="shared" si="34"/>
        <v>0</v>
      </c>
      <c r="AG35" s="1">
        <f t="shared" si="34"/>
        <v>1</v>
      </c>
      <c r="AH35" s="1">
        <f t="shared" si="34"/>
        <v>1</v>
      </c>
      <c r="AI35" s="1">
        <f t="shared" si="34"/>
        <v>1</v>
      </c>
      <c r="AJ35" s="1">
        <f t="shared" si="34"/>
        <v>0</v>
      </c>
      <c r="AK35" s="1">
        <f t="shared" si="34"/>
        <v>1</v>
      </c>
    </row>
    <row r="36" spans="1:285" ht="2.4500000000000002" customHeight="1" x14ac:dyDescent="0.25">
      <c r="A36" s="1">
        <f t="shared" ref="A36:AK36" si="35">AQ270</f>
        <v>1</v>
      </c>
      <c r="B36" s="1">
        <f t="shared" si="35"/>
        <v>0</v>
      </c>
      <c r="C36" s="1">
        <f t="shared" si="35"/>
        <v>0</v>
      </c>
      <c r="D36" s="1">
        <f t="shared" si="35"/>
        <v>0</v>
      </c>
      <c r="E36" s="1">
        <f t="shared" si="35"/>
        <v>0</v>
      </c>
      <c r="F36" s="1">
        <f t="shared" si="35"/>
        <v>0</v>
      </c>
      <c r="G36" s="1">
        <f t="shared" si="35"/>
        <v>1</v>
      </c>
      <c r="H36" s="1">
        <f t="shared" si="35"/>
        <v>0</v>
      </c>
      <c r="I36" s="1">
        <f t="shared" si="35"/>
        <v>1</v>
      </c>
      <c r="J36" s="1">
        <f t="shared" si="35"/>
        <v>1</v>
      </c>
      <c r="K36" s="1">
        <f t="shared" si="35"/>
        <v>0</v>
      </c>
      <c r="L36" s="1">
        <f t="shared" si="35"/>
        <v>1</v>
      </c>
      <c r="M36" s="1">
        <f t="shared" si="35"/>
        <v>0</v>
      </c>
      <c r="N36" s="1">
        <f t="shared" si="35"/>
        <v>0</v>
      </c>
      <c r="O36" s="1">
        <f t="shared" si="35"/>
        <v>0</v>
      </c>
      <c r="P36" s="1">
        <f t="shared" si="35"/>
        <v>1</v>
      </c>
      <c r="Q36" s="1">
        <f t="shared" si="35"/>
        <v>0</v>
      </c>
      <c r="R36" s="1">
        <f t="shared" si="35"/>
        <v>0</v>
      </c>
      <c r="S36" s="1">
        <f t="shared" si="35"/>
        <v>0</v>
      </c>
      <c r="T36" s="1">
        <f t="shared" si="35"/>
        <v>1</v>
      </c>
      <c r="U36" s="1">
        <f t="shared" si="35"/>
        <v>0</v>
      </c>
      <c r="V36" s="1">
        <f t="shared" si="35"/>
        <v>0</v>
      </c>
      <c r="W36" s="1">
        <f t="shared" si="35"/>
        <v>0</v>
      </c>
      <c r="X36" s="1">
        <f t="shared" si="35"/>
        <v>1</v>
      </c>
      <c r="Y36" s="1">
        <f t="shared" si="35"/>
        <v>0</v>
      </c>
      <c r="Z36" s="1">
        <f t="shared" si="35"/>
        <v>0</v>
      </c>
      <c r="AA36" s="1">
        <f t="shared" si="35"/>
        <v>0</v>
      </c>
      <c r="AB36" s="1">
        <f t="shared" si="35"/>
        <v>0</v>
      </c>
      <c r="AC36" s="1">
        <f t="shared" si="35"/>
        <v>0</v>
      </c>
      <c r="AD36" s="1">
        <f t="shared" si="35"/>
        <v>1</v>
      </c>
      <c r="AE36" s="1">
        <f t="shared" si="35"/>
        <v>0</v>
      </c>
      <c r="AF36" s="1">
        <f t="shared" si="35"/>
        <v>1</v>
      </c>
      <c r="AG36" s="1">
        <f t="shared" si="35"/>
        <v>1</v>
      </c>
      <c r="AH36" s="1">
        <f t="shared" si="35"/>
        <v>0</v>
      </c>
      <c r="AI36" s="1">
        <f t="shared" si="35"/>
        <v>0</v>
      </c>
      <c r="AJ36" s="1">
        <f t="shared" si="35"/>
        <v>1</v>
      </c>
      <c r="AK36" s="1">
        <f t="shared" si="35"/>
        <v>0</v>
      </c>
    </row>
    <row r="37" spans="1:285" ht="2.4500000000000002" customHeight="1" x14ac:dyDescent="0.25">
      <c r="A37" s="1">
        <f t="shared" ref="A37:AK37" si="36">AQ271</f>
        <v>1</v>
      </c>
      <c r="B37" s="1">
        <f t="shared" si="36"/>
        <v>1</v>
      </c>
      <c r="C37" s="1">
        <f t="shared" si="36"/>
        <v>1</v>
      </c>
      <c r="D37" s="1">
        <f t="shared" si="36"/>
        <v>1</v>
      </c>
      <c r="E37" s="1">
        <f t="shared" si="36"/>
        <v>1</v>
      </c>
      <c r="F37" s="1">
        <f t="shared" si="36"/>
        <v>1</v>
      </c>
      <c r="G37" s="1">
        <f t="shared" si="36"/>
        <v>1</v>
      </c>
      <c r="H37" s="1">
        <f t="shared" si="36"/>
        <v>0</v>
      </c>
      <c r="I37" s="1">
        <f t="shared" si="36"/>
        <v>1</v>
      </c>
      <c r="J37" s="1">
        <f t="shared" si="36"/>
        <v>0</v>
      </c>
      <c r="K37" s="1">
        <f t="shared" si="36"/>
        <v>0</v>
      </c>
      <c r="L37" s="1">
        <f t="shared" si="36"/>
        <v>0</v>
      </c>
      <c r="M37" s="1">
        <f t="shared" si="36"/>
        <v>1</v>
      </c>
      <c r="N37" s="1">
        <f t="shared" si="36"/>
        <v>0</v>
      </c>
      <c r="O37" s="1">
        <f t="shared" si="36"/>
        <v>0</v>
      </c>
      <c r="P37" s="1">
        <f t="shared" si="36"/>
        <v>0</v>
      </c>
      <c r="Q37" s="1">
        <f t="shared" si="36"/>
        <v>1</v>
      </c>
      <c r="R37" s="1">
        <f t="shared" si="36"/>
        <v>0</v>
      </c>
      <c r="S37" s="1">
        <f t="shared" si="36"/>
        <v>0</v>
      </c>
      <c r="T37" s="1">
        <f t="shared" si="36"/>
        <v>0</v>
      </c>
      <c r="U37" s="1">
        <f t="shared" si="36"/>
        <v>1</v>
      </c>
      <c r="V37" s="1">
        <f t="shared" si="36"/>
        <v>0</v>
      </c>
      <c r="W37" s="1">
        <f t="shared" si="36"/>
        <v>0</v>
      </c>
      <c r="X37" s="1">
        <f t="shared" si="36"/>
        <v>0</v>
      </c>
      <c r="Y37" s="1">
        <f t="shared" si="36"/>
        <v>1</v>
      </c>
      <c r="Z37" s="1">
        <f t="shared" si="36"/>
        <v>0</v>
      </c>
      <c r="AA37" s="1">
        <f t="shared" si="36"/>
        <v>0</v>
      </c>
      <c r="AB37" s="1">
        <f t="shared" si="36"/>
        <v>0</v>
      </c>
      <c r="AC37" s="1">
        <f t="shared" si="36"/>
        <v>1</v>
      </c>
      <c r="AD37" s="1">
        <f t="shared" si="36"/>
        <v>1</v>
      </c>
      <c r="AE37" s="1">
        <f t="shared" si="36"/>
        <v>1</v>
      </c>
      <c r="AF37" s="1">
        <f t="shared" si="36"/>
        <v>1</v>
      </c>
      <c r="AG37" s="1">
        <f t="shared" si="36"/>
        <v>0</v>
      </c>
      <c r="AH37" s="1">
        <f t="shared" si="36"/>
        <v>0</v>
      </c>
      <c r="AI37" s="1">
        <f t="shared" si="36"/>
        <v>0</v>
      </c>
      <c r="AJ37" s="1">
        <f t="shared" si="36"/>
        <v>1</v>
      </c>
      <c r="AK37" s="1">
        <f t="shared" si="36"/>
        <v>1</v>
      </c>
    </row>
    <row r="38" spans="1:285" ht="2.4500000000000002" customHeight="1" x14ac:dyDescent="0.25">
      <c r="CF38" t="s">
        <v>496</v>
      </c>
    </row>
    <row r="39" spans="1:285" x14ac:dyDescent="0.25">
      <c r="AM39" t="s">
        <v>493</v>
      </c>
    </row>
    <row r="40" spans="1:285" x14ac:dyDescent="0.25">
      <c r="AM40" s="2" t="s">
        <v>442</v>
      </c>
      <c r="CF40" s="66" t="s">
        <v>506</v>
      </c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5"/>
    </row>
    <row r="41" spans="1:285" x14ac:dyDescent="0.25">
      <c r="AM41" t="s">
        <v>501</v>
      </c>
      <c r="CF41" s="15">
        <v>1</v>
      </c>
      <c r="CG41">
        <f>CF41+1</f>
        <v>2</v>
      </c>
      <c r="CH41">
        <f t="shared" ref="CH41:ES41" si="37">CG41+1</f>
        <v>3</v>
      </c>
      <c r="CI41">
        <f t="shared" si="37"/>
        <v>4</v>
      </c>
      <c r="CJ41">
        <f t="shared" si="37"/>
        <v>5</v>
      </c>
      <c r="CK41">
        <f t="shared" si="37"/>
        <v>6</v>
      </c>
      <c r="CL41">
        <f t="shared" si="37"/>
        <v>7</v>
      </c>
      <c r="CM41">
        <f t="shared" si="37"/>
        <v>8</v>
      </c>
      <c r="CN41">
        <f t="shared" si="37"/>
        <v>9</v>
      </c>
      <c r="CO41">
        <f t="shared" si="37"/>
        <v>10</v>
      </c>
      <c r="CP41">
        <f t="shared" si="37"/>
        <v>11</v>
      </c>
      <c r="CQ41">
        <f t="shared" si="37"/>
        <v>12</v>
      </c>
      <c r="CR41">
        <f t="shared" si="37"/>
        <v>13</v>
      </c>
      <c r="CS41">
        <f t="shared" si="37"/>
        <v>14</v>
      </c>
      <c r="CT41">
        <f t="shared" si="37"/>
        <v>15</v>
      </c>
      <c r="CU41">
        <f t="shared" si="37"/>
        <v>16</v>
      </c>
      <c r="CV41">
        <f t="shared" si="37"/>
        <v>17</v>
      </c>
      <c r="CW41">
        <f t="shared" si="37"/>
        <v>18</v>
      </c>
      <c r="CX41">
        <f t="shared" si="37"/>
        <v>19</v>
      </c>
      <c r="CY41">
        <f t="shared" si="37"/>
        <v>20</v>
      </c>
      <c r="CZ41">
        <f t="shared" si="37"/>
        <v>21</v>
      </c>
      <c r="DA41">
        <f t="shared" si="37"/>
        <v>22</v>
      </c>
      <c r="DB41">
        <f t="shared" si="37"/>
        <v>23</v>
      </c>
      <c r="DC41">
        <f t="shared" si="37"/>
        <v>24</v>
      </c>
      <c r="DD41">
        <f t="shared" si="37"/>
        <v>25</v>
      </c>
      <c r="DE41">
        <f t="shared" si="37"/>
        <v>26</v>
      </c>
      <c r="DF41">
        <f t="shared" si="37"/>
        <v>27</v>
      </c>
      <c r="DG41">
        <f t="shared" si="37"/>
        <v>28</v>
      </c>
      <c r="DH41">
        <f t="shared" si="37"/>
        <v>29</v>
      </c>
      <c r="DI41">
        <f t="shared" si="37"/>
        <v>30</v>
      </c>
      <c r="DJ41">
        <f t="shared" si="37"/>
        <v>31</v>
      </c>
      <c r="DK41">
        <f t="shared" si="37"/>
        <v>32</v>
      </c>
      <c r="DL41">
        <f t="shared" si="37"/>
        <v>33</v>
      </c>
      <c r="DM41">
        <f t="shared" si="37"/>
        <v>34</v>
      </c>
      <c r="DN41">
        <f t="shared" si="37"/>
        <v>35</v>
      </c>
      <c r="DO41">
        <f t="shared" si="37"/>
        <v>36</v>
      </c>
      <c r="DP41">
        <f t="shared" si="37"/>
        <v>37</v>
      </c>
      <c r="DQ41">
        <f t="shared" si="37"/>
        <v>38</v>
      </c>
      <c r="DR41">
        <f t="shared" si="37"/>
        <v>39</v>
      </c>
      <c r="DS41">
        <f t="shared" si="37"/>
        <v>40</v>
      </c>
      <c r="DT41">
        <f t="shared" si="37"/>
        <v>41</v>
      </c>
      <c r="DU41">
        <f t="shared" si="37"/>
        <v>42</v>
      </c>
      <c r="DV41">
        <f t="shared" si="37"/>
        <v>43</v>
      </c>
      <c r="DW41">
        <f t="shared" si="37"/>
        <v>44</v>
      </c>
      <c r="DX41">
        <f t="shared" si="37"/>
        <v>45</v>
      </c>
      <c r="DY41">
        <f t="shared" si="37"/>
        <v>46</v>
      </c>
      <c r="DZ41">
        <f t="shared" si="37"/>
        <v>47</v>
      </c>
      <c r="EA41">
        <f t="shared" si="37"/>
        <v>48</v>
      </c>
      <c r="EB41">
        <f t="shared" si="37"/>
        <v>49</v>
      </c>
      <c r="EC41">
        <f t="shared" si="37"/>
        <v>50</v>
      </c>
      <c r="ED41">
        <f t="shared" si="37"/>
        <v>51</v>
      </c>
      <c r="EE41">
        <f t="shared" si="37"/>
        <v>52</v>
      </c>
      <c r="EF41">
        <f t="shared" si="37"/>
        <v>53</v>
      </c>
      <c r="EG41">
        <f t="shared" si="37"/>
        <v>54</v>
      </c>
      <c r="EH41">
        <f t="shared" si="37"/>
        <v>55</v>
      </c>
      <c r="EI41">
        <f t="shared" si="37"/>
        <v>56</v>
      </c>
      <c r="EJ41">
        <f t="shared" si="37"/>
        <v>57</v>
      </c>
      <c r="EK41">
        <f t="shared" si="37"/>
        <v>58</v>
      </c>
      <c r="EL41">
        <f t="shared" si="37"/>
        <v>59</v>
      </c>
      <c r="EM41">
        <f t="shared" si="37"/>
        <v>60</v>
      </c>
      <c r="EN41">
        <f t="shared" si="37"/>
        <v>61</v>
      </c>
      <c r="EO41">
        <f t="shared" si="37"/>
        <v>62</v>
      </c>
      <c r="EP41">
        <f t="shared" si="37"/>
        <v>63</v>
      </c>
      <c r="EQ41">
        <f t="shared" si="37"/>
        <v>64</v>
      </c>
      <c r="ER41">
        <f t="shared" si="37"/>
        <v>65</v>
      </c>
      <c r="ES41">
        <f t="shared" si="37"/>
        <v>66</v>
      </c>
      <c r="ET41">
        <f t="shared" ref="ET41:HE41" si="38">ES41+1</f>
        <v>67</v>
      </c>
      <c r="EU41">
        <f t="shared" si="38"/>
        <v>68</v>
      </c>
      <c r="EV41">
        <f t="shared" si="38"/>
        <v>69</v>
      </c>
      <c r="EW41">
        <f t="shared" si="38"/>
        <v>70</v>
      </c>
      <c r="EX41">
        <f t="shared" si="38"/>
        <v>71</v>
      </c>
      <c r="EY41">
        <f t="shared" si="38"/>
        <v>72</v>
      </c>
      <c r="EZ41">
        <f t="shared" si="38"/>
        <v>73</v>
      </c>
      <c r="FA41">
        <f t="shared" si="38"/>
        <v>74</v>
      </c>
      <c r="FB41">
        <f t="shared" si="38"/>
        <v>75</v>
      </c>
      <c r="FC41">
        <f t="shared" si="38"/>
        <v>76</v>
      </c>
      <c r="FD41">
        <f t="shared" si="38"/>
        <v>77</v>
      </c>
      <c r="FE41">
        <f t="shared" si="38"/>
        <v>78</v>
      </c>
      <c r="FF41">
        <f t="shared" si="38"/>
        <v>79</v>
      </c>
      <c r="FG41">
        <f t="shared" si="38"/>
        <v>80</v>
      </c>
      <c r="FH41">
        <f t="shared" si="38"/>
        <v>81</v>
      </c>
      <c r="FI41">
        <f t="shared" si="38"/>
        <v>82</v>
      </c>
      <c r="FJ41">
        <f t="shared" si="38"/>
        <v>83</v>
      </c>
      <c r="FK41">
        <f t="shared" si="38"/>
        <v>84</v>
      </c>
      <c r="FL41">
        <f t="shared" si="38"/>
        <v>85</v>
      </c>
      <c r="FM41">
        <f t="shared" si="38"/>
        <v>86</v>
      </c>
      <c r="FN41">
        <f t="shared" si="38"/>
        <v>87</v>
      </c>
      <c r="FO41">
        <f t="shared" si="38"/>
        <v>88</v>
      </c>
      <c r="FP41">
        <f t="shared" si="38"/>
        <v>89</v>
      </c>
      <c r="FQ41">
        <f t="shared" si="38"/>
        <v>90</v>
      </c>
      <c r="FR41">
        <f t="shared" si="38"/>
        <v>91</v>
      </c>
      <c r="FS41">
        <f t="shared" si="38"/>
        <v>92</v>
      </c>
      <c r="FT41">
        <f t="shared" si="38"/>
        <v>93</v>
      </c>
      <c r="FU41">
        <f t="shared" si="38"/>
        <v>94</v>
      </c>
      <c r="FV41">
        <f t="shared" si="38"/>
        <v>95</v>
      </c>
      <c r="FW41">
        <f t="shared" si="38"/>
        <v>96</v>
      </c>
      <c r="FX41">
        <f t="shared" si="38"/>
        <v>97</v>
      </c>
      <c r="FY41">
        <f t="shared" si="38"/>
        <v>98</v>
      </c>
      <c r="FZ41">
        <f t="shared" si="38"/>
        <v>99</v>
      </c>
      <c r="GA41">
        <f t="shared" si="38"/>
        <v>100</v>
      </c>
      <c r="GB41">
        <f t="shared" si="38"/>
        <v>101</v>
      </c>
      <c r="GC41">
        <f t="shared" si="38"/>
        <v>102</v>
      </c>
      <c r="GD41">
        <f t="shared" si="38"/>
        <v>103</v>
      </c>
      <c r="GE41">
        <f t="shared" si="38"/>
        <v>104</v>
      </c>
      <c r="GF41">
        <f t="shared" si="38"/>
        <v>105</v>
      </c>
      <c r="GG41">
        <f t="shared" si="38"/>
        <v>106</v>
      </c>
      <c r="GH41">
        <f t="shared" si="38"/>
        <v>107</v>
      </c>
      <c r="GI41">
        <f t="shared" si="38"/>
        <v>108</v>
      </c>
      <c r="GJ41">
        <f t="shared" si="38"/>
        <v>109</v>
      </c>
      <c r="GK41">
        <f t="shared" si="38"/>
        <v>110</v>
      </c>
      <c r="GL41">
        <f t="shared" si="38"/>
        <v>111</v>
      </c>
      <c r="GM41">
        <f t="shared" si="38"/>
        <v>112</v>
      </c>
      <c r="GN41">
        <f t="shared" si="38"/>
        <v>113</v>
      </c>
      <c r="GO41">
        <f t="shared" si="38"/>
        <v>114</v>
      </c>
      <c r="GP41">
        <f t="shared" si="38"/>
        <v>115</v>
      </c>
      <c r="GQ41">
        <f t="shared" si="38"/>
        <v>116</v>
      </c>
      <c r="GR41">
        <f t="shared" si="38"/>
        <v>117</v>
      </c>
      <c r="GS41">
        <f t="shared" si="38"/>
        <v>118</v>
      </c>
      <c r="GT41">
        <f t="shared" si="38"/>
        <v>119</v>
      </c>
      <c r="GU41">
        <f t="shared" si="38"/>
        <v>120</v>
      </c>
      <c r="GV41">
        <f t="shared" si="38"/>
        <v>121</v>
      </c>
      <c r="GW41">
        <f t="shared" si="38"/>
        <v>122</v>
      </c>
      <c r="GX41">
        <f t="shared" si="38"/>
        <v>123</v>
      </c>
      <c r="GY41">
        <f t="shared" si="38"/>
        <v>124</v>
      </c>
      <c r="GZ41">
        <f t="shared" si="38"/>
        <v>125</v>
      </c>
      <c r="HA41">
        <f t="shared" si="38"/>
        <v>126</v>
      </c>
      <c r="HB41">
        <f t="shared" si="38"/>
        <v>127</v>
      </c>
      <c r="HC41">
        <f t="shared" si="38"/>
        <v>128</v>
      </c>
      <c r="HD41">
        <f t="shared" si="38"/>
        <v>129</v>
      </c>
      <c r="HE41">
        <f t="shared" si="38"/>
        <v>130</v>
      </c>
      <c r="HF41">
        <f t="shared" ref="HF41:JR41" si="39">HE41+1</f>
        <v>131</v>
      </c>
      <c r="HG41">
        <f t="shared" si="39"/>
        <v>132</v>
      </c>
      <c r="HH41">
        <f t="shared" si="39"/>
        <v>133</v>
      </c>
      <c r="HI41">
        <f t="shared" si="39"/>
        <v>134</v>
      </c>
      <c r="HJ41">
        <f t="shared" si="39"/>
        <v>135</v>
      </c>
      <c r="HK41">
        <f t="shared" si="39"/>
        <v>136</v>
      </c>
      <c r="HL41">
        <f t="shared" si="39"/>
        <v>137</v>
      </c>
      <c r="HM41">
        <f t="shared" si="39"/>
        <v>138</v>
      </c>
      <c r="HN41">
        <f t="shared" si="39"/>
        <v>139</v>
      </c>
      <c r="HO41">
        <f t="shared" si="39"/>
        <v>140</v>
      </c>
      <c r="HQ41">
        <f>HO41+1</f>
        <v>141</v>
      </c>
      <c r="HR41">
        <f t="shared" si="39"/>
        <v>142</v>
      </c>
      <c r="HS41">
        <f t="shared" si="39"/>
        <v>143</v>
      </c>
      <c r="HT41">
        <f t="shared" si="39"/>
        <v>144</v>
      </c>
      <c r="HU41">
        <f t="shared" si="39"/>
        <v>145</v>
      </c>
      <c r="HV41">
        <f t="shared" si="39"/>
        <v>146</v>
      </c>
      <c r="HW41">
        <f t="shared" si="39"/>
        <v>147</v>
      </c>
      <c r="HX41">
        <f t="shared" si="39"/>
        <v>148</v>
      </c>
      <c r="HY41">
        <f t="shared" si="39"/>
        <v>149</v>
      </c>
      <c r="HZ41">
        <f t="shared" si="39"/>
        <v>150</v>
      </c>
      <c r="IA41">
        <f t="shared" si="39"/>
        <v>151</v>
      </c>
      <c r="IB41">
        <f t="shared" si="39"/>
        <v>152</v>
      </c>
      <c r="IC41">
        <f t="shared" si="39"/>
        <v>153</v>
      </c>
      <c r="ID41">
        <f t="shared" si="39"/>
        <v>154</v>
      </c>
      <c r="IE41">
        <f t="shared" si="39"/>
        <v>155</v>
      </c>
      <c r="IF41">
        <f t="shared" si="39"/>
        <v>156</v>
      </c>
      <c r="IG41">
        <f t="shared" si="39"/>
        <v>157</v>
      </c>
      <c r="IH41">
        <f t="shared" si="39"/>
        <v>158</v>
      </c>
      <c r="II41">
        <f t="shared" si="39"/>
        <v>159</v>
      </c>
      <c r="IJ41">
        <f t="shared" si="39"/>
        <v>160</v>
      </c>
      <c r="IK41">
        <f t="shared" si="39"/>
        <v>161</v>
      </c>
      <c r="IL41">
        <f t="shared" si="39"/>
        <v>162</v>
      </c>
      <c r="IM41">
        <f t="shared" si="39"/>
        <v>163</v>
      </c>
      <c r="IN41">
        <f t="shared" si="39"/>
        <v>164</v>
      </c>
      <c r="IO41">
        <f t="shared" si="39"/>
        <v>165</v>
      </c>
      <c r="IP41">
        <f t="shared" si="39"/>
        <v>166</v>
      </c>
      <c r="IQ41">
        <f t="shared" si="39"/>
        <v>167</v>
      </c>
      <c r="IR41">
        <f t="shared" si="39"/>
        <v>168</v>
      </c>
      <c r="IS41">
        <f t="shared" si="39"/>
        <v>169</v>
      </c>
      <c r="IT41">
        <f t="shared" si="39"/>
        <v>170</v>
      </c>
      <c r="IU41">
        <f t="shared" si="39"/>
        <v>171</v>
      </c>
      <c r="IV41">
        <f t="shared" si="39"/>
        <v>172</v>
      </c>
      <c r="IW41">
        <f t="shared" si="39"/>
        <v>173</v>
      </c>
      <c r="IX41">
        <f t="shared" si="39"/>
        <v>174</v>
      </c>
      <c r="IY41">
        <f t="shared" si="39"/>
        <v>175</v>
      </c>
      <c r="IZ41">
        <f t="shared" si="39"/>
        <v>176</v>
      </c>
      <c r="JA41">
        <f t="shared" si="39"/>
        <v>177</v>
      </c>
      <c r="JB41">
        <f t="shared" si="39"/>
        <v>178</v>
      </c>
      <c r="JC41">
        <f t="shared" si="39"/>
        <v>179</v>
      </c>
      <c r="JD41">
        <f t="shared" si="39"/>
        <v>180</v>
      </c>
      <c r="JE41">
        <f t="shared" si="39"/>
        <v>181</v>
      </c>
      <c r="JF41">
        <f t="shared" si="39"/>
        <v>182</v>
      </c>
      <c r="JG41">
        <f t="shared" si="39"/>
        <v>183</v>
      </c>
      <c r="JH41">
        <f t="shared" si="39"/>
        <v>184</v>
      </c>
      <c r="JI41">
        <f t="shared" si="39"/>
        <v>185</v>
      </c>
      <c r="JJ41">
        <f t="shared" si="39"/>
        <v>186</v>
      </c>
      <c r="JK41">
        <f t="shared" si="39"/>
        <v>187</v>
      </c>
      <c r="JL41">
        <f t="shared" si="39"/>
        <v>188</v>
      </c>
      <c r="JM41">
        <f t="shared" si="39"/>
        <v>189</v>
      </c>
      <c r="JN41">
        <f t="shared" si="39"/>
        <v>190</v>
      </c>
      <c r="JO41">
        <f t="shared" si="39"/>
        <v>191</v>
      </c>
      <c r="JP41">
        <f t="shared" si="39"/>
        <v>192</v>
      </c>
      <c r="JQ41">
        <f t="shared" si="39"/>
        <v>193</v>
      </c>
      <c r="JR41">
        <f t="shared" si="39"/>
        <v>194</v>
      </c>
      <c r="JS41">
        <f t="shared" ref="JS41:JY41" si="40">JR41+1</f>
        <v>195</v>
      </c>
      <c r="JT41">
        <f t="shared" si="40"/>
        <v>196</v>
      </c>
      <c r="JU41">
        <f t="shared" si="40"/>
        <v>197</v>
      </c>
      <c r="JV41">
        <f t="shared" si="40"/>
        <v>198</v>
      </c>
      <c r="JW41">
        <f t="shared" si="40"/>
        <v>199</v>
      </c>
      <c r="JX41">
        <f t="shared" si="40"/>
        <v>200</v>
      </c>
      <c r="JY41">
        <f t="shared" si="40"/>
        <v>201</v>
      </c>
    </row>
    <row r="42" spans="1:285" x14ac:dyDescent="0.25">
      <c r="AM42" t="s">
        <v>502</v>
      </c>
      <c r="CF42" s="33" t="str">
        <f t="shared" ref="CF42:EQ42" si="41">IFERROR(DEC2BIN(CODE(MID($CF$40,CF41,1)),8),"")</f>
        <v>01001000</v>
      </c>
      <c r="CG42" s="33" t="str">
        <f t="shared" si="41"/>
        <v>01100101</v>
      </c>
      <c r="CH42" s="33" t="str">
        <f t="shared" si="41"/>
        <v>01101100</v>
      </c>
      <c r="CI42" s="33" t="str">
        <f t="shared" si="41"/>
        <v>01101100</v>
      </c>
      <c r="CJ42" s="33" t="str">
        <f t="shared" si="41"/>
        <v>01101111</v>
      </c>
      <c r="CK42" s="33" t="str">
        <f t="shared" si="41"/>
        <v>00100000</v>
      </c>
      <c r="CL42" s="33" t="str">
        <f t="shared" si="41"/>
        <v>01100010</v>
      </c>
      <c r="CM42" s="33" t="str">
        <f t="shared" si="41"/>
        <v>01101001</v>
      </c>
      <c r="CN42" s="33" t="str">
        <f t="shared" si="41"/>
        <v>01110100</v>
      </c>
      <c r="CO42" s="33" t="str">
        <f t="shared" si="41"/>
        <v>01100011</v>
      </c>
      <c r="CP42" s="33" t="str">
        <f t="shared" si="41"/>
        <v>01101111</v>
      </c>
      <c r="CQ42" s="33" t="str">
        <f t="shared" si="41"/>
        <v>01101001</v>
      </c>
      <c r="CR42" s="33" t="str">
        <f t="shared" si="41"/>
        <v>01101110</v>
      </c>
      <c r="CS42" s="33" t="str">
        <f t="shared" si="41"/>
        <v>00100001</v>
      </c>
      <c r="CT42" s="33" t="str">
        <f t="shared" si="41"/>
        <v/>
      </c>
      <c r="CU42" s="33" t="str">
        <f t="shared" si="41"/>
        <v/>
      </c>
      <c r="CV42" s="33" t="str">
        <f t="shared" si="41"/>
        <v/>
      </c>
      <c r="CW42" s="33" t="str">
        <f t="shared" si="41"/>
        <v/>
      </c>
      <c r="CX42" s="33" t="str">
        <f t="shared" si="41"/>
        <v/>
      </c>
      <c r="CY42" s="33" t="str">
        <f t="shared" si="41"/>
        <v/>
      </c>
      <c r="CZ42" s="33" t="str">
        <f t="shared" si="41"/>
        <v/>
      </c>
      <c r="DA42" s="33" t="str">
        <f t="shared" si="41"/>
        <v/>
      </c>
      <c r="DB42" s="33" t="str">
        <f t="shared" si="41"/>
        <v/>
      </c>
      <c r="DC42" s="33" t="str">
        <f t="shared" si="41"/>
        <v/>
      </c>
      <c r="DD42" s="33" t="str">
        <f t="shared" si="41"/>
        <v/>
      </c>
      <c r="DE42" s="33" t="str">
        <f t="shared" si="41"/>
        <v/>
      </c>
      <c r="DF42" s="33" t="str">
        <f t="shared" si="41"/>
        <v/>
      </c>
      <c r="DG42" s="33" t="str">
        <f t="shared" si="41"/>
        <v/>
      </c>
      <c r="DH42" s="33" t="str">
        <f t="shared" si="41"/>
        <v/>
      </c>
      <c r="DI42" s="33" t="str">
        <f t="shared" si="41"/>
        <v/>
      </c>
      <c r="DJ42" s="33" t="str">
        <f t="shared" si="41"/>
        <v/>
      </c>
      <c r="DK42" s="33" t="str">
        <f t="shared" si="41"/>
        <v/>
      </c>
      <c r="DL42" s="33" t="str">
        <f t="shared" si="41"/>
        <v/>
      </c>
      <c r="DM42" s="33" t="str">
        <f t="shared" si="41"/>
        <v/>
      </c>
      <c r="DN42" s="33" t="str">
        <f t="shared" si="41"/>
        <v/>
      </c>
      <c r="DO42" s="33" t="str">
        <f t="shared" si="41"/>
        <v/>
      </c>
      <c r="DP42" s="33" t="str">
        <f t="shared" si="41"/>
        <v/>
      </c>
      <c r="DQ42" s="33" t="str">
        <f t="shared" si="41"/>
        <v/>
      </c>
      <c r="DR42" s="33" t="str">
        <f t="shared" si="41"/>
        <v/>
      </c>
      <c r="DS42" s="33" t="str">
        <f t="shared" si="41"/>
        <v/>
      </c>
      <c r="DT42" s="33" t="str">
        <f t="shared" si="41"/>
        <v/>
      </c>
      <c r="DU42" s="33" t="str">
        <f t="shared" si="41"/>
        <v/>
      </c>
      <c r="DV42" s="33" t="str">
        <f t="shared" si="41"/>
        <v/>
      </c>
      <c r="DW42" s="33" t="str">
        <f t="shared" si="41"/>
        <v/>
      </c>
      <c r="DX42" s="33" t="str">
        <f t="shared" si="41"/>
        <v/>
      </c>
      <c r="DY42" s="33" t="str">
        <f t="shared" si="41"/>
        <v/>
      </c>
      <c r="DZ42" s="33" t="str">
        <f t="shared" si="41"/>
        <v/>
      </c>
      <c r="EA42" s="33" t="str">
        <f t="shared" si="41"/>
        <v/>
      </c>
      <c r="EB42" s="33" t="str">
        <f t="shared" si="41"/>
        <v/>
      </c>
      <c r="EC42" s="33" t="str">
        <f t="shared" si="41"/>
        <v/>
      </c>
      <c r="ED42" s="33" t="str">
        <f t="shared" si="41"/>
        <v/>
      </c>
      <c r="EE42" s="33" t="str">
        <f t="shared" si="41"/>
        <v/>
      </c>
      <c r="EF42" s="33" t="str">
        <f t="shared" si="41"/>
        <v/>
      </c>
      <c r="EG42" s="33" t="str">
        <f t="shared" si="41"/>
        <v/>
      </c>
      <c r="EH42" s="33" t="str">
        <f t="shared" si="41"/>
        <v/>
      </c>
      <c r="EI42" s="33" t="str">
        <f t="shared" si="41"/>
        <v/>
      </c>
      <c r="EJ42" s="33" t="str">
        <f t="shared" si="41"/>
        <v/>
      </c>
      <c r="EK42" s="33" t="str">
        <f t="shared" si="41"/>
        <v/>
      </c>
      <c r="EL42" s="33" t="str">
        <f t="shared" si="41"/>
        <v/>
      </c>
      <c r="EM42" s="33" t="str">
        <f t="shared" si="41"/>
        <v/>
      </c>
      <c r="EN42" s="33" t="str">
        <f t="shared" si="41"/>
        <v/>
      </c>
      <c r="EO42" s="33" t="str">
        <f t="shared" si="41"/>
        <v/>
      </c>
      <c r="EP42" s="33" t="str">
        <f t="shared" si="41"/>
        <v/>
      </c>
      <c r="EQ42" s="33" t="str">
        <f t="shared" si="41"/>
        <v/>
      </c>
      <c r="ER42" s="33" t="str">
        <f t="shared" ref="ER42:HC42" si="42">IFERROR(DEC2BIN(CODE(MID($CF$40,ER41,1)),8),"")</f>
        <v/>
      </c>
      <c r="ES42" s="33" t="str">
        <f t="shared" si="42"/>
        <v/>
      </c>
      <c r="ET42" s="33" t="str">
        <f t="shared" si="42"/>
        <v/>
      </c>
      <c r="EU42" s="33" t="str">
        <f t="shared" si="42"/>
        <v/>
      </c>
      <c r="EV42" s="33" t="str">
        <f t="shared" si="42"/>
        <v/>
      </c>
      <c r="EW42" s="33" t="str">
        <f t="shared" si="42"/>
        <v/>
      </c>
      <c r="EX42" s="33" t="str">
        <f t="shared" si="42"/>
        <v/>
      </c>
      <c r="EY42" s="33" t="str">
        <f t="shared" si="42"/>
        <v/>
      </c>
      <c r="EZ42" s="33" t="str">
        <f t="shared" si="42"/>
        <v/>
      </c>
      <c r="FA42" s="33" t="str">
        <f t="shared" si="42"/>
        <v/>
      </c>
      <c r="FB42" s="33" t="str">
        <f t="shared" si="42"/>
        <v/>
      </c>
      <c r="FC42" s="33" t="str">
        <f t="shared" si="42"/>
        <v/>
      </c>
      <c r="FD42" s="33" t="str">
        <f t="shared" si="42"/>
        <v/>
      </c>
      <c r="FE42" s="33" t="str">
        <f t="shared" si="42"/>
        <v/>
      </c>
      <c r="FF42" s="33" t="str">
        <f t="shared" si="42"/>
        <v/>
      </c>
      <c r="FG42" s="33" t="str">
        <f t="shared" si="42"/>
        <v/>
      </c>
      <c r="FH42" s="33" t="str">
        <f t="shared" si="42"/>
        <v/>
      </c>
      <c r="FI42" s="33" t="str">
        <f t="shared" si="42"/>
        <v/>
      </c>
      <c r="FJ42" s="33" t="str">
        <f t="shared" si="42"/>
        <v/>
      </c>
      <c r="FK42" s="33" t="str">
        <f t="shared" si="42"/>
        <v/>
      </c>
      <c r="FL42" s="33" t="str">
        <f t="shared" si="42"/>
        <v/>
      </c>
      <c r="FM42" s="33" t="str">
        <f t="shared" si="42"/>
        <v/>
      </c>
      <c r="FN42" s="33" t="str">
        <f t="shared" si="42"/>
        <v/>
      </c>
      <c r="FO42" s="33" t="str">
        <f t="shared" si="42"/>
        <v/>
      </c>
      <c r="FP42" s="33" t="str">
        <f t="shared" si="42"/>
        <v/>
      </c>
      <c r="FQ42" s="33" t="str">
        <f t="shared" si="42"/>
        <v/>
      </c>
      <c r="FR42" s="33" t="str">
        <f t="shared" si="42"/>
        <v/>
      </c>
      <c r="FS42" s="33" t="str">
        <f t="shared" si="42"/>
        <v/>
      </c>
      <c r="FT42" s="33" t="str">
        <f t="shared" si="42"/>
        <v/>
      </c>
      <c r="FU42" s="33" t="str">
        <f t="shared" si="42"/>
        <v/>
      </c>
      <c r="FV42" s="33" t="str">
        <f t="shared" si="42"/>
        <v/>
      </c>
      <c r="FW42" s="33" t="str">
        <f t="shared" si="42"/>
        <v/>
      </c>
      <c r="FX42" s="33" t="str">
        <f t="shared" si="42"/>
        <v/>
      </c>
      <c r="FY42" s="33" t="str">
        <f t="shared" si="42"/>
        <v/>
      </c>
      <c r="FZ42" s="33" t="str">
        <f t="shared" si="42"/>
        <v/>
      </c>
      <c r="GA42" s="33" t="str">
        <f t="shared" si="42"/>
        <v/>
      </c>
      <c r="GB42" s="33" t="str">
        <f t="shared" si="42"/>
        <v/>
      </c>
      <c r="GC42" s="33" t="str">
        <f t="shared" si="42"/>
        <v/>
      </c>
      <c r="GD42" s="33" t="str">
        <f t="shared" si="42"/>
        <v/>
      </c>
      <c r="GE42" s="33" t="str">
        <f t="shared" si="42"/>
        <v/>
      </c>
      <c r="GF42" s="33" t="str">
        <f t="shared" si="42"/>
        <v/>
      </c>
      <c r="GG42" s="33" t="str">
        <f t="shared" si="42"/>
        <v/>
      </c>
      <c r="GH42" s="33" t="str">
        <f t="shared" si="42"/>
        <v/>
      </c>
      <c r="GI42" s="33" t="str">
        <f t="shared" si="42"/>
        <v/>
      </c>
      <c r="GJ42" s="33" t="str">
        <f t="shared" si="42"/>
        <v/>
      </c>
      <c r="GK42" s="33" t="str">
        <f t="shared" si="42"/>
        <v/>
      </c>
      <c r="GL42" s="33" t="str">
        <f t="shared" si="42"/>
        <v/>
      </c>
      <c r="GM42" s="33" t="str">
        <f t="shared" si="42"/>
        <v/>
      </c>
      <c r="GN42" s="33" t="str">
        <f t="shared" si="42"/>
        <v/>
      </c>
      <c r="GO42" s="33" t="str">
        <f t="shared" si="42"/>
        <v/>
      </c>
      <c r="GP42" s="33" t="str">
        <f t="shared" si="42"/>
        <v/>
      </c>
      <c r="GQ42" s="33" t="str">
        <f t="shared" si="42"/>
        <v/>
      </c>
      <c r="GR42" s="33" t="str">
        <f t="shared" si="42"/>
        <v/>
      </c>
      <c r="GS42" s="33" t="str">
        <f t="shared" si="42"/>
        <v/>
      </c>
      <c r="GT42" s="33" t="str">
        <f t="shared" si="42"/>
        <v/>
      </c>
      <c r="GU42" s="33" t="str">
        <f t="shared" si="42"/>
        <v/>
      </c>
      <c r="GV42" s="33" t="str">
        <f t="shared" si="42"/>
        <v/>
      </c>
      <c r="GW42" s="33" t="str">
        <f t="shared" si="42"/>
        <v/>
      </c>
      <c r="GX42" s="33" t="str">
        <f t="shared" si="42"/>
        <v/>
      </c>
      <c r="GY42" s="33" t="str">
        <f t="shared" si="42"/>
        <v/>
      </c>
      <c r="GZ42" s="33" t="str">
        <f t="shared" si="42"/>
        <v/>
      </c>
      <c r="HA42" s="33" t="str">
        <f t="shared" si="42"/>
        <v/>
      </c>
      <c r="HB42" s="33" t="str">
        <f t="shared" si="42"/>
        <v/>
      </c>
      <c r="HC42" s="33" t="str">
        <f t="shared" si="42"/>
        <v/>
      </c>
      <c r="HD42" s="33" t="str">
        <f t="shared" ref="HD42:JP42" si="43">IFERROR(DEC2BIN(CODE(MID($CF$40,HD41,1)),8),"")</f>
        <v/>
      </c>
      <c r="HE42" s="33" t="str">
        <f t="shared" si="43"/>
        <v/>
      </c>
      <c r="HF42" s="33" t="str">
        <f t="shared" si="43"/>
        <v/>
      </c>
      <c r="HG42" s="33" t="str">
        <f t="shared" si="43"/>
        <v/>
      </c>
      <c r="HH42" s="33" t="str">
        <f t="shared" si="43"/>
        <v/>
      </c>
      <c r="HI42" s="33" t="str">
        <f t="shared" si="43"/>
        <v/>
      </c>
      <c r="HJ42" s="33" t="str">
        <f t="shared" si="43"/>
        <v/>
      </c>
      <c r="HK42" s="33" t="str">
        <f t="shared" si="43"/>
        <v/>
      </c>
      <c r="HL42" s="33" t="str">
        <f t="shared" si="43"/>
        <v/>
      </c>
      <c r="HM42" s="33" t="str">
        <f t="shared" si="43"/>
        <v/>
      </c>
      <c r="HN42" s="33" t="str">
        <f t="shared" si="43"/>
        <v/>
      </c>
      <c r="HO42" s="33" t="str">
        <f t="shared" si="43"/>
        <v/>
      </c>
      <c r="HP42" s="33"/>
      <c r="HQ42" s="33" t="str">
        <f t="shared" si="43"/>
        <v/>
      </c>
      <c r="HR42" s="33" t="str">
        <f t="shared" si="43"/>
        <v/>
      </c>
      <c r="HS42" s="33" t="str">
        <f t="shared" si="43"/>
        <v/>
      </c>
      <c r="HT42" s="33" t="str">
        <f t="shared" si="43"/>
        <v/>
      </c>
      <c r="HU42" s="33" t="str">
        <f t="shared" si="43"/>
        <v/>
      </c>
      <c r="HV42" s="33" t="str">
        <f t="shared" si="43"/>
        <v/>
      </c>
      <c r="HW42" s="33" t="str">
        <f t="shared" si="43"/>
        <v/>
      </c>
      <c r="HX42" s="33" t="str">
        <f t="shared" si="43"/>
        <v/>
      </c>
      <c r="HY42" s="33" t="str">
        <f t="shared" si="43"/>
        <v/>
      </c>
      <c r="HZ42" s="33" t="str">
        <f t="shared" si="43"/>
        <v/>
      </c>
      <c r="IA42" s="33" t="str">
        <f t="shared" si="43"/>
        <v/>
      </c>
      <c r="IB42" s="33" t="str">
        <f t="shared" si="43"/>
        <v/>
      </c>
      <c r="IC42" s="33" t="str">
        <f t="shared" si="43"/>
        <v/>
      </c>
      <c r="ID42" s="33" t="str">
        <f t="shared" si="43"/>
        <v/>
      </c>
      <c r="IE42" s="33" t="str">
        <f t="shared" si="43"/>
        <v/>
      </c>
      <c r="IF42" s="33" t="str">
        <f t="shared" si="43"/>
        <v/>
      </c>
      <c r="IG42" s="33" t="str">
        <f t="shared" si="43"/>
        <v/>
      </c>
      <c r="IH42" s="33" t="str">
        <f t="shared" si="43"/>
        <v/>
      </c>
      <c r="II42" s="33" t="str">
        <f t="shared" si="43"/>
        <v/>
      </c>
      <c r="IJ42" s="33" t="str">
        <f t="shared" si="43"/>
        <v/>
      </c>
      <c r="IK42" s="33" t="str">
        <f t="shared" si="43"/>
        <v/>
      </c>
      <c r="IL42" s="33" t="str">
        <f t="shared" si="43"/>
        <v/>
      </c>
      <c r="IM42" s="33" t="str">
        <f t="shared" si="43"/>
        <v/>
      </c>
      <c r="IN42" s="33" t="str">
        <f t="shared" si="43"/>
        <v/>
      </c>
      <c r="IO42" s="33" t="str">
        <f t="shared" si="43"/>
        <v/>
      </c>
      <c r="IP42" s="33" t="str">
        <f t="shared" si="43"/>
        <v/>
      </c>
      <c r="IQ42" s="33" t="str">
        <f t="shared" si="43"/>
        <v/>
      </c>
      <c r="IR42" s="33" t="str">
        <f t="shared" si="43"/>
        <v/>
      </c>
      <c r="IS42" s="33" t="str">
        <f t="shared" si="43"/>
        <v/>
      </c>
      <c r="IT42" s="33" t="str">
        <f t="shared" si="43"/>
        <v/>
      </c>
      <c r="IU42" s="33" t="str">
        <f t="shared" si="43"/>
        <v/>
      </c>
      <c r="IV42" s="33" t="str">
        <f t="shared" si="43"/>
        <v/>
      </c>
      <c r="IW42" s="33" t="str">
        <f t="shared" si="43"/>
        <v/>
      </c>
      <c r="IX42" s="33" t="str">
        <f t="shared" si="43"/>
        <v/>
      </c>
      <c r="IY42" s="33" t="str">
        <f t="shared" si="43"/>
        <v/>
      </c>
      <c r="IZ42" s="33" t="str">
        <f t="shared" si="43"/>
        <v/>
      </c>
      <c r="JA42" s="33" t="str">
        <f t="shared" si="43"/>
        <v/>
      </c>
      <c r="JB42" s="33" t="str">
        <f t="shared" si="43"/>
        <v/>
      </c>
      <c r="JC42" s="33" t="str">
        <f t="shared" si="43"/>
        <v/>
      </c>
      <c r="JD42" s="33" t="str">
        <f t="shared" si="43"/>
        <v/>
      </c>
      <c r="JE42" s="33" t="str">
        <f t="shared" si="43"/>
        <v/>
      </c>
      <c r="JF42" s="33" t="str">
        <f t="shared" si="43"/>
        <v/>
      </c>
      <c r="JG42" s="33" t="str">
        <f t="shared" si="43"/>
        <v/>
      </c>
      <c r="JH42" s="33" t="str">
        <f t="shared" si="43"/>
        <v/>
      </c>
      <c r="JI42" s="33" t="str">
        <f t="shared" si="43"/>
        <v/>
      </c>
      <c r="JJ42" s="33" t="str">
        <f t="shared" si="43"/>
        <v/>
      </c>
      <c r="JK42" s="33" t="str">
        <f t="shared" si="43"/>
        <v/>
      </c>
      <c r="JL42" s="33" t="str">
        <f t="shared" si="43"/>
        <v/>
      </c>
      <c r="JM42" s="33" t="str">
        <f t="shared" si="43"/>
        <v/>
      </c>
      <c r="JN42" s="33" t="str">
        <f t="shared" si="43"/>
        <v/>
      </c>
      <c r="JO42" s="33" t="str">
        <f t="shared" si="43"/>
        <v/>
      </c>
      <c r="JP42" s="33" t="str">
        <f t="shared" si="43"/>
        <v/>
      </c>
      <c r="JQ42" s="33" t="str">
        <f t="shared" ref="JQ42:JY42" si="44">IFERROR(DEC2BIN(CODE(MID($CF$40,JQ41,1)),8),"")</f>
        <v/>
      </c>
      <c r="JR42" s="33" t="str">
        <f t="shared" si="44"/>
        <v/>
      </c>
      <c r="JS42" s="33" t="str">
        <f t="shared" si="44"/>
        <v/>
      </c>
      <c r="JT42" s="33" t="str">
        <f t="shared" si="44"/>
        <v/>
      </c>
      <c r="JU42" s="33" t="str">
        <f t="shared" si="44"/>
        <v/>
      </c>
      <c r="JV42" s="33" t="str">
        <f t="shared" si="44"/>
        <v/>
      </c>
      <c r="JW42" s="33" t="str">
        <f t="shared" si="44"/>
        <v/>
      </c>
      <c r="JX42" s="33" t="str">
        <f t="shared" si="44"/>
        <v/>
      </c>
      <c r="JY42" s="33" t="str">
        <f t="shared" si="44"/>
        <v/>
      </c>
    </row>
    <row r="43" spans="1:285" x14ac:dyDescent="0.25">
      <c r="AM43" s="2" t="s">
        <v>503</v>
      </c>
      <c r="CF43" s="6">
        <f>LEN(CF40)</f>
        <v>14</v>
      </c>
    </row>
    <row r="44" spans="1:285" x14ac:dyDescent="0.25">
      <c r="AM44" t="s">
        <v>504</v>
      </c>
      <c r="CF44" s="63" t="str">
        <f>DEC2BIN(CF43,8)</f>
        <v>00001110</v>
      </c>
    </row>
    <row r="45" spans="1:285" x14ac:dyDescent="0.25">
      <c r="AM45" t="s">
        <v>430</v>
      </c>
      <c r="CF45" s="64" t="s">
        <v>431</v>
      </c>
    </row>
    <row r="46" spans="1:285" x14ac:dyDescent="0.25">
      <c r="AM46" s="2" t="s">
        <v>8</v>
      </c>
      <c r="CF46" s="9" t="s">
        <v>6</v>
      </c>
    </row>
    <row r="47" spans="1:285" x14ac:dyDescent="0.25">
      <c r="AM47" s="2" t="s">
        <v>5</v>
      </c>
      <c r="CF47" s="65">
        <v>5</v>
      </c>
    </row>
    <row r="48" spans="1:285" x14ac:dyDescent="0.25">
      <c r="AM48" s="2" t="s">
        <v>9</v>
      </c>
      <c r="CF48" s="64" t="s">
        <v>1</v>
      </c>
    </row>
    <row r="49" spans="39:332" x14ac:dyDescent="0.25">
      <c r="AM49" s="2" t="s">
        <v>438</v>
      </c>
      <c r="CF49" s="6">
        <f>INDEX(Capacity!$I$2:$J$162,MATCH(CF47&amp;"-"&amp;CF48,Capacity!$I$2:$I$162,0),2)</f>
        <v>108</v>
      </c>
    </row>
    <row r="50" spans="39:332" x14ac:dyDescent="0.25">
      <c r="AM50" s="6" t="s">
        <v>439</v>
      </c>
      <c r="CF50" s="6">
        <f>CF43+(LEN(CF44)+LEN(CF46)+LEN(CF52))/8</f>
        <v>16</v>
      </c>
    </row>
    <row r="51" spans="39:332" x14ac:dyDescent="0.25">
      <c r="AM51" s="2" t="s">
        <v>436</v>
      </c>
      <c r="CF51" s="6">
        <f>CF49*8</f>
        <v>864</v>
      </c>
    </row>
    <row r="52" spans="39:332" x14ac:dyDescent="0.25">
      <c r="AM52" s="2" t="s">
        <v>432</v>
      </c>
      <c r="CF52" s="6" t="str">
        <f>REPT(0,MIN(4,CF51-LEN(CF46&amp;CF44&amp;_xlfn.CONCAT(CF42:JY42))))</f>
        <v>0000</v>
      </c>
    </row>
    <row r="53" spans="39:332" x14ac:dyDescent="0.25">
      <c r="AM53" s="2" t="s">
        <v>433</v>
      </c>
      <c r="CF53" t="str">
        <f>REPT(0,IF(MOD(LEN(CF46&amp;CF44&amp;_xlfn.CONCAT(CF42:JY42)&amp;CF52),8)&lt;=0,0,8-MOD(LEN(CF46&amp;CF44&amp;_xlfn.CONCAT(CF42:JY42)&amp;CF52),8)))</f>
        <v/>
      </c>
    </row>
    <row r="54" spans="39:332" x14ac:dyDescent="0.25">
      <c r="AM54" s="2" t="s">
        <v>434</v>
      </c>
      <c r="CF54" t="str">
        <f>REPT("1110110000010001",(CF51-LEN(CF46&amp;CF44&amp;_xlfn.CONCAT(CF42:JY42)&amp;CF52&amp;CF53))/8)</f>
        <v>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</v>
      </c>
    </row>
    <row r="55" spans="39:332" x14ac:dyDescent="0.25">
      <c r="AM55" s="2" t="s">
        <v>435</v>
      </c>
      <c r="CE55">
        <f>LEN(CF55)</f>
        <v>1072</v>
      </c>
      <c r="CF55" s="2" t="str">
        <f>CF46&amp;CF44&amp;_xlfn.CONCAT(CF42:JY42)&amp;CF52&amp;CF53&amp;MID(CF54,1,(CF51-LEN(CF46&amp;CF44&amp;_xlfn.CONCAT(CF42:JY42)&amp;CF52&amp;CF53)))&amp;CF59</f>
        <v>01000000111001001000011001010110110001101100011011110010000001100010011010010111010001100011011011110110100101101110001000010000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1100011111111010101001001011110111101011001101010010000111001001001010110010001011111010110100100000110010101000000110100111001000011110101100011111110001010100011000000110010010110000101011111100001010111</v>
      </c>
    </row>
    <row r="57" spans="39:332" x14ac:dyDescent="0.25">
      <c r="AM57" s="2" t="s">
        <v>437</v>
      </c>
      <c r="CE57">
        <f>LEN(CF57)</f>
        <v>864</v>
      </c>
      <c r="CF57" s="2" t="str">
        <f>CF46&amp;CF44&amp;_xlfn.CONCAT(CF42:JY42)&amp;CF52&amp;CF53&amp;MID(CF54,1,(CF51-LEN(CF46&amp;CF44&amp;_xlfn.CONCAT(CF42:JY42)&amp;CF52&amp;CF53)))</f>
        <v>01000000111001001000011001010110110001101100011011110010000001100010011010010111010001100011011011110110100101101110001000010000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</v>
      </c>
    </row>
    <row r="58" spans="39:332" x14ac:dyDescent="0.25">
      <c r="AM58" s="2"/>
      <c r="CF58" s="2"/>
    </row>
    <row r="59" spans="39:332" x14ac:dyDescent="0.25">
      <c r="AM59" s="6" t="s">
        <v>353</v>
      </c>
      <c r="CE59">
        <f>LEN(CF59)</f>
        <v>208</v>
      </c>
      <c r="CF59" t="str">
        <f>IF(CE57&lt;=CF51,_xlfn.CONCAT(GJ174:HI174),#N/A)</f>
        <v>1111100011111111010101001001011110111101011001101010010000111001001001010110010001011111010110100100000110010101000000110100111001000011110101100011111110001010100011000000110010010110000101011111100001010111</v>
      </c>
    </row>
    <row r="60" spans="39:332" x14ac:dyDescent="0.25">
      <c r="AM60" t="s">
        <v>346</v>
      </c>
      <c r="CF60" s="6">
        <f>CE60+8</f>
        <v>8</v>
      </c>
      <c r="CG60" s="6">
        <f>CF60+8</f>
        <v>16</v>
      </c>
      <c r="CH60" s="6">
        <f t="shared" ref="CH60:ES60" si="45">CG60+8</f>
        <v>24</v>
      </c>
      <c r="CI60" s="6">
        <f t="shared" si="45"/>
        <v>32</v>
      </c>
      <c r="CJ60" s="6">
        <f t="shared" si="45"/>
        <v>40</v>
      </c>
      <c r="CK60" s="6">
        <f t="shared" si="45"/>
        <v>48</v>
      </c>
      <c r="CL60" s="6">
        <f t="shared" si="45"/>
        <v>56</v>
      </c>
      <c r="CM60" s="6">
        <f t="shared" si="45"/>
        <v>64</v>
      </c>
      <c r="CN60" s="6">
        <f t="shared" si="45"/>
        <v>72</v>
      </c>
      <c r="CO60" s="6">
        <f t="shared" si="45"/>
        <v>80</v>
      </c>
      <c r="CP60" s="6">
        <f t="shared" si="45"/>
        <v>88</v>
      </c>
      <c r="CQ60" s="6">
        <f t="shared" si="45"/>
        <v>96</v>
      </c>
      <c r="CR60" s="6">
        <f t="shared" si="45"/>
        <v>104</v>
      </c>
      <c r="CS60" s="6">
        <f t="shared" si="45"/>
        <v>112</v>
      </c>
      <c r="CT60" s="6">
        <f t="shared" si="45"/>
        <v>120</v>
      </c>
      <c r="CU60" s="6">
        <f t="shared" si="45"/>
        <v>128</v>
      </c>
      <c r="CV60" s="6">
        <f t="shared" si="45"/>
        <v>136</v>
      </c>
      <c r="CW60" s="6">
        <f t="shared" si="45"/>
        <v>144</v>
      </c>
      <c r="CX60" s="6">
        <f t="shared" si="45"/>
        <v>152</v>
      </c>
      <c r="CY60" s="6">
        <f t="shared" si="45"/>
        <v>160</v>
      </c>
      <c r="CZ60" s="6">
        <f t="shared" si="45"/>
        <v>168</v>
      </c>
      <c r="DA60" s="6">
        <f t="shared" si="45"/>
        <v>176</v>
      </c>
      <c r="DB60" s="6">
        <f t="shared" si="45"/>
        <v>184</v>
      </c>
      <c r="DC60" s="6">
        <f t="shared" si="45"/>
        <v>192</v>
      </c>
      <c r="DD60" s="6">
        <f t="shared" si="45"/>
        <v>200</v>
      </c>
      <c r="DE60" s="6">
        <f t="shared" si="45"/>
        <v>208</v>
      </c>
      <c r="DF60" s="6">
        <f t="shared" si="45"/>
        <v>216</v>
      </c>
      <c r="DG60" s="6">
        <f t="shared" si="45"/>
        <v>224</v>
      </c>
      <c r="DH60" s="6">
        <f t="shared" si="45"/>
        <v>232</v>
      </c>
      <c r="DI60" s="6">
        <f t="shared" si="45"/>
        <v>240</v>
      </c>
      <c r="DJ60" s="6">
        <f t="shared" si="45"/>
        <v>248</v>
      </c>
      <c r="DK60" s="6">
        <f t="shared" si="45"/>
        <v>256</v>
      </c>
      <c r="DL60" s="6">
        <f t="shared" si="45"/>
        <v>264</v>
      </c>
      <c r="DM60" s="6">
        <f t="shared" si="45"/>
        <v>272</v>
      </c>
      <c r="DN60" s="6">
        <f t="shared" si="45"/>
        <v>280</v>
      </c>
      <c r="DO60" s="6">
        <f t="shared" si="45"/>
        <v>288</v>
      </c>
      <c r="DP60" s="6">
        <f t="shared" si="45"/>
        <v>296</v>
      </c>
      <c r="DQ60" s="6">
        <f t="shared" si="45"/>
        <v>304</v>
      </c>
      <c r="DR60" s="6">
        <f t="shared" si="45"/>
        <v>312</v>
      </c>
      <c r="DS60" s="6">
        <f t="shared" si="45"/>
        <v>320</v>
      </c>
      <c r="DT60" s="6">
        <f t="shared" si="45"/>
        <v>328</v>
      </c>
      <c r="DU60" s="6">
        <f t="shared" si="45"/>
        <v>336</v>
      </c>
      <c r="DV60" s="6">
        <f t="shared" si="45"/>
        <v>344</v>
      </c>
      <c r="DW60" s="6">
        <f t="shared" si="45"/>
        <v>352</v>
      </c>
      <c r="DX60" s="6">
        <f t="shared" si="45"/>
        <v>360</v>
      </c>
      <c r="DY60" s="6">
        <f t="shared" si="45"/>
        <v>368</v>
      </c>
      <c r="DZ60" s="6">
        <f t="shared" si="45"/>
        <v>376</v>
      </c>
      <c r="EA60" s="6">
        <f t="shared" si="45"/>
        <v>384</v>
      </c>
      <c r="EB60" s="6">
        <f t="shared" si="45"/>
        <v>392</v>
      </c>
      <c r="EC60" s="6">
        <f t="shared" si="45"/>
        <v>400</v>
      </c>
      <c r="ED60" s="6">
        <f t="shared" si="45"/>
        <v>408</v>
      </c>
      <c r="EE60" s="6">
        <f t="shared" si="45"/>
        <v>416</v>
      </c>
      <c r="EF60" s="6">
        <f t="shared" si="45"/>
        <v>424</v>
      </c>
      <c r="EG60" s="6">
        <f t="shared" si="45"/>
        <v>432</v>
      </c>
      <c r="EH60" s="6">
        <f t="shared" si="45"/>
        <v>440</v>
      </c>
      <c r="EI60" s="6">
        <f t="shared" si="45"/>
        <v>448</v>
      </c>
      <c r="EJ60" s="6">
        <f t="shared" si="45"/>
        <v>456</v>
      </c>
      <c r="EK60" s="6">
        <f t="shared" si="45"/>
        <v>464</v>
      </c>
      <c r="EL60" s="6">
        <f t="shared" si="45"/>
        <v>472</v>
      </c>
      <c r="EM60" s="6">
        <f t="shared" si="45"/>
        <v>480</v>
      </c>
      <c r="EN60" s="6">
        <f t="shared" si="45"/>
        <v>488</v>
      </c>
      <c r="EO60" s="6">
        <f t="shared" si="45"/>
        <v>496</v>
      </c>
      <c r="EP60" s="6">
        <f t="shared" si="45"/>
        <v>504</v>
      </c>
      <c r="EQ60" s="6">
        <f t="shared" si="45"/>
        <v>512</v>
      </c>
      <c r="ER60" s="6">
        <f t="shared" si="45"/>
        <v>520</v>
      </c>
      <c r="ES60" s="6">
        <f t="shared" si="45"/>
        <v>528</v>
      </c>
      <c r="ET60" s="6">
        <f t="shared" ref="ET60:GI60" si="46">ES60+8</f>
        <v>536</v>
      </c>
      <c r="EU60" s="6">
        <f t="shared" si="46"/>
        <v>544</v>
      </c>
      <c r="EV60" s="6">
        <f t="shared" si="46"/>
        <v>552</v>
      </c>
      <c r="EW60" s="6">
        <f t="shared" si="46"/>
        <v>560</v>
      </c>
      <c r="EX60" s="6">
        <f t="shared" si="46"/>
        <v>568</v>
      </c>
      <c r="EY60" s="6">
        <f t="shared" si="46"/>
        <v>576</v>
      </c>
      <c r="EZ60" s="6">
        <f t="shared" si="46"/>
        <v>584</v>
      </c>
      <c r="FA60" s="6">
        <f t="shared" si="46"/>
        <v>592</v>
      </c>
      <c r="FB60" s="6">
        <f t="shared" si="46"/>
        <v>600</v>
      </c>
      <c r="FC60" s="6">
        <f t="shared" si="46"/>
        <v>608</v>
      </c>
      <c r="FD60" s="6">
        <f t="shared" si="46"/>
        <v>616</v>
      </c>
      <c r="FE60" s="6">
        <f t="shared" si="46"/>
        <v>624</v>
      </c>
      <c r="FF60" s="6">
        <f t="shared" si="46"/>
        <v>632</v>
      </c>
      <c r="FG60" s="6">
        <f t="shared" si="46"/>
        <v>640</v>
      </c>
      <c r="FH60" s="6">
        <f t="shared" si="46"/>
        <v>648</v>
      </c>
      <c r="FI60" s="6">
        <f t="shared" si="46"/>
        <v>656</v>
      </c>
      <c r="FJ60" s="6">
        <f t="shared" si="46"/>
        <v>664</v>
      </c>
      <c r="FK60" s="6">
        <f t="shared" si="46"/>
        <v>672</v>
      </c>
      <c r="FL60" s="6">
        <f t="shared" si="46"/>
        <v>680</v>
      </c>
      <c r="FM60" s="6">
        <f t="shared" si="46"/>
        <v>688</v>
      </c>
      <c r="FN60" s="6">
        <f t="shared" si="46"/>
        <v>696</v>
      </c>
      <c r="FO60" s="6">
        <f t="shared" si="46"/>
        <v>704</v>
      </c>
      <c r="FP60" s="6">
        <f t="shared" si="46"/>
        <v>712</v>
      </c>
      <c r="FQ60" s="6">
        <f t="shared" si="46"/>
        <v>720</v>
      </c>
      <c r="FR60" s="6">
        <f t="shared" si="46"/>
        <v>728</v>
      </c>
      <c r="FS60" s="6">
        <f t="shared" si="46"/>
        <v>736</v>
      </c>
      <c r="FT60" s="6">
        <f t="shared" si="46"/>
        <v>744</v>
      </c>
      <c r="FU60" s="6">
        <f t="shared" si="46"/>
        <v>752</v>
      </c>
      <c r="FV60" s="6">
        <f t="shared" si="46"/>
        <v>760</v>
      </c>
      <c r="FW60" s="6">
        <f t="shared" si="46"/>
        <v>768</v>
      </c>
      <c r="FX60" s="6">
        <f t="shared" si="46"/>
        <v>776</v>
      </c>
      <c r="FY60" s="6">
        <f t="shared" si="46"/>
        <v>784</v>
      </c>
      <c r="FZ60" s="6">
        <f t="shared" si="46"/>
        <v>792</v>
      </c>
      <c r="GA60" s="6">
        <f t="shared" si="46"/>
        <v>800</v>
      </c>
      <c r="GB60" s="6">
        <f t="shared" si="46"/>
        <v>808</v>
      </c>
      <c r="GC60" s="6">
        <f t="shared" si="46"/>
        <v>816</v>
      </c>
      <c r="GD60" s="6">
        <f t="shared" si="46"/>
        <v>824</v>
      </c>
      <c r="GE60" s="6">
        <f t="shared" si="46"/>
        <v>832</v>
      </c>
      <c r="GF60" s="6">
        <f t="shared" si="46"/>
        <v>840</v>
      </c>
      <c r="GG60" s="6">
        <f t="shared" si="46"/>
        <v>848</v>
      </c>
      <c r="GH60" s="6">
        <f t="shared" si="46"/>
        <v>856</v>
      </c>
      <c r="GI60" s="6">
        <f t="shared" si="46"/>
        <v>864</v>
      </c>
    </row>
    <row r="61" spans="39:332" x14ac:dyDescent="0.25">
      <c r="AM61" s="6" t="s">
        <v>347</v>
      </c>
      <c r="CF61" s="6" t="str">
        <f>MID($CF$57,CE60+1,8)</f>
        <v>01000000</v>
      </c>
      <c r="CG61" s="6" t="str">
        <f t="shared" ref="CG61" si="47">MID($CF$57,CF60+1,8)</f>
        <v>11100100</v>
      </c>
      <c r="CH61" s="6" t="str">
        <f t="shared" ref="CH61" si="48">MID($CF$57,CG60+1,8)</f>
        <v>10000110</v>
      </c>
      <c r="CI61" s="6" t="str">
        <f t="shared" ref="CI61" si="49">MID($CF$57,CH60+1,8)</f>
        <v>01010110</v>
      </c>
      <c r="CJ61" s="6" t="str">
        <f t="shared" ref="CJ61" si="50">MID($CF$57,CI60+1,8)</f>
        <v>11000110</v>
      </c>
      <c r="CK61" s="6" t="str">
        <f t="shared" ref="CK61" si="51">MID($CF$57,CJ60+1,8)</f>
        <v>11000110</v>
      </c>
      <c r="CL61" s="6" t="str">
        <f t="shared" ref="CL61" si="52">MID($CF$57,CK60+1,8)</f>
        <v>11110010</v>
      </c>
      <c r="CM61" s="6" t="str">
        <f t="shared" ref="CM61" si="53">MID($CF$57,CL60+1,8)</f>
        <v>00000110</v>
      </c>
      <c r="CN61" s="6" t="str">
        <f t="shared" ref="CN61" si="54">MID($CF$57,CM60+1,8)</f>
        <v>00100110</v>
      </c>
      <c r="CO61" s="6" t="str">
        <f t="shared" ref="CO61" si="55">MID($CF$57,CN60+1,8)</f>
        <v>10010111</v>
      </c>
      <c r="CP61" s="6" t="str">
        <f t="shared" ref="CP61" si="56">MID($CF$57,CO60+1,8)</f>
        <v>01000110</v>
      </c>
      <c r="CQ61" s="6" t="str">
        <f t="shared" ref="CQ61" si="57">MID($CF$57,CP60+1,8)</f>
        <v>00110110</v>
      </c>
      <c r="CR61" s="6" t="str">
        <f t="shared" ref="CR61" si="58">MID($CF$57,CQ60+1,8)</f>
        <v>11110110</v>
      </c>
      <c r="CS61" s="6" t="str">
        <f t="shared" ref="CS61" si="59">MID($CF$57,CR60+1,8)</f>
        <v>10010110</v>
      </c>
      <c r="CT61" s="6" t="str">
        <f t="shared" ref="CT61" si="60">MID($CF$57,CS60+1,8)</f>
        <v>11100010</v>
      </c>
      <c r="CU61" s="6" t="str">
        <f t="shared" ref="CU61" si="61">MID($CF$57,CT60+1,8)</f>
        <v>00010000</v>
      </c>
      <c r="CV61" s="6" t="str">
        <f t="shared" ref="CV61" si="62">MID($CF$57,CU60+1,8)</f>
        <v>11101100</v>
      </c>
      <c r="CW61" s="6" t="str">
        <f t="shared" ref="CW61" si="63">MID($CF$57,CV60+1,8)</f>
        <v>00010001</v>
      </c>
      <c r="CX61" s="6" t="str">
        <f t="shared" ref="CX61" si="64">MID($CF$57,CW60+1,8)</f>
        <v>11101100</v>
      </c>
      <c r="CY61" s="6" t="str">
        <f t="shared" ref="CY61" si="65">MID($CF$57,CX60+1,8)</f>
        <v>00010001</v>
      </c>
      <c r="CZ61" s="6" t="str">
        <f t="shared" ref="CZ61" si="66">MID($CF$57,CY60+1,8)</f>
        <v>11101100</v>
      </c>
      <c r="DA61" s="6" t="str">
        <f t="shared" ref="DA61" si="67">MID($CF$57,CZ60+1,8)</f>
        <v>00010001</v>
      </c>
      <c r="DB61" s="6" t="str">
        <f t="shared" ref="DB61" si="68">MID($CF$57,DA60+1,8)</f>
        <v>11101100</v>
      </c>
      <c r="DC61" s="6" t="str">
        <f t="shared" ref="DC61" si="69">MID($CF$57,DB60+1,8)</f>
        <v>00010001</v>
      </c>
      <c r="DD61" s="6" t="str">
        <f t="shared" ref="DD61" si="70">MID($CF$57,DC60+1,8)</f>
        <v>11101100</v>
      </c>
      <c r="DE61" s="6" t="str">
        <f t="shared" ref="DE61" si="71">MID($CF$57,DD60+1,8)</f>
        <v>00010001</v>
      </c>
      <c r="DF61" s="6" t="str">
        <f t="shared" ref="DF61" si="72">MID($CF$57,DE60+1,8)</f>
        <v>11101100</v>
      </c>
      <c r="DG61" s="6" t="str">
        <f t="shared" ref="DG61" si="73">MID($CF$57,DF60+1,8)</f>
        <v>00010001</v>
      </c>
      <c r="DH61" s="6" t="str">
        <f t="shared" ref="DH61" si="74">MID($CF$57,DG60+1,8)</f>
        <v>11101100</v>
      </c>
      <c r="DI61" s="6" t="str">
        <f t="shared" ref="DI61" si="75">MID($CF$57,DH60+1,8)</f>
        <v>00010001</v>
      </c>
      <c r="DJ61" s="6" t="str">
        <f t="shared" ref="DJ61" si="76">MID($CF$57,DI60+1,8)</f>
        <v>11101100</v>
      </c>
      <c r="DK61" s="6" t="str">
        <f t="shared" ref="DK61" si="77">MID($CF$57,DJ60+1,8)</f>
        <v>00010001</v>
      </c>
      <c r="DL61" s="6" t="str">
        <f t="shared" ref="DL61" si="78">MID($CF$57,DK60+1,8)</f>
        <v>11101100</v>
      </c>
      <c r="DM61" s="6" t="str">
        <f t="shared" ref="DM61" si="79">MID($CF$57,DL60+1,8)</f>
        <v>00010001</v>
      </c>
      <c r="DN61" s="6" t="str">
        <f t="shared" ref="DN61" si="80">MID($CF$57,DM60+1,8)</f>
        <v>11101100</v>
      </c>
      <c r="DO61" s="6" t="str">
        <f t="shared" ref="DO61" si="81">MID($CF$57,DN60+1,8)</f>
        <v>00010001</v>
      </c>
      <c r="DP61" s="6" t="str">
        <f t="shared" ref="DP61" si="82">MID($CF$57,DO60+1,8)</f>
        <v>11101100</v>
      </c>
      <c r="DQ61" s="6" t="str">
        <f t="shared" ref="DQ61" si="83">MID($CF$57,DP60+1,8)</f>
        <v>00010001</v>
      </c>
      <c r="DR61" s="6" t="str">
        <f t="shared" ref="DR61" si="84">MID($CF$57,DQ60+1,8)</f>
        <v>11101100</v>
      </c>
      <c r="DS61" s="6" t="str">
        <f t="shared" ref="DS61" si="85">MID($CF$57,DR60+1,8)</f>
        <v>00010001</v>
      </c>
      <c r="DT61" s="6" t="str">
        <f t="shared" ref="DT61" si="86">MID($CF$57,DS60+1,8)</f>
        <v>11101100</v>
      </c>
      <c r="DU61" s="6" t="str">
        <f t="shared" ref="DU61" si="87">MID($CF$57,DT60+1,8)</f>
        <v>00010001</v>
      </c>
      <c r="DV61" s="6" t="str">
        <f t="shared" ref="DV61" si="88">MID($CF$57,DU60+1,8)</f>
        <v>11101100</v>
      </c>
      <c r="DW61" s="6" t="str">
        <f t="shared" ref="DW61" si="89">MID($CF$57,DV60+1,8)</f>
        <v>00010001</v>
      </c>
      <c r="DX61" s="6" t="str">
        <f t="shared" ref="DX61" si="90">MID($CF$57,DW60+1,8)</f>
        <v>11101100</v>
      </c>
      <c r="DY61" s="6" t="str">
        <f t="shared" ref="DY61" si="91">MID($CF$57,DX60+1,8)</f>
        <v>00010001</v>
      </c>
      <c r="DZ61" s="6" t="str">
        <f t="shared" ref="DZ61" si="92">MID($CF$57,DY60+1,8)</f>
        <v>11101100</v>
      </c>
      <c r="EA61" s="6" t="str">
        <f t="shared" ref="EA61" si="93">MID($CF$57,DZ60+1,8)</f>
        <v>00010001</v>
      </c>
      <c r="EB61" s="6" t="str">
        <f t="shared" ref="EB61" si="94">MID($CF$57,EA60+1,8)</f>
        <v>11101100</v>
      </c>
      <c r="EC61" s="6" t="str">
        <f t="shared" ref="EC61" si="95">MID($CF$57,EB60+1,8)</f>
        <v>00010001</v>
      </c>
      <c r="ED61" s="6" t="str">
        <f t="shared" ref="ED61" si="96">MID($CF$57,EC60+1,8)</f>
        <v>11101100</v>
      </c>
      <c r="EE61" s="6" t="str">
        <f t="shared" ref="EE61" si="97">MID($CF$57,ED60+1,8)</f>
        <v>00010001</v>
      </c>
      <c r="EF61" s="6" t="str">
        <f t="shared" ref="EF61" si="98">MID($CF$57,EE60+1,8)</f>
        <v>11101100</v>
      </c>
      <c r="EG61" s="6" t="str">
        <f t="shared" ref="EG61" si="99">MID($CF$57,EF60+1,8)</f>
        <v>00010001</v>
      </c>
      <c r="EH61" s="6" t="str">
        <f t="shared" ref="EH61" si="100">MID($CF$57,EG60+1,8)</f>
        <v>11101100</v>
      </c>
      <c r="EI61" s="6" t="str">
        <f t="shared" ref="EI61" si="101">MID($CF$57,EH60+1,8)</f>
        <v>00010001</v>
      </c>
      <c r="EJ61" s="6" t="str">
        <f t="shared" ref="EJ61" si="102">MID($CF$57,EI60+1,8)</f>
        <v>11101100</v>
      </c>
      <c r="EK61" s="6" t="str">
        <f t="shared" ref="EK61" si="103">MID($CF$57,EJ60+1,8)</f>
        <v>00010001</v>
      </c>
      <c r="EL61" s="6" t="str">
        <f t="shared" ref="EL61" si="104">MID($CF$57,EK60+1,8)</f>
        <v>11101100</v>
      </c>
      <c r="EM61" s="6" t="str">
        <f t="shared" ref="EM61" si="105">MID($CF$57,EL60+1,8)</f>
        <v>00010001</v>
      </c>
      <c r="EN61" s="6" t="str">
        <f t="shared" ref="EN61" si="106">MID($CF$57,EM60+1,8)</f>
        <v>11101100</v>
      </c>
      <c r="EO61" s="6" t="str">
        <f t="shared" ref="EO61" si="107">MID($CF$57,EN60+1,8)</f>
        <v>00010001</v>
      </c>
      <c r="EP61" s="6" t="str">
        <f t="shared" ref="EP61" si="108">MID($CF$57,EO60+1,8)</f>
        <v>11101100</v>
      </c>
      <c r="EQ61" s="6" t="str">
        <f t="shared" ref="EQ61" si="109">MID($CF$57,EP60+1,8)</f>
        <v>00010001</v>
      </c>
      <c r="ER61" s="6" t="str">
        <f t="shared" ref="ER61" si="110">MID($CF$57,EQ60+1,8)</f>
        <v>11101100</v>
      </c>
      <c r="ES61" s="6" t="str">
        <f t="shared" ref="ES61" si="111">MID($CF$57,ER60+1,8)</f>
        <v>00010001</v>
      </c>
      <c r="ET61" s="6" t="str">
        <f t="shared" ref="ET61" si="112">MID($CF$57,ES60+1,8)</f>
        <v>11101100</v>
      </c>
      <c r="EU61" s="6" t="str">
        <f t="shared" ref="EU61" si="113">MID($CF$57,ET60+1,8)</f>
        <v>00010001</v>
      </c>
      <c r="EV61" s="6" t="str">
        <f t="shared" ref="EV61" si="114">MID($CF$57,EU60+1,8)</f>
        <v>11101100</v>
      </c>
      <c r="EW61" s="6" t="str">
        <f t="shared" ref="EW61" si="115">MID($CF$57,EV60+1,8)</f>
        <v>00010001</v>
      </c>
      <c r="EX61" s="6" t="str">
        <f t="shared" ref="EX61" si="116">MID($CF$57,EW60+1,8)</f>
        <v>11101100</v>
      </c>
      <c r="EY61" s="6" t="str">
        <f t="shared" ref="EY61" si="117">MID($CF$57,EX60+1,8)</f>
        <v>00010001</v>
      </c>
      <c r="EZ61" s="6" t="str">
        <f t="shared" ref="EZ61" si="118">MID($CF$57,EY60+1,8)</f>
        <v>11101100</v>
      </c>
      <c r="FA61" s="6" t="str">
        <f t="shared" ref="FA61" si="119">MID($CF$57,EZ60+1,8)</f>
        <v>00010001</v>
      </c>
      <c r="FB61" s="6" t="str">
        <f t="shared" ref="FB61" si="120">MID($CF$57,FA60+1,8)</f>
        <v>11101100</v>
      </c>
      <c r="FC61" s="6" t="str">
        <f t="shared" ref="FC61" si="121">MID($CF$57,FB60+1,8)</f>
        <v>00010001</v>
      </c>
      <c r="FD61" s="6" t="str">
        <f t="shared" ref="FD61" si="122">MID($CF$57,FC60+1,8)</f>
        <v>11101100</v>
      </c>
      <c r="FE61" s="6" t="str">
        <f t="shared" ref="FE61" si="123">MID($CF$57,FD60+1,8)</f>
        <v>00010001</v>
      </c>
      <c r="FF61" s="6" t="str">
        <f t="shared" ref="FF61" si="124">MID($CF$57,FE60+1,8)</f>
        <v>11101100</v>
      </c>
      <c r="FG61" s="6" t="str">
        <f t="shared" ref="FG61" si="125">MID($CF$57,FF60+1,8)</f>
        <v>00010001</v>
      </c>
      <c r="FH61" s="6" t="str">
        <f t="shared" ref="FH61" si="126">MID($CF$57,FG60+1,8)</f>
        <v>11101100</v>
      </c>
      <c r="FI61" s="6" t="str">
        <f t="shared" ref="FI61" si="127">MID($CF$57,FH60+1,8)</f>
        <v>00010001</v>
      </c>
      <c r="FJ61" s="6" t="str">
        <f t="shared" ref="FJ61" si="128">MID($CF$57,FI60+1,8)</f>
        <v>11101100</v>
      </c>
      <c r="FK61" s="6" t="str">
        <f t="shared" ref="FK61" si="129">MID($CF$57,FJ60+1,8)</f>
        <v>00010001</v>
      </c>
      <c r="FL61" s="6" t="str">
        <f t="shared" ref="FL61" si="130">MID($CF$57,FK60+1,8)</f>
        <v>11101100</v>
      </c>
      <c r="FM61" s="6" t="str">
        <f t="shared" ref="FM61" si="131">MID($CF$57,FL60+1,8)</f>
        <v>00010001</v>
      </c>
      <c r="FN61" s="6" t="str">
        <f t="shared" ref="FN61" si="132">MID($CF$57,FM60+1,8)</f>
        <v>11101100</v>
      </c>
      <c r="FO61" s="6" t="str">
        <f t="shared" ref="FO61" si="133">MID($CF$57,FN60+1,8)</f>
        <v>00010001</v>
      </c>
      <c r="FP61" s="6" t="str">
        <f t="shared" ref="FP61" si="134">MID($CF$57,FO60+1,8)</f>
        <v>11101100</v>
      </c>
      <c r="FQ61" s="6" t="str">
        <f t="shared" ref="FQ61" si="135">MID($CF$57,FP60+1,8)</f>
        <v>00010001</v>
      </c>
      <c r="FR61" s="6" t="str">
        <f t="shared" ref="FR61" si="136">MID($CF$57,FQ60+1,8)</f>
        <v>11101100</v>
      </c>
      <c r="FS61" s="6" t="str">
        <f t="shared" ref="FS61" si="137">MID($CF$57,FR60+1,8)</f>
        <v>00010001</v>
      </c>
      <c r="FT61" s="6" t="str">
        <f t="shared" ref="FT61" si="138">MID($CF$57,FS60+1,8)</f>
        <v>11101100</v>
      </c>
      <c r="FU61" s="6" t="str">
        <f t="shared" ref="FU61" si="139">MID($CF$57,FT60+1,8)</f>
        <v>00010001</v>
      </c>
      <c r="FV61" s="6" t="str">
        <f t="shared" ref="FV61" si="140">MID($CF$57,FU60+1,8)</f>
        <v>11101100</v>
      </c>
      <c r="FW61" s="6" t="str">
        <f t="shared" ref="FW61" si="141">MID($CF$57,FV60+1,8)</f>
        <v>00010001</v>
      </c>
      <c r="FX61" s="6" t="str">
        <f t="shared" ref="FX61" si="142">MID($CF$57,FW60+1,8)</f>
        <v>11101100</v>
      </c>
      <c r="FY61" s="6" t="str">
        <f t="shared" ref="FY61" si="143">MID($CF$57,FX60+1,8)</f>
        <v>00010001</v>
      </c>
      <c r="FZ61" s="6" t="str">
        <f t="shared" ref="FZ61" si="144">MID($CF$57,FY60+1,8)</f>
        <v>11101100</v>
      </c>
      <c r="GA61" s="6" t="str">
        <f t="shared" ref="GA61" si="145">MID($CF$57,FZ60+1,8)</f>
        <v>00010001</v>
      </c>
      <c r="GB61" s="6" t="str">
        <f t="shared" ref="GB61" si="146">MID($CF$57,GA60+1,8)</f>
        <v>11101100</v>
      </c>
      <c r="GC61" s="6" t="str">
        <f t="shared" ref="GC61" si="147">MID($CF$57,GB60+1,8)</f>
        <v>00010001</v>
      </c>
      <c r="GD61" s="6" t="str">
        <f t="shared" ref="GD61" si="148">MID($CF$57,GC60+1,8)</f>
        <v>11101100</v>
      </c>
      <c r="GE61" s="6" t="str">
        <f t="shared" ref="GE61" si="149">MID($CF$57,GD60+1,8)</f>
        <v>00010001</v>
      </c>
      <c r="GF61" s="6" t="str">
        <f t="shared" ref="GF61" si="150">MID($CF$57,GE60+1,8)</f>
        <v>11101100</v>
      </c>
      <c r="GG61" s="6" t="str">
        <f t="shared" ref="GG61" si="151">MID($CF$57,GF60+1,8)</f>
        <v>00010001</v>
      </c>
      <c r="GH61" s="6" t="str">
        <f t="shared" ref="GH61" si="152">MID($CF$57,GG60+1,8)</f>
        <v>11101100</v>
      </c>
      <c r="GI61" s="6" t="str">
        <f t="shared" ref="GI61" si="153">MID($CF$57,GH60+1,8)</f>
        <v>00010001</v>
      </c>
      <c r="HN61" t="s">
        <v>494</v>
      </c>
      <c r="HQ61" t="s">
        <v>491</v>
      </c>
    </row>
    <row r="62" spans="39:332" x14ac:dyDescent="0.25">
      <c r="AM62" s="7" t="s">
        <v>351</v>
      </c>
      <c r="CF62" s="7" t="s">
        <v>351</v>
      </c>
      <c r="HN62" t="s">
        <v>495</v>
      </c>
      <c r="HQ62" s="7" t="s">
        <v>350</v>
      </c>
    </row>
    <row r="63" spans="39:332" x14ac:dyDescent="0.25">
      <c r="AM63" s="6" t="s">
        <v>349</v>
      </c>
      <c r="CF63">
        <v>107</v>
      </c>
      <c r="CG63">
        <f>CF63-1</f>
        <v>106</v>
      </c>
      <c r="CH63">
        <f t="shared" ref="CH63:DW63" si="154">CG63-1</f>
        <v>105</v>
      </c>
      <c r="CI63">
        <f t="shared" si="154"/>
        <v>104</v>
      </c>
      <c r="CJ63">
        <f t="shared" si="154"/>
        <v>103</v>
      </c>
      <c r="CK63">
        <f t="shared" si="154"/>
        <v>102</v>
      </c>
      <c r="CL63">
        <f t="shared" si="154"/>
        <v>101</v>
      </c>
      <c r="CM63">
        <f t="shared" si="154"/>
        <v>100</v>
      </c>
      <c r="CN63">
        <f t="shared" si="154"/>
        <v>99</v>
      </c>
      <c r="CO63">
        <f t="shared" si="154"/>
        <v>98</v>
      </c>
      <c r="CP63">
        <f t="shared" si="154"/>
        <v>97</v>
      </c>
      <c r="CQ63">
        <f t="shared" si="154"/>
        <v>96</v>
      </c>
      <c r="CR63">
        <f t="shared" si="154"/>
        <v>95</v>
      </c>
      <c r="CS63">
        <f t="shared" si="154"/>
        <v>94</v>
      </c>
      <c r="CT63">
        <f t="shared" si="154"/>
        <v>93</v>
      </c>
      <c r="CU63">
        <f t="shared" si="154"/>
        <v>92</v>
      </c>
      <c r="CV63">
        <f t="shared" si="154"/>
        <v>91</v>
      </c>
      <c r="CW63">
        <f t="shared" si="154"/>
        <v>90</v>
      </c>
      <c r="CX63">
        <f t="shared" si="154"/>
        <v>89</v>
      </c>
      <c r="CY63">
        <f t="shared" si="154"/>
        <v>88</v>
      </c>
      <c r="CZ63">
        <f t="shared" si="154"/>
        <v>87</v>
      </c>
      <c r="DA63">
        <f t="shared" si="154"/>
        <v>86</v>
      </c>
      <c r="DB63">
        <f t="shared" si="154"/>
        <v>85</v>
      </c>
      <c r="DC63">
        <f t="shared" si="154"/>
        <v>84</v>
      </c>
      <c r="DD63">
        <f t="shared" si="154"/>
        <v>83</v>
      </c>
      <c r="DE63">
        <f t="shared" si="154"/>
        <v>82</v>
      </c>
      <c r="DF63">
        <f t="shared" si="154"/>
        <v>81</v>
      </c>
      <c r="DG63">
        <f t="shared" si="154"/>
        <v>80</v>
      </c>
      <c r="DH63">
        <f t="shared" si="154"/>
        <v>79</v>
      </c>
      <c r="DI63">
        <f t="shared" si="154"/>
        <v>78</v>
      </c>
      <c r="DJ63">
        <f t="shared" si="154"/>
        <v>77</v>
      </c>
      <c r="DK63">
        <f t="shared" si="154"/>
        <v>76</v>
      </c>
      <c r="DL63">
        <f t="shared" si="154"/>
        <v>75</v>
      </c>
      <c r="DM63">
        <f t="shared" si="154"/>
        <v>74</v>
      </c>
      <c r="DN63">
        <f t="shared" si="154"/>
        <v>73</v>
      </c>
      <c r="DO63">
        <f t="shared" si="154"/>
        <v>72</v>
      </c>
      <c r="DP63">
        <f t="shared" si="154"/>
        <v>71</v>
      </c>
      <c r="DQ63">
        <f t="shared" si="154"/>
        <v>70</v>
      </c>
      <c r="DR63">
        <f t="shared" si="154"/>
        <v>69</v>
      </c>
      <c r="DS63">
        <f t="shared" si="154"/>
        <v>68</v>
      </c>
      <c r="DT63">
        <f t="shared" si="154"/>
        <v>67</v>
      </c>
      <c r="DU63">
        <f t="shared" si="154"/>
        <v>66</v>
      </c>
      <c r="DV63">
        <f t="shared" si="154"/>
        <v>65</v>
      </c>
      <c r="DW63">
        <f t="shared" si="154"/>
        <v>64</v>
      </c>
      <c r="DX63">
        <f t="shared" ref="DX63" si="155">DW63-1</f>
        <v>63</v>
      </c>
      <c r="DY63">
        <f t="shared" ref="DY63" si="156">DX63-1</f>
        <v>62</v>
      </c>
      <c r="DZ63">
        <f t="shared" ref="DZ63" si="157">DY63-1</f>
        <v>61</v>
      </c>
      <c r="EA63">
        <f t="shared" ref="EA63" si="158">DZ63-1</f>
        <v>60</v>
      </c>
      <c r="EB63">
        <f t="shared" ref="EB63" si="159">EA63-1</f>
        <v>59</v>
      </c>
      <c r="EC63">
        <f t="shared" ref="EC63" si="160">EB63-1</f>
        <v>58</v>
      </c>
      <c r="ED63">
        <f t="shared" ref="ED63" si="161">EC63-1</f>
        <v>57</v>
      </c>
      <c r="EE63">
        <f t="shared" ref="EE63" si="162">ED63-1</f>
        <v>56</v>
      </c>
      <c r="EF63">
        <f t="shared" ref="EF63" si="163">EE63-1</f>
        <v>55</v>
      </c>
      <c r="EG63">
        <f t="shared" ref="EG63" si="164">EF63-1</f>
        <v>54</v>
      </c>
      <c r="EH63">
        <f t="shared" ref="EH63" si="165">EG63-1</f>
        <v>53</v>
      </c>
      <c r="EI63">
        <f t="shared" ref="EI63" si="166">EH63-1</f>
        <v>52</v>
      </c>
      <c r="EJ63">
        <f t="shared" ref="EJ63" si="167">EI63-1</f>
        <v>51</v>
      </c>
      <c r="EK63">
        <f t="shared" ref="EK63" si="168">EJ63-1</f>
        <v>50</v>
      </c>
      <c r="EL63">
        <f t="shared" ref="EL63" si="169">EK63-1</f>
        <v>49</v>
      </c>
      <c r="EM63">
        <f t="shared" ref="EM63" si="170">EL63-1</f>
        <v>48</v>
      </c>
      <c r="EN63">
        <f t="shared" ref="EN63" si="171">EM63-1</f>
        <v>47</v>
      </c>
      <c r="EO63">
        <f t="shared" ref="EO63" si="172">EN63-1</f>
        <v>46</v>
      </c>
      <c r="EP63">
        <f t="shared" ref="EP63" si="173">EO63-1</f>
        <v>45</v>
      </c>
      <c r="EQ63">
        <f t="shared" ref="EQ63" si="174">EP63-1</f>
        <v>44</v>
      </c>
      <c r="ER63">
        <f t="shared" ref="ER63" si="175">EQ63-1</f>
        <v>43</v>
      </c>
      <c r="ES63">
        <f t="shared" ref="ES63" si="176">ER63-1</f>
        <v>42</v>
      </c>
      <c r="ET63">
        <f t="shared" ref="ET63" si="177">ES63-1</f>
        <v>41</v>
      </c>
      <c r="EU63">
        <f t="shared" ref="EU63" si="178">ET63-1</f>
        <v>40</v>
      </c>
      <c r="EV63">
        <f t="shared" ref="EV63" si="179">EU63-1</f>
        <v>39</v>
      </c>
      <c r="EW63">
        <f t="shared" ref="EW63" si="180">EV63-1</f>
        <v>38</v>
      </c>
      <c r="EX63">
        <f t="shared" ref="EX63" si="181">EW63-1</f>
        <v>37</v>
      </c>
      <c r="EY63">
        <f t="shared" ref="EY63" si="182">EX63-1</f>
        <v>36</v>
      </c>
      <c r="EZ63">
        <f t="shared" ref="EZ63" si="183">EY63-1</f>
        <v>35</v>
      </c>
      <c r="FA63">
        <f t="shared" ref="FA63" si="184">EZ63-1</f>
        <v>34</v>
      </c>
      <c r="FB63">
        <f t="shared" ref="FB63" si="185">FA63-1</f>
        <v>33</v>
      </c>
      <c r="FC63">
        <f t="shared" ref="FC63" si="186">FB63-1</f>
        <v>32</v>
      </c>
      <c r="FD63">
        <f t="shared" ref="FD63" si="187">FC63-1</f>
        <v>31</v>
      </c>
      <c r="FE63">
        <f t="shared" ref="FE63" si="188">FD63-1</f>
        <v>30</v>
      </c>
      <c r="FF63">
        <f t="shared" ref="FF63" si="189">FE63-1</f>
        <v>29</v>
      </c>
      <c r="FG63">
        <f t="shared" ref="FG63" si="190">FF63-1</f>
        <v>28</v>
      </c>
      <c r="FH63">
        <f t="shared" ref="FH63" si="191">FG63-1</f>
        <v>27</v>
      </c>
      <c r="FI63">
        <f t="shared" ref="FI63" si="192">FH63-1</f>
        <v>26</v>
      </c>
      <c r="FJ63">
        <f t="shared" ref="FJ63" si="193">FI63-1</f>
        <v>25</v>
      </c>
      <c r="FK63">
        <f t="shared" ref="FK63" si="194">FJ63-1</f>
        <v>24</v>
      </c>
      <c r="FL63">
        <f t="shared" ref="FL63" si="195">FK63-1</f>
        <v>23</v>
      </c>
      <c r="FM63">
        <f t="shared" ref="FM63" si="196">FL63-1</f>
        <v>22</v>
      </c>
      <c r="FN63">
        <f t="shared" ref="FN63" si="197">FM63-1</f>
        <v>21</v>
      </c>
      <c r="FO63">
        <f t="shared" ref="FO63" si="198">FN63-1</f>
        <v>20</v>
      </c>
      <c r="FP63">
        <f t="shared" ref="FP63" si="199">FO63-1</f>
        <v>19</v>
      </c>
      <c r="FQ63">
        <f t="shared" ref="FQ63" si="200">FP63-1</f>
        <v>18</v>
      </c>
      <c r="FR63">
        <f t="shared" ref="FR63" si="201">FQ63-1</f>
        <v>17</v>
      </c>
      <c r="FS63">
        <f t="shared" ref="FS63" si="202">FR63-1</f>
        <v>16</v>
      </c>
      <c r="FT63">
        <f t="shared" ref="FT63" si="203">FS63-1</f>
        <v>15</v>
      </c>
      <c r="FU63">
        <f t="shared" ref="FU63" si="204">FT63-1</f>
        <v>14</v>
      </c>
      <c r="FV63">
        <f t="shared" ref="FV63" si="205">FU63-1</f>
        <v>13</v>
      </c>
      <c r="FW63">
        <f t="shared" ref="FW63" si="206">FV63-1</f>
        <v>12</v>
      </c>
      <c r="FX63">
        <f t="shared" ref="FX63" si="207">FW63-1</f>
        <v>11</v>
      </c>
      <c r="FY63">
        <f t="shared" ref="FY63" si="208">FX63-1</f>
        <v>10</v>
      </c>
      <c r="FZ63">
        <f t="shared" ref="FZ63" si="209">FY63-1</f>
        <v>9</v>
      </c>
      <c r="GA63">
        <f t="shared" ref="GA63" si="210">FZ63-1</f>
        <v>8</v>
      </c>
      <c r="GB63">
        <f t="shared" ref="GB63" si="211">GA63-1</f>
        <v>7</v>
      </c>
      <c r="GC63">
        <f t="shared" ref="GC63" si="212">GB63-1</f>
        <v>6</v>
      </c>
      <c r="GD63">
        <f t="shared" ref="GD63" si="213">GC63-1</f>
        <v>5</v>
      </c>
      <c r="GE63">
        <f t="shared" ref="GE63" si="214">GD63-1</f>
        <v>4</v>
      </c>
      <c r="GF63">
        <f t="shared" ref="GF63" si="215">GE63-1</f>
        <v>3</v>
      </c>
      <c r="GG63">
        <f t="shared" ref="GG63" si="216">GF63-1</f>
        <v>2</v>
      </c>
      <c r="GH63">
        <f t="shared" ref="GH63" si="217">GG63-1</f>
        <v>1</v>
      </c>
      <c r="GI63">
        <f t="shared" ref="GI63" si="218">GH63-1</f>
        <v>0</v>
      </c>
      <c r="GJ63">
        <f t="shared" ref="GJ63" si="219">GI63-1</f>
        <v>-1</v>
      </c>
      <c r="GK63">
        <f t="shared" ref="GK63" si="220">GJ63-1</f>
        <v>-2</v>
      </c>
      <c r="GL63">
        <f t="shared" ref="GL63" si="221">GK63-1</f>
        <v>-3</v>
      </c>
      <c r="GM63">
        <f t="shared" ref="GM63" si="222">GL63-1</f>
        <v>-4</v>
      </c>
      <c r="GN63">
        <f t="shared" ref="GN63" si="223">GM63-1</f>
        <v>-5</v>
      </c>
      <c r="GO63">
        <f t="shared" ref="GO63" si="224">GN63-1</f>
        <v>-6</v>
      </c>
      <c r="GP63">
        <f t="shared" ref="GP63" si="225">GO63-1</f>
        <v>-7</v>
      </c>
      <c r="GQ63">
        <f t="shared" ref="GQ63" si="226">GP63-1</f>
        <v>-8</v>
      </c>
      <c r="GR63">
        <f t="shared" ref="GR63" si="227">GQ63-1</f>
        <v>-9</v>
      </c>
      <c r="GS63">
        <f t="shared" ref="GS63" si="228">GR63-1</f>
        <v>-10</v>
      </c>
      <c r="GT63">
        <f t="shared" ref="GT63" si="229">GS63-1</f>
        <v>-11</v>
      </c>
      <c r="GU63">
        <f t="shared" ref="GU63" si="230">GT63-1</f>
        <v>-12</v>
      </c>
      <c r="GV63">
        <f t="shared" ref="GV63" si="231">GU63-1</f>
        <v>-13</v>
      </c>
      <c r="GW63">
        <f t="shared" ref="GW63" si="232">GV63-1</f>
        <v>-14</v>
      </c>
      <c r="GX63">
        <f t="shared" ref="GX63" si="233">GW63-1</f>
        <v>-15</v>
      </c>
      <c r="GY63">
        <f t="shared" ref="GY63" si="234">GX63-1</f>
        <v>-16</v>
      </c>
      <c r="GZ63">
        <f t="shared" ref="GZ63" si="235">GY63-1</f>
        <v>-17</v>
      </c>
      <c r="HA63">
        <f t="shared" ref="HA63" si="236">GZ63-1</f>
        <v>-18</v>
      </c>
      <c r="HB63">
        <f t="shared" ref="HB63" si="237">HA63-1</f>
        <v>-19</v>
      </c>
      <c r="HC63">
        <f t="shared" ref="HC63" si="238">HB63-1</f>
        <v>-20</v>
      </c>
      <c r="HD63">
        <f t="shared" ref="HD63" si="239">HC63-1</f>
        <v>-21</v>
      </c>
      <c r="HE63">
        <f t="shared" ref="HE63" si="240">HD63-1</f>
        <v>-22</v>
      </c>
      <c r="HF63">
        <f t="shared" ref="HF63" si="241">HE63-1</f>
        <v>-23</v>
      </c>
      <c r="HG63">
        <f t="shared" ref="HG63" si="242">HF63-1</f>
        <v>-24</v>
      </c>
      <c r="HH63">
        <f t="shared" ref="HH63" si="243">HG63-1</f>
        <v>-25</v>
      </c>
      <c r="HI63">
        <f t="shared" ref="HI63" si="244">HH63-1</f>
        <v>-26</v>
      </c>
      <c r="HN63" t="s">
        <v>346</v>
      </c>
      <c r="HO63" t="s">
        <v>498</v>
      </c>
      <c r="HQ63">
        <v>26</v>
      </c>
      <c r="HR63">
        <f>HQ63-1</f>
        <v>25</v>
      </c>
      <c r="HS63">
        <f t="shared" ref="HS63:IX63" si="245">HR63-1</f>
        <v>24</v>
      </c>
      <c r="HT63">
        <f t="shared" si="245"/>
        <v>23</v>
      </c>
      <c r="HU63">
        <f t="shared" si="245"/>
        <v>22</v>
      </c>
      <c r="HV63">
        <f t="shared" si="245"/>
        <v>21</v>
      </c>
      <c r="HW63">
        <f t="shared" si="245"/>
        <v>20</v>
      </c>
      <c r="HX63">
        <f t="shared" si="245"/>
        <v>19</v>
      </c>
      <c r="HY63">
        <f t="shared" si="245"/>
        <v>18</v>
      </c>
      <c r="HZ63">
        <f t="shared" si="245"/>
        <v>17</v>
      </c>
      <c r="IA63">
        <f t="shared" si="245"/>
        <v>16</v>
      </c>
      <c r="IB63">
        <f t="shared" si="245"/>
        <v>15</v>
      </c>
      <c r="IC63">
        <f t="shared" si="245"/>
        <v>14</v>
      </c>
      <c r="ID63">
        <f t="shared" si="245"/>
        <v>13</v>
      </c>
      <c r="IE63">
        <f t="shared" si="245"/>
        <v>12</v>
      </c>
      <c r="IF63">
        <f t="shared" si="245"/>
        <v>11</v>
      </c>
      <c r="IG63">
        <f t="shared" si="245"/>
        <v>10</v>
      </c>
      <c r="IH63">
        <f t="shared" si="245"/>
        <v>9</v>
      </c>
      <c r="II63">
        <f t="shared" si="245"/>
        <v>8</v>
      </c>
      <c r="IJ63">
        <f t="shared" si="245"/>
        <v>7</v>
      </c>
      <c r="IK63">
        <f t="shared" si="245"/>
        <v>6</v>
      </c>
      <c r="IL63">
        <f t="shared" si="245"/>
        <v>5</v>
      </c>
      <c r="IM63">
        <f t="shared" si="245"/>
        <v>4</v>
      </c>
      <c r="IN63">
        <f t="shared" si="245"/>
        <v>3</v>
      </c>
      <c r="IO63">
        <f t="shared" si="245"/>
        <v>2</v>
      </c>
      <c r="IP63">
        <f t="shared" si="245"/>
        <v>1</v>
      </c>
      <c r="IQ63">
        <f t="shared" si="245"/>
        <v>0</v>
      </c>
      <c r="IR63">
        <f t="shared" si="245"/>
        <v>-1</v>
      </c>
      <c r="IS63">
        <f t="shared" si="245"/>
        <v>-2</v>
      </c>
      <c r="IT63">
        <f t="shared" si="245"/>
        <v>-3</v>
      </c>
      <c r="IU63">
        <f t="shared" si="245"/>
        <v>-4</v>
      </c>
      <c r="IV63">
        <f t="shared" si="245"/>
        <v>-5</v>
      </c>
      <c r="IW63">
        <f t="shared" si="245"/>
        <v>-6</v>
      </c>
      <c r="IX63">
        <f t="shared" si="245"/>
        <v>-7</v>
      </c>
      <c r="IY63">
        <f t="shared" ref="IY63" si="246">IX63-1</f>
        <v>-8</v>
      </c>
      <c r="IZ63">
        <f t="shared" ref="IZ63" si="247">IY63-1</f>
        <v>-9</v>
      </c>
      <c r="JA63">
        <f t="shared" ref="JA63" si="248">IZ63-1</f>
        <v>-10</v>
      </c>
      <c r="JB63">
        <f t="shared" ref="JB63" si="249">JA63-1</f>
        <v>-11</v>
      </c>
      <c r="JC63">
        <f t="shared" ref="JC63" si="250">JB63-1</f>
        <v>-12</v>
      </c>
      <c r="JD63">
        <f t="shared" ref="JD63" si="251">JC63-1</f>
        <v>-13</v>
      </c>
      <c r="JE63">
        <f t="shared" ref="JE63" si="252">JD63-1</f>
        <v>-14</v>
      </c>
      <c r="JF63">
        <f t="shared" ref="JF63" si="253">JE63-1</f>
        <v>-15</v>
      </c>
      <c r="JG63">
        <f t="shared" ref="JG63" si="254">JF63-1</f>
        <v>-16</v>
      </c>
      <c r="JH63">
        <f t="shared" ref="JH63" si="255">JG63-1</f>
        <v>-17</v>
      </c>
      <c r="JI63">
        <f t="shared" ref="JI63" si="256">JH63-1</f>
        <v>-18</v>
      </c>
      <c r="JJ63">
        <f t="shared" ref="JJ63" si="257">JI63-1</f>
        <v>-19</v>
      </c>
      <c r="JK63">
        <f t="shared" ref="JK63" si="258">JJ63-1</f>
        <v>-20</v>
      </c>
      <c r="JL63">
        <f t="shared" ref="JL63" si="259">JK63-1</f>
        <v>-21</v>
      </c>
      <c r="JM63">
        <f t="shared" ref="JM63" si="260">JL63-1</f>
        <v>-22</v>
      </c>
      <c r="JN63">
        <f t="shared" ref="JN63" si="261">JM63-1</f>
        <v>-23</v>
      </c>
      <c r="JO63">
        <f t="shared" ref="JO63" si="262">JN63-1</f>
        <v>-24</v>
      </c>
      <c r="JP63">
        <f t="shared" ref="JP63" si="263">JO63-1</f>
        <v>-25</v>
      </c>
      <c r="JQ63">
        <f t="shared" ref="JQ63" si="264">JP63-1</f>
        <v>-26</v>
      </c>
      <c r="JR63">
        <f t="shared" ref="JR63" si="265">JQ63-1</f>
        <v>-27</v>
      </c>
      <c r="JS63">
        <f t="shared" ref="JS63" si="266">JR63-1</f>
        <v>-28</v>
      </c>
      <c r="JT63">
        <f t="shared" ref="JT63" si="267">JS63-1</f>
        <v>-29</v>
      </c>
      <c r="JU63">
        <f t="shared" ref="JU63" si="268">JT63-1</f>
        <v>-30</v>
      </c>
      <c r="JV63">
        <f t="shared" ref="JV63" si="269">JU63-1</f>
        <v>-31</v>
      </c>
      <c r="JW63">
        <f t="shared" ref="JW63" si="270">JV63-1</f>
        <v>-32</v>
      </c>
      <c r="JX63">
        <f t="shared" ref="JX63" si="271">JW63-1</f>
        <v>-33</v>
      </c>
      <c r="JY63">
        <f t="shared" ref="JY63" si="272">JX63-1</f>
        <v>-34</v>
      </c>
      <c r="JZ63">
        <f t="shared" ref="JZ63" si="273">JY63-1</f>
        <v>-35</v>
      </c>
      <c r="KA63">
        <f t="shared" ref="KA63" si="274">JZ63-1</f>
        <v>-36</v>
      </c>
      <c r="KB63">
        <f t="shared" ref="KB63" si="275">KA63-1</f>
        <v>-37</v>
      </c>
      <c r="KC63">
        <f t="shared" ref="KC63" si="276">KB63-1</f>
        <v>-38</v>
      </c>
      <c r="KD63">
        <f t="shared" ref="KD63" si="277">KC63-1</f>
        <v>-39</v>
      </c>
      <c r="KE63">
        <f t="shared" ref="KE63" si="278">KD63-1</f>
        <v>-40</v>
      </c>
      <c r="KF63">
        <f t="shared" ref="KF63" si="279">KE63-1</f>
        <v>-41</v>
      </c>
      <c r="KG63">
        <f t="shared" ref="KG63" si="280">KF63-1</f>
        <v>-42</v>
      </c>
      <c r="KH63">
        <f t="shared" ref="KH63" si="281">KG63-1</f>
        <v>-43</v>
      </c>
      <c r="KI63">
        <f t="shared" ref="KI63" si="282">KH63-1</f>
        <v>-44</v>
      </c>
      <c r="KJ63">
        <f t="shared" ref="KJ63" si="283">KI63-1</f>
        <v>-45</v>
      </c>
      <c r="KK63">
        <f t="shared" ref="KK63" si="284">KJ63-1</f>
        <v>-46</v>
      </c>
      <c r="KL63">
        <f t="shared" ref="KL63" si="285">KK63-1</f>
        <v>-47</v>
      </c>
      <c r="KM63">
        <f t="shared" ref="KM63" si="286">KL63-1</f>
        <v>-48</v>
      </c>
      <c r="KN63">
        <f t="shared" ref="KN63" si="287">KM63-1</f>
        <v>-49</v>
      </c>
      <c r="KO63">
        <f t="shared" ref="KO63" si="288">KN63-1</f>
        <v>-50</v>
      </c>
      <c r="KP63">
        <f t="shared" ref="KP63" si="289">KO63-1</f>
        <v>-51</v>
      </c>
      <c r="KQ63">
        <f t="shared" ref="KQ63" si="290">KP63-1</f>
        <v>-52</v>
      </c>
      <c r="KR63">
        <f t="shared" ref="KR63" si="291">KQ63-1</f>
        <v>-53</v>
      </c>
      <c r="KS63">
        <f t="shared" ref="KS63" si="292">KR63-1</f>
        <v>-54</v>
      </c>
      <c r="KT63">
        <f t="shared" ref="KT63" si="293">KS63-1</f>
        <v>-55</v>
      </c>
      <c r="KU63">
        <f t="shared" ref="KU63" si="294">KT63-1</f>
        <v>-56</v>
      </c>
      <c r="KV63">
        <f t="shared" ref="KV63" si="295">KU63-1</f>
        <v>-57</v>
      </c>
      <c r="KW63">
        <f t="shared" ref="KW63" si="296">KV63-1</f>
        <v>-58</v>
      </c>
      <c r="KX63">
        <f t="shared" ref="KX63" si="297">KW63-1</f>
        <v>-59</v>
      </c>
      <c r="KY63">
        <f t="shared" ref="KY63" si="298">KX63-1</f>
        <v>-60</v>
      </c>
      <c r="KZ63">
        <f t="shared" ref="KZ63" si="299">KY63-1</f>
        <v>-61</v>
      </c>
      <c r="LA63">
        <f t="shared" ref="LA63" si="300">KZ63-1</f>
        <v>-62</v>
      </c>
      <c r="LB63">
        <f t="shared" ref="LB63" si="301">LA63-1</f>
        <v>-63</v>
      </c>
      <c r="LC63">
        <f t="shared" ref="LC63" si="302">LB63-1</f>
        <v>-64</v>
      </c>
      <c r="LD63">
        <f t="shared" ref="LD63" si="303">LC63-1</f>
        <v>-65</v>
      </c>
      <c r="LE63">
        <f t="shared" ref="LE63" si="304">LD63-1</f>
        <v>-66</v>
      </c>
      <c r="LF63">
        <f t="shared" ref="LF63" si="305">LE63-1</f>
        <v>-67</v>
      </c>
      <c r="LG63">
        <f t="shared" ref="LG63" si="306">LF63-1</f>
        <v>-68</v>
      </c>
      <c r="LH63">
        <f t="shared" ref="LH63" si="307">LG63-1</f>
        <v>-69</v>
      </c>
      <c r="LI63">
        <f t="shared" ref="LI63" si="308">LH63-1</f>
        <v>-70</v>
      </c>
      <c r="LJ63">
        <f t="shared" ref="LJ63" si="309">LI63-1</f>
        <v>-71</v>
      </c>
      <c r="LK63">
        <f t="shared" ref="LK63" si="310">LJ63-1</f>
        <v>-72</v>
      </c>
      <c r="LL63">
        <f t="shared" ref="LL63" si="311">LK63-1</f>
        <v>-73</v>
      </c>
      <c r="LM63">
        <f t="shared" ref="LM63" si="312">LL63-1</f>
        <v>-74</v>
      </c>
      <c r="LN63">
        <f t="shared" ref="LN63" si="313">LM63-1</f>
        <v>-75</v>
      </c>
      <c r="LO63">
        <f t="shared" ref="LO63" si="314">LN63-1</f>
        <v>-76</v>
      </c>
      <c r="LP63">
        <f t="shared" ref="LP63" si="315">LO63-1</f>
        <v>-77</v>
      </c>
      <c r="LQ63">
        <f t="shared" ref="LQ63" si="316">LP63-1</f>
        <v>-78</v>
      </c>
      <c r="LR63">
        <f t="shared" ref="LR63" si="317">LQ63-1</f>
        <v>-79</v>
      </c>
      <c r="LS63">
        <f t="shared" ref="LS63" si="318">LR63-1</f>
        <v>-80</v>
      </c>
      <c r="LT63">
        <f t="shared" ref="LT63" si="319">LS63-1</f>
        <v>-81</v>
      </c>
    </row>
    <row r="64" spans="39:332" x14ac:dyDescent="0.25">
      <c r="AM64" s="6" t="s">
        <v>492</v>
      </c>
      <c r="CF64">
        <f t="shared" ref="CF64:DK64" si="320">CF63+$HQ$63</f>
        <v>133</v>
      </c>
      <c r="CG64">
        <f t="shared" si="320"/>
        <v>132</v>
      </c>
      <c r="CH64">
        <f t="shared" si="320"/>
        <v>131</v>
      </c>
      <c r="CI64">
        <f t="shared" si="320"/>
        <v>130</v>
      </c>
      <c r="CJ64">
        <f t="shared" si="320"/>
        <v>129</v>
      </c>
      <c r="CK64">
        <f t="shared" si="320"/>
        <v>128</v>
      </c>
      <c r="CL64">
        <f t="shared" si="320"/>
        <v>127</v>
      </c>
      <c r="CM64">
        <f t="shared" si="320"/>
        <v>126</v>
      </c>
      <c r="CN64">
        <f t="shared" si="320"/>
        <v>125</v>
      </c>
      <c r="CO64">
        <f t="shared" si="320"/>
        <v>124</v>
      </c>
      <c r="CP64">
        <f t="shared" si="320"/>
        <v>123</v>
      </c>
      <c r="CQ64">
        <f t="shared" si="320"/>
        <v>122</v>
      </c>
      <c r="CR64">
        <f t="shared" si="320"/>
        <v>121</v>
      </c>
      <c r="CS64">
        <f t="shared" si="320"/>
        <v>120</v>
      </c>
      <c r="CT64">
        <f t="shared" si="320"/>
        <v>119</v>
      </c>
      <c r="CU64">
        <f t="shared" si="320"/>
        <v>118</v>
      </c>
      <c r="CV64">
        <f t="shared" si="320"/>
        <v>117</v>
      </c>
      <c r="CW64">
        <f t="shared" si="320"/>
        <v>116</v>
      </c>
      <c r="CX64">
        <f t="shared" si="320"/>
        <v>115</v>
      </c>
      <c r="CY64">
        <f t="shared" si="320"/>
        <v>114</v>
      </c>
      <c r="CZ64">
        <f t="shared" si="320"/>
        <v>113</v>
      </c>
      <c r="DA64">
        <f t="shared" si="320"/>
        <v>112</v>
      </c>
      <c r="DB64">
        <f t="shared" si="320"/>
        <v>111</v>
      </c>
      <c r="DC64">
        <f t="shared" si="320"/>
        <v>110</v>
      </c>
      <c r="DD64">
        <f t="shared" si="320"/>
        <v>109</v>
      </c>
      <c r="DE64">
        <f t="shared" si="320"/>
        <v>108</v>
      </c>
      <c r="DF64">
        <f t="shared" si="320"/>
        <v>107</v>
      </c>
      <c r="DG64">
        <f t="shared" si="320"/>
        <v>106</v>
      </c>
      <c r="DH64">
        <f t="shared" si="320"/>
        <v>105</v>
      </c>
      <c r="DI64">
        <f t="shared" si="320"/>
        <v>104</v>
      </c>
      <c r="DJ64">
        <f t="shared" si="320"/>
        <v>103</v>
      </c>
      <c r="DK64">
        <f t="shared" si="320"/>
        <v>102</v>
      </c>
      <c r="DL64">
        <f t="shared" ref="DL64:EQ64" si="321">DL63+$HQ$63</f>
        <v>101</v>
      </c>
      <c r="DM64">
        <f t="shared" si="321"/>
        <v>100</v>
      </c>
      <c r="DN64">
        <f t="shared" si="321"/>
        <v>99</v>
      </c>
      <c r="DO64">
        <f t="shared" si="321"/>
        <v>98</v>
      </c>
      <c r="DP64">
        <f t="shared" si="321"/>
        <v>97</v>
      </c>
      <c r="DQ64">
        <f t="shared" si="321"/>
        <v>96</v>
      </c>
      <c r="DR64">
        <f t="shared" si="321"/>
        <v>95</v>
      </c>
      <c r="DS64">
        <f t="shared" si="321"/>
        <v>94</v>
      </c>
      <c r="DT64">
        <f t="shared" si="321"/>
        <v>93</v>
      </c>
      <c r="DU64">
        <f t="shared" si="321"/>
        <v>92</v>
      </c>
      <c r="DV64">
        <f t="shared" si="321"/>
        <v>91</v>
      </c>
      <c r="DW64">
        <f t="shared" si="321"/>
        <v>90</v>
      </c>
      <c r="DX64">
        <f t="shared" si="321"/>
        <v>89</v>
      </c>
      <c r="DY64">
        <f t="shared" si="321"/>
        <v>88</v>
      </c>
      <c r="DZ64">
        <f t="shared" si="321"/>
        <v>87</v>
      </c>
      <c r="EA64">
        <f t="shared" si="321"/>
        <v>86</v>
      </c>
      <c r="EB64">
        <f t="shared" si="321"/>
        <v>85</v>
      </c>
      <c r="EC64">
        <f t="shared" si="321"/>
        <v>84</v>
      </c>
      <c r="ED64">
        <f t="shared" si="321"/>
        <v>83</v>
      </c>
      <c r="EE64">
        <f t="shared" si="321"/>
        <v>82</v>
      </c>
      <c r="EF64">
        <f t="shared" si="321"/>
        <v>81</v>
      </c>
      <c r="EG64">
        <f t="shared" si="321"/>
        <v>80</v>
      </c>
      <c r="EH64">
        <f t="shared" si="321"/>
        <v>79</v>
      </c>
      <c r="EI64">
        <f t="shared" si="321"/>
        <v>78</v>
      </c>
      <c r="EJ64">
        <f t="shared" si="321"/>
        <v>77</v>
      </c>
      <c r="EK64">
        <f t="shared" si="321"/>
        <v>76</v>
      </c>
      <c r="EL64">
        <f t="shared" si="321"/>
        <v>75</v>
      </c>
      <c r="EM64">
        <f t="shared" si="321"/>
        <v>74</v>
      </c>
      <c r="EN64">
        <f t="shared" si="321"/>
        <v>73</v>
      </c>
      <c r="EO64">
        <f t="shared" si="321"/>
        <v>72</v>
      </c>
      <c r="EP64">
        <f t="shared" si="321"/>
        <v>71</v>
      </c>
      <c r="EQ64">
        <f t="shared" si="321"/>
        <v>70</v>
      </c>
      <c r="ER64">
        <f t="shared" ref="ER64:FW64" si="322">ER63+$HQ$63</f>
        <v>69</v>
      </c>
      <c r="ES64">
        <f t="shared" si="322"/>
        <v>68</v>
      </c>
      <c r="ET64">
        <f t="shared" si="322"/>
        <v>67</v>
      </c>
      <c r="EU64">
        <f t="shared" si="322"/>
        <v>66</v>
      </c>
      <c r="EV64">
        <f t="shared" si="322"/>
        <v>65</v>
      </c>
      <c r="EW64">
        <f t="shared" si="322"/>
        <v>64</v>
      </c>
      <c r="EX64">
        <f t="shared" si="322"/>
        <v>63</v>
      </c>
      <c r="EY64">
        <f t="shared" si="322"/>
        <v>62</v>
      </c>
      <c r="EZ64">
        <f t="shared" si="322"/>
        <v>61</v>
      </c>
      <c r="FA64">
        <f t="shared" si="322"/>
        <v>60</v>
      </c>
      <c r="FB64">
        <f t="shared" si="322"/>
        <v>59</v>
      </c>
      <c r="FC64">
        <f t="shared" si="322"/>
        <v>58</v>
      </c>
      <c r="FD64">
        <f t="shared" si="322"/>
        <v>57</v>
      </c>
      <c r="FE64">
        <f t="shared" si="322"/>
        <v>56</v>
      </c>
      <c r="FF64">
        <f t="shared" si="322"/>
        <v>55</v>
      </c>
      <c r="FG64">
        <f t="shared" si="322"/>
        <v>54</v>
      </c>
      <c r="FH64">
        <f t="shared" si="322"/>
        <v>53</v>
      </c>
      <c r="FI64">
        <f t="shared" si="322"/>
        <v>52</v>
      </c>
      <c r="FJ64">
        <f t="shared" si="322"/>
        <v>51</v>
      </c>
      <c r="FK64">
        <f t="shared" si="322"/>
        <v>50</v>
      </c>
      <c r="FL64">
        <f t="shared" si="322"/>
        <v>49</v>
      </c>
      <c r="FM64">
        <f t="shared" si="322"/>
        <v>48</v>
      </c>
      <c r="FN64">
        <f t="shared" si="322"/>
        <v>47</v>
      </c>
      <c r="FO64">
        <f t="shared" si="322"/>
        <v>46</v>
      </c>
      <c r="FP64">
        <f t="shared" si="322"/>
        <v>45</v>
      </c>
      <c r="FQ64">
        <f t="shared" si="322"/>
        <v>44</v>
      </c>
      <c r="FR64">
        <f t="shared" si="322"/>
        <v>43</v>
      </c>
      <c r="FS64">
        <f t="shared" si="322"/>
        <v>42</v>
      </c>
      <c r="FT64">
        <f t="shared" si="322"/>
        <v>41</v>
      </c>
      <c r="FU64">
        <f t="shared" si="322"/>
        <v>40</v>
      </c>
      <c r="FV64">
        <f t="shared" si="322"/>
        <v>39</v>
      </c>
      <c r="FW64">
        <f t="shared" si="322"/>
        <v>38</v>
      </c>
      <c r="FX64">
        <f t="shared" ref="FX64:HC64" si="323">FX63+$HQ$63</f>
        <v>37</v>
      </c>
      <c r="FY64">
        <f t="shared" si="323"/>
        <v>36</v>
      </c>
      <c r="FZ64">
        <f t="shared" si="323"/>
        <v>35</v>
      </c>
      <c r="GA64">
        <f t="shared" si="323"/>
        <v>34</v>
      </c>
      <c r="GB64">
        <f t="shared" si="323"/>
        <v>33</v>
      </c>
      <c r="GC64">
        <f t="shared" si="323"/>
        <v>32</v>
      </c>
      <c r="GD64">
        <f t="shared" si="323"/>
        <v>31</v>
      </c>
      <c r="GE64">
        <f t="shared" si="323"/>
        <v>30</v>
      </c>
      <c r="GF64">
        <f t="shared" si="323"/>
        <v>29</v>
      </c>
      <c r="GG64">
        <f t="shared" si="323"/>
        <v>28</v>
      </c>
      <c r="GH64">
        <f t="shared" si="323"/>
        <v>27</v>
      </c>
      <c r="GI64">
        <f t="shared" si="323"/>
        <v>26</v>
      </c>
      <c r="GJ64">
        <f t="shared" si="323"/>
        <v>25</v>
      </c>
      <c r="GK64">
        <f t="shared" si="323"/>
        <v>24</v>
      </c>
      <c r="GL64">
        <f t="shared" si="323"/>
        <v>23</v>
      </c>
      <c r="GM64">
        <f t="shared" si="323"/>
        <v>22</v>
      </c>
      <c r="GN64">
        <f t="shared" si="323"/>
        <v>21</v>
      </c>
      <c r="GO64">
        <f t="shared" si="323"/>
        <v>20</v>
      </c>
      <c r="GP64">
        <f t="shared" si="323"/>
        <v>19</v>
      </c>
      <c r="GQ64">
        <f t="shared" si="323"/>
        <v>18</v>
      </c>
      <c r="GR64">
        <f t="shared" si="323"/>
        <v>17</v>
      </c>
      <c r="GS64">
        <f t="shared" si="323"/>
        <v>16</v>
      </c>
      <c r="GT64">
        <f t="shared" si="323"/>
        <v>15</v>
      </c>
      <c r="GU64">
        <f t="shared" si="323"/>
        <v>14</v>
      </c>
      <c r="GV64">
        <f t="shared" si="323"/>
        <v>13</v>
      </c>
      <c r="GW64">
        <f t="shared" si="323"/>
        <v>12</v>
      </c>
      <c r="GX64">
        <f t="shared" si="323"/>
        <v>11</v>
      </c>
      <c r="GY64">
        <f t="shared" si="323"/>
        <v>10</v>
      </c>
      <c r="GZ64">
        <f t="shared" si="323"/>
        <v>9</v>
      </c>
      <c r="HA64">
        <f t="shared" si="323"/>
        <v>8</v>
      </c>
      <c r="HB64">
        <f t="shared" si="323"/>
        <v>7</v>
      </c>
      <c r="HC64">
        <f t="shared" si="323"/>
        <v>6</v>
      </c>
      <c r="HD64">
        <f t="shared" ref="HD64:HI64" si="324">HD63+$HQ$63</f>
        <v>5</v>
      </c>
      <c r="HE64">
        <f t="shared" si="324"/>
        <v>4</v>
      </c>
      <c r="HF64">
        <f t="shared" si="324"/>
        <v>3</v>
      </c>
      <c r="HG64">
        <f t="shared" si="324"/>
        <v>2</v>
      </c>
      <c r="HH64">
        <f t="shared" si="324"/>
        <v>1</v>
      </c>
      <c r="HI64">
        <f t="shared" si="324"/>
        <v>0</v>
      </c>
      <c r="HQ64">
        <f>HQ63+$CF$63</f>
        <v>133</v>
      </c>
      <c r="HR64">
        <f t="shared" ref="HR64:IX64" si="325">HR63+$CF$63</f>
        <v>132</v>
      </c>
      <c r="HS64">
        <f t="shared" si="325"/>
        <v>131</v>
      </c>
      <c r="HT64">
        <f t="shared" si="325"/>
        <v>130</v>
      </c>
      <c r="HU64">
        <f t="shared" si="325"/>
        <v>129</v>
      </c>
      <c r="HV64">
        <f t="shared" si="325"/>
        <v>128</v>
      </c>
      <c r="HW64">
        <f t="shared" si="325"/>
        <v>127</v>
      </c>
      <c r="HX64">
        <f t="shared" si="325"/>
        <v>126</v>
      </c>
      <c r="HY64">
        <f t="shared" si="325"/>
        <v>125</v>
      </c>
      <c r="HZ64">
        <f t="shared" si="325"/>
        <v>124</v>
      </c>
      <c r="IA64">
        <f t="shared" si="325"/>
        <v>123</v>
      </c>
      <c r="IB64">
        <f t="shared" si="325"/>
        <v>122</v>
      </c>
      <c r="IC64">
        <f t="shared" si="325"/>
        <v>121</v>
      </c>
      <c r="ID64">
        <f t="shared" si="325"/>
        <v>120</v>
      </c>
      <c r="IE64">
        <f t="shared" si="325"/>
        <v>119</v>
      </c>
      <c r="IF64">
        <f t="shared" si="325"/>
        <v>118</v>
      </c>
      <c r="IG64">
        <f t="shared" si="325"/>
        <v>117</v>
      </c>
      <c r="IH64">
        <f t="shared" si="325"/>
        <v>116</v>
      </c>
      <c r="II64">
        <f t="shared" si="325"/>
        <v>115</v>
      </c>
      <c r="IJ64">
        <f t="shared" si="325"/>
        <v>114</v>
      </c>
      <c r="IK64">
        <f t="shared" si="325"/>
        <v>113</v>
      </c>
      <c r="IL64">
        <f t="shared" si="325"/>
        <v>112</v>
      </c>
      <c r="IM64">
        <f t="shared" si="325"/>
        <v>111</v>
      </c>
      <c r="IN64">
        <f t="shared" si="325"/>
        <v>110</v>
      </c>
      <c r="IO64">
        <f t="shared" si="325"/>
        <v>109</v>
      </c>
      <c r="IP64">
        <f t="shared" si="325"/>
        <v>108</v>
      </c>
      <c r="IQ64">
        <f t="shared" si="325"/>
        <v>107</v>
      </c>
      <c r="IR64">
        <f t="shared" si="325"/>
        <v>106</v>
      </c>
      <c r="IS64">
        <f t="shared" si="325"/>
        <v>105</v>
      </c>
      <c r="IT64">
        <f t="shared" si="325"/>
        <v>104</v>
      </c>
      <c r="IU64">
        <f t="shared" si="325"/>
        <v>103</v>
      </c>
      <c r="IV64">
        <f t="shared" si="325"/>
        <v>102</v>
      </c>
      <c r="IW64">
        <f t="shared" si="325"/>
        <v>101</v>
      </c>
      <c r="IX64">
        <f t="shared" si="325"/>
        <v>100</v>
      </c>
      <c r="IY64">
        <f t="shared" ref="IY64:LJ64" si="326">IY63+$CF$63</f>
        <v>99</v>
      </c>
      <c r="IZ64">
        <f t="shared" si="326"/>
        <v>98</v>
      </c>
      <c r="JA64">
        <f t="shared" si="326"/>
        <v>97</v>
      </c>
      <c r="JB64">
        <f t="shared" si="326"/>
        <v>96</v>
      </c>
      <c r="JC64">
        <f t="shared" si="326"/>
        <v>95</v>
      </c>
      <c r="JD64">
        <f t="shared" si="326"/>
        <v>94</v>
      </c>
      <c r="JE64">
        <f t="shared" si="326"/>
        <v>93</v>
      </c>
      <c r="JF64">
        <f t="shared" si="326"/>
        <v>92</v>
      </c>
      <c r="JG64">
        <f t="shared" si="326"/>
        <v>91</v>
      </c>
      <c r="JH64">
        <f t="shared" si="326"/>
        <v>90</v>
      </c>
      <c r="JI64">
        <f t="shared" si="326"/>
        <v>89</v>
      </c>
      <c r="JJ64">
        <f t="shared" si="326"/>
        <v>88</v>
      </c>
      <c r="JK64">
        <f t="shared" si="326"/>
        <v>87</v>
      </c>
      <c r="JL64">
        <f t="shared" si="326"/>
        <v>86</v>
      </c>
      <c r="JM64">
        <f t="shared" si="326"/>
        <v>85</v>
      </c>
      <c r="JN64">
        <f t="shared" si="326"/>
        <v>84</v>
      </c>
      <c r="JO64">
        <f t="shared" si="326"/>
        <v>83</v>
      </c>
      <c r="JP64">
        <f t="shared" si="326"/>
        <v>82</v>
      </c>
      <c r="JQ64">
        <f t="shared" si="326"/>
        <v>81</v>
      </c>
      <c r="JR64">
        <f t="shared" si="326"/>
        <v>80</v>
      </c>
      <c r="JS64">
        <f t="shared" si="326"/>
        <v>79</v>
      </c>
      <c r="JT64">
        <f t="shared" si="326"/>
        <v>78</v>
      </c>
      <c r="JU64">
        <f t="shared" si="326"/>
        <v>77</v>
      </c>
      <c r="JV64">
        <f t="shared" si="326"/>
        <v>76</v>
      </c>
      <c r="JW64">
        <f t="shared" si="326"/>
        <v>75</v>
      </c>
      <c r="JX64">
        <f t="shared" si="326"/>
        <v>74</v>
      </c>
      <c r="JY64">
        <f t="shared" si="326"/>
        <v>73</v>
      </c>
      <c r="JZ64">
        <f t="shared" si="326"/>
        <v>72</v>
      </c>
      <c r="KA64">
        <f t="shared" si="326"/>
        <v>71</v>
      </c>
      <c r="KB64">
        <f t="shared" si="326"/>
        <v>70</v>
      </c>
      <c r="KC64">
        <f t="shared" si="326"/>
        <v>69</v>
      </c>
      <c r="KD64">
        <f t="shared" si="326"/>
        <v>68</v>
      </c>
      <c r="KE64">
        <f t="shared" si="326"/>
        <v>67</v>
      </c>
      <c r="KF64">
        <f t="shared" si="326"/>
        <v>66</v>
      </c>
      <c r="KG64">
        <f t="shared" si="326"/>
        <v>65</v>
      </c>
      <c r="KH64">
        <f t="shared" si="326"/>
        <v>64</v>
      </c>
      <c r="KI64">
        <f t="shared" si="326"/>
        <v>63</v>
      </c>
      <c r="KJ64">
        <f t="shared" si="326"/>
        <v>62</v>
      </c>
      <c r="KK64">
        <f t="shared" si="326"/>
        <v>61</v>
      </c>
      <c r="KL64">
        <f t="shared" si="326"/>
        <v>60</v>
      </c>
      <c r="KM64">
        <f t="shared" si="326"/>
        <v>59</v>
      </c>
      <c r="KN64">
        <f t="shared" si="326"/>
        <v>58</v>
      </c>
      <c r="KO64">
        <f t="shared" si="326"/>
        <v>57</v>
      </c>
      <c r="KP64">
        <f t="shared" si="326"/>
        <v>56</v>
      </c>
      <c r="KQ64">
        <f t="shared" si="326"/>
        <v>55</v>
      </c>
      <c r="KR64">
        <f t="shared" si="326"/>
        <v>54</v>
      </c>
      <c r="KS64">
        <f t="shared" si="326"/>
        <v>53</v>
      </c>
      <c r="KT64">
        <f t="shared" si="326"/>
        <v>52</v>
      </c>
      <c r="KU64">
        <f t="shared" si="326"/>
        <v>51</v>
      </c>
      <c r="KV64">
        <f t="shared" si="326"/>
        <v>50</v>
      </c>
      <c r="KW64">
        <f t="shared" si="326"/>
        <v>49</v>
      </c>
      <c r="KX64">
        <f t="shared" si="326"/>
        <v>48</v>
      </c>
      <c r="KY64">
        <f t="shared" si="326"/>
        <v>47</v>
      </c>
      <c r="KZ64">
        <f t="shared" si="326"/>
        <v>46</v>
      </c>
      <c r="LA64">
        <f t="shared" si="326"/>
        <v>45</v>
      </c>
      <c r="LB64">
        <f t="shared" si="326"/>
        <v>44</v>
      </c>
      <c r="LC64">
        <f t="shared" si="326"/>
        <v>43</v>
      </c>
      <c r="LD64">
        <f t="shared" si="326"/>
        <v>42</v>
      </c>
      <c r="LE64">
        <f t="shared" si="326"/>
        <v>41</v>
      </c>
      <c r="LF64">
        <f t="shared" si="326"/>
        <v>40</v>
      </c>
      <c r="LG64">
        <f t="shared" si="326"/>
        <v>39</v>
      </c>
      <c r="LH64">
        <f t="shared" si="326"/>
        <v>38</v>
      </c>
      <c r="LI64">
        <f t="shared" si="326"/>
        <v>37</v>
      </c>
      <c r="LJ64">
        <f t="shared" si="326"/>
        <v>36</v>
      </c>
      <c r="LK64">
        <f t="shared" ref="LK64:LT64" si="327">LK63+$CF$63</f>
        <v>35</v>
      </c>
      <c r="LL64">
        <f t="shared" si="327"/>
        <v>34</v>
      </c>
      <c r="LM64">
        <f t="shared" si="327"/>
        <v>33</v>
      </c>
      <c r="LN64">
        <f t="shared" si="327"/>
        <v>32</v>
      </c>
      <c r="LO64">
        <f t="shared" si="327"/>
        <v>31</v>
      </c>
      <c r="LP64">
        <f t="shared" si="327"/>
        <v>30</v>
      </c>
      <c r="LQ64">
        <f t="shared" si="327"/>
        <v>29</v>
      </c>
      <c r="LR64">
        <f t="shared" si="327"/>
        <v>28</v>
      </c>
      <c r="LS64">
        <f t="shared" si="327"/>
        <v>27</v>
      </c>
      <c r="LT64">
        <f t="shared" si="327"/>
        <v>26</v>
      </c>
    </row>
    <row r="65" spans="39:251" x14ac:dyDescent="0.25">
      <c r="AM65" s="6" t="s">
        <v>348</v>
      </c>
      <c r="CE65">
        <v>0</v>
      </c>
      <c r="CF65">
        <f>BIN2DEC(CF61)</f>
        <v>64</v>
      </c>
      <c r="CG65">
        <f t="shared" ref="CG65:ER65" si="328">BIN2DEC(CG61)</f>
        <v>228</v>
      </c>
      <c r="CH65">
        <f t="shared" si="328"/>
        <v>134</v>
      </c>
      <c r="CI65">
        <f t="shared" si="328"/>
        <v>86</v>
      </c>
      <c r="CJ65">
        <f t="shared" si="328"/>
        <v>198</v>
      </c>
      <c r="CK65">
        <f t="shared" si="328"/>
        <v>198</v>
      </c>
      <c r="CL65">
        <f t="shared" si="328"/>
        <v>242</v>
      </c>
      <c r="CM65">
        <f t="shared" si="328"/>
        <v>6</v>
      </c>
      <c r="CN65">
        <f t="shared" si="328"/>
        <v>38</v>
      </c>
      <c r="CO65">
        <f t="shared" si="328"/>
        <v>151</v>
      </c>
      <c r="CP65">
        <f t="shared" si="328"/>
        <v>70</v>
      </c>
      <c r="CQ65">
        <f t="shared" si="328"/>
        <v>54</v>
      </c>
      <c r="CR65">
        <f t="shared" si="328"/>
        <v>246</v>
      </c>
      <c r="CS65">
        <f t="shared" si="328"/>
        <v>150</v>
      </c>
      <c r="CT65">
        <f t="shared" si="328"/>
        <v>226</v>
      </c>
      <c r="CU65">
        <f t="shared" si="328"/>
        <v>16</v>
      </c>
      <c r="CV65">
        <f t="shared" si="328"/>
        <v>236</v>
      </c>
      <c r="CW65">
        <f t="shared" si="328"/>
        <v>17</v>
      </c>
      <c r="CX65">
        <f t="shared" si="328"/>
        <v>236</v>
      </c>
      <c r="CY65">
        <f t="shared" si="328"/>
        <v>17</v>
      </c>
      <c r="CZ65">
        <f t="shared" si="328"/>
        <v>236</v>
      </c>
      <c r="DA65">
        <f t="shared" si="328"/>
        <v>17</v>
      </c>
      <c r="DB65">
        <f t="shared" si="328"/>
        <v>236</v>
      </c>
      <c r="DC65">
        <f t="shared" si="328"/>
        <v>17</v>
      </c>
      <c r="DD65">
        <f t="shared" si="328"/>
        <v>236</v>
      </c>
      <c r="DE65">
        <f t="shared" si="328"/>
        <v>17</v>
      </c>
      <c r="DF65">
        <f t="shared" si="328"/>
        <v>236</v>
      </c>
      <c r="DG65">
        <f t="shared" si="328"/>
        <v>17</v>
      </c>
      <c r="DH65">
        <f t="shared" si="328"/>
        <v>236</v>
      </c>
      <c r="DI65">
        <f t="shared" si="328"/>
        <v>17</v>
      </c>
      <c r="DJ65">
        <f t="shared" si="328"/>
        <v>236</v>
      </c>
      <c r="DK65">
        <f t="shared" si="328"/>
        <v>17</v>
      </c>
      <c r="DL65">
        <f t="shared" si="328"/>
        <v>236</v>
      </c>
      <c r="DM65">
        <f t="shared" si="328"/>
        <v>17</v>
      </c>
      <c r="DN65">
        <f t="shared" si="328"/>
        <v>236</v>
      </c>
      <c r="DO65">
        <f t="shared" si="328"/>
        <v>17</v>
      </c>
      <c r="DP65">
        <f t="shared" si="328"/>
        <v>236</v>
      </c>
      <c r="DQ65">
        <f t="shared" si="328"/>
        <v>17</v>
      </c>
      <c r="DR65">
        <f t="shared" si="328"/>
        <v>236</v>
      </c>
      <c r="DS65">
        <f t="shared" si="328"/>
        <v>17</v>
      </c>
      <c r="DT65">
        <f t="shared" si="328"/>
        <v>236</v>
      </c>
      <c r="DU65">
        <f t="shared" si="328"/>
        <v>17</v>
      </c>
      <c r="DV65">
        <f t="shared" si="328"/>
        <v>236</v>
      </c>
      <c r="DW65">
        <f t="shared" si="328"/>
        <v>17</v>
      </c>
      <c r="DX65">
        <f t="shared" si="328"/>
        <v>236</v>
      </c>
      <c r="DY65">
        <f t="shared" si="328"/>
        <v>17</v>
      </c>
      <c r="DZ65">
        <f t="shared" si="328"/>
        <v>236</v>
      </c>
      <c r="EA65">
        <f t="shared" si="328"/>
        <v>17</v>
      </c>
      <c r="EB65">
        <f t="shared" si="328"/>
        <v>236</v>
      </c>
      <c r="EC65">
        <f t="shared" si="328"/>
        <v>17</v>
      </c>
      <c r="ED65">
        <f t="shared" si="328"/>
        <v>236</v>
      </c>
      <c r="EE65">
        <f t="shared" si="328"/>
        <v>17</v>
      </c>
      <c r="EF65">
        <f t="shared" si="328"/>
        <v>236</v>
      </c>
      <c r="EG65">
        <f t="shared" si="328"/>
        <v>17</v>
      </c>
      <c r="EH65">
        <f t="shared" si="328"/>
        <v>236</v>
      </c>
      <c r="EI65">
        <f t="shared" si="328"/>
        <v>17</v>
      </c>
      <c r="EJ65">
        <f t="shared" si="328"/>
        <v>236</v>
      </c>
      <c r="EK65">
        <f t="shared" si="328"/>
        <v>17</v>
      </c>
      <c r="EL65">
        <f t="shared" si="328"/>
        <v>236</v>
      </c>
      <c r="EM65">
        <f t="shared" si="328"/>
        <v>17</v>
      </c>
      <c r="EN65">
        <f t="shared" si="328"/>
        <v>236</v>
      </c>
      <c r="EO65">
        <f t="shared" si="328"/>
        <v>17</v>
      </c>
      <c r="EP65">
        <f t="shared" si="328"/>
        <v>236</v>
      </c>
      <c r="EQ65">
        <f t="shared" si="328"/>
        <v>17</v>
      </c>
      <c r="ER65">
        <f t="shared" si="328"/>
        <v>236</v>
      </c>
      <c r="ES65">
        <f t="shared" ref="ES65:GI65" si="329">BIN2DEC(ES61)</f>
        <v>17</v>
      </c>
      <c r="ET65">
        <f t="shared" si="329"/>
        <v>236</v>
      </c>
      <c r="EU65">
        <f t="shared" si="329"/>
        <v>17</v>
      </c>
      <c r="EV65">
        <f t="shared" si="329"/>
        <v>236</v>
      </c>
      <c r="EW65">
        <f t="shared" si="329"/>
        <v>17</v>
      </c>
      <c r="EX65">
        <f t="shared" si="329"/>
        <v>236</v>
      </c>
      <c r="EY65">
        <f t="shared" si="329"/>
        <v>17</v>
      </c>
      <c r="EZ65">
        <f t="shared" si="329"/>
        <v>236</v>
      </c>
      <c r="FA65">
        <f t="shared" si="329"/>
        <v>17</v>
      </c>
      <c r="FB65">
        <f t="shared" si="329"/>
        <v>236</v>
      </c>
      <c r="FC65">
        <f t="shared" si="329"/>
        <v>17</v>
      </c>
      <c r="FD65">
        <f t="shared" si="329"/>
        <v>236</v>
      </c>
      <c r="FE65">
        <f t="shared" si="329"/>
        <v>17</v>
      </c>
      <c r="FF65">
        <f t="shared" si="329"/>
        <v>236</v>
      </c>
      <c r="FG65">
        <f t="shared" si="329"/>
        <v>17</v>
      </c>
      <c r="FH65">
        <f t="shared" si="329"/>
        <v>236</v>
      </c>
      <c r="FI65">
        <f t="shared" si="329"/>
        <v>17</v>
      </c>
      <c r="FJ65">
        <f t="shared" si="329"/>
        <v>236</v>
      </c>
      <c r="FK65">
        <f t="shared" si="329"/>
        <v>17</v>
      </c>
      <c r="FL65">
        <f t="shared" si="329"/>
        <v>236</v>
      </c>
      <c r="FM65">
        <f t="shared" si="329"/>
        <v>17</v>
      </c>
      <c r="FN65">
        <f t="shared" si="329"/>
        <v>236</v>
      </c>
      <c r="FO65">
        <f t="shared" si="329"/>
        <v>17</v>
      </c>
      <c r="FP65">
        <f t="shared" si="329"/>
        <v>236</v>
      </c>
      <c r="FQ65">
        <f t="shared" si="329"/>
        <v>17</v>
      </c>
      <c r="FR65">
        <f t="shared" si="329"/>
        <v>236</v>
      </c>
      <c r="FS65">
        <f t="shared" si="329"/>
        <v>17</v>
      </c>
      <c r="FT65">
        <f t="shared" si="329"/>
        <v>236</v>
      </c>
      <c r="FU65">
        <f t="shared" si="329"/>
        <v>17</v>
      </c>
      <c r="FV65">
        <f t="shared" si="329"/>
        <v>236</v>
      </c>
      <c r="FW65">
        <f t="shared" si="329"/>
        <v>17</v>
      </c>
      <c r="FX65">
        <f t="shared" si="329"/>
        <v>236</v>
      </c>
      <c r="FY65">
        <f t="shared" si="329"/>
        <v>17</v>
      </c>
      <c r="FZ65">
        <f t="shared" si="329"/>
        <v>236</v>
      </c>
      <c r="GA65">
        <f t="shared" si="329"/>
        <v>17</v>
      </c>
      <c r="GB65">
        <f t="shared" si="329"/>
        <v>236</v>
      </c>
      <c r="GC65">
        <f t="shared" si="329"/>
        <v>17</v>
      </c>
      <c r="GD65">
        <f t="shared" si="329"/>
        <v>236</v>
      </c>
      <c r="GE65">
        <f t="shared" si="329"/>
        <v>17</v>
      </c>
      <c r="GF65">
        <f t="shared" si="329"/>
        <v>236</v>
      </c>
      <c r="GG65">
        <f t="shared" si="329"/>
        <v>17</v>
      </c>
      <c r="GH65">
        <f t="shared" si="329"/>
        <v>236</v>
      </c>
      <c r="GI65">
        <f t="shared" si="329"/>
        <v>17</v>
      </c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t="s">
        <v>499</v>
      </c>
      <c r="HL65" s="54"/>
      <c r="HM65" s="54"/>
      <c r="HN65" s="54">
        <f t="shared" ref="HN65:HN96" si="330">IFERROR(MATCH(TRUE,INDEX(CF65:HI65&lt;&gt;0,),0),0)</f>
        <v>1</v>
      </c>
      <c r="HO65" s="54"/>
      <c r="HP65" s="54"/>
      <c r="HQ65" s="54">
        <v>0</v>
      </c>
      <c r="HR65" s="54">
        <v>173</v>
      </c>
      <c r="HS65" s="54">
        <v>125</v>
      </c>
      <c r="HT65" s="54">
        <v>158</v>
      </c>
      <c r="HU65" s="54">
        <v>2</v>
      </c>
      <c r="HV65" s="54">
        <v>103</v>
      </c>
      <c r="HW65" s="54">
        <v>182</v>
      </c>
      <c r="HX65" s="54">
        <v>118</v>
      </c>
      <c r="HY65" s="54">
        <v>17</v>
      </c>
      <c r="HZ65" s="54">
        <v>145</v>
      </c>
      <c r="IA65" s="54">
        <v>201</v>
      </c>
      <c r="IB65" s="54">
        <v>111</v>
      </c>
      <c r="IC65" s="54">
        <v>28</v>
      </c>
      <c r="ID65" s="54">
        <v>165</v>
      </c>
      <c r="IE65" s="54">
        <v>53</v>
      </c>
      <c r="IF65" s="54">
        <v>161</v>
      </c>
      <c r="IG65" s="54">
        <v>21</v>
      </c>
      <c r="IH65" s="54">
        <v>245</v>
      </c>
      <c r="II65" s="54">
        <v>142</v>
      </c>
      <c r="IJ65" s="54">
        <v>13</v>
      </c>
      <c r="IK65" s="54">
        <v>102</v>
      </c>
      <c r="IL65" s="54">
        <v>48</v>
      </c>
      <c r="IM65" s="54">
        <v>227</v>
      </c>
      <c r="IN65" s="54">
        <v>153</v>
      </c>
      <c r="IO65" s="54">
        <v>145</v>
      </c>
      <c r="IP65" s="54">
        <v>218</v>
      </c>
      <c r="IQ65" s="54">
        <v>70</v>
      </c>
    </row>
    <row r="66" spans="39:251" x14ac:dyDescent="0.25">
      <c r="AM66" s="6"/>
      <c r="CD66" s="3" t="s">
        <v>352</v>
      </c>
      <c r="CE66" s="7">
        <v>1</v>
      </c>
      <c r="CF66">
        <f t="shared" ref="CF66:CF75" si="331">IFERROR(_xlfn.BITXOR(CF65,INDEX($HQ$66:$LT$173,$CE66,$HO66-CF$64+1)),)</f>
        <v>0</v>
      </c>
      <c r="CG66">
        <f t="shared" ref="CG66:CG75" si="332">IFERROR(_xlfn.BITXOR(CG65,INDEX($HQ$66:$LT$173,$CE66,$HO66-CG$64+1)),)</f>
        <v>175</v>
      </c>
      <c r="CH66">
        <f t="shared" ref="CH66:CH75" si="333">IFERROR(_xlfn.BITXOR(CH65,INDEX($HQ$66:$LT$173,$CE66,$HO66-CH$64+1)),)</f>
        <v>218</v>
      </c>
      <c r="CI66">
        <f t="shared" ref="CI66:CI75" si="334">IFERROR(_xlfn.BITXOR(CI65,INDEX($HQ$66:$LT$173,$CE66,$HO66-CI$64+1)),)</f>
        <v>144</v>
      </c>
      <c r="CJ66">
        <f t="shared" ref="CJ66:CJ75" si="335">IFERROR(_xlfn.BITXOR(CJ65,INDEX($HQ$66:$LT$173,$CE66,$HO66-CJ$64+1)),)</f>
        <v>219</v>
      </c>
      <c r="CK66">
        <f t="shared" ref="CK66:CK75" si="336">IFERROR(_xlfn.BITXOR(CK65,INDEX($HQ$66:$LT$173,$CE66,$HO66-CK$64+1)),)</f>
        <v>123</v>
      </c>
      <c r="CL66">
        <f t="shared" ref="CL66:CL75" si="337">IFERROR(_xlfn.BITXOR(CL65,INDEX($HQ$66:$LT$173,$CE66,$HO66-CL$64+1)),)</f>
        <v>87</v>
      </c>
      <c r="CM66">
        <f t="shared" ref="CM66:CM75" si="338">IFERROR(_xlfn.BITXOR(CM65,INDEX($HQ$66:$LT$173,$CE66,$HO66-CM$64+1)),)</f>
        <v>145</v>
      </c>
      <c r="CN66">
        <f t="shared" ref="CN66:CN75" si="339">IFERROR(_xlfn.BITXOR(CN65,INDEX($HQ$66:$LT$173,$CE66,$HO66-CN$64+1)),)</f>
        <v>239</v>
      </c>
      <c r="CO66">
        <f t="shared" ref="CO66:CO75" si="340">IFERROR(_xlfn.BITXOR(CO65,INDEX($HQ$66:$LT$173,$CE66,$HO66-CO$64+1)),)</f>
        <v>61</v>
      </c>
      <c r="CP66">
        <f t="shared" ref="CP66:CP75" si="341">IFERROR(_xlfn.BITXOR(CP65,INDEX($HQ$66:$LT$173,$CE66,$HO66-CP$64+1)),)</f>
        <v>224</v>
      </c>
      <c r="CQ66">
        <f t="shared" ref="CQ66:CQ75" si="342">IFERROR(_xlfn.BITXOR(CQ65,INDEX($HQ$66:$LT$173,$CE66,$HO66-CQ$64+1)),)</f>
        <v>219</v>
      </c>
      <c r="CR66">
        <f t="shared" ref="CR66:CR75" si="343">IFERROR(_xlfn.BITXOR(CR65,INDEX($HQ$66:$LT$173,$CE66,$HO66-CR$64+1)),)</f>
        <v>184</v>
      </c>
      <c r="CS66">
        <f t="shared" ref="CS66:CS75" si="344">IFERROR(_xlfn.BITXOR(CS65,INDEX($HQ$66:$LT$173,$CE66,$HO66-CS$64+1)),)</f>
        <v>37</v>
      </c>
      <c r="CT66">
        <f t="shared" ref="CT66:CT75" si="345">IFERROR(_xlfn.BITXOR(CT65,INDEX($HQ$66:$LT$173,$CE66,$HO66-CT$64+1)),)</f>
        <v>48</v>
      </c>
      <c r="CU66">
        <f t="shared" ref="CU66:CU75" si="346">IFERROR(_xlfn.BITXOR(CU65,INDEX($HQ$66:$LT$173,$CE66,$HO66-CU$64+1)),)</f>
        <v>110</v>
      </c>
      <c r="CV66">
        <f t="shared" ref="CV66:CV75" si="347">IFERROR(_xlfn.BITXOR(CV65,INDEX($HQ$66:$LT$173,$CE66,$HO66-CV$64+1)),)</f>
        <v>224</v>
      </c>
      <c r="CW66">
        <f t="shared" ref="CW66:CW75" si="348">IFERROR(_xlfn.BITXOR(CW65,INDEX($HQ$66:$LT$173,$CE66,$HO66-CW$64+1)),)</f>
        <v>201</v>
      </c>
      <c r="CX66">
        <f t="shared" ref="CX66:CX75" si="349">IFERROR(_xlfn.BITXOR(CX65,INDEX($HQ$66:$LT$173,$CE66,$HO66-CX$64+1)),)</f>
        <v>190</v>
      </c>
      <c r="CY66">
        <f t="shared" ref="CY66:CY75" si="350">IFERROR(_xlfn.BITXOR(CY65,INDEX($HQ$66:$LT$173,$CE66,$HO66-CY$64+1)),)</f>
        <v>75</v>
      </c>
      <c r="CZ66">
        <f t="shared" ref="CZ66:CZ75" si="351">IFERROR(_xlfn.BITXOR(CZ65,INDEX($HQ$66:$LT$173,$CE66,$HO66-CZ$64+1)),)</f>
        <v>60</v>
      </c>
      <c r="DA66">
        <f t="shared" ref="DA66:DA75" si="352">IFERROR(_xlfn.BITXOR(DA65,INDEX($HQ$66:$LT$173,$CE66,$HO66-DA$64+1)),)</f>
        <v>65</v>
      </c>
      <c r="DB66">
        <f t="shared" ref="DB66:DB75" si="353">IFERROR(_xlfn.BITXOR(DB65,INDEX($HQ$66:$LT$173,$CE66,$HO66-DB$64+1)),)</f>
        <v>31</v>
      </c>
      <c r="DC66">
        <f t="shared" ref="DC66:DC75" si="354">IFERROR(_xlfn.BITXOR(DC65,INDEX($HQ$66:$LT$173,$CE66,$HO66-DC$64+1)),)</f>
        <v>98</v>
      </c>
      <c r="DD66">
        <f t="shared" ref="DD66:DD75" si="355">IFERROR(_xlfn.BITXOR(DD65,INDEX($HQ$66:$LT$173,$CE66,$HO66-DD$64+1)),)</f>
        <v>70</v>
      </c>
      <c r="DE66">
        <f t="shared" ref="DE66:DE75" si="356">IFERROR(_xlfn.BITXOR(DE65,INDEX($HQ$66:$LT$173,$CE66,$HO66-DE$64+1)),)</f>
        <v>3</v>
      </c>
      <c r="DF66">
        <f t="shared" ref="DF66:DF75" si="357">IFERROR(_xlfn.BITXOR(DF65,INDEX($HQ$66:$LT$173,$CE66,$HO66-DF$64+1)),)</f>
        <v>242</v>
      </c>
      <c r="DG66">
        <f t="shared" ref="DG66:DG75" si="358">IFERROR(_xlfn.BITXOR(DG65,INDEX($HQ$66:$LT$173,$CE66,$HO66-DG$64+1)),)</f>
        <v>17</v>
      </c>
      <c r="DH66">
        <f t="shared" ref="DH66:DH75" si="359">IFERROR(_xlfn.BITXOR(DH65,INDEX($HQ$66:$LT$173,$CE66,$HO66-DH$64+1)),)</f>
        <v>236</v>
      </c>
      <c r="DI66">
        <f t="shared" ref="DI66:DI75" si="360">IFERROR(_xlfn.BITXOR(DI65,INDEX($HQ$66:$LT$173,$CE66,$HO66-DI$64+1)),)</f>
        <v>17</v>
      </c>
      <c r="DJ66">
        <f t="shared" ref="DJ66:DJ75" si="361">IFERROR(_xlfn.BITXOR(DJ65,INDEX($HQ$66:$LT$173,$CE66,$HO66-DJ$64+1)),)</f>
        <v>236</v>
      </c>
      <c r="DK66">
        <f t="shared" ref="DK66:DK75" si="362">IFERROR(_xlfn.BITXOR(DK65,INDEX($HQ$66:$LT$173,$CE66,$HO66-DK$64+1)),)</f>
        <v>17</v>
      </c>
      <c r="DL66">
        <f t="shared" ref="DL66:DL75" si="363">IFERROR(_xlfn.BITXOR(DL65,INDEX($HQ$66:$LT$173,$CE66,$HO66-DL$64+1)),)</f>
        <v>236</v>
      </c>
      <c r="DM66">
        <f t="shared" ref="DM66:DM75" si="364">IFERROR(_xlfn.BITXOR(DM65,INDEX($HQ$66:$LT$173,$CE66,$HO66-DM$64+1)),)</f>
        <v>17</v>
      </c>
      <c r="DN66">
        <f t="shared" ref="DN66:DN75" si="365">IFERROR(_xlfn.BITXOR(DN65,INDEX($HQ$66:$LT$173,$CE66,$HO66-DN$64+1)),)</f>
        <v>236</v>
      </c>
      <c r="DO66">
        <f t="shared" ref="DO66:DO75" si="366">IFERROR(_xlfn.BITXOR(DO65,INDEX($HQ$66:$LT$173,$CE66,$HO66-DO$64+1)),)</f>
        <v>17</v>
      </c>
      <c r="DP66">
        <f t="shared" ref="DP66:DP75" si="367">IFERROR(_xlfn.BITXOR(DP65,INDEX($HQ$66:$LT$173,$CE66,$HO66-DP$64+1)),)</f>
        <v>236</v>
      </c>
      <c r="DQ66">
        <f t="shared" ref="DQ66:DQ75" si="368">IFERROR(_xlfn.BITXOR(DQ65,INDEX($HQ$66:$LT$173,$CE66,$HO66-DQ$64+1)),)</f>
        <v>17</v>
      </c>
      <c r="DR66">
        <f t="shared" ref="DR66:DR75" si="369">IFERROR(_xlfn.BITXOR(DR65,INDEX($HQ$66:$LT$173,$CE66,$HO66-DR$64+1)),)</f>
        <v>236</v>
      </c>
      <c r="DS66">
        <f t="shared" ref="DS66:DS75" si="370">IFERROR(_xlfn.BITXOR(DS65,INDEX($HQ$66:$LT$173,$CE66,$HO66-DS$64+1)),)</f>
        <v>17</v>
      </c>
      <c r="DT66">
        <f t="shared" ref="DT66:DT75" si="371">IFERROR(_xlfn.BITXOR(DT65,INDEX($HQ$66:$LT$173,$CE66,$HO66-DT$64+1)),)</f>
        <v>236</v>
      </c>
      <c r="DU66">
        <f t="shared" ref="DU66:DU75" si="372">IFERROR(_xlfn.BITXOR(DU65,INDEX($HQ$66:$LT$173,$CE66,$HO66-DU$64+1)),)</f>
        <v>17</v>
      </c>
      <c r="DV66">
        <f t="shared" ref="DV66:DV75" si="373">IFERROR(_xlfn.BITXOR(DV65,INDEX($HQ$66:$LT$173,$CE66,$HO66-DV$64+1)),)</f>
        <v>236</v>
      </c>
      <c r="DW66">
        <f t="shared" ref="DW66:DW75" si="374">IFERROR(_xlfn.BITXOR(DW65,INDEX($HQ$66:$LT$173,$CE66,$HO66-DW$64+1)),)</f>
        <v>17</v>
      </c>
      <c r="DX66">
        <f t="shared" ref="DX66:DX75" si="375">IFERROR(_xlfn.BITXOR(DX65,INDEX($HQ$66:$LT$173,$CE66,$HO66-DX$64+1)),)</f>
        <v>236</v>
      </c>
      <c r="DY66">
        <f t="shared" ref="DY66:DY75" si="376">IFERROR(_xlfn.BITXOR(DY65,INDEX($HQ$66:$LT$173,$CE66,$HO66-DY$64+1)),)</f>
        <v>17</v>
      </c>
      <c r="DZ66">
        <f t="shared" ref="DZ66:DZ75" si="377">IFERROR(_xlfn.BITXOR(DZ65,INDEX($HQ$66:$LT$173,$CE66,$HO66-DZ$64+1)),)</f>
        <v>236</v>
      </c>
      <c r="EA66">
        <f t="shared" ref="EA66:EA75" si="378">IFERROR(_xlfn.BITXOR(EA65,INDEX($HQ$66:$LT$173,$CE66,$HO66-EA$64+1)),)</f>
        <v>17</v>
      </c>
      <c r="EB66">
        <f t="shared" ref="EB66:EB75" si="379">IFERROR(_xlfn.BITXOR(EB65,INDEX($HQ$66:$LT$173,$CE66,$HO66-EB$64+1)),)</f>
        <v>236</v>
      </c>
      <c r="EC66">
        <f t="shared" ref="EC66:EC75" si="380">IFERROR(_xlfn.BITXOR(EC65,INDEX($HQ$66:$LT$173,$CE66,$HO66-EC$64+1)),)</f>
        <v>17</v>
      </c>
      <c r="ED66">
        <f t="shared" ref="ED66:ED75" si="381">IFERROR(_xlfn.BITXOR(ED65,INDEX($HQ$66:$LT$173,$CE66,$HO66-ED$64+1)),)</f>
        <v>236</v>
      </c>
      <c r="EE66">
        <f t="shared" ref="EE66:EE75" si="382">IFERROR(_xlfn.BITXOR(EE65,INDEX($HQ$66:$LT$173,$CE66,$HO66-EE$64+1)),)</f>
        <v>17</v>
      </c>
      <c r="EF66">
        <f t="shared" ref="EF66:EF75" si="383">IFERROR(_xlfn.BITXOR(EF65,INDEX($HQ$66:$LT$173,$CE66,$HO66-EF$64+1)),)</f>
        <v>236</v>
      </c>
      <c r="EG66">
        <f t="shared" ref="EG66:EG75" si="384">IFERROR(_xlfn.BITXOR(EG65,INDEX($HQ$66:$LT$173,$CE66,$HO66-EG$64+1)),)</f>
        <v>17</v>
      </c>
      <c r="EH66">
        <f t="shared" ref="EH66:EH75" si="385">IFERROR(_xlfn.BITXOR(EH65,INDEX($HQ$66:$LT$173,$CE66,$HO66-EH$64+1)),)</f>
        <v>236</v>
      </c>
      <c r="EI66">
        <f t="shared" ref="EI66:EI75" si="386">IFERROR(_xlfn.BITXOR(EI65,INDEX($HQ$66:$LT$173,$CE66,$HO66-EI$64+1)),)</f>
        <v>17</v>
      </c>
      <c r="EJ66">
        <f t="shared" ref="EJ66:EJ75" si="387">IFERROR(_xlfn.BITXOR(EJ65,INDEX($HQ$66:$LT$173,$CE66,$HO66-EJ$64+1)),)</f>
        <v>236</v>
      </c>
      <c r="EK66">
        <f t="shared" ref="EK66:EK75" si="388">IFERROR(_xlfn.BITXOR(EK65,INDEX($HQ$66:$LT$173,$CE66,$HO66-EK$64+1)),)</f>
        <v>17</v>
      </c>
      <c r="EL66">
        <f t="shared" ref="EL66:EL75" si="389">IFERROR(_xlfn.BITXOR(EL65,INDEX($HQ$66:$LT$173,$CE66,$HO66-EL$64+1)),)</f>
        <v>236</v>
      </c>
      <c r="EM66">
        <f t="shared" ref="EM66:EM75" si="390">IFERROR(_xlfn.BITXOR(EM65,INDEX($HQ$66:$LT$173,$CE66,$HO66-EM$64+1)),)</f>
        <v>17</v>
      </c>
      <c r="EN66">
        <f t="shared" ref="EN66:EN75" si="391">IFERROR(_xlfn.BITXOR(EN65,INDEX($HQ$66:$LT$173,$CE66,$HO66-EN$64+1)),)</f>
        <v>236</v>
      </c>
      <c r="EO66">
        <f t="shared" ref="EO66:EO75" si="392">IFERROR(_xlfn.BITXOR(EO65,INDEX($HQ$66:$LT$173,$CE66,$HO66-EO$64+1)),)</f>
        <v>17</v>
      </c>
      <c r="EP66">
        <f t="shared" ref="EP66:EP75" si="393">IFERROR(_xlfn.BITXOR(EP65,INDEX($HQ$66:$LT$173,$CE66,$HO66-EP$64+1)),)</f>
        <v>236</v>
      </c>
      <c r="EQ66">
        <f t="shared" ref="EQ66:EQ75" si="394">IFERROR(_xlfn.BITXOR(EQ65,INDEX($HQ$66:$LT$173,$CE66,$HO66-EQ$64+1)),)</f>
        <v>17</v>
      </c>
      <c r="ER66">
        <f t="shared" ref="ER66:ER75" si="395">IFERROR(_xlfn.BITXOR(ER65,INDEX($HQ$66:$LT$173,$CE66,$HO66-ER$64+1)),)</f>
        <v>236</v>
      </c>
      <c r="ES66">
        <f t="shared" ref="ES66:ES75" si="396">IFERROR(_xlfn.BITXOR(ES65,INDEX($HQ$66:$LT$173,$CE66,$HO66-ES$64+1)),)</f>
        <v>17</v>
      </c>
      <c r="ET66">
        <f t="shared" ref="ET66:ET75" si="397">IFERROR(_xlfn.BITXOR(ET65,INDEX($HQ$66:$LT$173,$CE66,$HO66-ET$64+1)),)</f>
        <v>236</v>
      </c>
      <c r="EU66">
        <f t="shared" ref="EU66:EU75" si="398">IFERROR(_xlfn.BITXOR(EU65,INDEX($HQ$66:$LT$173,$CE66,$HO66-EU$64+1)),)</f>
        <v>17</v>
      </c>
      <c r="EV66">
        <f t="shared" ref="EV66:EV75" si="399">IFERROR(_xlfn.BITXOR(EV65,INDEX($HQ$66:$LT$173,$CE66,$HO66-EV$64+1)),)</f>
        <v>236</v>
      </c>
      <c r="EW66">
        <f t="shared" ref="EW66:EW75" si="400">IFERROR(_xlfn.BITXOR(EW65,INDEX($HQ$66:$LT$173,$CE66,$HO66-EW$64+1)),)</f>
        <v>17</v>
      </c>
      <c r="EX66">
        <f t="shared" ref="EX66:EX75" si="401">IFERROR(_xlfn.BITXOR(EX65,INDEX($HQ$66:$LT$173,$CE66,$HO66-EX$64+1)),)</f>
        <v>236</v>
      </c>
      <c r="EY66">
        <f t="shared" ref="EY66:EY75" si="402">IFERROR(_xlfn.BITXOR(EY65,INDEX($HQ$66:$LT$173,$CE66,$HO66-EY$64+1)),)</f>
        <v>17</v>
      </c>
      <c r="EZ66">
        <f t="shared" ref="EZ66:EZ75" si="403">IFERROR(_xlfn.BITXOR(EZ65,INDEX($HQ$66:$LT$173,$CE66,$HO66-EZ$64+1)),)</f>
        <v>236</v>
      </c>
      <c r="FA66">
        <f t="shared" ref="FA66:FA75" si="404">IFERROR(_xlfn.BITXOR(FA65,INDEX($HQ$66:$LT$173,$CE66,$HO66-FA$64+1)),)</f>
        <v>17</v>
      </c>
      <c r="FB66">
        <f t="shared" ref="FB66:FB75" si="405">IFERROR(_xlfn.BITXOR(FB65,INDEX($HQ$66:$LT$173,$CE66,$HO66-FB$64+1)),)</f>
        <v>236</v>
      </c>
      <c r="FC66">
        <f t="shared" ref="FC66:FC75" si="406">IFERROR(_xlfn.BITXOR(FC65,INDEX($HQ$66:$LT$173,$CE66,$HO66-FC$64+1)),)</f>
        <v>17</v>
      </c>
      <c r="FD66">
        <f t="shared" ref="FD66:FD75" si="407">IFERROR(_xlfn.BITXOR(FD65,INDEX($HQ$66:$LT$173,$CE66,$HO66-FD$64+1)),)</f>
        <v>236</v>
      </c>
      <c r="FE66">
        <f t="shared" ref="FE66:FE75" si="408">IFERROR(_xlfn.BITXOR(FE65,INDEX($HQ$66:$LT$173,$CE66,$HO66-FE$64+1)),)</f>
        <v>17</v>
      </c>
      <c r="FF66">
        <f t="shared" ref="FF66:FF75" si="409">IFERROR(_xlfn.BITXOR(FF65,INDEX($HQ$66:$LT$173,$CE66,$HO66-FF$64+1)),)</f>
        <v>236</v>
      </c>
      <c r="FG66">
        <f t="shared" ref="FG66:FG75" si="410">IFERROR(_xlfn.BITXOR(FG65,INDEX($HQ$66:$LT$173,$CE66,$HO66-FG$64+1)),)</f>
        <v>17</v>
      </c>
      <c r="FH66">
        <f t="shared" ref="FH66:FH75" si="411">IFERROR(_xlfn.BITXOR(FH65,INDEX($HQ$66:$LT$173,$CE66,$HO66-FH$64+1)),)</f>
        <v>236</v>
      </c>
      <c r="FI66">
        <f t="shared" ref="FI66:FI75" si="412">IFERROR(_xlfn.BITXOR(FI65,INDEX($HQ$66:$LT$173,$CE66,$HO66-FI$64+1)),)</f>
        <v>17</v>
      </c>
      <c r="FJ66">
        <f t="shared" ref="FJ66:FJ75" si="413">IFERROR(_xlfn.BITXOR(FJ65,INDEX($HQ$66:$LT$173,$CE66,$HO66-FJ$64+1)),)</f>
        <v>236</v>
      </c>
      <c r="FK66">
        <f t="shared" ref="FK66:FK75" si="414">IFERROR(_xlfn.BITXOR(FK65,INDEX($HQ$66:$LT$173,$CE66,$HO66-FK$64+1)),)</f>
        <v>17</v>
      </c>
      <c r="FL66">
        <f t="shared" ref="FL66:FL75" si="415">IFERROR(_xlfn.BITXOR(FL65,INDEX($HQ$66:$LT$173,$CE66,$HO66-FL$64+1)),)</f>
        <v>236</v>
      </c>
      <c r="FM66">
        <f t="shared" ref="FM66:FM75" si="416">IFERROR(_xlfn.BITXOR(FM65,INDEX($HQ$66:$LT$173,$CE66,$HO66-FM$64+1)),)</f>
        <v>17</v>
      </c>
      <c r="FN66">
        <f t="shared" ref="FN66:FN75" si="417">IFERROR(_xlfn.BITXOR(FN65,INDEX($HQ$66:$LT$173,$CE66,$HO66-FN$64+1)),)</f>
        <v>236</v>
      </c>
      <c r="FO66">
        <f t="shared" ref="FO66:FO75" si="418">IFERROR(_xlfn.BITXOR(FO65,INDEX($HQ$66:$LT$173,$CE66,$HO66-FO$64+1)),)</f>
        <v>17</v>
      </c>
      <c r="FP66">
        <f t="shared" ref="FP66:FP75" si="419">IFERROR(_xlfn.BITXOR(FP65,INDEX($HQ$66:$LT$173,$CE66,$HO66-FP$64+1)),)</f>
        <v>236</v>
      </c>
      <c r="FQ66">
        <f t="shared" ref="FQ66:FQ75" si="420">IFERROR(_xlfn.BITXOR(FQ65,INDEX($HQ$66:$LT$173,$CE66,$HO66-FQ$64+1)),)</f>
        <v>17</v>
      </c>
      <c r="FR66">
        <f t="shared" ref="FR66:FR75" si="421">IFERROR(_xlfn.BITXOR(FR65,INDEX($HQ$66:$LT$173,$CE66,$HO66-FR$64+1)),)</f>
        <v>236</v>
      </c>
      <c r="FS66">
        <f t="shared" ref="FS66:FS75" si="422">IFERROR(_xlfn.BITXOR(FS65,INDEX($HQ$66:$LT$173,$CE66,$HO66-FS$64+1)),)</f>
        <v>17</v>
      </c>
      <c r="FT66">
        <f t="shared" ref="FT66:FT75" si="423">IFERROR(_xlfn.BITXOR(FT65,INDEX($HQ$66:$LT$173,$CE66,$HO66-FT$64+1)),)</f>
        <v>236</v>
      </c>
      <c r="FU66">
        <f t="shared" ref="FU66:FU75" si="424">IFERROR(_xlfn.BITXOR(FU65,INDEX($HQ$66:$LT$173,$CE66,$HO66-FU$64+1)),)</f>
        <v>17</v>
      </c>
      <c r="FV66">
        <f t="shared" ref="FV66:FV75" si="425">IFERROR(_xlfn.BITXOR(FV65,INDEX($HQ$66:$LT$173,$CE66,$HO66-FV$64+1)),)</f>
        <v>236</v>
      </c>
      <c r="FW66">
        <f t="shared" ref="FW66:FW75" si="426">IFERROR(_xlfn.BITXOR(FW65,INDEX($HQ$66:$LT$173,$CE66,$HO66-FW$64+1)),)</f>
        <v>17</v>
      </c>
      <c r="FX66">
        <f t="shared" ref="FX66:FX75" si="427">IFERROR(_xlfn.BITXOR(FX65,INDEX($HQ$66:$LT$173,$CE66,$HO66-FX$64+1)),)</f>
        <v>236</v>
      </c>
      <c r="FY66">
        <f t="shared" ref="FY66:FY75" si="428">IFERROR(_xlfn.BITXOR(FY65,INDEX($HQ$66:$LT$173,$CE66,$HO66-FY$64+1)),)</f>
        <v>17</v>
      </c>
      <c r="FZ66">
        <f t="shared" ref="FZ66:FZ75" si="429">IFERROR(_xlfn.BITXOR(FZ65,INDEX($HQ$66:$LT$173,$CE66,$HO66-FZ$64+1)),)</f>
        <v>236</v>
      </c>
      <c r="GA66">
        <f t="shared" ref="GA66:GA75" si="430">IFERROR(_xlfn.BITXOR(GA65,INDEX($HQ$66:$LT$173,$CE66,$HO66-GA$64+1)),)</f>
        <v>17</v>
      </c>
      <c r="GB66">
        <f t="shared" ref="GB66:GB75" si="431">IFERROR(_xlfn.BITXOR(GB65,INDEX($HQ$66:$LT$173,$CE66,$HO66-GB$64+1)),)</f>
        <v>236</v>
      </c>
      <c r="GC66">
        <f t="shared" ref="GC66:GC75" si="432">IFERROR(_xlfn.BITXOR(GC65,INDEX($HQ$66:$LT$173,$CE66,$HO66-GC$64+1)),)</f>
        <v>17</v>
      </c>
      <c r="GD66">
        <f t="shared" ref="GD66:GD75" si="433">IFERROR(_xlfn.BITXOR(GD65,INDEX($HQ$66:$LT$173,$CE66,$HO66-GD$64+1)),)</f>
        <v>236</v>
      </c>
      <c r="GE66">
        <f t="shared" ref="GE66:GE75" si="434">IFERROR(_xlfn.BITXOR(GE65,INDEX($HQ$66:$LT$173,$CE66,$HO66-GE$64+1)),)</f>
        <v>17</v>
      </c>
      <c r="GF66">
        <f t="shared" ref="GF66:GF75" si="435">IFERROR(_xlfn.BITXOR(GF65,INDEX($HQ$66:$LT$173,$CE66,$HO66-GF$64+1)),)</f>
        <v>236</v>
      </c>
      <c r="GG66">
        <f t="shared" ref="GG66:GG75" si="436">IFERROR(_xlfn.BITXOR(GG65,INDEX($HQ$66:$LT$173,$CE66,$HO66-GG$64+1)),)</f>
        <v>17</v>
      </c>
      <c r="GH66">
        <f t="shared" ref="GH66:GH75" si="437">IFERROR(_xlfn.BITXOR(GH65,INDEX($HQ$66:$LT$173,$CE66,$HO66-GH$64+1)),)</f>
        <v>236</v>
      </c>
      <c r="GI66">
        <f t="shared" ref="GI66:GI75" si="438">IFERROR(_xlfn.BITXOR(GI65,INDEX($HQ$66:$LT$173,$CE66,$HO66-GI$64+1)),)</f>
        <v>17</v>
      </c>
      <c r="GJ66">
        <f t="shared" ref="GJ66:GJ75" si="439">IFERROR(_xlfn.BITXOR(GJ65,INDEX($HQ$66:$LT$173,$CE66,$HO66-GJ$64+1)),)</f>
        <v>0</v>
      </c>
      <c r="GK66">
        <f t="shared" ref="GK66:GK75" si="440">IFERROR(_xlfn.BITXOR(GK65,INDEX($HQ$66:$LT$173,$CE66,$HO66-GK$64+1)),)</f>
        <v>0</v>
      </c>
      <c r="GL66">
        <f t="shared" ref="GL66:GL75" si="441">IFERROR(_xlfn.BITXOR(GL65,INDEX($HQ$66:$LT$173,$CE66,$HO66-GL$64+1)),)</f>
        <v>0</v>
      </c>
      <c r="GM66">
        <f t="shared" ref="GM66:GM75" si="442">IFERROR(_xlfn.BITXOR(GM65,INDEX($HQ$66:$LT$173,$CE66,$HO66-GM$64+1)),)</f>
        <v>0</v>
      </c>
      <c r="GN66">
        <f t="shared" ref="GN66:GN75" si="443">IFERROR(_xlfn.BITXOR(GN65,INDEX($HQ$66:$LT$173,$CE66,$HO66-GN$64+1)),)</f>
        <v>0</v>
      </c>
      <c r="GO66">
        <f t="shared" ref="GO66:GO75" si="444">IFERROR(_xlfn.BITXOR(GO65,INDEX($HQ$66:$LT$173,$CE66,$HO66-GO$64+1)),)</f>
        <v>0</v>
      </c>
      <c r="GP66">
        <f t="shared" ref="GP66:GP75" si="445">IFERROR(_xlfn.BITXOR(GP65,INDEX($HQ$66:$LT$173,$CE66,$HO66-GP$64+1)),)</f>
        <v>0</v>
      </c>
      <c r="GQ66">
        <f t="shared" ref="GQ66:GQ75" si="446">IFERROR(_xlfn.BITXOR(GQ65,INDEX($HQ$66:$LT$173,$CE66,$HO66-GQ$64+1)),)</f>
        <v>0</v>
      </c>
      <c r="GR66">
        <f t="shared" ref="GR66:GR75" si="447">IFERROR(_xlfn.BITXOR(GR65,INDEX($HQ$66:$LT$173,$CE66,$HO66-GR$64+1)),)</f>
        <v>0</v>
      </c>
      <c r="GS66">
        <f t="shared" ref="GS66:GS75" si="448">IFERROR(_xlfn.BITXOR(GS65,INDEX($HQ$66:$LT$173,$CE66,$HO66-GS$64+1)),)</f>
        <v>0</v>
      </c>
      <c r="GT66">
        <f t="shared" ref="GT66:GT75" si="449">IFERROR(_xlfn.BITXOR(GT65,INDEX($HQ$66:$LT$173,$CE66,$HO66-GT$64+1)),)</f>
        <v>0</v>
      </c>
      <c r="GU66">
        <f t="shared" ref="GU66:GU75" si="450">IFERROR(_xlfn.BITXOR(GU65,INDEX($HQ$66:$LT$173,$CE66,$HO66-GU$64+1)),)</f>
        <v>0</v>
      </c>
      <c r="GV66">
        <f t="shared" ref="GV66:GV75" si="451">IFERROR(_xlfn.BITXOR(GV65,INDEX($HQ$66:$LT$173,$CE66,$HO66-GV$64+1)),)</f>
        <v>0</v>
      </c>
      <c r="GW66">
        <f t="shared" ref="GW66:GW75" si="452">IFERROR(_xlfn.BITXOR(GW65,INDEX($HQ$66:$LT$173,$CE66,$HO66-GW$64+1)),)</f>
        <v>0</v>
      </c>
      <c r="GX66">
        <f t="shared" ref="GX66:GX75" si="453">IFERROR(_xlfn.BITXOR(GX65,INDEX($HQ$66:$LT$173,$CE66,$HO66-GX$64+1)),)</f>
        <v>0</v>
      </c>
      <c r="GY66">
        <f t="shared" ref="GY66:GY75" si="454">IFERROR(_xlfn.BITXOR(GY65,INDEX($HQ$66:$LT$173,$CE66,$HO66-GY$64+1)),)</f>
        <v>0</v>
      </c>
      <c r="GZ66">
        <f t="shared" ref="GZ66:GZ75" si="455">IFERROR(_xlfn.BITXOR(GZ65,INDEX($HQ$66:$LT$173,$CE66,$HO66-GZ$64+1)),)</f>
        <v>0</v>
      </c>
      <c r="HA66">
        <f t="shared" ref="HA66:HA75" si="456">IFERROR(_xlfn.BITXOR(HA65,INDEX($HQ$66:$LT$173,$CE66,$HO66-HA$64+1)),)</f>
        <v>0</v>
      </c>
      <c r="HB66">
        <f t="shared" ref="HB66:HB75" si="457">IFERROR(_xlfn.BITXOR(HB65,INDEX($HQ$66:$LT$173,$CE66,$HO66-HB$64+1)),)</f>
        <v>0</v>
      </c>
      <c r="HC66">
        <f t="shared" ref="HC66:HC75" si="458">IFERROR(_xlfn.BITXOR(HC65,INDEX($HQ$66:$LT$173,$CE66,$HO66-HC$64+1)),)</f>
        <v>0</v>
      </c>
      <c r="HD66">
        <f t="shared" ref="HD66:HD75" si="459">IFERROR(_xlfn.BITXOR(HD65,INDEX($HQ$66:$LT$173,$CE66,$HO66-HD$64+1)),)</f>
        <v>0</v>
      </c>
      <c r="HE66">
        <f t="shared" ref="HE66:HE75" si="460">IFERROR(_xlfn.BITXOR(HE65,INDEX($HQ$66:$LT$173,$CE66,$HO66-HE$64+1)),)</f>
        <v>0</v>
      </c>
      <c r="HF66">
        <f t="shared" ref="HF66:HF75" si="461">IFERROR(_xlfn.BITXOR(HF65,INDEX($HQ$66:$LT$173,$CE66,$HO66-HF$64+1)),)</f>
        <v>0</v>
      </c>
      <c r="HG66">
        <f t="shared" ref="HG66:HG75" si="462">IFERROR(_xlfn.BITXOR(HG65,INDEX($HQ$66:$LT$173,$CE66,$HO66-HG$64+1)),)</f>
        <v>0</v>
      </c>
      <c r="HH66">
        <f t="shared" ref="HH66:HH75" si="463">IFERROR(_xlfn.BITXOR(HH65,INDEX($HQ$66:$LT$173,$CE66,$HO66-HH$64+1)),)</f>
        <v>0</v>
      </c>
      <c r="HI66">
        <f t="shared" ref="HI66:HI75" si="464">IFERROR(_xlfn.BITXOR(HI65,INDEX($HQ$66:$LT$173,$CE66,$HO66-HI$64+1)),)</f>
        <v>0</v>
      </c>
      <c r="HK66" s="58" t="str">
        <f>IF(HI66&lt;&gt;0,"HERE","")</f>
        <v/>
      </c>
      <c r="HN66">
        <f t="shared" si="330"/>
        <v>2</v>
      </c>
      <c r="HO66">
        <f t="shared" ref="HO66:HO129" si="465">$HQ$64-$HN65+1</f>
        <v>133</v>
      </c>
      <c r="HQ66">
        <f>INDEX(Capacity!$S$3:$T$258,MATCH(MOD(INDEX(Capacity!$V$3:$W$258,MATCH(INDEX($CF65:$HI65,1,$HN65),Capacity!$V$3:$V$258,0),2)+HQ$65,255),Capacity!$S$3:$S$258,0),2)</f>
        <v>64</v>
      </c>
      <c r="HR66">
        <f>INDEX(Capacity!$S$3:$T$258,MATCH(MOD(INDEX(Capacity!$V$3:$W$258,MATCH(INDEX($CF65:$HI65,1,$HN65),Capacity!$V$3:$V$258,0),2)+HR$65,255),Capacity!$S$3:$S$258,0),2)</f>
        <v>75</v>
      </c>
      <c r="HS66">
        <f>INDEX(Capacity!$S$3:$T$258,MATCH(MOD(INDEX(Capacity!$V$3:$W$258,MATCH(INDEX($CF65:$HI65,1,$HN65),Capacity!$V$3:$V$258,0),2)+HS$65,255),Capacity!$S$3:$S$258,0),2)</f>
        <v>92</v>
      </c>
      <c r="HT66">
        <f>INDEX(Capacity!$S$3:$T$258,MATCH(MOD(INDEX(Capacity!$V$3:$W$258,MATCH(INDEX($CF65:$HI65,1,$HN65),Capacity!$V$3:$V$258,0),2)+HT$65,255),Capacity!$S$3:$S$258,0),2)</f>
        <v>198</v>
      </c>
      <c r="HU66">
        <f>INDEX(Capacity!$S$3:$T$258,MATCH(MOD(INDEX(Capacity!$V$3:$W$258,MATCH(INDEX($CF65:$HI65,1,$HN65),Capacity!$V$3:$V$258,0),2)+HU$65,255),Capacity!$S$3:$S$258,0),2)</f>
        <v>29</v>
      </c>
      <c r="HV66">
        <f>INDEX(Capacity!$S$3:$T$258,MATCH(MOD(INDEX(Capacity!$V$3:$W$258,MATCH(INDEX($CF65:$HI65,1,$HN65),Capacity!$V$3:$V$258,0),2)+HV$65,255),Capacity!$S$3:$S$258,0),2)</f>
        <v>189</v>
      </c>
      <c r="HW66">
        <f>INDEX(Capacity!$S$3:$T$258,MATCH(MOD(INDEX(Capacity!$V$3:$W$258,MATCH(INDEX($CF65:$HI65,1,$HN65),Capacity!$V$3:$V$258,0),2)+HW$65,255),Capacity!$S$3:$S$258,0),2)</f>
        <v>165</v>
      </c>
      <c r="HX66">
        <f>INDEX(Capacity!$S$3:$T$258,MATCH(MOD(INDEX(Capacity!$V$3:$W$258,MATCH(INDEX($CF65:$HI65,1,$HN65),Capacity!$V$3:$V$258,0),2)+HX$65,255),Capacity!$S$3:$S$258,0),2)</f>
        <v>151</v>
      </c>
      <c r="HY66">
        <f>INDEX(Capacity!$S$3:$T$258,MATCH(MOD(INDEX(Capacity!$V$3:$W$258,MATCH(INDEX($CF65:$HI65,1,$HN65),Capacity!$V$3:$V$258,0),2)+HY$65,255),Capacity!$S$3:$S$258,0),2)</f>
        <v>201</v>
      </c>
      <c r="HZ66">
        <f>INDEX(Capacity!$S$3:$T$258,MATCH(MOD(INDEX(Capacity!$V$3:$W$258,MATCH(INDEX($CF65:$HI65,1,$HN65),Capacity!$V$3:$V$258,0),2)+HZ$65,255),Capacity!$S$3:$S$258,0),2)</f>
        <v>170</v>
      </c>
      <c r="IA66">
        <f>INDEX(Capacity!$S$3:$T$258,MATCH(MOD(INDEX(Capacity!$V$3:$W$258,MATCH(INDEX($CF65:$HI65,1,$HN65),Capacity!$V$3:$V$258,0),2)+IA$65,255),Capacity!$S$3:$S$258,0),2)</f>
        <v>166</v>
      </c>
      <c r="IB66">
        <f>INDEX(Capacity!$S$3:$T$258,MATCH(MOD(INDEX(Capacity!$V$3:$W$258,MATCH(INDEX($CF65:$HI65,1,$HN65),Capacity!$V$3:$V$258,0),2)+IB$65,255),Capacity!$S$3:$S$258,0),2)</f>
        <v>237</v>
      </c>
      <c r="IC66">
        <f>INDEX(Capacity!$S$3:$T$258,MATCH(MOD(INDEX(Capacity!$V$3:$W$258,MATCH(INDEX($CF65:$HI65,1,$HN65),Capacity!$V$3:$V$258,0),2)+IC$65,255),Capacity!$S$3:$S$258,0),2)</f>
        <v>78</v>
      </c>
      <c r="ID66">
        <f>INDEX(Capacity!$S$3:$T$258,MATCH(MOD(INDEX(Capacity!$V$3:$W$258,MATCH(INDEX($CF65:$HI65,1,$HN65),Capacity!$V$3:$V$258,0),2)+ID$65,255),Capacity!$S$3:$S$258,0),2)</f>
        <v>179</v>
      </c>
      <c r="IE66">
        <f>INDEX(Capacity!$S$3:$T$258,MATCH(MOD(INDEX(Capacity!$V$3:$W$258,MATCH(INDEX($CF65:$HI65,1,$HN65),Capacity!$V$3:$V$258,0),2)+IE$65,255),Capacity!$S$3:$S$258,0),2)</f>
        <v>210</v>
      </c>
      <c r="IF66">
        <f>INDEX(Capacity!$S$3:$T$258,MATCH(MOD(INDEX(Capacity!$V$3:$W$258,MATCH(INDEX($CF65:$HI65,1,$HN65),Capacity!$V$3:$V$258,0),2)+IF$65,255),Capacity!$S$3:$S$258,0),2)</f>
        <v>126</v>
      </c>
      <c r="IG66">
        <f>INDEX(Capacity!$S$3:$T$258,MATCH(MOD(INDEX(Capacity!$V$3:$W$258,MATCH(INDEX($CF65:$HI65,1,$HN65),Capacity!$V$3:$V$258,0),2)+IG$65,255),Capacity!$S$3:$S$258,0),2)</f>
        <v>12</v>
      </c>
      <c r="IH66">
        <f>INDEX(Capacity!$S$3:$T$258,MATCH(MOD(INDEX(Capacity!$V$3:$W$258,MATCH(INDEX($CF65:$HI65,1,$HN65),Capacity!$V$3:$V$258,0),2)+IH$65,255),Capacity!$S$3:$S$258,0),2)</f>
        <v>216</v>
      </c>
      <c r="II66">
        <f>INDEX(Capacity!$S$3:$T$258,MATCH(MOD(INDEX(Capacity!$V$3:$W$258,MATCH(INDEX($CF65:$HI65,1,$HN65),Capacity!$V$3:$V$258,0),2)+II$65,255),Capacity!$S$3:$S$258,0),2)</f>
        <v>82</v>
      </c>
      <c r="IJ66">
        <f>INDEX(Capacity!$S$3:$T$258,MATCH(MOD(INDEX(Capacity!$V$3:$W$258,MATCH(INDEX($CF65:$HI65,1,$HN65),Capacity!$V$3:$V$258,0),2)+IJ$65,255),Capacity!$S$3:$S$258,0),2)</f>
        <v>90</v>
      </c>
      <c r="IK66">
        <f>INDEX(Capacity!$S$3:$T$258,MATCH(MOD(INDEX(Capacity!$V$3:$W$258,MATCH(INDEX($CF65:$HI65,1,$HN65),Capacity!$V$3:$V$258,0),2)+IK$65,255),Capacity!$S$3:$S$258,0),2)</f>
        <v>208</v>
      </c>
      <c r="IL66">
        <f>INDEX(Capacity!$S$3:$T$258,MATCH(MOD(INDEX(Capacity!$V$3:$W$258,MATCH(INDEX($CF65:$HI65,1,$HN65),Capacity!$V$3:$V$258,0),2)+IL$65,255),Capacity!$S$3:$S$258,0),2)</f>
        <v>80</v>
      </c>
      <c r="IM66">
        <f>INDEX(Capacity!$S$3:$T$258,MATCH(MOD(INDEX(Capacity!$V$3:$W$258,MATCH(INDEX($CF65:$HI65,1,$HN65),Capacity!$V$3:$V$258,0),2)+IM$65,255),Capacity!$S$3:$S$258,0),2)</f>
        <v>243</v>
      </c>
      <c r="IN66">
        <f>INDEX(Capacity!$S$3:$T$258,MATCH(MOD(INDEX(Capacity!$V$3:$W$258,MATCH(INDEX($CF65:$HI65,1,$HN65),Capacity!$V$3:$V$258,0),2)+IN$65,255),Capacity!$S$3:$S$258,0),2)</f>
        <v>115</v>
      </c>
      <c r="IO66">
        <f>INDEX(Capacity!$S$3:$T$258,MATCH(MOD(INDEX(Capacity!$V$3:$W$258,MATCH(INDEX($CF65:$HI65,1,$HN65),Capacity!$V$3:$V$258,0),2)+IO$65,255),Capacity!$S$3:$S$258,0),2)</f>
        <v>170</v>
      </c>
      <c r="IP66">
        <f>INDEX(Capacity!$S$3:$T$258,MATCH(MOD(INDEX(Capacity!$V$3:$W$258,MATCH(INDEX($CF65:$HI65,1,$HN65),Capacity!$V$3:$V$258,0),2)+IP$65,255),Capacity!$S$3:$S$258,0),2)</f>
        <v>18</v>
      </c>
      <c r="IQ66">
        <f>INDEX(Capacity!$S$3:$T$258,MATCH(MOD(INDEX(Capacity!$V$3:$W$258,MATCH(INDEX($CF65:$HI65,1,$HN65),Capacity!$V$3:$V$258,0),2)+IQ$65,255),Capacity!$S$3:$S$258,0),2)</f>
        <v>30</v>
      </c>
    </row>
    <row r="67" spans="39:251" x14ac:dyDescent="0.25">
      <c r="AM67" s="6"/>
      <c r="CD67" s="3"/>
      <c r="CE67" s="7">
        <f t="shared" ref="CE67:CE130" si="466">CE66+1</f>
        <v>2</v>
      </c>
      <c r="CF67">
        <f t="shared" si="331"/>
        <v>0</v>
      </c>
      <c r="CG67">
        <f t="shared" si="332"/>
        <v>0</v>
      </c>
      <c r="CH67">
        <f t="shared" si="333"/>
        <v>252</v>
      </c>
      <c r="CI67">
        <f t="shared" si="334"/>
        <v>26</v>
      </c>
      <c r="CJ67">
        <f t="shared" si="335"/>
        <v>218</v>
      </c>
      <c r="CK67">
        <f t="shared" si="336"/>
        <v>253</v>
      </c>
      <c r="CL67">
        <f t="shared" si="337"/>
        <v>75</v>
      </c>
      <c r="CM67">
        <f t="shared" si="338"/>
        <v>30</v>
      </c>
      <c r="CN67">
        <f t="shared" si="339"/>
        <v>0</v>
      </c>
      <c r="CO67">
        <f t="shared" si="340"/>
        <v>3</v>
      </c>
      <c r="CP67">
        <f t="shared" si="341"/>
        <v>80</v>
      </c>
      <c r="CQ67">
        <f t="shared" si="342"/>
        <v>172</v>
      </c>
      <c r="CR67">
        <f t="shared" si="343"/>
        <v>233</v>
      </c>
      <c r="CS67">
        <f t="shared" si="344"/>
        <v>22</v>
      </c>
      <c r="CT67">
        <f t="shared" si="345"/>
        <v>176</v>
      </c>
      <c r="CU67">
        <f t="shared" si="346"/>
        <v>59</v>
      </c>
      <c r="CV67">
        <f t="shared" si="347"/>
        <v>232</v>
      </c>
      <c r="CW67">
        <f t="shared" si="348"/>
        <v>14</v>
      </c>
      <c r="CX67">
        <f t="shared" si="349"/>
        <v>193</v>
      </c>
      <c r="CY67">
        <f t="shared" si="350"/>
        <v>93</v>
      </c>
      <c r="CZ67">
        <f t="shared" si="351"/>
        <v>91</v>
      </c>
      <c r="DA67">
        <f t="shared" si="352"/>
        <v>79</v>
      </c>
      <c r="DB67">
        <f t="shared" si="353"/>
        <v>82</v>
      </c>
      <c r="DC67">
        <f t="shared" si="354"/>
        <v>77</v>
      </c>
      <c r="DD67">
        <f t="shared" si="355"/>
        <v>42</v>
      </c>
      <c r="DE67">
        <f t="shared" si="356"/>
        <v>179</v>
      </c>
      <c r="DF67">
        <f t="shared" si="357"/>
        <v>75</v>
      </c>
      <c r="DG67">
        <f t="shared" si="358"/>
        <v>111</v>
      </c>
      <c r="DH67">
        <f t="shared" si="359"/>
        <v>236</v>
      </c>
      <c r="DI67">
        <f t="shared" si="360"/>
        <v>17</v>
      </c>
      <c r="DJ67">
        <f t="shared" si="361"/>
        <v>236</v>
      </c>
      <c r="DK67">
        <f t="shared" si="362"/>
        <v>17</v>
      </c>
      <c r="DL67">
        <f t="shared" si="363"/>
        <v>236</v>
      </c>
      <c r="DM67">
        <f t="shared" si="364"/>
        <v>17</v>
      </c>
      <c r="DN67">
        <f t="shared" si="365"/>
        <v>236</v>
      </c>
      <c r="DO67">
        <f t="shared" si="366"/>
        <v>17</v>
      </c>
      <c r="DP67">
        <f t="shared" si="367"/>
        <v>236</v>
      </c>
      <c r="DQ67">
        <f t="shared" si="368"/>
        <v>17</v>
      </c>
      <c r="DR67">
        <f t="shared" si="369"/>
        <v>236</v>
      </c>
      <c r="DS67">
        <f t="shared" si="370"/>
        <v>17</v>
      </c>
      <c r="DT67">
        <f t="shared" si="371"/>
        <v>236</v>
      </c>
      <c r="DU67">
        <f t="shared" si="372"/>
        <v>17</v>
      </c>
      <c r="DV67">
        <f t="shared" si="373"/>
        <v>236</v>
      </c>
      <c r="DW67">
        <f t="shared" si="374"/>
        <v>17</v>
      </c>
      <c r="DX67">
        <f t="shared" si="375"/>
        <v>236</v>
      </c>
      <c r="DY67">
        <f t="shared" si="376"/>
        <v>17</v>
      </c>
      <c r="DZ67">
        <f t="shared" si="377"/>
        <v>236</v>
      </c>
      <c r="EA67">
        <f t="shared" si="378"/>
        <v>17</v>
      </c>
      <c r="EB67">
        <f t="shared" si="379"/>
        <v>236</v>
      </c>
      <c r="EC67">
        <f t="shared" si="380"/>
        <v>17</v>
      </c>
      <c r="ED67">
        <f t="shared" si="381"/>
        <v>236</v>
      </c>
      <c r="EE67">
        <f t="shared" si="382"/>
        <v>17</v>
      </c>
      <c r="EF67">
        <f t="shared" si="383"/>
        <v>236</v>
      </c>
      <c r="EG67">
        <f t="shared" si="384"/>
        <v>17</v>
      </c>
      <c r="EH67">
        <f t="shared" si="385"/>
        <v>236</v>
      </c>
      <c r="EI67">
        <f t="shared" si="386"/>
        <v>17</v>
      </c>
      <c r="EJ67">
        <f t="shared" si="387"/>
        <v>236</v>
      </c>
      <c r="EK67">
        <f t="shared" si="388"/>
        <v>17</v>
      </c>
      <c r="EL67">
        <f t="shared" si="389"/>
        <v>236</v>
      </c>
      <c r="EM67">
        <f t="shared" si="390"/>
        <v>17</v>
      </c>
      <c r="EN67">
        <f t="shared" si="391"/>
        <v>236</v>
      </c>
      <c r="EO67">
        <f t="shared" si="392"/>
        <v>17</v>
      </c>
      <c r="EP67">
        <f t="shared" si="393"/>
        <v>236</v>
      </c>
      <c r="EQ67">
        <f t="shared" si="394"/>
        <v>17</v>
      </c>
      <c r="ER67">
        <f t="shared" si="395"/>
        <v>236</v>
      </c>
      <c r="ES67">
        <f t="shared" si="396"/>
        <v>17</v>
      </c>
      <c r="ET67">
        <f t="shared" si="397"/>
        <v>236</v>
      </c>
      <c r="EU67">
        <f t="shared" si="398"/>
        <v>17</v>
      </c>
      <c r="EV67">
        <f t="shared" si="399"/>
        <v>236</v>
      </c>
      <c r="EW67">
        <f t="shared" si="400"/>
        <v>17</v>
      </c>
      <c r="EX67">
        <f t="shared" si="401"/>
        <v>236</v>
      </c>
      <c r="EY67">
        <f t="shared" si="402"/>
        <v>17</v>
      </c>
      <c r="EZ67">
        <f t="shared" si="403"/>
        <v>236</v>
      </c>
      <c r="FA67">
        <f t="shared" si="404"/>
        <v>17</v>
      </c>
      <c r="FB67">
        <f t="shared" si="405"/>
        <v>236</v>
      </c>
      <c r="FC67">
        <f t="shared" si="406"/>
        <v>17</v>
      </c>
      <c r="FD67">
        <f t="shared" si="407"/>
        <v>236</v>
      </c>
      <c r="FE67">
        <f t="shared" si="408"/>
        <v>17</v>
      </c>
      <c r="FF67">
        <f t="shared" si="409"/>
        <v>236</v>
      </c>
      <c r="FG67">
        <f t="shared" si="410"/>
        <v>17</v>
      </c>
      <c r="FH67">
        <f t="shared" si="411"/>
        <v>236</v>
      </c>
      <c r="FI67">
        <f t="shared" si="412"/>
        <v>17</v>
      </c>
      <c r="FJ67">
        <f t="shared" si="413"/>
        <v>236</v>
      </c>
      <c r="FK67">
        <f t="shared" si="414"/>
        <v>17</v>
      </c>
      <c r="FL67">
        <f t="shared" si="415"/>
        <v>236</v>
      </c>
      <c r="FM67">
        <f t="shared" si="416"/>
        <v>17</v>
      </c>
      <c r="FN67">
        <f t="shared" si="417"/>
        <v>236</v>
      </c>
      <c r="FO67">
        <f t="shared" si="418"/>
        <v>17</v>
      </c>
      <c r="FP67">
        <f t="shared" si="419"/>
        <v>236</v>
      </c>
      <c r="FQ67">
        <f t="shared" si="420"/>
        <v>17</v>
      </c>
      <c r="FR67">
        <f t="shared" si="421"/>
        <v>236</v>
      </c>
      <c r="FS67">
        <f t="shared" si="422"/>
        <v>17</v>
      </c>
      <c r="FT67">
        <f t="shared" si="423"/>
        <v>236</v>
      </c>
      <c r="FU67">
        <f t="shared" si="424"/>
        <v>17</v>
      </c>
      <c r="FV67">
        <f t="shared" si="425"/>
        <v>236</v>
      </c>
      <c r="FW67">
        <f t="shared" si="426"/>
        <v>17</v>
      </c>
      <c r="FX67">
        <f t="shared" si="427"/>
        <v>236</v>
      </c>
      <c r="FY67">
        <f t="shared" si="428"/>
        <v>17</v>
      </c>
      <c r="FZ67">
        <f t="shared" si="429"/>
        <v>236</v>
      </c>
      <c r="GA67">
        <f t="shared" si="430"/>
        <v>17</v>
      </c>
      <c r="GB67">
        <f t="shared" si="431"/>
        <v>236</v>
      </c>
      <c r="GC67">
        <f t="shared" si="432"/>
        <v>17</v>
      </c>
      <c r="GD67">
        <f t="shared" si="433"/>
        <v>236</v>
      </c>
      <c r="GE67">
        <f t="shared" si="434"/>
        <v>17</v>
      </c>
      <c r="GF67">
        <f t="shared" si="435"/>
        <v>236</v>
      </c>
      <c r="GG67">
        <f t="shared" si="436"/>
        <v>17</v>
      </c>
      <c r="GH67">
        <f t="shared" si="437"/>
        <v>236</v>
      </c>
      <c r="GI67">
        <f t="shared" si="438"/>
        <v>17</v>
      </c>
      <c r="GJ67">
        <f t="shared" si="439"/>
        <v>0</v>
      </c>
      <c r="GK67">
        <f t="shared" si="440"/>
        <v>0</v>
      </c>
      <c r="GL67">
        <f t="shared" si="441"/>
        <v>0</v>
      </c>
      <c r="GM67">
        <f t="shared" si="442"/>
        <v>0</v>
      </c>
      <c r="GN67">
        <f t="shared" si="443"/>
        <v>0</v>
      </c>
      <c r="GO67">
        <f t="shared" si="444"/>
        <v>0</v>
      </c>
      <c r="GP67">
        <f t="shared" si="445"/>
        <v>0</v>
      </c>
      <c r="GQ67">
        <f t="shared" si="446"/>
        <v>0</v>
      </c>
      <c r="GR67">
        <f t="shared" si="447"/>
        <v>0</v>
      </c>
      <c r="GS67">
        <f t="shared" si="448"/>
        <v>0</v>
      </c>
      <c r="GT67">
        <f t="shared" si="449"/>
        <v>0</v>
      </c>
      <c r="GU67">
        <f t="shared" si="450"/>
        <v>0</v>
      </c>
      <c r="GV67">
        <f t="shared" si="451"/>
        <v>0</v>
      </c>
      <c r="GW67">
        <f t="shared" si="452"/>
        <v>0</v>
      </c>
      <c r="GX67">
        <f t="shared" si="453"/>
        <v>0</v>
      </c>
      <c r="GY67">
        <f t="shared" si="454"/>
        <v>0</v>
      </c>
      <c r="GZ67">
        <f t="shared" si="455"/>
        <v>0</v>
      </c>
      <c r="HA67">
        <f t="shared" si="456"/>
        <v>0</v>
      </c>
      <c r="HB67">
        <f t="shared" si="457"/>
        <v>0</v>
      </c>
      <c r="HC67">
        <f t="shared" si="458"/>
        <v>0</v>
      </c>
      <c r="HD67">
        <f t="shared" si="459"/>
        <v>0</v>
      </c>
      <c r="HE67">
        <f t="shared" si="460"/>
        <v>0</v>
      </c>
      <c r="HF67">
        <f t="shared" si="461"/>
        <v>0</v>
      </c>
      <c r="HG67">
        <f t="shared" si="462"/>
        <v>0</v>
      </c>
      <c r="HH67">
        <f t="shared" si="463"/>
        <v>0</v>
      </c>
      <c r="HI67">
        <f t="shared" si="464"/>
        <v>0</v>
      </c>
      <c r="HK67" s="59" t="str">
        <f t="shared" ref="HK67:HK130" si="467">IF(HI67&lt;&gt;0,"HERE","")</f>
        <v/>
      </c>
      <c r="HN67">
        <f t="shared" si="330"/>
        <v>3</v>
      </c>
      <c r="HO67">
        <f t="shared" si="465"/>
        <v>132</v>
      </c>
      <c r="HQ67">
        <f>INDEX(Capacity!$S$3:$T$258,MATCH(MOD(INDEX(Capacity!$V$3:$W$258,MATCH(INDEX($CF66:$HI66,1,$HN66),Capacity!$V$3:$V$258,0),2)+HQ$65,255),Capacity!$S$3:$S$258,0),2)</f>
        <v>175</v>
      </c>
      <c r="HR67">
        <f>INDEX(Capacity!$S$3:$T$258,MATCH(MOD(INDEX(Capacity!$V$3:$W$258,MATCH(INDEX($CF66:$HI66,1,$HN66),Capacity!$V$3:$V$258,0),2)+HR$65,255),Capacity!$S$3:$S$258,0),2)</f>
        <v>38</v>
      </c>
      <c r="HS67">
        <f>INDEX(Capacity!$S$3:$T$258,MATCH(MOD(INDEX(Capacity!$V$3:$W$258,MATCH(INDEX($CF66:$HI66,1,$HN66),Capacity!$V$3:$V$258,0),2)+HS$65,255),Capacity!$S$3:$S$258,0),2)</f>
        <v>138</v>
      </c>
      <c r="HT67">
        <f>INDEX(Capacity!$S$3:$T$258,MATCH(MOD(INDEX(Capacity!$V$3:$W$258,MATCH(INDEX($CF66:$HI66,1,$HN66),Capacity!$V$3:$V$258,0),2)+HT$65,255),Capacity!$S$3:$S$258,0),2)</f>
        <v>1</v>
      </c>
      <c r="HU67">
        <f>INDEX(Capacity!$S$3:$T$258,MATCH(MOD(INDEX(Capacity!$V$3:$W$258,MATCH(INDEX($CF66:$HI66,1,$HN66),Capacity!$V$3:$V$258,0),2)+HU$65,255),Capacity!$S$3:$S$258,0),2)</f>
        <v>134</v>
      </c>
      <c r="HV67">
        <f>INDEX(Capacity!$S$3:$T$258,MATCH(MOD(INDEX(Capacity!$V$3:$W$258,MATCH(INDEX($CF66:$HI66,1,$HN66),Capacity!$V$3:$V$258,0),2)+HV$65,255),Capacity!$S$3:$S$258,0),2)</f>
        <v>28</v>
      </c>
      <c r="HW67">
        <f>INDEX(Capacity!$S$3:$T$258,MATCH(MOD(INDEX(Capacity!$V$3:$W$258,MATCH(INDEX($CF66:$HI66,1,$HN66),Capacity!$V$3:$V$258,0),2)+HW$65,255),Capacity!$S$3:$S$258,0),2)</f>
        <v>143</v>
      </c>
      <c r="HX67">
        <f>INDEX(Capacity!$S$3:$T$258,MATCH(MOD(INDEX(Capacity!$V$3:$W$258,MATCH(INDEX($CF66:$HI66,1,$HN66),Capacity!$V$3:$V$258,0),2)+HX$65,255),Capacity!$S$3:$S$258,0),2)</f>
        <v>239</v>
      </c>
      <c r="HY67">
        <f>INDEX(Capacity!$S$3:$T$258,MATCH(MOD(INDEX(Capacity!$V$3:$W$258,MATCH(INDEX($CF66:$HI66,1,$HN66),Capacity!$V$3:$V$258,0),2)+HY$65,255),Capacity!$S$3:$S$258,0),2)</f>
        <v>62</v>
      </c>
      <c r="HZ67">
        <f>INDEX(Capacity!$S$3:$T$258,MATCH(MOD(INDEX(Capacity!$V$3:$W$258,MATCH(INDEX($CF66:$HI66,1,$HN66),Capacity!$V$3:$V$258,0),2)+HZ$65,255),Capacity!$S$3:$S$258,0),2)</f>
        <v>176</v>
      </c>
      <c r="IA67">
        <f>INDEX(Capacity!$S$3:$T$258,MATCH(MOD(INDEX(Capacity!$V$3:$W$258,MATCH(INDEX($CF66:$HI66,1,$HN66),Capacity!$V$3:$V$258,0),2)+IA$65,255),Capacity!$S$3:$S$258,0),2)</f>
        <v>119</v>
      </c>
      <c r="IB67">
        <f>INDEX(Capacity!$S$3:$T$258,MATCH(MOD(INDEX(Capacity!$V$3:$W$258,MATCH(INDEX($CF66:$HI66,1,$HN66),Capacity!$V$3:$V$258,0),2)+IB$65,255),Capacity!$S$3:$S$258,0),2)</f>
        <v>81</v>
      </c>
      <c r="IC67">
        <f>INDEX(Capacity!$S$3:$T$258,MATCH(MOD(INDEX(Capacity!$V$3:$W$258,MATCH(INDEX($CF66:$HI66,1,$HN66),Capacity!$V$3:$V$258,0),2)+IC$65,255),Capacity!$S$3:$S$258,0),2)</f>
        <v>51</v>
      </c>
      <c r="ID67">
        <f>INDEX(Capacity!$S$3:$T$258,MATCH(MOD(INDEX(Capacity!$V$3:$W$258,MATCH(INDEX($CF66:$HI66,1,$HN66),Capacity!$V$3:$V$258,0),2)+ID$65,255),Capacity!$S$3:$S$258,0),2)</f>
        <v>128</v>
      </c>
      <c r="IE67">
        <f>INDEX(Capacity!$S$3:$T$258,MATCH(MOD(INDEX(Capacity!$V$3:$W$258,MATCH(INDEX($CF66:$HI66,1,$HN66),Capacity!$V$3:$V$258,0),2)+IE$65,255),Capacity!$S$3:$S$258,0),2)</f>
        <v>85</v>
      </c>
      <c r="IF67">
        <f>INDEX(Capacity!$S$3:$T$258,MATCH(MOD(INDEX(Capacity!$V$3:$W$258,MATCH(INDEX($CF66:$HI66,1,$HN66),Capacity!$V$3:$V$258,0),2)+IF$65,255),Capacity!$S$3:$S$258,0),2)</f>
        <v>8</v>
      </c>
      <c r="IG67">
        <f>INDEX(Capacity!$S$3:$T$258,MATCH(MOD(INDEX(Capacity!$V$3:$W$258,MATCH(INDEX($CF66:$HI66,1,$HN66),Capacity!$V$3:$V$258,0),2)+IG$65,255),Capacity!$S$3:$S$258,0),2)</f>
        <v>199</v>
      </c>
      <c r="IH67">
        <f>INDEX(Capacity!$S$3:$T$258,MATCH(MOD(INDEX(Capacity!$V$3:$W$258,MATCH(INDEX($CF66:$HI66,1,$HN66),Capacity!$V$3:$V$258,0),2)+IH$65,255),Capacity!$S$3:$S$258,0),2)</f>
        <v>127</v>
      </c>
      <c r="II67">
        <f>INDEX(Capacity!$S$3:$T$258,MATCH(MOD(INDEX(Capacity!$V$3:$W$258,MATCH(INDEX($CF66:$HI66,1,$HN66),Capacity!$V$3:$V$258,0),2)+II$65,255),Capacity!$S$3:$S$258,0),2)</f>
        <v>22</v>
      </c>
      <c r="IJ67">
        <f>INDEX(Capacity!$S$3:$T$258,MATCH(MOD(INDEX(Capacity!$V$3:$W$258,MATCH(INDEX($CF66:$HI66,1,$HN66),Capacity!$V$3:$V$258,0),2)+IJ$65,255),Capacity!$S$3:$S$258,0),2)</f>
        <v>103</v>
      </c>
      <c r="IK67">
        <f>INDEX(Capacity!$S$3:$T$258,MATCH(MOD(INDEX(Capacity!$V$3:$W$258,MATCH(INDEX($CF66:$HI66,1,$HN66),Capacity!$V$3:$V$258,0),2)+IK$65,255),Capacity!$S$3:$S$258,0),2)</f>
        <v>14</v>
      </c>
      <c r="IL67">
        <f>INDEX(Capacity!$S$3:$T$258,MATCH(MOD(INDEX(Capacity!$V$3:$W$258,MATCH(INDEX($CF66:$HI66,1,$HN66),Capacity!$V$3:$V$258,0),2)+IL$65,255),Capacity!$S$3:$S$258,0),2)</f>
        <v>77</v>
      </c>
      <c r="IM67">
        <f>INDEX(Capacity!$S$3:$T$258,MATCH(MOD(INDEX(Capacity!$V$3:$W$258,MATCH(INDEX($CF66:$HI66,1,$HN66),Capacity!$V$3:$V$258,0),2)+IM$65,255),Capacity!$S$3:$S$258,0),2)</f>
        <v>47</v>
      </c>
      <c r="IN67">
        <f>INDEX(Capacity!$S$3:$T$258,MATCH(MOD(INDEX(Capacity!$V$3:$W$258,MATCH(INDEX($CF66:$HI66,1,$HN66),Capacity!$V$3:$V$258,0),2)+IN$65,255),Capacity!$S$3:$S$258,0),2)</f>
        <v>108</v>
      </c>
      <c r="IO67">
        <f>INDEX(Capacity!$S$3:$T$258,MATCH(MOD(INDEX(Capacity!$V$3:$W$258,MATCH(INDEX($CF66:$HI66,1,$HN66),Capacity!$V$3:$V$258,0),2)+IO$65,255),Capacity!$S$3:$S$258,0),2)</f>
        <v>176</v>
      </c>
      <c r="IP67">
        <f>INDEX(Capacity!$S$3:$T$258,MATCH(MOD(INDEX(Capacity!$V$3:$W$258,MATCH(INDEX($CF66:$HI66,1,$HN66),Capacity!$V$3:$V$258,0),2)+IP$65,255),Capacity!$S$3:$S$258,0),2)</f>
        <v>185</v>
      </c>
      <c r="IQ67">
        <f>INDEX(Capacity!$S$3:$T$258,MATCH(MOD(INDEX(Capacity!$V$3:$W$258,MATCH(INDEX($CF66:$HI66,1,$HN66),Capacity!$V$3:$V$258,0),2)+IQ$65,255),Capacity!$S$3:$S$258,0),2)</f>
        <v>126</v>
      </c>
    </row>
    <row r="68" spans="39:251" x14ac:dyDescent="0.25">
      <c r="AM68" s="6"/>
      <c r="CE68" s="7">
        <f t="shared" si="466"/>
        <v>3</v>
      </c>
      <c r="CF68">
        <f t="shared" si="331"/>
        <v>0</v>
      </c>
      <c r="CG68">
        <f t="shared" si="332"/>
        <v>0</v>
      </c>
      <c r="CH68">
        <f t="shared" si="333"/>
        <v>0</v>
      </c>
      <c r="CI68">
        <f t="shared" si="334"/>
        <v>171</v>
      </c>
      <c r="CJ68">
        <f t="shared" si="335"/>
        <v>78</v>
      </c>
      <c r="CK68">
        <f t="shared" si="336"/>
        <v>65</v>
      </c>
      <c r="CL68">
        <f t="shared" si="337"/>
        <v>156</v>
      </c>
      <c r="CM68">
        <f t="shared" si="338"/>
        <v>82</v>
      </c>
      <c r="CN68">
        <f t="shared" si="339"/>
        <v>226</v>
      </c>
      <c r="CO68">
        <f t="shared" si="340"/>
        <v>195</v>
      </c>
      <c r="CP68">
        <f t="shared" si="341"/>
        <v>103</v>
      </c>
      <c r="CQ68">
        <f t="shared" si="342"/>
        <v>197</v>
      </c>
      <c r="CR68">
        <f t="shared" si="343"/>
        <v>215</v>
      </c>
      <c r="CS68">
        <f t="shared" si="344"/>
        <v>153</v>
      </c>
      <c r="CT68">
        <f t="shared" si="345"/>
        <v>120</v>
      </c>
      <c r="CU68">
        <f t="shared" si="346"/>
        <v>67</v>
      </c>
      <c r="CV68">
        <f t="shared" si="347"/>
        <v>173</v>
      </c>
      <c r="CW68">
        <f t="shared" si="348"/>
        <v>135</v>
      </c>
      <c r="CX68">
        <f t="shared" si="349"/>
        <v>150</v>
      </c>
      <c r="CY68">
        <f t="shared" si="350"/>
        <v>234</v>
      </c>
      <c r="CZ68">
        <f t="shared" si="351"/>
        <v>251</v>
      </c>
      <c r="DA68">
        <f t="shared" si="352"/>
        <v>126</v>
      </c>
      <c r="DB68">
        <f t="shared" si="353"/>
        <v>116</v>
      </c>
      <c r="DC68">
        <f t="shared" si="354"/>
        <v>142</v>
      </c>
      <c r="DD68">
        <f t="shared" si="355"/>
        <v>174</v>
      </c>
      <c r="DE68">
        <f t="shared" si="356"/>
        <v>210</v>
      </c>
      <c r="DF68">
        <f t="shared" si="357"/>
        <v>34</v>
      </c>
      <c r="DG68">
        <f t="shared" si="358"/>
        <v>51</v>
      </c>
      <c r="DH68">
        <f t="shared" si="359"/>
        <v>231</v>
      </c>
      <c r="DI68">
        <f t="shared" si="360"/>
        <v>17</v>
      </c>
      <c r="DJ68">
        <f t="shared" si="361"/>
        <v>236</v>
      </c>
      <c r="DK68">
        <f t="shared" si="362"/>
        <v>17</v>
      </c>
      <c r="DL68">
        <f t="shared" si="363"/>
        <v>236</v>
      </c>
      <c r="DM68">
        <f t="shared" si="364"/>
        <v>17</v>
      </c>
      <c r="DN68">
        <f t="shared" si="365"/>
        <v>236</v>
      </c>
      <c r="DO68">
        <f t="shared" si="366"/>
        <v>17</v>
      </c>
      <c r="DP68">
        <f t="shared" si="367"/>
        <v>236</v>
      </c>
      <c r="DQ68">
        <f t="shared" si="368"/>
        <v>17</v>
      </c>
      <c r="DR68">
        <f t="shared" si="369"/>
        <v>236</v>
      </c>
      <c r="DS68">
        <f t="shared" si="370"/>
        <v>17</v>
      </c>
      <c r="DT68">
        <f t="shared" si="371"/>
        <v>236</v>
      </c>
      <c r="DU68">
        <f t="shared" si="372"/>
        <v>17</v>
      </c>
      <c r="DV68">
        <f t="shared" si="373"/>
        <v>236</v>
      </c>
      <c r="DW68">
        <f t="shared" si="374"/>
        <v>17</v>
      </c>
      <c r="DX68">
        <f t="shared" si="375"/>
        <v>236</v>
      </c>
      <c r="DY68">
        <f t="shared" si="376"/>
        <v>17</v>
      </c>
      <c r="DZ68">
        <f t="shared" si="377"/>
        <v>236</v>
      </c>
      <c r="EA68">
        <f t="shared" si="378"/>
        <v>17</v>
      </c>
      <c r="EB68">
        <f t="shared" si="379"/>
        <v>236</v>
      </c>
      <c r="EC68">
        <f t="shared" si="380"/>
        <v>17</v>
      </c>
      <c r="ED68">
        <f t="shared" si="381"/>
        <v>236</v>
      </c>
      <c r="EE68">
        <f t="shared" si="382"/>
        <v>17</v>
      </c>
      <c r="EF68">
        <f t="shared" si="383"/>
        <v>236</v>
      </c>
      <c r="EG68">
        <f t="shared" si="384"/>
        <v>17</v>
      </c>
      <c r="EH68">
        <f t="shared" si="385"/>
        <v>236</v>
      </c>
      <c r="EI68">
        <f t="shared" si="386"/>
        <v>17</v>
      </c>
      <c r="EJ68">
        <f t="shared" si="387"/>
        <v>236</v>
      </c>
      <c r="EK68">
        <f t="shared" si="388"/>
        <v>17</v>
      </c>
      <c r="EL68">
        <f t="shared" si="389"/>
        <v>236</v>
      </c>
      <c r="EM68">
        <f t="shared" si="390"/>
        <v>17</v>
      </c>
      <c r="EN68">
        <f t="shared" si="391"/>
        <v>236</v>
      </c>
      <c r="EO68">
        <f t="shared" si="392"/>
        <v>17</v>
      </c>
      <c r="EP68">
        <f t="shared" si="393"/>
        <v>236</v>
      </c>
      <c r="EQ68">
        <f t="shared" si="394"/>
        <v>17</v>
      </c>
      <c r="ER68">
        <f t="shared" si="395"/>
        <v>236</v>
      </c>
      <c r="ES68">
        <f t="shared" si="396"/>
        <v>17</v>
      </c>
      <c r="ET68">
        <f t="shared" si="397"/>
        <v>236</v>
      </c>
      <c r="EU68">
        <f t="shared" si="398"/>
        <v>17</v>
      </c>
      <c r="EV68">
        <f t="shared" si="399"/>
        <v>236</v>
      </c>
      <c r="EW68">
        <f t="shared" si="400"/>
        <v>17</v>
      </c>
      <c r="EX68">
        <f t="shared" si="401"/>
        <v>236</v>
      </c>
      <c r="EY68">
        <f t="shared" si="402"/>
        <v>17</v>
      </c>
      <c r="EZ68">
        <f t="shared" si="403"/>
        <v>236</v>
      </c>
      <c r="FA68">
        <f t="shared" si="404"/>
        <v>17</v>
      </c>
      <c r="FB68">
        <f t="shared" si="405"/>
        <v>236</v>
      </c>
      <c r="FC68">
        <f t="shared" si="406"/>
        <v>17</v>
      </c>
      <c r="FD68">
        <f t="shared" si="407"/>
        <v>236</v>
      </c>
      <c r="FE68">
        <f t="shared" si="408"/>
        <v>17</v>
      </c>
      <c r="FF68">
        <f t="shared" si="409"/>
        <v>236</v>
      </c>
      <c r="FG68">
        <f t="shared" si="410"/>
        <v>17</v>
      </c>
      <c r="FH68">
        <f t="shared" si="411"/>
        <v>236</v>
      </c>
      <c r="FI68">
        <f t="shared" si="412"/>
        <v>17</v>
      </c>
      <c r="FJ68">
        <f t="shared" si="413"/>
        <v>236</v>
      </c>
      <c r="FK68">
        <f t="shared" si="414"/>
        <v>17</v>
      </c>
      <c r="FL68">
        <f t="shared" si="415"/>
        <v>236</v>
      </c>
      <c r="FM68">
        <f t="shared" si="416"/>
        <v>17</v>
      </c>
      <c r="FN68">
        <f t="shared" si="417"/>
        <v>236</v>
      </c>
      <c r="FO68">
        <f t="shared" si="418"/>
        <v>17</v>
      </c>
      <c r="FP68">
        <f t="shared" si="419"/>
        <v>236</v>
      </c>
      <c r="FQ68">
        <f t="shared" si="420"/>
        <v>17</v>
      </c>
      <c r="FR68">
        <f t="shared" si="421"/>
        <v>236</v>
      </c>
      <c r="FS68">
        <f t="shared" si="422"/>
        <v>17</v>
      </c>
      <c r="FT68">
        <f t="shared" si="423"/>
        <v>236</v>
      </c>
      <c r="FU68">
        <f t="shared" si="424"/>
        <v>17</v>
      </c>
      <c r="FV68">
        <f t="shared" si="425"/>
        <v>236</v>
      </c>
      <c r="FW68">
        <f t="shared" si="426"/>
        <v>17</v>
      </c>
      <c r="FX68">
        <f t="shared" si="427"/>
        <v>236</v>
      </c>
      <c r="FY68">
        <f t="shared" si="428"/>
        <v>17</v>
      </c>
      <c r="FZ68">
        <f t="shared" si="429"/>
        <v>236</v>
      </c>
      <c r="GA68">
        <f t="shared" si="430"/>
        <v>17</v>
      </c>
      <c r="GB68">
        <f t="shared" si="431"/>
        <v>236</v>
      </c>
      <c r="GC68">
        <f t="shared" si="432"/>
        <v>17</v>
      </c>
      <c r="GD68">
        <f t="shared" si="433"/>
        <v>236</v>
      </c>
      <c r="GE68">
        <f t="shared" si="434"/>
        <v>17</v>
      </c>
      <c r="GF68">
        <f t="shared" si="435"/>
        <v>236</v>
      </c>
      <c r="GG68">
        <f t="shared" si="436"/>
        <v>17</v>
      </c>
      <c r="GH68">
        <f t="shared" si="437"/>
        <v>236</v>
      </c>
      <c r="GI68">
        <f t="shared" si="438"/>
        <v>17</v>
      </c>
      <c r="GJ68">
        <f t="shared" si="439"/>
        <v>0</v>
      </c>
      <c r="GK68">
        <f t="shared" si="440"/>
        <v>0</v>
      </c>
      <c r="GL68">
        <f t="shared" si="441"/>
        <v>0</v>
      </c>
      <c r="GM68">
        <f t="shared" si="442"/>
        <v>0</v>
      </c>
      <c r="GN68">
        <f t="shared" si="443"/>
        <v>0</v>
      </c>
      <c r="GO68">
        <f t="shared" si="444"/>
        <v>0</v>
      </c>
      <c r="GP68">
        <f t="shared" si="445"/>
        <v>0</v>
      </c>
      <c r="GQ68">
        <f t="shared" si="446"/>
        <v>0</v>
      </c>
      <c r="GR68">
        <f t="shared" si="447"/>
        <v>0</v>
      </c>
      <c r="GS68">
        <f t="shared" si="448"/>
        <v>0</v>
      </c>
      <c r="GT68">
        <f t="shared" si="449"/>
        <v>0</v>
      </c>
      <c r="GU68">
        <f t="shared" si="450"/>
        <v>0</v>
      </c>
      <c r="GV68">
        <f t="shared" si="451"/>
        <v>0</v>
      </c>
      <c r="GW68">
        <f t="shared" si="452"/>
        <v>0</v>
      </c>
      <c r="GX68">
        <f t="shared" si="453"/>
        <v>0</v>
      </c>
      <c r="GY68">
        <f t="shared" si="454"/>
        <v>0</v>
      </c>
      <c r="GZ68">
        <f t="shared" si="455"/>
        <v>0</v>
      </c>
      <c r="HA68">
        <f t="shared" si="456"/>
        <v>0</v>
      </c>
      <c r="HB68">
        <f t="shared" si="457"/>
        <v>0</v>
      </c>
      <c r="HC68">
        <f t="shared" si="458"/>
        <v>0</v>
      </c>
      <c r="HD68">
        <f t="shared" si="459"/>
        <v>0</v>
      </c>
      <c r="HE68">
        <f t="shared" si="460"/>
        <v>0</v>
      </c>
      <c r="HF68">
        <f t="shared" si="461"/>
        <v>0</v>
      </c>
      <c r="HG68">
        <f t="shared" si="462"/>
        <v>0</v>
      </c>
      <c r="HH68">
        <f t="shared" si="463"/>
        <v>0</v>
      </c>
      <c r="HI68">
        <f t="shared" si="464"/>
        <v>0</v>
      </c>
      <c r="HK68" s="59" t="str">
        <f t="shared" si="467"/>
        <v/>
      </c>
      <c r="HN68">
        <f t="shared" si="330"/>
        <v>4</v>
      </c>
      <c r="HO68">
        <f t="shared" si="465"/>
        <v>131</v>
      </c>
      <c r="HQ68">
        <f>INDEX(Capacity!$S$3:$T$258,MATCH(MOD(INDEX(Capacity!$V$3:$W$258,MATCH(INDEX($CF67:$HI67,1,$HN67),Capacity!$V$3:$V$258,0),2)+HQ$65,255),Capacity!$S$3:$S$258,0),2)</f>
        <v>252</v>
      </c>
      <c r="HR68">
        <f>INDEX(Capacity!$S$3:$T$258,MATCH(MOD(INDEX(Capacity!$V$3:$W$258,MATCH(INDEX($CF67:$HI67,1,$HN67),Capacity!$V$3:$V$258,0),2)+HR$65,255),Capacity!$S$3:$S$258,0),2)</f>
        <v>177</v>
      </c>
      <c r="HS68">
        <f>INDEX(Capacity!$S$3:$T$258,MATCH(MOD(INDEX(Capacity!$V$3:$W$258,MATCH(INDEX($CF67:$HI67,1,$HN67),Capacity!$V$3:$V$258,0),2)+HS$65,255),Capacity!$S$3:$S$258,0),2)</f>
        <v>148</v>
      </c>
      <c r="HT68">
        <f>INDEX(Capacity!$S$3:$T$258,MATCH(MOD(INDEX(Capacity!$V$3:$W$258,MATCH(INDEX($CF67:$HI67,1,$HN67),Capacity!$V$3:$V$258,0),2)+HT$65,255),Capacity!$S$3:$S$258,0),2)</f>
        <v>188</v>
      </c>
      <c r="HU68">
        <f>INDEX(Capacity!$S$3:$T$258,MATCH(MOD(INDEX(Capacity!$V$3:$W$258,MATCH(INDEX($CF67:$HI67,1,$HN67),Capacity!$V$3:$V$258,0),2)+HU$65,255),Capacity!$S$3:$S$258,0),2)</f>
        <v>215</v>
      </c>
      <c r="HV68">
        <f>INDEX(Capacity!$S$3:$T$258,MATCH(MOD(INDEX(Capacity!$V$3:$W$258,MATCH(INDEX($CF67:$HI67,1,$HN67),Capacity!$V$3:$V$258,0),2)+HV$65,255),Capacity!$S$3:$S$258,0),2)</f>
        <v>76</v>
      </c>
      <c r="HW68">
        <f>INDEX(Capacity!$S$3:$T$258,MATCH(MOD(INDEX(Capacity!$V$3:$W$258,MATCH(INDEX($CF67:$HI67,1,$HN67),Capacity!$V$3:$V$258,0),2)+HW$65,255),Capacity!$S$3:$S$258,0),2)</f>
        <v>226</v>
      </c>
      <c r="HX68">
        <f>INDEX(Capacity!$S$3:$T$258,MATCH(MOD(INDEX(Capacity!$V$3:$W$258,MATCH(INDEX($CF67:$HI67,1,$HN67),Capacity!$V$3:$V$258,0),2)+HX$65,255),Capacity!$S$3:$S$258,0),2)</f>
        <v>192</v>
      </c>
      <c r="HY68">
        <f>INDEX(Capacity!$S$3:$T$258,MATCH(MOD(INDEX(Capacity!$V$3:$W$258,MATCH(INDEX($CF67:$HI67,1,$HN67),Capacity!$V$3:$V$258,0),2)+HY$65,255),Capacity!$S$3:$S$258,0),2)</f>
        <v>55</v>
      </c>
      <c r="HZ68">
        <f>INDEX(Capacity!$S$3:$T$258,MATCH(MOD(INDEX(Capacity!$V$3:$W$258,MATCH(INDEX($CF67:$HI67,1,$HN67),Capacity!$V$3:$V$258,0),2)+HZ$65,255),Capacity!$S$3:$S$258,0),2)</f>
        <v>105</v>
      </c>
      <c r="IA68">
        <f>INDEX(Capacity!$S$3:$T$258,MATCH(MOD(INDEX(Capacity!$V$3:$W$258,MATCH(INDEX($CF67:$HI67,1,$HN67),Capacity!$V$3:$V$258,0),2)+IA$65,255),Capacity!$S$3:$S$258,0),2)</f>
        <v>62</v>
      </c>
      <c r="IB68">
        <f>INDEX(Capacity!$S$3:$T$258,MATCH(MOD(INDEX(Capacity!$V$3:$W$258,MATCH(INDEX($CF67:$HI67,1,$HN67),Capacity!$V$3:$V$258,0),2)+IB$65,255),Capacity!$S$3:$S$258,0),2)</f>
        <v>143</v>
      </c>
      <c r="IC68">
        <f>INDEX(Capacity!$S$3:$T$258,MATCH(MOD(INDEX(Capacity!$V$3:$W$258,MATCH(INDEX($CF67:$HI67,1,$HN67),Capacity!$V$3:$V$258,0),2)+IC$65,255),Capacity!$S$3:$S$258,0),2)</f>
        <v>200</v>
      </c>
      <c r="ID68">
        <f>INDEX(Capacity!$S$3:$T$258,MATCH(MOD(INDEX(Capacity!$V$3:$W$258,MATCH(INDEX($CF67:$HI67,1,$HN67),Capacity!$V$3:$V$258,0),2)+ID$65,255),Capacity!$S$3:$S$258,0),2)</f>
        <v>120</v>
      </c>
      <c r="IE68">
        <f>INDEX(Capacity!$S$3:$T$258,MATCH(MOD(INDEX(Capacity!$V$3:$W$258,MATCH(INDEX($CF67:$HI67,1,$HN67),Capacity!$V$3:$V$258,0),2)+IE$65,255),Capacity!$S$3:$S$258,0),2)</f>
        <v>69</v>
      </c>
      <c r="IF68">
        <f>INDEX(Capacity!$S$3:$T$258,MATCH(MOD(INDEX(Capacity!$V$3:$W$258,MATCH(INDEX($CF67:$HI67,1,$HN67),Capacity!$V$3:$V$258,0),2)+IF$65,255),Capacity!$S$3:$S$258,0),2)</f>
        <v>137</v>
      </c>
      <c r="IG68">
        <f>INDEX(Capacity!$S$3:$T$258,MATCH(MOD(INDEX(Capacity!$V$3:$W$258,MATCH(INDEX($CF67:$HI67,1,$HN67),Capacity!$V$3:$V$258,0),2)+IG$65,255),Capacity!$S$3:$S$258,0),2)</f>
        <v>87</v>
      </c>
      <c r="IH68">
        <f>INDEX(Capacity!$S$3:$T$258,MATCH(MOD(INDEX(Capacity!$V$3:$W$258,MATCH(INDEX($CF67:$HI67,1,$HN67),Capacity!$V$3:$V$258,0),2)+IH$65,255),Capacity!$S$3:$S$258,0),2)</f>
        <v>183</v>
      </c>
      <c r="II68">
        <f>INDEX(Capacity!$S$3:$T$258,MATCH(MOD(INDEX(Capacity!$V$3:$W$258,MATCH(INDEX($CF67:$HI67,1,$HN67),Capacity!$V$3:$V$258,0),2)+II$65,255),Capacity!$S$3:$S$258,0),2)</f>
        <v>160</v>
      </c>
      <c r="IJ68">
        <f>INDEX(Capacity!$S$3:$T$258,MATCH(MOD(INDEX(Capacity!$V$3:$W$258,MATCH(INDEX($CF67:$HI67,1,$HN67),Capacity!$V$3:$V$258,0),2)+IJ$65,255),Capacity!$S$3:$S$258,0),2)</f>
        <v>49</v>
      </c>
      <c r="IK68">
        <f>INDEX(Capacity!$S$3:$T$258,MATCH(MOD(INDEX(Capacity!$V$3:$W$258,MATCH(INDEX($CF67:$HI67,1,$HN67),Capacity!$V$3:$V$258,0),2)+IK$65,255),Capacity!$S$3:$S$258,0),2)</f>
        <v>38</v>
      </c>
      <c r="IL68">
        <f>INDEX(Capacity!$S$3:$T$258,MATCH(MOD(INDEX(Capacity!$V$3:$W$258,MATCH(INDEX($CF67:$HI67,1,$HN67),Capacity!$V$3:$V$258,0),2)+IL$65,255),Capacity!$S$3:$S$258,0),2)</f>
        <v>195</v>
      </c>
      <c r="IM68">
        <f>INDEX(Capacity!$S$3:$T$258,MATCH(MOD(INDEX(Capacity!$V$3:$W$258,MATCH(INDEX($CF67:$HI67,1,$HN67),Capacity!$V$3:$V$258,0),2)+IM$65,255),Capacity!$S$3:$S$258,0),2)</f>
        <v>132</v>
      </c>
      <c r="IN68">
        <f>INDEX(Capacity!$S$3:$T$258,MATCH(MOD(INDEX(Capacity!$V$3:$W$258,MATCH(INDEX($CF67:$HI67,1,$HN67),Capacity!$V$3:$V$258,0),2)+IN$65,255),Capacity!$S$3:$S$258,0),2)</f>
        <v>97</v>
      </c>
      <c r="IO68">
        <f>INDEX(Capacity!$S$3:$T$258,MATCH(MOD(INDEX(Capacity!$V$3:$W$258,MATCH(INDEX($CF67:$HI67,1,$HN67),Capacity!$V$3:$V$258,0),2)+IO$65,255),Capacity!$S$3:$S$258,0),2)</f>
        <v>105</v>
      </c>
      <c r="IP68">
        <f>INDEX(Capacity!$S$3:$T$258,MATCH(MOD(INDEX(Capacity!$V$3:$W$258,MATCH(INDEX($CF67:$HI67,1,$HN67),Capacity!$V$3:$V$258,0),2)+IP$65,255),Capacity!$S$3:$S$258,0),2)</f>
        <v>92</v>
      </c>
      <c r="IQ68">
        <f>INDEX(Capacity!$S$3:$T$258,MATCH(MOD(INDEX(Capacity!$V$3:$W$258,MATCH(INDEX($CF67:$HI67,1,$HN67),Capacity!$V$3:$V$258,0),2)+IQ$65,255),Capacity!$S$3:$S$258,0),2)</f>
        <v>11</v>
      </c>
    </row>
    <row r="69" spans="39:251" x14ac:dyDescent="0.25">
      <c r="AM69" s="6"/>
      <c r="CE69" s="7">
        <f t="shared" si="466"/>
        <v>4</v>
      </c>
      <c r="CF69">
        <f t="shared" si="331"/>
        <v>0</v>
      </c>
      <c r="CG69">
        <f t="shared" si="332"/>
        <v>0</v>
      </c>
      <c r="CH69">
        <f t="shared" si="333"/>
        <v>0</v>
      </c>
      <c r="CI69">
        <f t="shared" si="334"/>
        <v>0</v>
      </c>
      <c r="CJ69">
        <f t="shared" si="335"/>
        <v>151</v>
      </c>
      <c r="CK69">
        <f t="shared" si="336"/>
        <v>7</v>
      </c>
      <c r="CL69">
        <f t="shared" si="337"/>
        <v>123</v>
      </c>
      <c r="CM69">
        <f t="shared" si="338"/>
        <v>196</v>
      </c>
      <c r="CN69">
        <f t="shared" si="339"/>
        <v>228</v>
      </c>
      <c r="CO69">
        <f t="shared" si="340"/>
        <v>217</v>
      </c>
      <c r="CP69">
        <f t="shared" si="341"/>
        <v>179</v>
      </c>
      <c r="CQ69">
        <f t="shared" si="342"/>
        <v>161</v>
      </c>
      <c r="CR69">
        <f t="shared" si="343"/>
        <v>78</v>
      </c>
      <c r="CS69">
        <f t="shared" si="344"/>
        <v>14</v>
      </c>
      <c r="CT69">
        <f t="shared" si="345"/>
        <v>54</v>
      </c>
      <c r="CU69">
        <f t="shared" si="346"/>
        <v>16</v>
      </c>
      <c r="CV69">
        <f t="shared" si="347"/>
        <v>83</v>
      </c>
      <c r="CW69">
        <f t="shared" si="348"/>
        <v>114</v>
      </c>
      <c r="CX69">
        <f t="shared" si="349"/>
        <v>253</v>
      </c>
      <c r="CY69">
        <f t="shared" si="350"/>
        <v>228</v>
      </c>
      <c r="CZ69">
        <f t="shared" si="351"/>
        <v>7</v>
      </c>
      <c r="DA69">
        <f t="shared" si="352"/>
        <v>192</v>
      </c>
      <c r="DB69">
        <f t="shared" si="353"/>
        <v>53</v>
      </c>
      <c r="DC69">
        <f t="shared" si="354"/>
        <v>141</v>
      </c>
      <c r="DD69">
        <f t="shared" si="355"/>
        <v>230</v>
      </c>
      <c r="DE69">
        <f t="shared" si="356"/>
        <v>135</v>
      </c>
      <c r="DF69">
        <f t="shared" si="357"/>
        <v>60</v>
      </c>
      <c r="DG69">
        <f t="shared" si="358"/>
        <v>170</v>
      </c>
      <c r="DH69">
        <f t="shared" si="359"/>
        <v>242</v>
      </c>
      <c r="DI69">
        <f t="shared" si="360"/>
        <v>10</v>
      </c>
      <c r="DJ69">
        <f t="shared" si="361"/>
        <v>236</v>
      </c>
      <c r="DK69">
        <f t="shared" si="362"/>
        <v>17</v>
      </c>
      <c r="DL69">
        <f t="shared" si="363"/>
        <v>236</v>
      </c>
      <c r="DM69">
        <f t="shared" si="364"/>
        <v>17</v>
      </c>
      <c r="DN69">
        <f t="shared" si="365"/>
        <v>236</v>
      </c>
      <c r="DO69">
        <f t="shared" si="366"/>
        <v>17</v>
      </c>
      <c r="DP69">
        <f t="shared" si="367"/>
        <v>236</v>
      </c>
      <c r="DQ69">
        <f t="shared" si="368"/>
        <v>17</v>
      </c>
      <c r="DR69">
        <f t="shared" si="369"/>
        <v>236</v>
      </c>
      <c r="DS69">
        <f t="shared" si="370"/>
        <v>17</v>
      </c>
      <c r="DT69">
        <f t="shared" si="371"/>
        <v>236</v>
      </c>
      <c r="DU69">
        <f t="shared" si="372"/>
        <v>17</v>
      </c>
      <c r="DV69">
        <f t="shared" si="373"/>
        <v>236</v>
      </c>
      <c r="DW69">
        <f t="shared" si="374"/>
        <v>17</v>
      </c>
      <c r="DX69">
        <f t="shared" si="375"/>
        <v>236</v>
      </c>
      <c r="DY69">
        <f t="shared" si="376"/>
        <v>17</v>
      </c>
      <c r="DZ69">
        <f t="shared" si="377"/>
        <v>236</v>
      </c>
      <c r="EA69">
        <f t="shared" si="378"/>
        <v>17</v>
      </c>
      <c r="EB69">
        <f t="shared" si="379"/>
        <v>236</v>
      </c>
      <c r="EC69">
        <f t="shared" si="380"/>
        <v>17</v>
      </c>
      <c r="ED69">
        <f t="shared" si="381"/>
        <v>236</v>
      </c>
      <c r="EE69">
        <f t="shared" si="382"/>
        <v>17</v>
      </c>
      <c r="EF69">
        <f t="shared" si="383"/>
        <v>236</v>
      </c>
      <c r="EG69">
        <f t="shared" si="384"/>
        <v>17</v>
      </c>
      <c r="EH69">
        <f t="shared" si="385"/>
        <v>236</v>
      </c>
      <c r="EI69">
        <f t="shared" si="386"/>
        <v>17</v>
      </c>
      <c r="EJ69">
        <f t="shared" si="387"/>
        <v>236</v>
      </c>
      <c r="EK69">
        <f t="shared" si="388"/>
        <v>17</v>
      </c>
      <c r="EL69">
        <f t="shared" si="389"/>
        <v>236</v>
      </c>
      <c r="EM69">
        <f t="shared" si="390"/>
        <v>17</v>
      </c>
      <c r="EN69">
        <f t="shared" si="391"/>
        <v>236</v>
      </c>
      <c r="EO69">
        <f t="shared" si="392"/>
        <v>17</v>
      </c>
      <c r="EP69">
        <f t="shared" si="393"/>
        <v>236</v>
      </c>
      <c r="EQ69">
        <f t="shared" si="394"/>
        <v>17</v>
      </c>
      <c r="ER69">
        <f t="shared" si="395"/>
        <v>236</v>
      </c>
      <c r="ES69">
        <f t="shared" si="396"/>
        <v>17</v>
      </c>
      <c r="ET69">
        <f t="shared" si="397"/>
        <v>236</v>
      </c>
      <c r="EU69">
        <f t="shared" si="398"/>
        <v>17</v>
      </c>
      <c r="EV69">
        <f t="shared" si="399"/>
        <v>236</v>
      </c>
      <c r="EW69">
        <f t="shared" si="400"/>
        <v>17</v>
      </c>
      <c r="EX69">
        <f t="shared" si="401"/>
        <v>236</v>
      </c>
      <c r="EY69">
        <f t="shared" si="402"/>
        <v>17</v>
      </c>
      <c r="EZ69">
        <f t="shared" si="403"/>
        <v>236</v>
      </c>
      <c r="FA69">
        <f t="shared" si="404"/>
        <v>17</v>
      </c>
      <c r="FB69">
        <f t="shared" si="405"/>
        <v>236</v>
      </c>
      <c r="FC69">
        <f t="shared" si="406"/>
        <v>17</v>
      </c>
      <c r="FD69">
        <f t="shared" si="407"/>
        <v>236</v>
      </c>
      <c r="FE69">
        <f t="shared" si="408"/>
        <v>17</v>
      </c>
      <c r="FF69">
        <f t="shared" si="409"/>
        <v>236</v>
      </c>
      <c r="FG69">
        <f t="shared" si="410"/>
        <v>17</v>
      </c>
      <c r="FH69">
        <f t="shared" si="411"/>
        <v>236</v>
      </c>
      <c r="FI69">
        <f t="shared" si="412"/>
        <v>17</v>
      </c>
      <c r="FJ69">
        <f t="shared" si="413"/>
        <v>236</v>
      </c>
      <c r="FK69">
        <f t="shared" si="414"/>
        <v>17</v>
      </c>
      <c r="FL69">
        <f t="shared" si="415"/>
        <v>236</v>
      </c>
      <c r="FM69">
        <f t="shared" si="416"/>
        <v>17</v>
      </c>
      <c r="FN69">
        <f t="shared" si="417"/>
        <v>236</v>
      </c>
      <c r="FO69">
        <f t="shared" si="418"/>
        <v>17</v>
      </c>
      <c r="FP69">
        <f t="shared" si="419"/>
        <v>236</v>
      </c>
      <c r="FQ69">
        <f t="shared" si="420"/>
        <v>17</v>
      </c>
      <c r="FR69">
        <f t="shared" si="421"/>
        <v>236</v>
      </c>
      <c r="FS69">
        <f t="shared" si="422"/>
        <v>17</v>
      </c>
      <c r="FT69">
        <f t="shared" si="423"/>
        <v>236</v>
      </c>
      <c r="FU69">
        <f t="shared" si="424"/>
        <v>17</v>
      </c>
      <c r="FV69">
        <f t="shared" si="425"/>
        <v>236</v>
      </c>
      <c r="FW69">
        <f t="shared" si="426"/>
        <v>17</v>
      </c>
      <c r="FX69">
        <f t="shared" si="427"/>
        <v>236</v>
      </c>
      <c r="FY69">
        <f t="shared" si="428"/>
        <v>17</v>
      </c>
      <c r="FZ69">
        <f t="shared" si="429"/>
        <v>236</v>
      </c>
      <c r="GA69">
        <f t="shared" si="430"/>
        <v>17</v>
      </c>
      <c r="GB69">
        <f t="shared" si="431"/>
        <v>236</v>
      </c>
      <c r="GC69">
        <f t="shared" si="432"/>
        <v>17</v>
      </c>
      <c r="GD69">
        <f t="shared" si="433"/>
        <v>236</v>
      </c>
      <c r="GE69">
        <f t="shared" si="434"/>
        <v>17</v>
      </c>
      <c r="GF69">
        <f t="shared" si="435"/>
        <v>236</v>
      </c>
      <c r="GG69">
        <f t="shared" si="436"/>
        <v>17</v>
      </c>
      <c r="GH69">
        <f t="shared" si="437"/>
        <v>236</v>
      </c>
      <c r="GI69">
        <f t="shared" si="438"/>
        <v>17</v>
      </c>
      <c r="GJ69">
        <f t="shared" si="439"/>
        <v>0</v>
      </c>
      <c r="GK69">
        <f t="shared" si="440"/>
        <v>0</v>
      </c>
      <c r="GL69">
        <f t="shared" si="441"/>
        <v>0</v>
      </c>
      <c r="GM69">
        <f t="shared" si="442"/>
        <v>0</v>
      </c>
      <c r="GN69">
        <f t="shared" si="443"/>
        <v>0</v>
      </c>
      <c r="GO69">
        <f t="shared" si="444"/>
        <v>0</v>
      </c>
      <c r="GP69">
        <f t="shared" si="445"/>
        <v>0</v>
      </c>
      <c r="GQ69">
        <f t="shared" si="446"/>
        <v>0</v>
      </c>
      <c r="GR69">
        <f t="shared" si="447"/>
        <v>0</v>
      </c>
      <c r="GS69">
        <f t="shared" si="448"/>
        <v>0</v>
      </c>
      <c r="GT69">
        <f t="shared" si="449"/>
        <v>0</v>
      </c>
      <c r="GU69">
        <f t="shared" si="450"/>
        <v>0</v>
      </c>
      <c r="GV69">
        <f t="shared" si="451"/>
        <v>0</v>
      </c>
      <c r="GW69">
        <f t="shared" si="452"/>
        <v>0</v>
      </c>
      <c r="GX69">
        <f t="shared" si="453"/>
        <v>0</v>
      </c>
      <c r="GY69">
        <f t="shared" si="454"/>
        <v>0</v>
      </c>
      <c r="GZ69">
        <f t="shared" si="455"/>
        <v>0</v>
      </c>
      <c r="HA69">
        <f t="shared" si="456"/>
        <v>0</v>
      </c>
      <c r="HB69">
        <f t="shared" si="457"/>
        <v>0</v>
      </c>
      <c r="HC69">
        <f t="shared" si="458"/>
        <v>0</v>
      </c>
      <c r="HD69">
        <f t="shared" si="459"/>
        <v>0</v>
      </c>
      <c r="HE69">
        <f t="shared" si="460"/>
        <v>0</v>
      </c>
      <c r="HF69">
        <f t="shared" si="461"/>
        <v>0</v>
      </c>
      <c r="HG69">
        <f t="shared" si="462"/>
        <v>0</v>
      </c>
      <c r="HH69">
        <f t="shared" si="463"/>
        <v>0</v>
      </c>
      <c r="HI69">
        <f t="shared" si="464"/>
        <v>0</v>
      </c>
      <c r="HK69" s="59" t="str">
        <f t="shared" si="467"/>
        <v/>
      </c>
      <c r="HN69">
        <f t="shared" si="330"/>
        <v>5</v>
      </c>
      <c r="HO69">
        <f t="shared" si="465"/>
        <v>130</v>
      </c>
      <c r="HQ69">
        <f>INDEX(Capacity!$S$3:$T$258,MATCH(MOD(INDEX(Capacity!$V$3:$W$258,MATCH(INDEX($CF68:$HI68,1,$HN68),Capacity!$V$3:$V$258,0),2)+HQ$65,255),Capacity!$S$3:$S$258,0),2)</f>
        <v>171</v>
      </c>
      <c r="HR69">
        <f>INDEX(Capacity!$S$3:$T$258,MATCH(MOD(INDEX(Capacity!$V$3:$W$258,MATCH(INDEX($CF68:$HI68,1,$HN68),Capacity!$V$3:$V$258,0),2)+HR$65,255),Capacity!$S$3:$S$258,0),2)</f>
        <v>217</v>
      </c>
      <c r="HS69">
        <f>INDEX(Capacity!$S$3:$T$258,MATCH(MOD(INDEX(Capacity!$V$3:$W$258,MATCH(INDEX($CF68:$HI68,1,$HN68),Capacity!$V$3:$V$258,0),2)+HS$65,255),Capacity!$S$3:$S$258,0),2)</f>
        <v>70</v>
      </c>
      <c r="HT69">
        <f>INDEX(Capacity!$S$3:$T$258,MATCH(MOD(INDEX(Capacity!$V$3:$W$258,MATCH(INDEX($CF68:$HI68,1,$HN68),Capacity!$V$3:$V$258,0),2)+HT$65,255),Capacity!$S$3:$S$258,0),2)</f>
        <v>231</v>
      </c>
      <c r="HU69">
        <f>INDEX(Capacity!$S$3:$T$258,MATCH(MOD(INDEX(Capacity!$V$3:$W$258,MATCH(INDEX($CF68:$HI68,1,$HN68),Capacity!$V$3:$V$258,0),2)+HU$65,255),Capacity!$S$3:$S$258,0),2)</f>
        <v>150</v>
      </c>
      <c r="HV69">
        <f>INDEX(Capacity!$S$3:$T$258,MATCH(MOD(INDEX(Capacity!$V$3:$W$258,MATCH(INDEX($CF68:$HI68,1,$HN68),Capacity!$V$3:$V$258,0),2)+HV$65,255),Capacity!$S$3:$S$258,0),2)</f>
        <v>6</v>
      </c>
      <c r="HW69">
        <f>INDEX(Capacity!$S$3:$T$258,MATCH(MOD(INDEX(Capacity!$V$3:$W$258,MATCH(INDEX($CF68:$HI68,1,$HN68),Capacity!$V$3:$V$258,0),2)+HW$65,255),Capacity!$S$3:$S$258,0),2)</f>
        <v>26</v>
      </c>
      <c r="HX69">
        <f>INDEX(Capacity!$S$3:$T$258,MATCH(MOD(INDEX(Capacity!$V$3:$W$258,MATCH(INDEX($CF68:$HI68,1,$HN68),Capacity!$V$3:$V$258,0),2)+HX$65,255),Capacity!$S$3:$S$258,0),2)</f>
        <v>212</v>
      </c>
      <c r="HY69">
        <f>INDEX(Capacity!$S$3:$T$258,MATCH(MOD(INDEX(Capacity!$V$3:$W$258,MATCH(INDEX($CF68:$HI68,1,$HN68),Capacity!$V$3:$V$258,0),2)+HY$65,255),Capacity!$S$3:$S$258,0),2)</f>
        <v>100</v>
      </c>
      <c r="HZ69">
        <f>INDEX(Capacity!$S$3:$T$258,MATCH(MOD(INDEX(Capacity!$V$3:$W$258,MATCH(INDEX($CF68:$HI68,1,$HN68),Capacity!$V$3:$V$258,0),2)+HZ$65,255),Capacity!$S$3:$S$258,0),2)</f>
        <v>153</v>
      </c>
      <c r="IA69">
        <f>INDEX(Capacity!$S$3:$T$258,MATCH(MOD(INDEX(Capacity!$V$3:$W$258,MATCH(INDEX($CF68:$HI68,1,$HN68),Capacity!$V$3:$V$258,0),2)+IA$65,255),Capacity!$S$3:$S$258,0),2)</f>
        <v>151</v>
      </c>
      <c r="IB69">
        <f>INDEX(Capacity!$S$3:$T$258,MATCH(MOD(INDEX(Capacity!$V$3:$W$258,MATCH(INDEX($CF68:$HI68,1,$HN68),Capacity!$V$3:$V$258,0),2)+IB$65,255),Capacity!$S$3:$S$258,0),2)</f>
        <v>78</v>
      </c>
      <c r="IC69">
        <f>INDEX(Capacity!$S$3:$T$258,MATCH(MOD(INDEX(Capacity!$V$3:$W$258,MATCH(INDEX($CF68:$HI68,1,$HN68),Capacity!$V$3:$V$258,0),2)+IC$65,255),Capacity!$S$3:$S$258,0),2)</f>
        <v>83</v>
      </c>
      <c r="ID69">
        <f>INDEX(Capacity!$S$3:$T$258,MATCH(MOD(INDEX(Capacity!$V$3:$W$258,MATCH(INDEX($CF68:$HI68,1,$HN68),Capacity!$V$3:$V$258,0),2)+ID$65,255),Capacity!$S$3:$S$258,0),2)</f>
        <v>254</v>
      </c>
      <c r="IE69">
        <f>INDEX(Capacity!$S$3:$T$258,MATCH(MOD(INDEX(Capacity!$V$3:$W$258,MATCH(INDEX($CF68:$HI68,1,$HN68),Capacity!$V$3:$V$258,0),2)+IE$65,255),Capacity!$S$3:$S$258,0),2)</f>
        <v>245</v>
      </c>
      <c r="IF69">
        <f>INDEX(Capacity!$S$3:$T$258,MATCH(MOD(INDEX(Capacity!$V$3:$W$258,MATCH(INDEX($CF68:$HI68,1,$HN68),Capacity!$V$3:$V$258,0),2)+IF$65,255),Capacity!$S$3:$S$258,0),2)</f>
        <v>107</v>
      </c>
      <c r="IG69">
        <f>INDEX(Capacity!$S$3:$T$258,MATCH(MOD(INDEX(Capacity!$V$3:$W$258,MATCH(INDEX($CF68:$HI68,1,$HN68),Capacity!$V$3:$V$258,0),2)+IG$65,255),Capacity!$S$3:$S$258,0),2)</f>
        <v>14</v>
      </c>
      <c r="IH69">
        <f>INDEX(Capacity!$S$3:$T$258,MATCH(MOD(INDEX(Capacity!$V$3:$W$258,MATCH(INDEX($CF68:$HI68,1,$HN68),Capacity!$V$3:$V$258,0),2)+IH$65,255),Capacity!$S$3:$S$258,0),2)</f>
        <v>252</v>
      </c>
      <c r="II69">
        <f>INDEX(Capacity!$S$3:$T$258,MATCH(MOD(INDEX(Capacity!$V$3:$W$258,MATCH(INDEX($CF68:$HI68,1,$HN68),Capacity!$V$3:$V$258,0),2)+II$65,255),Capacity!$S$3:$S$258,0),2)</f>
        <v>190</v>
      </c>
      <c r="IJ69">
        <f>INDEX(Capacity!$S$3:$T$258,MATCH(MOD(INDEX(Capacity!$V$3:$W$258,MATCH(INDEX($CF68:$HI68,1,$HN68),Capacity!$V$3:$V$258,0),2)+IJ$65,255),Capacity!$S$3:$S$258,0),2)</f>
        <v>65</v>
      </c>
      <c r="IK69">
        <f>INDEX(Capacity!$S$3:$T$258,MATCH(MOD(INDEX(Capacity!$V$3:$W$258,MATCH(INDEX($CF68:$HI68,1,$HN68),Capacity!$V$3:$V$258,0),2)+IK$65,255),Capacity!$S$3:$S$258,0),2)</f>
        <v>3</v>
      </c>
      <c r="IL69">
        <f>INDEX(Capacity!$S$3:$T$258,MATCH(MOD(INDEX(Capacity!$V$3:$W$258,MATCH(INDEX($CF68:$HI68,1,$HN68),Capacity!$V$3:$V$258,0),2)+IL$65,255),Capacity!$S$3:$S$258,0),2)</f>
        <v>72</v>
      </c>
      <c r="IM69">
        <f>INDEX(Capacity!$S$3:$T$258,MATCH(MOD(INDEX(Capacity!$V$3:$W$258,MATCH(INDEX($CF68:$HI68,1,$HN68),Capacity!$V$3:$V$258,0),2)+IM$65,255),Capacity!$S$3:$S$258,0),2)</f>
        <v>85</v>
      </c>
      <c r="IN69">
        <f>INDEX(Capacity!$S$3:$T$258,MATCH(MOD(INDEX(Capacity!$V$3:$W$258,MATCH(INDEX($CF68:$HI68,1,$HN68),Capacity!$V$3:$V$258,0),2)+IN$65,255),Capacity!$S$3:$S$258,0),2)</f>
        <v>30</v>
      </c>
      <c r="IO69">
        <f>INDEX(Capacity!$S$3:$T$258,MATCH(MOD(INDEX(Capacity!$V$3:$W$258,MATCH(INDEX($CF68:$HI68,1,$HN68),Capacity!$V$3:$V$258,0),2)+IO$65,255),Capacity!$S$3:$S$258,0),2)</f>
        <v>153</v>
      </c>
      <c r="IP69">
        <f>INDEX(Capacity!$S$3:$T$258,MATCH(MOD(INDEX(Capacity!$V$3:$W$258,MATCH(INDEX($CF68:$HI68,1,$HN68),Capacity!$V$3:$V$258,0),2)+IP$65,255),Capacity!$S$3:$S$258,0),2)</f>
        <v>21</v>
      </c>
      <c r="IQ69">
        <f>INDEX(Capacity!$S$3:$T$258,MATCH(MOD(INDEX(Capacity!$V$3:$W$258,MATCH(INDEX($CF68:$HI68,1,$HN68),Capacity!$V$3:$V$258,0),2)+IQ$65,255),Capacity!$S$3:$S$258,0),2)</f>
        <v>27</v>
      </c>
    </row>
    <row r="70" spans="39:251" x14ac:dyDescent="0.25">
      <c r="AM70" s="6"/>
      <c r="CE70" s="7">
        <f t="shared" si="466"/>
        <v>5</v>
      </c>
      <c r="CF70">
        <f t="shared" si="331"/>
        <v>0</v>
      </c>
      <c r="CG70">
        <f t="shared" si="332"/>
        <v>0</v>
      </c>
      <c r="CH70">
        <f t="shared" si="333"/>
        <v>0</v>
      </c>
      <c r="CI70">
        <f t="shared" si="334"/>
        <v>0</v>
      </c>
      <c r="CJ70">
        <f t="shared" si="335"/>
        <v>0</v>
      </c>
      <c r="CK70">
        <f t="shared" si="336"/>
        <v>178</v>
      </c>
      <c r="CL70">
        <f t="shared" si="337"/>
        <v>77</v>
      </c>
      <c r="CM70">
        <f t="shared" si="338"/>
        <v>200</v>
      </c>
      <c r="CN70">
        <f t="shared" si="339"/>
        <v>130</v>
      </c>
      <c r="CO70">
        <f t="shared" si="340"/>
        <v>73</v>
      </c>
      <c r="CP70">
        <f t="shared" si="341"/>
        <v>185</v>
      </c>
      <c r="CQ70">
        <f t="shared" si="342"/>
        <v>17</v>
      </c>
      <c r="CR70">
        <f t="shared" si="343"/>
        <v>91</v>
      </c>
      <c r="CS70">
        <f t="shared" si="344"/>
        <v>29</v>
      </c>
      <c r="CT70">
        <f t="shared" si="345"/>
        <v>104</v>
      </c>
      <c r="CU70">
        <f t="shared" si="346"/>
        <v>251</v>
      </c>
      <c r="CV70">
        <f t="shared" si="347"/>
        <v>26</v>
      </c>
      <c r="CW70">
        <f t="shared" si="348"/>
        <v>60</v>
      </c>
      <c r="CX70">
        <f t="shared" si="349"/>
        <v>38</v>
      </c>
      <c r="CY70">
        <f t="shared" si="350"/>
        <v>132</v>
      </c>
      <c r="CZ70">
        <f t="shared" si="351"/>
        <v>74</v>
      </c>
      <c r="DA70">
        <f t="shared" si="352"/>
        <v>254</v>
      </c>
      <c r="DB70">
        <f t="shared" si="353"/>
        <v>221</v>
      </c>
      <c r="DC70">
        <f t="shared" si="354"/>
        <v>19</v>
      </c>
      <c r="DD70">
        <f t="shared" si="355"/>
        <v>174</v>
      </c>
      <c r="DE70">
        <f t="shared" si="356"/>
        <v>252</v>
      </c>
      <c r="DF70">
        <f t="shared" si="357"/>
        <v>229</v>
      </c>
      <c r="DG70">
        <f t="shared" si="358"/>
        <v>64</v>
      </c>
      <c r="DH70">
        <f t="shared" si="359"/>
        <v>225</v>
      </c>
      <c r="DI70">
        <f t="shared" si="360"/>
        <v>117</v>
      </c>
      <c r="DJ70">
        <f t="shared" si="361"/>
        <v>222</v>
      </c>
      <c r="DK70">
        <f t="shared" si="362"/>
        <v>17</v>
      </c>
      <c r="DL70">
        <f t="shared" si="363"/>
        <v>236</v>
      </c>
      <c r="DM70">
        <f t="shared" si="364"/>
        <v>17</v>
      </c>
      <c r="DN70">
        <f t="shared" si="365"/>
        <v>236</v>
      </c>
      <c r="DO70">
        <f t="shared" si="366"/>
        <v>17</v>
      </c>
      <c r="DP70">
        <f t="shared" si="367"/>
        <v>236</v>
      </c>
      <c r="DQ70">
        <f t="shared" si="368"/>
        <v>17</v>
      </c>
      <c r="DR70">
        <f t="shared" si="369"/>
        <v>236</v>
      </c>
      <c r="DS70">
        <f t="shared" si="370"/>
        <v>17</v>
      </c>
      <c r="DT70">
        <f t="shared" si="371"/>
        <v>236</v>
      </c>
      <c r="DU70">
        <f t="shared" si="372"/>
        <v>17</v>
      </c>
      <c r="DV70">
        <f t="shared" si="373"/>
        <v>236</v>
      </c>
      <c r="DW70">
        <f t="shared" si="374"/>
        <v>17</v>
      </c>
      <c r="DX70">
        <f t="shared" si="375"/>
        <v>236</v>
      </c>
      <c r="DY70">
        <f t="shared" si="376"/>
        <v>17</v>
      </c>
      <c r="DZ70">
        <f t="shared" si="377"/>
        <v>236</v>
      </c>
      <c r="EA70">
        <f t="shared" si="378"/>
        <v>17</v>
      </c>
      <c r="EB70">
        <f t="shared" si="379"/>
        <v>236</v>
      </c>
      <c r="EC70">
        <f t="shared" si="380"/>
        <v>17</v>
      </c>
      <c r="ED70">
        <f t="shared" si="381"/>
        <v>236</v>
      </c>
      <c r="EE70">
        <f t="shared" si="382"/>
        <v>17</v>
      </c>
      <c r="EF70">
        <f t="shared" si="383"/>
        <v>236</v>
      </c>
      <c r="EG70">
        <f t="shared" si="384"/>
        <v>17</v>
      </c>
      <c r="EH70">
        <f t="shared" si="385"/>
        <v>236</v>
      </c>
      <c r="EI70">
        <f t="shared" si="386"/>
        <v>17</v>
      </c>
      <c r="EJ70">
        <f t="shared" si="387"/>
        <v>236</v>
      </c>
      <c r="EK70">
        <f t="shared" si="388"/>
        <v>17</v>
      </c>
      <c r="EL70">
        <f t="shared" si="389"/>
        <v>236</v>
      </c>
      <c r="EM70">
        <f t="shared" si="390"/>
        <v>17</v>
      </c>
      <c r="EN70">
        <f t="shared" si="391"/>
        <v>236</v>
      </c>
      <c r="EO70">
        <f t="shared" si="392"/>
        <v>17</v>
      </c>
      <c r="EP70">
        <f t="shared" si="393"/>
        <v>236</v>
      </c>
      <c r="EQ70">
        <f t="shared" si="394"/>
        <v>17</v>
      </c>
      <c r="ER70">
        <f t="shared" si="395"/>
        <v>236</v>
      </c>
      <c r="ES70">
        <f t="shared" si="396"/>
        <v>17</v>
      </c>
      <c r="ET70">
        <f t="shared" si="397"/>
        <v>236</v>
      </c>
      <c r="EU70">
        <f t="shared" si="398"/>
        <v>17</v>
      </c>
      <c r="EV70">
        <f t="shared" si="399"/>
        <v>236</v>
      </c>
      <c r="EW70">
        <f t="shared" si="400"/>
        <v>17</v>
      </c>
      <c r="EX70">
        <f t="shared" si="401"/>
        <v>236</v>
      </c>
      <c r="EY70">
        <f t="shared" si="402"/>
        <v>17</v>
      </c>
      <c r="EZ70">
        <f t="shared" si="403"/>
        <v>236</v>
      </c>
      <c r="FA70">
        <f t="shared" si="404"/>
        <v>17</v>
      </c>
      <c r="FB70">
        <f t="shared" si="405"/>
        <v>236</v>
      </c>
      <c r="FC70">
        <f t="shared" si="406"/>
        <v>17</v>
      </c>
      <c r="FD70">
        <f t="shared" si="407"/>
        <v>236</v>
      </c>
      <c r="FE70">
        <f t="shared" si="408"/>
        <v>17</v>
      </c>
      <c r="FF70">
        <f t="shared" si="409"/>
        <v>236</v>
      </c>
      <c r="FG70">
        <f t="shared" si="410"/>
        <v>17</v>
      </c>
      <c r="FH70">
        <f t="shared" si="411"/>
        <v>236</v>
      </c>
      <c r="FI70">
        <f t="shared" si="412"/>
        <v>17</v>
      </c>
      <c r="FJ70">
        <f t="shared" si="413"/>
        <v>236</v>
      </c>
      <c r="FK70">
        <f t="shared" si="414"/>
        <v>17</v>
      </c>
      <c r="FL70">
        <f t="shared" si="415"/>
        <v>236</v>
      </c>
      <c r="FM70">
        <f t="shared" si="416"/>
        <v>17</v>
      </c>
      <c r="FN70">
        <f t="shared" si="417"/>
        <v>236</v>
      </c>
      <c r="FO70">
        <f t="shared" si="418"/>
        <v>17</v>
      </c>
      <c r="FP70">
        <f t="shared" si="419"/>
        <v>236</v>
      </c>
      <c r="FQ70">
        <f t="shared" si="420"/>
        <v>17</v>
      </c>
      <c r="FR70">
        <f t="shared" si="421"/>
        <v>236</v>
      </c>
      <c r="FS70">
        <f t="shared" si="422"/>
        <v>17</v>
      </c>
      <c r="FT70">
        <f t="shared" si="423"/>
        <v>236</v>
      </c>
      <c r="FU70">
        <f t="shared" si="424"/>
        <v>17</v>
      </c>
      <c r="FV70">
        <f t="shared" si="425"/>
        <v>236</v>
      </c>
      <c r="FW70">
        <f t="shared" si="426"/>
        <v>17</v>
      </c>
      <c r="FX70">
        <f t="shared" si="427"/>
        <v>236</v>
      </c>
      <c r="FY70">
        <f t="shared" si="428"/>
        <v>17</v>
      </c>
      <c r="FZ70">
        <f t="shared" si="429"/>
        <v>236</v>
      </c>
      <c r="GA70">
        <f t="shared" si="430"/>
        <v>17</v>
      </c>
      <c r="GB70">
        <f t="shared" si="431"/>
        <v>236</v>
      </c>
      <c r="GC70">
        <f t="shared" si="432"/>
        <v>17</v>
      </c>
      <c r="GD70">
        <f t="shared" si="433"/>
        <v>236</v>
      </c>
      <c r="GE70">
        <f t="shared" si="434"/>
        <v>17</v>
      </c>
      <c r="GF70">
        <f t="shared" si="435"/>
        <v>236</v>
      </c>
      <c r="GG70">
        <f t="shared" si="436"/>
        <v>17</v>
      </c>
      <c r="GH70">
        <f t="shared" si="437"/>
        <v>236</v>
      </c>
      <c r="GI70">
        <f t="shared" si="438"/>
        <v>17</v>
      </c>
      <c r="GJ70">
        <f t="shared" si="439"/>
        <v>0</v>
      </c>
      <c r="GK70">
        <f t="shared" si="440"/>
        <v>0</v>
      </c>
      <c r="GL70">
        <f t="shared" si="441"/>
        <v>0</v>
      </c>
      <c r="GM70">
        <f t="shared" si="442"/>
        <v>0</v>
      </c>
      <c r="GN70">
        <f t="shared" si="443"/>
        <v>0</v>
      </c>
      <c r="GO70">
        <f t="shared" si="444"/>
        <v>0</v>
      </c>
      <c r="GP70">
        <f t="shared" si="445"/>
        <v>0</v>
      </c>
      <c r="GQ70">
        <f t="shared" si="446"/>
        <v>0</v>
      </c>
      <c r="GR70">
        <f t="shared" si="447"/>
        <v>0</v>
      </c>
      <c r="GS70">
        <f t="shared" si="448"/>
        <v>0</v>
      </c>
      <c r="GT70">
        <f t="shared" si="449"/>
        <v>0</v>
      </c>
      <c r="GU70">
        <f t="shared" si="450"/>
        <v>0</v>
      </c>
      <c r="GV70">
        <f t="shared" si="451"/>
        <v>0</v>
      </c>
      <c r="GW70">
        <f t="shared" si="452"/>
        <v>0</v>
      </c>
      <c r="GX70">
        <f t="shared" si="453"/>
        <v>0</v>
      </c>
      <c r="GY70">
        <f t="shared" si="454"/>
        <v>0</v>
      </c>
      <c r="GZ70">
        <f t="shared" si="455"/>
        <v>0</v>
      </c>
      <c r="HA70">
        <f t="shared" si="456"/>
        <v>0</v>
      </c>
      <c r="HB70">
        <f t="shared" si="457"/>
        <v>0</v>
      </c>
      <c r="HC70">
        <f t="shared" si="458"/>
        <v>0</v>
      </c>
      <c r="HD70">
        <f t="shared" si="459"/>
        <v>0</v>
      </c>
      <c r="HE70">
        <f t="shared" si="460"/>
        <v>0</v>
      </c>
      <c r="HF70">
        <f t="shared" si="461"/>
        <v>0</v>
      </c>
      <c r="HG70">
        <f t="shared" si="462"/>
        <v>0</v>
      </c>
      <c r="HH70">
        <f t="shared" si="463"/>
        <v>0</v>
      </c>
      <c r="HI70">
        <f t="shared" si="464"/>
        <v>0</v>
      </c>
      <c r="HK70" s="59" t="str">
        <f t="shared" si="467"/>
        <v/>
      </c>
      <c r="HN70">
        <f t="shared" si="330"/>
        <v>6</v>
      </c>
      <c r="HO70">
        <f t="shared" si="465"/>
        <v>129</v>
      </c>
      <c r="HQ70">
        <f>INDEX(Capacity!$S$3:$T$258,MATCH(MOD(INDEX(Capacity!$V$3:$W$258,MATCH(INDEX($CF69:$HI69,1,$HN69),Capacity!$V$3:$V$258,0),2)+HQ$65,255),Capacity!$S$3:$S$258,0),2)</f>
        <v>151</v>
      </c>
      <c r="HR70">
        <f>INDEX(Capacity!$S$3:$T$258,MATCH(MOD(INDEX(Capacity!$V$3:$W$258,MATCH(INDEX($CF69:$HI69,1,$HN69),Capacity!$V$3:$V$258,0),2)+HR$65,255),Capacity!$S$3:$S$258,0),2)</f>
        <v>181</v>
      </c>
      <c r="HS70">
        <f>INDEX(Capacity!$S$3:$T$258,MATCH(MOD(INDEX(Capacity!$V$3:$W$258,MATCH(INDEX($CF69:$HI69,1,$HN69),Capacity!$V$3:$V$258,0),2)+HS$65,255),Capacity!$S$3:$S$258,0),2)</f>
        <v>54</v>
      </c>
      <c r="HT70">
        <f>INDEX(Capacity!$S$3:$T$258,MATCH(MOD(INDEX(Capacity!$V$3:$W$258,MATCH(INDEX($CF69:$HI69,1,$HN69),Capacity!$V$3:$V$258,0),2)+HT$65,255),Capacity!$S$3:$S$258,0),2)</f>
        <v>12</v>
      </c>
      <c r="HU70">
        <f>INDEX(Capacity!$S$3:$T$258,MATCH(MOD(INDEX(Capacity!$V$3:$W$258,MATCH(INDEX($CF69:$HI69,1,$HN69),Capacity!$V$3:$V$258,0),2)+HU$65,255),Capacity!$S$3:$S$258,0),2)</f>
        <v>102</v>
      </c>
      <c r="HV70">
        <f>INDEX(Capacity!$S$3:$T$258,MATCH(MOD(INDEX(Capacity!$V$3:$W$258,MATCH(INDEX($CF69:$HI69,1,$HN69),Capacity!$V$3:$V$258,0),2)+HV$65,255),Capacity!$S$3:$S$258,0),2)</f>
        <v>144</v>
      </c>
      <c r="HW70">
        <f>INDEX(Capacity!$S$3:$T$258,MATCH(MOD(INDEX(Capacity!$V$3:$W$258,MATCH(INDEX($CF69:$HI69,1,$HN69),Capacity!$V$3:$V$258,0),2)+HW$65,255),Capacity!$S$3:$S$258,0),2)</f>
        <v>10</v>
      </c>
      <c r="HX70">
        <f>INDEX(Capacity!$S$3:$T$258,MATCH(MOD(INDEX(Capacity!$V$3:$W$258,MATCH(INDEX($CF69:$HI69,1,$HN69),Capacity!$V$3:$V$258,0),2)+HX$65,255),Capacity!$S$3:$S$258,0),2)</f>
        <v>176</v>
      </c>
      <c r="HY70">
        <f>INDEX(Capacity!$S$3:$T$258,MATCH(MOD(INDEX(Capacity!$V$3:$W$258,MATCH(INDEX($CF69:$HI69,1,$HN69),Capacity!$V$3:$V$258,0),2)+HY$65,255),Capacity!$S$3:$S$258,0),2)</f>
        <v>21</v>
      </c>
      <c r="HZ70">
        <f>INDEX(Capacity!$S$3:$T$258,MATCH(MOD(INDEX(Capacity!$V$3:$W$258,MATCH(INDEX($CF69:$HI69,1,$HN69),Capacity!$V$3:$V$258,0),2)+HZ$65,255),Capacity!$S$3:$S$258,0),2)</f>
        <v>19</v>
      </c>
      <c r="IA70">
        <f>INDEX(Capacity!$S$3:$T$258,MATCH(MOD(INDEX(Capacity!$V$3:$W$258,MATCH(INDEX($CF69:$HI69,1,$HN69),Capacity!$V$3:$V$258,0),2)+IA$65,255),Capacity!$S$3:$S$258,0),2)</f>
        <v>94</v>
      </c>
      <c r="IB70">
        <f>INDEX(Capacity!$S$3:$T$258,MATCH(MOD(INDEX(Capacity!$V$3:$W$258,MATCH(INDEX($CF69:$HI69,1,$HN69),Capacity!$V$3:$V$258,0),2)+IB$65,255),Capacity!$S$3:$S$258,0),2)</f>
        <v>235</v>
      </c>
      <c r="IC70">
        <f>INDEX(Capacity!$S$3:$T$258,MATCH(MOD(INDEX(Capacity!$V$3:$W$258,MATCH(INDEX($CF69:$HI69,1,$HN69),Capacity!$V$3:$V$258,0),2)+IC$65,255),Capacity!$S$3:$S$258,0),2)</f>
        <v>73</v>
      </c>
      <c r="ID70">
        <f>INDEX(Capacity!$S$3:$T$258,MATCH(MOD(INDEX(Capacity!$V$3:$W$258,MATCH(INDEX($CF69:$HI69,1,$HN69),Capacity!$V$3:$V$258,0),2)+ID$65,255),Capacity!$S$3:$S$258,0),2)</f>
        <v>78</v>
      </c>
      <c r="IE70">
        <f>INDEX(Capacity!$S$3:$T$258,MATCH(MOD(INDEX(Capacity!$V$3:$W$258,MATCH(INDEX($CF69:$HI69,1,$HN69),Capacity!$V$3:$V$258,0),2)+IE$65,255),Capacity!$S$3:$S$258,0),2)</f>
        <v>219</v>
      </c>
      <c r="IF70">
        <f>INDEX(Capacity!$S$3:$T$258,MATCH(MOD(INDEX(Capacity!$V$3:$W$258,MATCH(INDEX($CF69:$HI69,1,$HN69),Capacity!$V$3:$V$258,0),2)+IF$65,255),Capacity!$S$3:$S$258,0),2)</f>
        <v>96</v>
      </c>
      <c r="IG70">
        <f>INDEX(Capacity!$S$3:$T$258,MATCH(MOD(INDEX(Capacity!$V$3:$W$258,MATCH(INDEX($CF69:$HI69,1,$HN69),Capacity!$V$3:$V$258,0),2)+IG$65,255),Capacity!$S$3:$S$258,0),2)</f>
        <v>77</v>
      </c>
      <c r="IH70">
        <f>INDEX(Capacity!$S$3:$T$258,MATCH(MOD(INDEX(Capacity!$V$3:$W$258,MATCH(INDEX($CF69:$HI69,1,$HN69),Capacity!$V$3:$V$258,0),2)+IH$65,255),Capacity!$S$3:$S$258,0),2)</f>
        <v>62</v>
      </c>
      <c r="II70">
        <f>INDEX(Capacity!$S$3:$T$258,MATCH(MOD(INDEX(Capacity!$V$3:$W$258,MATCH(INDEX($CF69:$HI69,1,$HN69),Capacity!$V$3:$V$258,0),2)+II$65,255),Capacity!$S$3:$S$258,0),2)</f>
        <v>232</v>
      </c>
      <c r="IJ70">
        <f>INDEX(Capacity!$S$3:$T$258,MATCH(MOD(INDEX(Capacity!$V$3:$W$258,MATCH(INDEX($CF69:$HI69,1,$HN69),Capacity!$V$3:$V$258,0),2)+IJ$65,255),Capacity!$S$3:$S$258,0),2)</f>
        <v>158</v>
      </c>
      <c r="IK70">
        <f>INDEX(Capacity!$S$3:$T$258,MATCH(MOD(INDEX(Capacity!$V$3:$W$258,MATCH(INDEX($CF69:$HI69,1,$HN69),Capacity!$V$3:$V$258,0),2)+IK$65,255),Capacity!$S$3:$S$258,0),2)</f>
        <v>72</v>
      </c>
      <c r="IL70">
        <f>INDEX(Capacity!$S$3:$T$258,MATCH(MOD(INDEX(Capacity!$V$3:$W$258,MATCH(INDEX($CF69:$HI69,1,$HN69),Capacity!$V$3:$V$258,0),2)+IL$65,255),Capacity!$S$3:$S$258,0),2)</f>
        <v>123</v>
      </c>
      <c r="IM70">
        <f>INDEX(Capacity!$S$3:$T$258,MATCH(MOD(INDEX(Capacity!$V$3:$W$258,MATCH(INDEX($CF69:$HI69,1,$HN69),Capacity!$V$3:$V$258,0),2)+IM$65,255),Capacity!$S$3:$S$258,0),2)</f>
        <v>217</v>
      </c>
      <c r="IN70">
        <f>INDEX(Capacity!$S$3:$T$258,MATCH(MOD(INDEX(Capacity!$V$3:$W$258,MATCH(INDEX($CF69:$HI69,1,$HN69),Capacity!$V$3:$V$258,0),2)+IN$65,255),Capacity!$S$3:$S$258,0),2)</f>
        <v>234</v>
      </c>
      <c r="IO70">
        <f>INDEX(Capacity!$S$3:$T$258,MATCH(MOD(INDEX(Capacity!$V$3:$W$258,MATCH(INDEX($CF69:$HI69,1,$HN69),Capacity!$V$3:$V$258,0),2)+IO$65,255),Capacity!$S$3:$S$258,0),2)</f>
        <v>19</v>
      </c>
      <c r="IP70">
        <f>INDEX(Capacity!$S$3:$T$258,MATCH(MOD(INDEX(Capacity!$V$3:$W$258,MATCH(INDEX($CF69:$HI69,1,$HN69),Capacity!$V$3:$V$258,0),2)+IP$65,255),Capacity!$S$3:$S$258,0),2)</f>
        <v>127</v>
      </c>
      <c r="IQ70">
        <f>INDEX(Capacity!$S$3:$T$258,MATCH(MOD(INDEX(Capacity!$V$3:$W$258,MATCH(INDEX($CF69:$HI69,1,$HN69),Capacity!$V$3:$V$258,0),2)+IQ$65,255),Capacity!$S$3:$S$258,0),2)</f>
        <v>50</v>
      </c>
    </row>
    <row r="71" spans="39:251" x14ac:dyDescent="0.25">
      <c r="AM71" s="6"/>
      <c r="CE71" s="7">
        <f t="shared" si="466"/>
        <v>6</v>
      </c>
      <c r="CF71">
        <f t="shared" si="331"/>
        <v>0</v>
      </c>
      <c r="CG71">
        <f t="shared" si="332"/>
        <v>0</v>
      </c>
      <c r="CH71">
        <f t="shared" si="333"/>
        <v>0</v>
      </c>
      <c r="CI71">
        <f t="shared" si="334"/>
        <v>0</v>
      </c>
      <c r="CJ71">
        <f t="shared" si="335"/>
        <v>0</v>
      </c>
      <c r="CK71">
        <f t="shared" si="336"/>
        <v>0</v>
      </c>
      <c r="CL71">
        <f t="shared" si="337"/>
        <v>90</v>
      </c>
      <c r="CM71">
        <f t="shared" si="338"/>
        <v>47</v>
      </c>
      <c r="CN71">
        <f t="shared" si="339"/>
        <v>188</v>
      </c>
      <c r="CO71">
        <f t="shared" si="340"/>
        <v>187</v>
      </c>
      <c r="CP71">
        <f t="shared" si="341"/>
        <v>107</v>
      </c>
      <c r="CQ71">
        <f t="shared" si="342"/>
        <v>48</v>
      </c>
      <c r="CR71">
        <f t="shared" si="343"/>
        <v>210</v>
      </c>
      <c r="CS71">
        <f t="shared" si="344"/>
        <v>32</v>
      </c>
      <c r="CT71">
        <f t="shared" si="345"/>
        <v>74</v>
      </c>
      <c r="CU71">
        <f t="shared" si="346"/>
        <v>46</v>
      </c>
      <c r="CV71">
        <f t="shared" si="347"/>
        <v>216</v>
      </c>
      <c r="CW71">
        <f t="shared" si="348"/>
        <v>42</v>
      </c>
      <c r="CX71">
        <f t="shared" si="349"/>
        <v>80</v>
      </c>
      <c r="CY71">
        <f t="shared" si="350"/>
        <v>190</v>
      </c>
      <c r="CZ71">
        <f t="shared" si="351"/>
        <v>167</v>
      </c>
      <c r="DA71">
        <f t="shared" si="352"/>
        <v>9</v>
      </c>
      <c r="DB71">
        <f t="shared" si="353"/>
        <v>229</v>
      </c>
      <c r="DC71">
        <f t="shared" si="354"/>
        <v>80</v>
      </c>
      <c r="DD71">
        <f t="shared" si="355"/>
        <v>188</v>
      </c>
      <c r="DE71">
        <f t="shared" si="356"/>
        <v>149</v>
      </c>
      <c r="DF71">
        <f t="shared" si="357"/>
        <v>245</v>
      </c>
      <c r="DG71">
        <f t="shared" si="358"/>
        <v>132</v>
      </c>
      <c r="DH71">
        <f t="shared" si="359"/>
        <v>92</v>
      </c>
      <c r="DI71">
        <f t="shared" si="360"/>
        <v>87</v>
      </c>
      <c r="DJ71">
        <f t="shared" si="361"/>
        <v>47</v>
      </c>
      <c r="DK71">
        <f t="shared" si="362"/>
        <v>23</v>
      </c>
      <c r="DL71">
        <f t="shared" si="363"/>
        <v>236</v>
      </c>
      <c r="DM71">
        <f t="shared" si="364"/>
        <v>17</v>
      </c>
      <c r="DN71">
        <f t="shared" si="365"/>
        <v>236</v>
      </c>
      <c r="DO71">
        <f t="shared" si="366"/>
        <v>17</v>
      </c>
      <c r="DP71">
        <f t="shared" si="367"/>
        <v>236</v>
      </c>
      <c r="DQ71">
        <f t="shared" si="368"/>
        <v>17</v>
      </c>
      <c r="DR71">
        <f t="shared" si="369"/>
        <v>236</v>
      </c>
      <c r="DS71">
        <f t="shared" si="370"/>
        <v>17</v>
      </c>
      <c r="DT71">
        <f t="shared" si="371"/>
        <v>236</v>
      </c>
      <c r="DU71">
        <f t="shared" si="372"/>
        <v>17</v>
      </c>
      <c r="DV71">
        <f t="shared" si="373"/>
        <v>236</v>
      </c>
      <c r="DW71">
        <f t="shared" si="374"/>
        <v>17</v>
      </c>
      <c r="DX71">
        <f t="shared" si="375"/>
        <v>236</v>
      </c>
      <c r="DY71">
        <f t="shared" si="376"/>
        <v>17</v>
      </c>
      <c r="DZ71">
        <f t="shared" si="377"/>
        <v>236</v>
      </c>
      <c r="EA71">
        <f t="shared" si="378"/>
        <v>17</v>
      </c>
      <c r="EB71">
        <f t="shared" si="379"/>
        <v>236</v>
      </c>
      <c r="EC71">
        <f t="shared" si="380"/>
        <v>17</v>
      </c>
      <c r="ED71">
        <f t="shared" si="381"/>
        <v>236</v>
      </c>
      <c r="EE71">
        <f t="shared" si="382"/>
        <v>17</v>
      </c>
      <c r="EF71">
        <f t="shared" si="383"/>
        <v>236</v>
      </c>
      <c r="EG71">
        <f t="shared" si="384"/>
        <v>17</v>
      </c>
      <c r="EH71">
        <f t="shared" si="385"/>
        <v>236</v>
      </c>
      <c r="EI71">
        <f t="shared" si="386"/>
        <v>17</v>
      </c>
      <c r="EJ71">
        <f t="shared" si="387"/>
        <v>236</v>
      </c>
      <c r="EK71">
        <f t="shared" si="388"/>
        <v>17</v>
      </c>
      <c r="EL71">
        <f t="shared" si="389"/>
        <v>236</v>
      </c>
      <c r="EM71">
        <f t="shared" si="390"/>
        <v>17</v>
      </c>
      <c r="EN71">
        <f t="shared" si="391"/>
        <v>236</v>
      </c>
      <c r="EO71">
        <f t="shared" si="392"/>
        <v>17</v>
      </c>
      <c r="EP71">
        <f t="shared" si="393"/>
        <v>236</v>
      </c>
      <c r="EQ71">
        <f t="shared" si="394"/>
        <v>17</v>
      </c>
      <c r="ER71">
        <f t="shared" si="395"/>
        <v>236</v>
      </c>
      <c r="ES71">
        <f t="shared" si="396"/>
        <v>17</v>
      </c>
      <c r="ET71">
        <f t="shared" si="397"/>
        <v>236</v>
      </c>
      <c r="EU71">
        <f t="shared" si="398"/>
        <v>17</v>
      </c>
      <c r="EV71">
        <f t="shared" si="399"/>
        <v>236</v>
      </c>
      <c r="EW71">
        <f t="shared" si="400"/>
        <v>17</v>
      </c>
      <c r="EX71">
        <f t="shared" si="401"/>
        <v>236</v>
      </c>
      <c r="EY71">
        <f t="shared" si="402"/>
        <v>17</v>
      </c>
      <c r="EZ71">
        <f t="shared" si="403"/>
        <v>236</v>
      </c>
      <c r="FA71">
        <f t="shared" si="404"/>
        <v>17</v>
      </c>
      <c r="FB71">
        <f t="shared" si="405"/>
        <v>236</v>
      </c>
      <c r="FC71">
        <f t="shared" si="406"/>
        <v>17</v>
      </c>
      <c r="FD71">
        <f t="shared" si="407"/>
        <v>236</v>
      </c>
      <c r="FE71">
        <f t="shared" si="408"/>
        <v>17</v>
      </c>
      <c r="FF71">
        <f t="shared" si="409"/>
        <v>236</v>
      </c>
      <c r="FG71">
        <f t="shared" si="410"/>
        <v>17</v>
      </c>
      <c r="FH71">
        <f t="shared" si="411"/>
        <v>236</v>
      </c>
      <c r="FI71">
        <f t="shared" si="412"/>
        <v>17</v>
      </c>
      <c r="FJ71">
        <f t="shared" si="413"/>
        <v>236</v>
      </c>
      <c r="FK71">
        <f t="shared" si="414"/>
        <v>17</v>
      </c>
      <c r="FL71">
        <f t="shared" si="415"/>
        <v>236</v>
      </c>
      <c r="FM71">
        <f t="shared" si="416"/>
        <v>17</v>
      </c>
      <c r="FN71">
        <f t="shared" si="417"/>
        <v>236</v>
      </c>
      <c r="FO71">
        <f t="shared" si="418"/>
        <v>17</v>
      </c>
      <c r="FP71">
        <f t="shared" si="419"/>
        <v>236</v>
      </c>
      <c r="FQ71">
        <f t="shared" si="420"/>
        <v>17</v>
      </c>
      <c r="FR71">
        <f t="shared" si="421"/>
        <v>236</v>
      </c>
      <c r="FS71">
        <f t="shared" si="422"/>
        <v>17</v>
      </c>
      <c r="FT71">
        <f t="shared" si="423"/>
        <v>236</v>
      </c>
      <c r="FU71">
        <f t="shared" si="424"/>
        <v>17</v>
      </c>
      <c r="FV71">
        <f t="shared" si="425"/>
        <v>236</v>
      </c>
      <c r="FW71">
        <f t="shared" si="426"/>
        <v>17</v>
      </c>
      <c r="FX71">
        <f t="shared" si="427"/>
        <v>236</v>
      </c>
      <c r="FY71">
        <f t="shared" si="428"/>
        <v>17</v>
      </c>
      <c r="FZ71">
        <f t="shared" si="429"/>
        <v>236</v>
      </c>
      <c r="GA71">
        <f t="shared" si="430"/>
        <v>17</v>
      </c>
      <c r="GB71">
        <f t="shared" si="431"/>
        <v>236</v>
      </c>
      <c r="GC71">
        <f t="shared" si="432"/>
        <v>17</v>
      </c>
      <c r="GD71">
        <f t="shared" si="433"/>
        <v>236</v>
      </c>
      <c r="GE71">
        <f t="shared" si="434"/>
        <v>17</v>
      </c>
      <c r="GF71">
        <f t="shared" si="435"/>
        <v>236</v>
      </c>
      <c r="GG71">
        <f t="shared" si="436"/>
        <v>17</v>
      </c>
      <c r="GH71">
        <f t="shared" si="437"/>
        <v>236</v>
      </c>
      <c r="GI71">
        <f t="shared" si="438"/>
        <v>17</v>
      </c>
      <c r="GJ71">
        <f t="shared" si="439"/>
        <v>0</v>
      </c>
      <c r="GK71">
        <f t="shared" si="440"/>
        <v>0</v>
      </c>
      <c r="GL71">
        <f t="shared" si="441"/>
        <v>0</v>
      </c>
      <c r="GM71">
        <f t="shared" si="442"/>
        <v>0</v>
      </c>
      <c r="GN71">
        <f t="shared" si="443"/>
        <v>0</v>
      </c>
      <c r="GO71">
        <f t="shared" si="444"/>
        <v>0</v>
      </c>
      <c r="GP71">
        <f t="shared" si="445"/>
        <v>0</v>
      </c>
      <c r="GQ71">
        <f t="shared" si="446"/>
        <v>0</v>
      </c>
      <c r="GR71">
        <f t="shared" si="447"/>
        <v>0</v>
      </c>
      <c r="GS71">
        <f t="shared" si="448"/>
        <v>0</v>
      </c>
      <c r="GT71">
        <f t="shared" si="449"/>
        <v>0</v>
      </c>
      <c r="GU71">
        <f t="shared" si="450"/>
        <v>0</v>
      </c>
      <c r="GV71">
        <f t="shared" si="451"/>
        <v>0</v>
      </c>
      <c r="GW71">
        <f t="shared" si="452"/>
        <v>0</v>
      </c>
      <c r="GX71">
        <f t="shared" si="453"/>
        <v>0</v>
      </c>
      <c r="GY71">
        <f t="shared" si="454"/>
        <v>0</v>
      </c>
      <c r="GZ71">
        <f t="shared" si="455"/>
        <v>0</v>
      </c>
      <c r="HA71">
        <f t="shared" si="456"/>
        <v>0</v>
      </c>
      <c r="HB71">
        <f t="shared" si="457"/>
        <v>0</v>
      </c>
      <c r="HC71">
        <f t="shared" si="458"/>
        <v>0</v>
      </c>
      <c r="HD71">
        <f t="shared" si="459"/>
        <v>0</v>
      </c>
      <c r="HE71">
        <f t="shared" si="460"/>
        <v>0</v>
      </c>
      <c r="HF71">
        <f t="shared" si="461"/>
        <v>0</v>
      </c>
      <c r="HG71">
        <f t="shared" si="462"/>
        <v>0</v>
      </c>
      <c r="HH71">
        <f t="shared" si="463"/>
        <v>0</v>
      </c>
      <c r="HI71">
        <f t="shared" si="464"/>
        <v>0</v>
      </c>
      <c r="HK71" s="59" t="str">
        <f t="shared" si="467"/>
        <v/>
      </c>
      <c r="HN71">
        <f t="shared" si="330"/>
        <v>7</v>
      </c>
      <c r="HO71">
        <f t="shared" si="465"/>
        <v>128</v>
      </c>
      <c r="HQ71">
        <f>INDEX(Capacity!$S$3:$T$258,MATCH(MOD(INDEX(Capacity!$V$3:$W$258,MATCH(INDEX($CF70:$HI70,1,$HN70),Capacity!$V$3:$V$258,0),2)+HQ$65,255),Capacity!$S$3:$S$258,0),2)</f>
        <v>178</v>
      </c>
      <c r="HR71">
        <f>INDEX(Capacity!$S$3:$T$258,MATCH(MOD(INDEX(Capacity!$V$3:$W$258,MATCH(INDEX($CF70:$HI70,1,$HN70),Capacity!$V$3:$V$258,0),2)+HR$65,255),Capacity!$S$3:$S$258,0),2)</f>
        <v>23</v>
      </c>
      <c r="HS71">
        <f>INDEX(Capacity!$S$3:$T$258,MATCH(MOD(INDEX(Capacity!$V$3:$W$258,MATCH(INDEX($CF70:$HI70,1,$HN70),Capacity!$V$3:$V$258,0),2)+HS$65,255),Capacity!$S$3:$S$258,0),2)</f>
        <v>231</v>
      </c>
      <c r="HT71">
        <f>INDEX(Capacity!$S$3:$T$258,MATCH(MOD(INDEX(Capacity!$V$3:$W$258,MATCH(INDEX($CF70:$HI70,1,$HN70),Capacity!$V$3:$V$258,0),2)+HT$65,255),Capacity!$S$3:$S$258,0),2)</f>
        <v>62</v>
      </c>
      <c r="HU71">
        <f>INDEX(Capacity!$S$3:$T$258,MATCH(MOD(INDEX(Capacity!$V$3:$W$258,MATCH(INDEX($CF70:$HI70,1,$HN70),Capacity!$V$3:$V$258,0),2)+HU$65,255),Capacity!$S$3:$S$258,0),2)</f>
        <v>242</v>
      </c>
      <c r="HV71">
        <f>INDEX(Capacity!$S$3:$T$258,MATCH(MOD(INDEX(Capacity!$V$3:$W$258,MATCH(INDEX($CF70:$HI70,1,$HN70),Capacity!$V$3:$V$258,0),2)+HV$65,255),Capacity!$S$3:$S$258,0),2)</f>
        <v>210</v>
      </c>
      <c r="HW71">
        <f>INDEX(Capacity!$S$3:$T$258,MATCH(MOD(INDEX(Capacity!$V$3:$W$258,MATCH(INDEX($CF70:$HI70,1,$HN70),Capacity!$V$3:$V$258,0),2)+HW$65,255),Capacity!$S$3:$S$258,0),2)</f>
        <v>33</v>
      </c>
      <c r="HX71">
        <f>INDEX(Capacity!$S$3:$T$258,MATCH(MOD(INDEX(Capacity!$V$3:$W$258,MATCH(INDEX($CF70:$HI70,1,$HN70),Capacity!$V$3:$V$258,0),2)+HX$65,255),Capacity!$S$3:$S$258,0),2)</f>
        <v>137</v>
      </c>
      <c r="HY71">
        <f>INDEX(Capacity!$S$3:$T$258,MATCH(MOD(INDEX(Capacity!$V$3:$W$258,MATCH(INDEX($CF70:$HI70,1,$HN70),Capacity!$V$3:$V$258,0),2)+HY$65,255),Capacity!$S$3:$S$258,0),2)</f>
        <v>61</v>
      </c>
      <c r="HZ71">
        <f>INDEX(Capacity!$S$3:$T$258,MATCH(MOD(INDEX(Capacity!$V$3:$W$258,MATCH(INDEX($CF70:$HI70,1,$HN70),Capacity!$V$3:$V$258,0),2)+HZ$65,255),Capacity!$S$3:$S$258,0),2)</f>
        <v>34</v>
      </c>
      <c r="IA71">
        <f>INDEX(Capacity!$S$3:$T$258,MATCH(MOD(INDEX(Capacity!$V$3:$W$258,MATCH(INDEX($CF70:$HI70,1,$HN70),Capacity!$V$3:$V$258,0),2)+IA$65,255),Capacity!$S$3:$S$258,0),2)</f>
        <v>213</v>
      </c>
      <c r="IB71">
        <f>INDEX(Capacity!$S$3:$T$258,MATCH(MOD(INDEX(Capacity!$V$3:$W$258,MATCH(INDEX($CF70:$HI70,1,$HN70),Capacity!$V$3:$V$258,0),2)+IB$65,255),Capacity!$S$3:$S$258,0),2)</f>
        <v>194</v>
      </c>
      <c r="IC71">
        <f>INDEX(Capacity!$S$3:$T$258,MATCH(MOD(INDEX(Capacity!$V$3:$W$258,MATCH(INDEX($CF70:$HI70,1,$HN70),Capacity!$V$3:$V$258,0),2)+IC$65,255),Capacity!$S$3:$S$258,0),2)</f>
        <v>22</v>
      </c>
      <c r="ID71">
        <f>INDEX(Capacity!$S$3:$T$258,MATCH(MOD(INDEX(Capacity!$V$3:$W$258,MATCH(INDEX($CF70:$HI70,1,$HN70),Capacity!$V$3:$V$258,0),2)+ID$65,255),Capacity!$S$3:$S$258,0),2)</f>
        <v>118</v>
      </c>
      <c r="IE71">
        <f>INDEX(Capacity!$S$3:$T$258,MATCH(MOD(INDEX(Capacity!$V$3:$W$258,MATCH(INDEX($CF70:$HI70,1,$HN70),Capacity!$V$3:$V$258,0),2)+IE$65,255),Capacity!$S$3:$S$258,0),2)</f>
        <v>58</v>
      </c>
      <c r="IF71">
        <f>INDEX(Capacity!$S$3:$T$258,MATCH(MOD(INDEX(Capacity!$V$3:$W$258,MATCH(INDEX($CF70:$HI70,1,$HN70),Capacity!$V$3:$V$258,0),2)+IF$65,255),Capacity!$S$3:$S$258,0),2)</f>
        <v>237</v>
      </c>
      <c r="IG71">
        <f>INDEX(Capacity!$S$3:$T$258,MATCH(MOD(INDEX(Capacity!$V$3:$W$258,MATCH(INDEX($CF70:$HI70,1,$HN70),Capacity!$V$3:$V$258,0),2)+IG$65,255),Capacity!$S$3:$S$258,0),2)</f>
        <v>247</v>
      </c>
      <c r="IH71">
        <f>INDEX(Capacity!$S$3:$T$258,MATCH(MOD(INDEX(Capacity!$V$3:$W$258,MATCH(INDEX($CF70:$HI70,1,$HN70),Capacity!$V$3:$V$258,0),2)+IH$65,255),Capacity!$S$3:$S$258,0),2)</f>
        <v>56</v>
      </c>
      <c r="II71">
        <f>INDEX(Capacity!$S$3:$T$258,MATCH(MOD(INDEX(Capacity!$V$3:$W$258,MATCH(INDEX($CF70:$HI70,1,$HN70),Capacity!$V$3:$V$258,0),2)+II$65,255),Capacity!$S$3:$S$258,0),2)</f>
        <v>67</v>
      </c>
      <c r="IJ71">
        <f>INDEX(Capacity!$S$3:$T$258,MATCH(MOD(INDEX(Capacity!$V$3:$W$258,MATCH(INDEX($CF70:$HI70,1,$HN70),Capacity!$V$3:$V$258,0),2)+IJ$65,255),Capacity!$S$3:$S$258,0),2)</f>
        <v>18</v>
      </c>
      <c r="IK71">
        <f>INDEX(Capacity!$S$3:$T$258,MATCH(MOD(INDEX(Capacity!$V$3:$W$258,MATCH(INDEX($CF70:$HI70,1,$HN70),Capacity!$V$3:$V$258,0),2)+IK$65,255),Capacity!$S$3:$S$258,0),2)</f>
        <v>105</v>
      </c>
      <c r="IL71">
        <f>INDEX(Capacity!$S$3:$T$258,MATCH(MOD(INDEX(Capacity!$V$3:$W$258,MATCH(INDEX($CF70:$HI70,1,$HN70),Capacity!$V$3:$V$258,0),2)+IL$65,255),Capacity!$S$3:$S$258,0),2)</f>
        <v>16</v>
      </c>
      <c r="IM71">
        <f>INDEX(Capacity!$S$3:$T$258,MATCH(MOD(INDEX(Capacity!$V$3:$W$258,MATCH(INDEX($CF70:$HI70,1,$HN70),Capacity!$V$3:$V$258,0),2)+IM$65,255),Capacity!$S$3:$S$258,0),2)</f>
        <v>196</v>
      </c>
      <c r="IN71">
        <f>INDEX(Capacity!$S$3:$T$258,MATCH(MOD(INDEX(Capacity!$V$3:$W$258,MATCH(INDEX($CF70:$HI70,1,$HN70),Capacity!$V$3:$V$258,0),2)+IN$65,255),Capacity!$S$3:$S$258,0),2)</f>
        <v>189</v>
      </c>
      <c r="IO71">
        <f>INDEX(Capacity!$S$3:$T$258,MATCH(MOD(INDEX(Capacity!$V$3:$W$258,MATCH(INDEX($CF70:$HI70,1,$HN70),Capacity!$V$3:$V$258,0),2)+IO$65,255),Capacity!$S$3:$S$258,0),2)</f>
        <v>34</v>
      </c>
      <c r="IP71">
        <f>INDEX(Capacity!$S$3:$T$258,MATCH(MOD(INDEX(Capacity!$V$3:$W$258,MATCH(INDEX($CF70:$HI70,1,$HN70),Capacity!$V$3:$V$258,0),2)+IP$65,255),Capacity!$S$3:$S$258,0),2)</f>
        <v>241</v>
      </c>
      <c r="IQ71">
        <f>INDEX(Capacity!$S$3:$T$258,MATCH(MOD(INDEX(Capacity!$V$3:$W$258,MATCH(INDEX($CF70:$HI70,1,$HN70),Capacity!$V$3:$V$258,0),2)+IQ$65,255),Capacity!$S$3:$S$258,0),2)</f>
        <v>6</v>
      </c>
    </row>
    <row r="72" spans="39:251" x14ac:dyDescent="0.25">
      <c r="AM72" s="6"/>
      <c r="CE72" s="7">
        <f t="shared" si="466"/>
        <v>7</v>
      </c>
      <c r="CF72">
        <f t="shared" si="331"/>
        <v>0</v>
      </c>
      <c r="CG72">
        <f t="shared" si="332"/>
        <v>0</v>
      </c>
      <c r="CH72">
        <f t="shared" si="333"/>
        <v>0</v>
      </c>
      <c r="CI72">
        <f t="shared" si="334"/>
        <v>0</v>
      </c>
      <c r="CJ72">
        <f t="shared" si="335"/>
        <v>0</v>
      </c>
      <c r="CK72">
        <f t="shared" si="336"/>
        <v>0</v>
      </c>
      <c r="CL72">
        <f t="shared" si="337"/>
        <v>0</v>
      </c>
      <c r="CM72">
        <f t="shared" si="338"/>
        <v>173</v>
      </c>
      <c r="CN72">
        <f t="shared" si="339"/>
        <v>20</v>
      </c>
      <c r="CO72">
        <f t="shared" si="340"/>
        <v>96</v>
      </c>
      <c r="CP72">
        <f t="shared" si="341"/>
        <v>30</v>
      </c>
      <c r="CQ72">
        <f t="shared" si="342"/>
        <v>220</v>
      </c>
      <c r="CR72">
        <f t="shared" si="343"/>
        <v>234</v>
      </c>
      <c r="CS72">
        <f t="shared" si="344"/>
        <v>190</v>
      </c>
      <c r="CT72">
        <f t="shared" si="345"/>
        <v>111</v>
      </c>
      <c r="CU72">
        <f t="shared" si="346"/>
        <v>232</v>
      </c>
      <c r="CV72">
        <f t="shared" si="347"/>
        <v>116</v>
      </c>
      <c r="CW72">
        <f t="shared" si="348"/>
        <v>4</v>
      </c>
      <c r="CX72">
        <f t="shared" si="349"/>
        <v>115</v>
      </c>
      <c r="CY72">
        <f t="shared" si="350"/>
        <v>43</v>
      </c>
      <c r="CZ72">
        <f t="shared" si="351"/>
        <v>194</v>
      </c>
      <c r="DA72">
        <f t="shared" si="352"/>
        <v>159</v>
      </c>
      <c r="DB72">
        <f t="shared" si="353"/>
        <v>143</v>
      </c>
      <c r="DC72">
        <f t="shared" si="354"/>
        <v>106</v>
      </c>
      <c r="DD72">
        <f t="shared" si="355"/>
        <v>109</v>
      </c>
      <c r="DE72">
        <f t="shared" si="356"/>
        <v>8</v>
      </c>
      <c r="DF72">
        <f t="shared" si="357"/>
        <v>131</v>
      </c>
      <c r="DG72">
        <f t="shared" si="358"/>
        <v>70</v>
      </c>
      <c r="DH72">
        <f t="shared" si="359"/>
        <v>147</v>
      </c>
      <c r="DI72">
        <f t="shared" si="360"/>
        <v>44</v>
      </c>
      <c r="DJ72">
        <f t="shared" si="361"/>
        <v>233</v>
      </c>
      <c r="DK72">
        <f t="shared" si="362"/>
        <v>156</v>
      </c>
      <c r="DL72">
        <f t="shared" si="363"/>
        <v>13</v>
      </c>
      <c r="DM72">
        <f t="shared" si="364"/>
        <v>17</v>
      </c>
      <c r="DN72">
        <f t="shared" si="365"/>
        <v>236</v>
      </c>
      <c r="DO72">
        <f t="shared" si="366"/>
        <v>17</v>
      </c>
      <c r="DP72">
        <f t="shared" si="367"/>
        <v>236</v>
      </c>
      <c r="DQ72">
        <f t="shared" si="368"/>
        <v>17</v>
      </c>
      <c r="DR72">
        <f t="shared" si="369"/>
        <v>236</v>
      </c>
      <c r="DS72">
        <f t="shared" si="370"/>
        <v>17</v>
      </c>
      <c r="DT72">
        <f t="shared" si="371"/>
        <v>236</v>
      </c>
      <c r="DU72">
        <f t="shared" si="372"/>
        <v>17</v>
      </c>
      <c r="DV72">
        <f t="shared" si="373"/>
        <v>236</v>
      </c>
      <c r="DW72">
        <f t="shared" si="374"/>
        <v>17</v>
      </c>
      <c r="DX72">
        <f t="shared" si="375"/>
        <v>236</v>
      </c>
      <c r="DY72">
        <f t="shared" si="376"/>
        <v>17</v>
      </c>
      <c r="DZ72">
        <f t="shared" si="377"/>
        <v>236</v>
      </c>
      <c r="EA72">
        <f t="shared" si="378"/>
        <v>17</v>
      </c>
      <c r="EB72">
        <f t="shared" si="379"/>
        <v>236</v>
      </c>
      <c r="EC72">
        <f t="shared" si="380"/>
        <v>17</v>
      </c>
      <c r="ED72">
        <f t="shared" si="381"/>
        <v>236</v>
      </c>
      <c r="EE72">
        <f t="shared" si="382"/>
        <v>17</v>
      </c>
      <c r="EF72">
        <f t="shared" si="383"/>
        <v>236</v>
      </c>
      <c r="EG72">
        <f t="shared" si="384"/>
        <v>17</v>
      </c>
      <c r="EH72">
        <f t="shared" si="385"/>
        <v>236</v>
      </c>
      <c r="EI72">
        <f t="shared" si="386"/>
        <v>17</v>
      </c>
      <c r="EJ72">
        <f t="shared" si="387"/>
        <v>236</v>
      </c>
      <c r="EK72">
        <f t="shared" si="388"/>
        <v>17</v>
      </c>
      <c r="EL72">
        <f t="shared" si="389"/>
        <v>236</v>
      </c>
      <c r="EM72">
        <f t="shared" si="390"/>
        <v>17</v>
      </c>
      <c r="EN72">
        <f t="shared" si="391"/>
        <v>236</v>
      </c>
      <c r="EO72">
        <f t="shared" si="392"/>
        <v>17</v>
      </c>
      <c r="EP72">
        <f t="shared" si="393"/>
        <v>236</v>
      </c>
      <c r="EQ72">
        <f t="shared" si="394"/>
        <v>17</v>
      </c>
      <c r="ER72">
        <f t="shared" si="395"/>
        <v>236</v>
      </c>
      <c r="ES72">
        <f t="shared" si="396"/>
        <v>17</v>
      </c>
      <c r="ET72">
        <f t="shared" si="397"/>
        <v>236</v>
      </c>
      <c r="EU72">
        <f t="shared" si="398"/>
        <v>17</v>
      </c>
      <c r="EV72">
        <f t="shared" si="399"/>
        <v>236</v>
      </c>
      <c r="EW72">
        <f t="shared" si="400"/>
        <v>17</v>
      </c>
      <c r="EX72">
        <f t="shared" si="401"/>
        <v>236</v>
      </c>
      <c r="EY72">
        <f t="shared" si="402"/>
        <v>17</v>
      </c>
      <c r="EZ72">
        <f t="shared" si="403"/>
        <v>236</v>
      </c>
      <c r="FA72">
        <f t="shared" si="404"/>
        <v>17</v>
      </c>
      <c r="FB72">
        <f t="shared" si="405"/>
        <v>236</v>
      </c>
      <c r="FC72">
        <f t="shared" si="406"/>
        <v>17</v>
      </c>
      <c r="FD72">
        <f t="shared" si="407"/>
        <v>236</v>
      </c>
      <c r="FE72">
        <f t="shared" si="408"/>
        <v>17</v>
      </c>
      <c r="FF72">
        <f t="shared" si="409"/>
        <v>236</v>
      </c>
      <c r="FG72">
        <f t="shared" si="410"/>
        <v>17</v>
      </c>
      <c r="FH72">
        <f t="shared" si="411"/>
        <v>236</v>
      </c>
      <c r="FI72">
        <f t="shared" si="412"/>
        <v>17</v>
      </c>
      <c r="FJ72">
        <f t="shared" si="413"/>
        <v>236</v>
      </c>
      <c r="FK72">
        <f t="shared" si="414"/>
        <v>17</v>
      </c>
      <c r="FL72">
        <f t="shared" si="415"/>
        <v>236</v>
      </c>
      <c r="FM72">
        <f t="shared" si="416"/>
        <v>17</v>
      </c>
      <c r="FN72">
        <f t="shared" si="417"/>
        <v>236</v>
      </c>
      <c r="FO72">
        <f t="shared" si="418"/>
        <v>17</v>
      </c>
      <c r="FP72">
        <f t="shared" si="419"/>
        <v>236</v>
      </c>
      <c r="FQ72">
        <f t="shared" si="420"/>
        <v>17</v>
      </c>
      <c r="FR72">
        <f t="shared" si="421"/>
        <v>236</v>
      </c>
      <c r="FS72">
        <f t="shared" si="422"/>
        <v>17</v>
      </c>
      <c r="FT72">
        <f t="shared" si="423"/>
        <v>236</v>
      </c>
      <c r="FU72">
        <f t="shared" si="424"/>
        <v>17</v>
      </c>
      <c r="FV72">
        <f t="shared" si="425"/>
        <v>236</v>
      </c>
      <c r="FW72">
        <f t="shared" si="426"/>
        <v>17</v>
      </c>
      <c r="FX72">
        <f t="shared" si="427"/>
        <v>236</v>
      </c>
      <c r="FY72">
        <f t="shared" si="428"/>
        <v>17</v>
      </c>
      <c r="FZ72">
        <f t="shared" si="429"/>
        <v>236</v>
      </c>
      <c r="GA72">
        <f t="shared" si="430"/>
        <v>17</v>
      </c>
      <c r="GB72">
        <f t="shared" si="431"/>
        <v>236</v>
      </c>
      <c r="GC72">
        <f t="shared" si="432"/>
        <v>17</v>
      </c>
      <c r="GD72">
        <f t="shared" si="433"/>
        <v>236</v>
      </c>
      <c r="GE72">
        <f t="shared" si="434"/>
        <v>17</v>
      </c>
      <c r="GF72">
        <f t="shared" si="435"/>
        <v>236</v>
      </c>
      <c r="GG72">
        <f t="shared" si="436"/>
        <v>17</v>
      </c>
      <c r="GH72">
        <f t="shared" si="437"/>
        <v>236</v>
      </c>
      <c r="GI72">
        <f t="shared" si="438"/>
        <v>17</v>
      </c>
      <c r="GJ72">
        <f t="shared" si="439"/>
        <v>0</v>
      </c>
      <c r="GK72">
        <f t="shared" si="440"/>
        <v>0</v>
      </c>
      <c r="GL72">
        <f t="shared" si="441"/>
        <v>0</v>
      </c>
      <c r="GM72">
        <f t="shared" si="442"/>
        <v>0</v>
      </c>
      <c r="GN72">
        <f t="shared" si="443"/>
        <v>0</v>
      </c>
      <c r="GO72">
        <f t="shared" si="444"/>
        <v>0</v>
      </c>
      <c r="GP72">
        <f t="shared" si="445"/>
        <v>0</v>
      </c>
      <c r="GQ72">
        <f t="shared" si="446"/>
        <v>0</v>
      </c>
      <c r="GR72">
        <f t="shared" si="447"/>
        <v>0</v>
      </c>
      <c r="GS72">
        <f t="shared" si="448"/>
        <v>0</v>
      </c>
      <c r="GT72">
        <f t="shared" si="449"/>
        <v>0</v>
      </c>
      <c r="GU72">
        <f t="shared" si="450"/>
        <v>0</v>
      </c>
      <c r="GV72">
        <f t="shared" si="451"/>
        <v>0</v>
      </c>
      <c r="GW72">
        <f t="shared" si="452"/>
        <v>0</v>
      </c>
      <c r="GX72">
        <f t="shared" si="453"/>
        <v>0</v>
      </c>
      <c r="GY72">
        <f t="shared" si="454"/>
        <v>0</v>
      </c>
      <c r="GZ72">
        <f t="shared" si="455"/>
        <v>0</v>
      </c>
      <c r="HA72">
        <f t="shared" si="456"/>
        <v>0</v>
      </c>
      <c r="HB72">
        <f t="shared" si="457"/>
        <v>0</v>
      </c>
      <c r="HC72">
        <f t="shared" si="458"/>
        <v>0</v>
      </c>
      <c r="HD72">
        <f t="shared" si="459"/>
        <v>0</v>
      </c>
      <c r="HE72">
        <f t="shared" si="460"/>
        <v>0</v>
      </c>
      <c r="HF72">
        <f t="shared" si="461"/>
        <v>0</v>
      </c>
      <c r="HG72">
        <f t="shared" si="462"/>
        <v>0</v>
      </c>
      <c r="HH72">
        <f t="shared" si="463"/>
        <v>0</v>
      </c>
      <c r="HI72">
        <f t="shared" si="464"/>
        <v>0</v>
      </c>
      <c r="HK72" s="59" t="str">
        <f t="shared" si="467"/>
        <v/>
      </c>
      <c r="HN72">
        <f t="shared" si="330"/>
        <v>8</v>
      </c>
      <c r="HO72">
        <f t="shared" si="465"/>
        <v>127</v>
      </c>
      <c r="HQ72">
        <f>INDEX(Capacity!$S$3:$T$258,MATCH(MOD(INDEX(Capacity!$V$3:$W$258,MATCH(INDEX($CF71:$HI71,1,$HN71),Capacity!$V$3:$V$258,0),2)+HQ$65,255),Capacity!$S$3:$S$258,0),2)</f>
        <v>90</v>
      </c>
      <c r="HR72">
        <f>INDEX(Capacity!$S$3:$T$258,MATCH(MOD(INDEX(Capacity!$V$3:$W$258,MATCH(INDEX($CF71:$HI71,1,$HN71),Capacity!$V$3:$V$258,0),2)+HR$65,255),Capacity!$S$3:$S$258,0),2)</f>
        <v>130</v>
      </c>
      <c r="HS72">
        <f>INDEX(Capacity!$S$3:$T$258,MATCH(MOD(INDEX(Capacity!$V$3:$W$258,MATCH(INDEX($CF71:$HI71,1,$HN71),Capacity!$V$3:$V$258,0),2)+HS$65,255),Capacity!$S$3:$S$258,0),2)</f>
        <v>168</v>
      </c>
      <c r="HT72">
        <f>INDEX(Capacity!$S$3:$T$258,MATCH(MOD(INDEX(Capacity!$V$3:$W$258,MATCH(INDEX($CF71:$HI71,1,$HN71),Capacity!$V$3:$V$258,0),2)+HT$65,255),Capacity!$S$3:$S$258,0),2)</f>
        <v>219</v>
      </c>
      <c r="HU72">
        <f>INDEX(Capacity!$S$3:$T$258,MATCH(MOD(INDEX(Capacity!$V$3:$W$258,MATCH(INDEX($CF71:$HI71,1,$HN71),Capacity!$V$3:$V$258,0),2)+HU$65,255),Capacity!$S$3:$S$258,0),2)</f>
        <v>117</v>
      </c>
      <c r="HV72">
        <f>INDEX(Capacity!$S$3:$T$258,MATCH(MOD(INDEX(Capacity!$V$3:$W$258,MATCH(INDEX($CF71:$HI71,1,$HN71),Capacity!$V$3:$V$258,0),2)+HV$65,255),Capacity!$S$3:$S$258,0),2)</f>
        <v>236</v>
      </c>
      <c r="HW72">
        <f>INDEX(Capacity!$S$3:$T$258,MATCH(MOD(INDEX(Capacity!$V$3:$W$258,MATCH(INDEX($CF71:$HI71,1,$HN71),Capacity!$V$3:$V$258,0),2)+HW$65,255),Capacity!$S$3:$S$258,0),2)</f>
        <v>56</v>
      </c>
      <c r="HX72">
        <f>INDEX(Capacity!$S$3:$T$258,MATCH(MOD(INDEX(Capacity!$V$3:$W$258,MATCH(INDEX($CF71:$HI71,1,$HN71),Capacity!$V$3:$V$258,0),2)+HX$65,255),Capacity!$S$3:$S$258,0),2)</f>
        <v>158</v>
      </c>
      <c r="HY72">
        <f>INDEX(Capacity!$S$3:$T$258,MATCH(MOD(INDEX(Capacity!$V$3:$W$258,MATCH(INDEX($CF71:$HI71,1,$HN71),Capacity!$V$3:$V$258,0),2)+HY$65,255),Capacity!$S$3:$S$258,0),2)</f>
        <v>37</v>
      </c>
      <c r="HZ72">
        <f>INDEX(Capacity!$S$3:$T$258,MATCH(MOD(INDEX(Capacity!$V$3:$W$258,MATCH(INDEX($CF71:$HI71,1,$HN71),Capacity!$V$3:$V$258,0),2)+HZ$65,255),Capacity!$S$3:$S$258,0),2)</f>
        <v>198</v>
      </c>
      <c r="IA72">
        <f>INDEX(Capacity!$S$3:$T$258,MATCH(MOD(INDEX(Capacity!$V$3:$W$258,MATCH(INDEX($CF71:$HI71,1,$HN71),Capacity!$V$3:$V$258,0),2)+IA$65,255),Capacity!$S$3:$S$258,0),2)</f>
        <v>172</v>
      </c>
      <c r="IB72">
        <f>INDEX(Capacity!$S$3:$T$258,MATCH(MOD(INDEX(Capacity!$V$3:$W$258,MATCH(INDEX($CF71:$HI71,1,$HN71),Capacity!$V$3:$V$258,0),2)+IB$65,255),Capacity!$S$3:$S$258,0),2)</f>
        <v>46</v>
      </c>
      <c r="IC72">
        <f>INDEX(Capacity!$S$3:$T$258,MATCH(MOD(INDEX(Capacity!$V$3:$W$258,MATCH(INDEX($CF71:$HI71,1,$HN71),Capacity!$V$3:$V$258,0),2)+IC$65,255),Capacity!$S$3:$S$258,0),2)</f>
        <v>35</v>
      </c>
      <c r="ID72">
        <f>INDEX(Capacity!$S$3:$T$258,MATCH(MOD(INDEX(Capacity!$V$3:$W$258,MATCH(INDEX($CF71:$HI71,1,$HN71),Capacity!$V$3:$V$258,0),2)+ID$65,255),Capacity!$S$3:$S$258,0),2)</f>
        <v>149</v>
      </c>
      <c r="IE72">
        <f>INDEX(Capacity!$S$3:$T$258,MATCH(MOD(INDEX(Capacity!$V$3:$W$258,MATCH(INDEX($CF71:$HI71,1,$HN71),Capacity!$V$3:$V$258,0),2)+IE$65,255),Capacity!$S$3:$S$258,0),2)</f>
        <v>101</v>
      </c>
      <c r="IF72">
        <f>INDEX(Capacity!$S$3:$T$258,MATCH(MOD(INDEX(Capacity!$V$3:$W$258,MATCH(INDEX($CF71:$HI71,1,$HN71),Capacity!$V$3:$V$258,0),2)+IF$65,255),Capacity!$S$3:$S$258,0),2)</f>
        <v>150</v>
      </c>
      <c r="IG72">
        <f>INDEX(Capacity!$S$3:$T$258,MATCH(MOD(INDEX(Capacity!$V$3:$W$258,MATCH(INDEX($CF71:$HI71,1,$HN71),Capacity!$V$3:$V$258,0),2)+IG$65,255),Capacity!$S$3:$S$258,0),2)</f>
        <v>106</v>
      </c>
      <c r="IH72">
        <f>INDEX(Capacity!$S$3:$T$258,MATCH(MOD(INDEX(Capacity!$V$3:$W$258,MATCH(INDEX($CF71:$HI71,1,$HN71),Capacity!$V$3:$V$258,0),2)+IH$65,255),Capacity!$S$3:$S$258,0),2)</f>
        <v>58</v>
      </c>
      <c r="II72">
        <f>INDEX(Capacity!$S$3:$T$258,MATCH(MOD(INDEX(Capacity!$V$3:$W$258,MATCH(INDEX($CF71:$HI71,1,$HN71),Capacity!$V$3:$V$258,0),2)+II$65,255),Capacity!$S$3:$S$258,0),2)</f>
        <v>209</v>
      </c>
      <c r="IJ72">
        <f>INDEX(Capacity!$S$3:$T$258,MATCH(MOD(INDEX(Capacity!$V$3:$W$258,MATCH(INDEX($CF71:$HI71,1,$HN71),Capacity!$V$3:$V$258,0),2)+IJ$65,255),Capacity!$S$3:$S$258,0),2)</f>
        <v>157</v>
      </c>
      <c r="IK72">
        <f>INDEX(Capacity!$S$3:$T$258,MATCH(MOD(INDEX(Capacity!$V$3:$W$258,MATCH(INDEX($CF71:$HI71,1,$HN71),Capacity!$V$3:$V$258,0),2)+IK$65,255),Capacity!$S$3:$S$258,0),2)</f>
        <v>118</v>
      </c>
      <c r="IL72">
        <f>INDEX(Capacity!$S$3:$T$258,MATCH(MOD(INDEX(Capacity!$V$3:$W$258,MATCH(INDEX($CF71:$HI71,1,$HN71),Capacity!$V$3:$V$258,0),2)+IL$65,255),Capacity!$S$3:$S$258,0),2)</f>
        <v>194</v>
      </c>
      <c r="IM72">
        <f>INDEX(Capacity!$S$3:$T$258,MATCH(MOD(INDEX(Capacity!$V$3:$W$258,MATCH(INDEX($CF71:$HI71,1,$HN71),Capacity!$V$3:$V$258,0),2)+IM$65,255),Capacity!$S$3:$S$258,0),2)</f>
        <v>207</v>
      </c>
      <c r="IN72">
        <f>INDEX(Capacity!$S$3:$T$258,MATCH(MOD(INDEX(Capacity!$V$3:$W$258,MATCH(INDEX($CF71:$HI71,1,$HN71),Capacity!$V$3:$V$258,0),2)+IN$65,255),Capacity!$S$3:$S$258,0),2)</f>
        <v>123</v>
      </c>
      <c r="IO72">
        <f>INDEX(Capacity!$S$3:$T$258,MATCH(MOD(INDEX(Capacity!$V$3:$W$258,MATCH(INDEX($CF71:$HI71,1,$HN71),Capacity!$V$3:$V$258,0),2)+IO$65,255),Capacity!$S$3:$S$258,0),2)</f>
        <v>198</v>
      </c>
      <c r="IP72">
        <f>INDEX(Capacity!$S$3:$T$258,MATCH(MOD(INDEX(Capacity!$V$3:$W$258,MATCH(INDEX($CF71:$HI71,1,$HN71),Capacity!$V$3:$V$258,0),2)+IP$65,255),Capacity!$S$3:$S$258,0),2)</f>
        <v>139</v>
      </c>
      <c r="IQ72">
        <f>INDEX(Capacity!$S$3:$T$258,MATCH(MOD(INDEX(Capacity!$V$3:$W$258,MATCH(INDEX($CF71:$HI71,1,$HN71),Capacity!$V$3:$V$258,0),2)+IQ$65,255),Capacity!$S$3:$S$258,0),2)</f>
        <v>225</v>
      </c>
    </row>
    <row r="73" spans="39:251" x14ac:dyDescent="0.25">
      <c r="CE73" s="7">
        <f t="shared" si="466"/>
        <v>8</v>
      </c>
      <c r="CF73">
        <f t="shared" si="331"/>
        <v>0</v>
      </c>
      <c r="CG73">
        <f t="shared" si="332"/>
        <v>0</v>
      </c>
      <c r="CH73">
        <f t="shared" si="333"/>
        <v>0</v>
      </c>
      <c r="CI73">
        <f t="shared" si="334"/>
        <v>0</v>
      </c>
      <c r="CJ73">
        <f t="shared" si="335"/>
        <v>0</v>
      </c>
      <c r="CK73">
        <f t="shared" si="336"/>
        <v>0</v>
      </c>
      <c r="CL73">
        <f t="shared" si="337"/>
        <v>0</v>
      </c>
      <c r="CM73">
        <f t="shared" si="338"/>
        <v>0</v>
      </c>
      <c r="CN73">
        <f t="shared" si="339"/>
        <v>195</v>
      </c>
      <c r="CO73">
        <f t="shared" si="340"/>
        <v>140</v>
      </c>
      <c r="CP73">
        <f t="shared" si="341"/>
        <v>108</v>
      </c>
      <c r="CQ73">
        <f t="shared" si="342"/>
        <v>82</v>
      </c>
      <c r="CR73">
        <f t="shared" si="343"/>
        <v>251</v>
      </c>
      <c r="CS73">
        <f t="shared" si="344"/>
        <v>245</v>
      </c>
      <c r="CT73">
        <f t="shared" si="345"/>
        <v>19</v>
      </c>
      <c r="CU73">
        <f t="shared" si="346"/>
        <v>251</v>
      </c>
      <c r="CV73">
        <f t="shared" si="347"/>
        <v>94</v>
      </c>
      <c r="CW73">
        <f t="shared" si="348"/>
        <v>3</v>
      </c>
      <c r="CX73">
        <f t="shared" si="349"/>
        <v>163</v>
      </c>
      <c r="CY73">
        <f t="shared" si="350"/>
        <v>40</v>
      </c>
      <c r="CZ73">
        <f t="shared" si="351"/>
        <v>125</v>
      </c>
      <c r="DA73">
        <f t="shared" si="352"/>
        <v>154</v>
      </c>
      <c r="DB73">
        <f t="shared" si="353"/>
        <v>56</v>
      </c>
      <c r="DC73">
        <f t="shared" si="354"/>
        <v>71</v>
      </c>
      <c r="DD73">
        <f t="shared" si="355"/>
        <v>221</v>
      </c>
      <c r="DE73">
        <f t="shared" si="356"/>
        <v>74</v>
      </c>
      <c r="DF73">
        <f t="shared" si="357"/>
        <v>247</v>
      </c>
      <c r="DG73">
        <f t="shared" si="358"/>
        <v>192</v>
      </c>
      <c r="DH73">
        <f t="shared" si="359"/>
        <v>82</v>
      </c>
      <c r="DI73">
        <f t="shared" si="360"/>
        <v>62</v>
      </c>
      <c r="DJ73">
        <f t="shared" si="361"/>
        <v>188</v>
      </c>
      <c r="DK73">
        <f t="shared" si="362"/>
        <v>182</v>
      </c>
      <c r="DL73">
        <f t="shared" si="363"/>
        <v>226</v>
      </c>
      <c r="DM73">
        <f t="shared" si="364"/>
        <v>211</v>
      </c>
      <c r="DN73">
        <f t="shared" si="365"/>
        <v>236</v>
      </c>
      <c r="DO73">
        <f t="shared" si="366"/>
        <v>17</v>
      </c>
      <c r="DP73">
        <f t="shared" si="367"/>
        <v>236</v>
      </c>
      <c r="DQ73">
        <f t="shared" si="368"/>
        <v>17</v>
      </c>
      <c r="DR73">
        <f t="shared" si="369"/>
        <v>236</v>
      </c>
      <c r="DS73">
        <f t="shared" si="370"/>
        <v>17</v>
      </c>
      <c r="DT73">
        <f t="shared" si="371"/>
        <v>236</v>
      </c>
      <c r="DU73">
        <f t="shared" si="372"/>
        <v>17</v>
      </c>
      <c r="DV73">
        <f t="shared" si="373"/>
        <v>236</v>
      </c>
      <c r="DW73">
        <f t="shared" si="374"/>
        <v>17</v>
      </c>
      <c r="DX73">
        <f t="shared" si="375"/>
        <v>236</v>
      </c>
      <c r="DY73">
        <f t="shared" si="376"/>
        <v>17</v>
      </c>
      <c r="DZ73">
        <f t="shared" si="377"/>
        <v>236</v>
      </c>
      <c r="EA73">
        <f t="shared" si="378"/>
        <v>17</v>
      </c>
      <c r="EB73">
        <f t="shared" si="379"/>
        <v>236</v>
      </c>
      <c r="EC73">
        <f t="shared" si="380"/>
        <v>17</v>
      </c>
      <c r="ED73">
        <f t="shared" si="381"/>
        <v>236</v>
      </c>
      <c r="EE73">
        <f t="shared" si="382"/>
        <v>17</v>
      </c>
      <c r="EF73">
        <f t="shared" si="383"/>
        <v>236</v>
      </c>
      <c r="EG73">
        <f t="shared" si="384"/>
        <v>17</v>
      </c>
      <c r="EH73">
        <f t="shared" si="385"/>
        <v>236</v>
      </c>
      <c r="EI73">
        <f t="shared" si="386"/>
        <v>17</v>
      </c>
      <c r="EJ73">
        <f t="shared" si="387"/>
        <v>236</v>
      </c>
      <c r="EK73">
        <f t="shared" si="388"/>
        <v>17</v>
      </c>
      <c r="EL73">
        <f t="shared" si="389"/>
        <v>236</v>
      </c>
      <c r="EM73">
        <f t="shared" si="390"/>
        <v>17</v>
      </c>
      <c r="EN73">
        <f t="shared" si="391"/>
        <v>236</v>
      </c>
      <c r="EO73">
        <f t="shared" si="392"/>
        <v>17</v>
      </c>
      <c r="EP73">
        <f t="shared" si="393"/>
        <v>236</v>
      </c>
      <c r="EQ73">
        <f t="shared" si="394"/>
        <v>17</v>
      </c>
      <c r="ER73">
        <f t="shared" si="395"/>
        <v>236</v>
      </c>
      <c r="ES73">
        <f t="shared" si="396"/>
        <v>17</v>
      </c>
      <c r="ET73">
        <f t="shared" si="397"/>
        <v>236</v>
      </c>
      <c r="EU73">
        <f t="shared" si="398"/>
        <v>17</v>
      </c>
      <c r="EV73">
        <f t="shared" si="399"/>
        <v>236</v>
      </c>
      <c r="EW73">
        <f t="shared" si="400"/>
        <v>17</v>
      </c>
      <c r="EX73">
        <f t="shared" si="401"/>
        <v>236</v>
      </c>
      <c r="EY73">
        <f t="shared" si="402"/>
        <v>17</v>
      </c>
      <c r="EZ73">
        <f t="shared" si="403"/>
        <v>236</v>
      </c>
      <c r="FA73">
        <f t="shared" si="404"/>
        <v>17</v>
      </c>
      <c r="FB73">
        <f t="shared" si="405"/>
        <v>236</v>
      </c>
      <c r="FC73">
        <f t="shared" si="406"/>
        <v>17</v>
      </c>
      <c r="FD73">
        <f t="shared" si="407"/>
        <v>236</v>
      </c>
      <c r="FE73">
        <f t="shared" si="408"/>
        <v>17</v>
      </c>
      <c r="FF73">
        <f t="shared" si="409"/>
        <v>236</v>
      </c>
      <c r="FG73">
        <f t="shared" si="410"/>
        <v>17</v>
      </c>
      <c r="FH73">
        <f t="shared" si="411"/>
        <v>236</v>
      </c>
      <c r="FI73">
        <f t="shared" si="412"/>
        <v>17</v>
      </c>
      <c r="FJ73">
        <f t="shared" si="413"/>
        <v>236</v>
      </c>
      <c r="FK73">
        <f t="shared" si="414"/>
        <v>17</v>
      </c>
      <c r="FL73">
        <f t="shared" si="415"/>
        <v>236</v>
      </c>
      <c r="FM73">
        <f t="shared" si="416"/>
        <v>17</v>
      </c>
      <c r="FN73">
        <f t="shared" si="417"/>
        <v>236</v>
      </c>
      <c r="FO73">
        <f t="shared" si="418"/>
        <v>17</v>
      </c>
      <c r="FP73">
        <f t="shared" si="419"/>
        <v>236</v>
      </c>
      <c r="FQ73">
        <f t="shared" si="420"/>
        <v>17</v>
      </c>
      <c r="FR73">
        <f t="shared" si="421"/>
        <v>236</v>
      </c>
      <c r="FS73">
        <f t="shared" si="422"/>
        <v>17</v>
      </c>
      <c r="FT73">
        <f t="shared" si="423"/>
        <v>236</v>
      </c>
      <c r="FU73">
        <f t="shared" si="424"/>
        <v>17</v>
      </c>
      <c r="FV73">
        <f t="shared" si="425"/>
        <v>236</v>
      </c>
      <c r="FW73">
        <f t="shared" si="426"/>
        <v>17</v>
      </c>
      <c r="FX73">
        <f t="shared" si="427"/>
        <v>236</v>
      </c>
      <c r="FY73">
        <f t="shared" si="428"/>
        <v>17</v>
      </c>
      <c r="FZ73">
        <f t="shared" si="429"/>
        <v>236</v>
      </c>
      <c r="GA73">
        <f t="shared" si="430"/>
        <v>17</v>
      </c>
      <c r="GB73">
        <f t="shared" si="431"/>
        <v>236</v>
      </c>
      <c r="GC73">
        <f t="shared" si="432"/>
        <v>17</v>
      </c>
      <c r="GD73">
        <f t="shared" si="433"/>
        <v>236</v>
      </c>
      <c r="GE73">
        <f t="shared" si="434"/>
        <v>17</v>
      </c>
      <c r="GF73">
        <f t="shared" si="435"/>
        <v>236</v>
      </c>
      <c r="GG73">
        <f t="shared" si="436"/>
        <v>17</v>
      </c>
      <c r="GH73">
        <f t="shared" si="437"/>
        <v>236</v>
      </c>
      <c r="GI73">
        <f t="shared" si="438"/>
        <v>17</v>
      </c>
      <c r="GJ73">
        <f t="shared" si="439"/>
        <v>0</v>
      </c>
      <c r="GK73">
        <f t="shared" si="440"/>
        <v>0</v>
      </c>
      <c r="GL73">
        <f t="shared" si="441"/>
        <v>0</v>
      </c>
      <c r="GM73">
        <f t="shared" si="442"/>
        <v>0</v>
      </c>
      <c r="GN73">
        <f t="shared" si="443"/>
        <v>0</v>
      </c>
      <c r="GO73">
        <f t="shared" si="444"/>
        <v>0</v>
      </c>
      <c r="GP73">
        <f t="shared" si="445"/>
        <v>0</v>
      </c>
      <c r="GQ73">
        <f t="shared" si="446"/>
        <v>0</v>
      </c>
      <c r="GR73">
        <f t="shared" si="447"/>
        <v>0</v>
      </c>
      <c r="GS73">
        <f t="shared" si="448"/>
        <v>0</v>
      </c>
      <c r="GT73">
        <f t="shared" si="449"/>
        <v>0</v>
      </c>
      <c r="GU73">
        <f t="shared" si="450"/>
        <v>0</v>
      </c>
      <c r="GV73">
        <f t="shared" si="451"/>
        <v>0</v>
      </c>
      <c r="GW73">
        <f t="shared" si="452"/>
        <v>0</v>
      </c>
      <c r="GX73">
        <f t="shared" si="453"/>
        <v>0</v>
      </c>
      <c r="GY73">
        <f t="shared" si="454"/>
        <v>0</v>
      </c>
      <c r="GZ73">
        <f t="shared" si="455"/>
        <v>0</v>
      </c>
      <c r="HA73">
        <f t="shared" si="456"/>
        <v>0</v>
      </c>
      <c r="HB73">
        <f t="shared" si="457"/>
        <v>0</v>
      </c>
      <c r="HC73">
        <f t="shared" si="458"/>
        <v>0</v>
      </c>
      <c r="HD73">
        <f t="shared" si="459"/>
        <v>0</v>
      </c>
      <c r="HE73">
        <f t="shared" si="460"/>
        <v>0</v>
      </c>
      <c r="HF73">
        <f t="shared" si="461"/>
        <v>0</v>
      </c>
      <c r="HG73">
        <f t="shared" si="462"/>
        <v>0</v>
      </c>
      <c r="HH73">
        <f t="shared" si="463"/>
        <v>0</v>
      </c>
      <c r="HI73">
        <f t="shared" si="464"/>
        <v>0</v>
      </c>
      <c r="HK73" s="59" t="str">
        <f t="shared" si="467"/>
        <v/>
      </c>
      <c r="HN73">
        <f t="shared" si="330"/>
        <v>9</v>
      </c>
      <c r="HO73">
        <f t="shared" si="465"/>
        <v>126</v>
      </c>
      <c r="HQ73">
        <f>INDEX(Capacity!$S$3:$T$258,MATCH(MOD(INDEX(Capacity!$V$3:$W$258,MATCH(INDEX($CF72:$HI72,1,$HN72),Capacity!$V$3:$V$258,0),2)+HQ$65,255),Capacity!$S$3:$S$258,0),2)</f>
        <v>173</v>
      </c>
      <c r="HR73">
        <f>INDEX(Capacity!$S$3:$T$258,MATCH(MOD(INDEX(Capacity!$V$3:$W$258,MATCH(INDEX($CF72:$HI72,1,$HN72),Capacity!$V$3:$V$258,0),2)+HR$65,255),Capacity!$S$3:$S$258,0),2)</f>
        <v>215</v>
      </c>
      <c r="HS73">
        <f>INDEX(Capacity!$S$3:$T$258,MATCH(MOD(INDEX(Capacity!$V$3:$W$258,MATCH(INDEX($CF72:$HI72,1,$HN72),Capacity!$V$3:$V$258,0),2)+HS$65,255),Capacity!$S$3:$S$258,0),2)</f>
        <v>236</v>
      </c>
      <c r="HT73">
        <f>INDEX(Capacity!$S$3:$T$258,MATCH(MOD(INDEX(Capacity!$V$3:$W$258,MATCH(INDEX($CF72:$HI72,1,$HN72),Capacity!$V$3:$V$258,0),2)+HT$65,255),Capacity!$S$3:$S$258,0),2)</f>
        <v>114</v>
      </c>
      <c r="HU73">
        <f>INDEX(Capacity!$S$3:$T$258,MATCH(MOD(INDEX(Capacity!$V$3:$W$258,MATCH(INDEX($CF72:$HI72,1,$HN72),Capacity!$V$3:$V$258,0),2)+HU$65,255),Capacity!$S$3:$S$258,0),2)</f>
        <v>142</v>
      </c>
      <c r="HV73">
        <f>INDEX(Capacity!$S$3:$T$258,MATCH(MOD(INDEX(Capacity!$V$3:$W$258,MATCH(INDEX($CF72:$HI72,1,$HN72),Capacity!$V$3:$V$258,0),2)+HV$65,255),Capacity!$S$3:$S$258,0),2)</f>
        <v>17</v>
      </c>
      <c r="HW73">
        <f>INDEX(Capacity!$S$3:$T$258,MATCH(MOD(INDEX(Capacity!$V$3:$W$258,MATCH(INDEX($CF72:$HI72,1,$HN72),Capacity!$V$3:$V$258,0),2)+HW$65,255),Capacity!$S$3:$S$258,0),2)</f>
        <v>75</v>
      </c>
      <c r="HX73">
        <f>INDEX(Capacity!$S$3:$T$258,MATCH(MOD(INDEX(Capacity!$V$3:$W$258,MATCH(INDEX($CF72:$HI72,1,$HN72),Capacity!$V$3:$V$258,0),2)+HX$65,255),Capacity!$S$3:$S$258,0),2)</f>
        <v>124</v>
      </c>
      <c r="HY73">
        <f>INDEX(Capacity!$S$3:$T$258,MATCH(MOD(INDEX(Capacity!$V$3:$W$258,MATCH(INDEX($CF72:$HI72,1,$HN72),Capacity!$V$3:$V$258,0),2)+HY$65,255),Capacity!$S$3:$S$258,0),2)</f>
        <v>19</v>
      </c>
      <c r="HZ73">
        <f>INDEX(Capacity!$S$3:$T$258,MATCH(MOD(INDEX(Capacity!$V$3:$W$258,MATCH(INDEX($CF72:$HI72,1,$HN72),Capacity!$V$3:$V$258,0),2)+HZ$65,255),Capacity!$S$3:$S$258,0),2)</f>
        <v>42</v>
      </c>
      <c r="IA73">
        <f>INDEX(Capacity!$S$3:$T$258,MATCH(MOD(INDEX(Capacity!$V$3:$W$258,MATCH(INDEX($CF72:$HI72,1,$HN72),Capacity!$V$3:$V$258,0),2)+IA$65,255),Capacity!$S$3:$S$258,0),2)</f>
        <v>7</v>
      </c>
      <c r="IB73">
        <f>INDEX(Capacity!$S$3:$T$258,MATCH(MOD(INDEX(Capacity!$V$3:$W$258,MATCH(INDEX($CF72:$HI72,1,$HN72),Capacity!$V$3:$V$258,0),2)+IB$65,255),Capacity!$S$3:$S$258,0),2)</f>
        <v>208</v>
      </c>
      <c r="IC73">
        <f>INDEX(Capacity!$S$3:$T$258,MATCH(MOD(INDEX(Capacity!$V$3:$W$258,MATCH(INDEX($CF72:$HI72,1,$HN72),Capacity!$V$3:$V$258,0),2)+IC$65,255),Capacity!$S$3:$S$258,0),2)</f>
        <v>3</v>
      </c>
      <c r="ID73">
        <f>INDEX(Capacity!$S$3:$T$258,MATCH(MOD(INDEX(Capacity!$V$3:$W$258,MATCH(INDEX($CF72:$HI72,1,$HN72),Capacity!$V$3:$V$258,0),2)+ID$65,255),Capacity!$S$3:$S$258,0),2)</f>
        <v>191</v>
      </c>
      <c r="IE73">
        <f>INDEX(Capacity!$S$3:$T$258,MATCH(MOD(INDEX(Capacity!$V$3:$W$258,MATCH(INDEX($CF72:$HI72,1,$HN72),Capacity!$V$3:$V$258,0),2)+IE$65,255),Capacity!$S$3:$S$258,0),2)</f>
        <v>5</v>
      </c>
      <c r="IF73">
        <f>INDEX(Capacity!$S$3:$T$258,MATCH(MOD(INDEX(Capacity!$V$3:$W$258,MATCH(INDEX($CF72:$HI72,1,$HN72),Capacity!$V$3:$V$258,0),2)+IF$65,255),Capacity!$S$3:$S$258,0),2)</f>
        <v>183</v>
      </c>
      <c r="IG73">
        <f>INDEX(Capacity!$S$3:$T$258,MATCH(MOD(INDEX(Capacity!$V$3:$W$258,MATCH(INDEX($CF72:$HI72,1,$HN72),Capacity!$V$3:$V$258,0),2)+IG$65,255),Capacity!$S$3:$S$258,0),2)</f>
        <v>45</v>
      </c>
      <c r="IH73">
        <f>INDEX(Capacity!$S$3:$T$258,MATCH(MOD(INDEX(Capacity!$V$3:$W$258,MATCH(INDEX($CF72:$HI72,1,$HN72),Capacity!$V$3:$V$258,0),2)+IH$65,255),Capacity!$S$3:$S$258,0),2)</f>
        <v>176</v>
      </c>
      <c r="II73">
        <f>INDEX(Capacity!$S$3:$T$258,MATCH(MOD(INDEX(Capacity!$V$3:$W$258,MATCH(INDEX($CF72:$HI72,1,$HN72),Capacity!$V$3:$V$258,0),2)+II$65,255),Capacity!$S$3:$S$258,0),2)</f>
        <v>66</v>
      </c>
      <c r="IJ73">
        <f>INDEX(Capacity!$S$3:$T$258,MATCH(MOD(INDEX(Capacity!$V$3:$W$258,MATCH(INDEX($CF72:$HI72,1,$HN72),Capacity!$V$3:$V$258,0),2)+IJ$65,255),Capacity!$S$3:$S$258,0),2)</f>
        <v>116</v>
      </c>
      <c r="IK73">
        <f>INDEX(Capacity!$S$3:$T$258,MATCH(MOD(INDEX(Capacity!$V$3:$W$258,MATCH(INDEX($CF72:$HI72,1,$HN72),Capacity!$V$3:$V$258,0),2)+IK$65,255),Capacity!$S$3:$S$258,0),2)</f>
        <v>134</v>
      </c>
      <c r="IL73">
        <f>INDEX(Capacity!$S$3:$T$258,MATCH(MOD(INDEX(Capacity!$V$3:$W$258,MATCH(INDEX($CF72:$HI72,1,$HN72),Capacity!$V$3:$V$258,0),2)+IL$65,255),Capacity!$S$3:$S$258,0),2)</f>
        <v>193</v>
      </c>
      <c r="IM73">
        <f>INDEX(Capacity!$S$3:$T$258,MATCH(MOD(INDEX(Capacity!$V$3:$W$258,MATCH(INDEX($CF72:$HI72,1,$HN72),Capacity!$V$3:$V$258,0),2)+IM$65,255),Capacity!$S$3:$S$258,0),2)</f>
        <v>18</v>
      </c>
      <c r="IN73">
        <f>INDEX(Capacity!$S$3:$T$258,MATCH(MOD(INDEX(Capacity!$V$3:$W$258,MATCH(INDEX($CF72:$HI72,1,$HN72),Capacity!$V$3:$V$258,0),2)+IN$65,255),Capacity!$S$3:$S$258,0),2)</f>
        <v>85</v>
      </c>
      <c r="IO73">
        <f>INDEX(Capacity!$S$3:$T$258,MATCH(MOD(INDEX(Capacity!$V$3:$W$258,MATCH(INDEX($CF72:$HI72,1,$HN72),Capacity!$V$3:$V$258,0),2)+IO$65,255),Capacity!$S$3:$S$258,0),2)</f>
        <v>42</v>
      </c>
      <c r="IP73">
        <f>INDEX(Capacity!$S$3:$T$258,MATCH(MOD(INDEX(Capacity!$V$3:$W$258,MATCH(INDEX($CF72:$HI72,1,$HN72),Capacity!$V$3:$V$258,0),2)+IP$65,255),Capacity!$S$3:$S$258,0),2)</f>
        <v>239</v>
      </c>
      <c r="IQ73">
        <f>INDEX(Capacity!$S$3:$T$258,MATCH(MOD(INDEX(Capacity!$V$3:$W$258,MATCH(INDEX($CF72:$HI72,1,$HN72),Capacity!$V$3:$V$258,0),2)+IQ$65,255),Capacity!$S$3:$S$258,0),2)</f>
        <v>194</v>
      </c>
    </row>
    <row r="74" spans="39:251" x14ac:dyDescent="0.25">
      <c r="CE74" s="7">
        <f t="shared" si="466"/>
        <v>9</v>
      </c>
      <c r="CF74">
        <f t="shared" si="331"/>
        <v>0</v>
      </c>
      <c r="CG74">
        <f t="shared" si="332"/>
        <v>0</v>
      </c>
      <c r="CH74">
        <f t="shared" si="333"/>
        <v>0</v>
      </c>
      <c r="CI74">
        <f t="shared" si="334"/>
        <v>0</v>
      </c>
      <c r="CJ74">
        <f t="shared" si="335"/>
        <v>0</v>
      </c>
      <c r="CK74">
        <f t="shared" si="336"/>
        <v>0</v>
      </c>
      <c r="CL74">
        <f t="shared" si="337"/>
        <v>0</v>
      </c>
      <c r="CM74">
        <f t="shared" si="338"/>
        <v>0</v>
      </c>
      <c r="CN74">
        <f t="shared" si="339"/>
        <v>0</v>
      </c>
      <c r="CO74">
        <f t="shared" si="340"/>
        <v>86</v>
      </c>
      <c r="CP74">
        <f t="shared" si="341"/>
        <v>221</v>
      </c>
      <c r="CQ74">
        <f t="shared" si="342"/>
        <v>193</v>
      </c>
      <c r="CR74">
        <f t="shared" si="343"/>
        <v>208</v>
      </c>
      <c r="CS74">
        <f t="shared" si="344"/>
        <v>170</v>
      </c>
      <c r="CT74">
        <f t="shared" si="345"/>
        <v>71</v>
      </c>
      <c r="CU74">
        <f t="shared" si="346"/>
        <v>11</v>
      </c>
      <c r="CV74">
        <f t="shared" si="347"/>
        <v>173</v>
      </c>
      <c r="CW74">
        <f t="shared" si="348"/>
        <v>55</v>
      </c>
      <c r="CX74">
        <f t="shared" si="349"/>
        <v>28</v>
      </c>
      <c r="CY74">
        <f t="shared" si="350"/>
        <v>77</v>
      </c>
      <c r="CZ74">
        <f t="shared" si="351"/>
        <v>135</v>
      </c>
      <c r="DA74">
        <f t="shared" si="352"/>
        <v>252</v>
      </c>
      <c r="DB74">
        <f t="shared" si="353"/>
        <v>43</v>
      </c>
      <c r="DC74">
        <f t="shared" si="354"/>
        <v>171</v>
      </c>
      <c r="DD74">
        <f t="shared" si="355"/>
        <v>86</v>
      </c>
      <c r="DE74">
        <f t="shared" si="356"/>
        <v>25</v>
      </c>
      <c r="DF74">
        <f t="shared" si="357"/>
        <v>127</v>
      </c>
      <c r="DG74">
        <f t="shared" si="358"/>
        <v>186</v>
      </c>
      <c r="DH74">
        <f t="shared" si="359"/>
        <v>243</v>
      </c>
      <c r="DI74">
        <f t="shared" si="360"/>
        <v>4</v>
      </c>
      <c r="DJ74">
        <f t="shared" si="361"/>
        <v>25</v>
      </c>
      <c r="DK74">
        <f t="shared" si="362"/>
        <v>136</v>
      </c>
      <c r="DL74">
        <f t="shared" si="363"/>
        <v>214</v>
      </c>
      <c r="DM74">
        <f t="shared" si="364"/>
        <v>152</v>
      </c>
      <c r="DN74">
        <f t="shared" si="365"/>
        <v>44</v>
      </c>
      <c r="DO74">
        <f t="shared" si="366"/>
        <v>17</v>
      </c>
      <c r="DP74">
        <f t="shared" si="367"/>
        <v>236</v>
      </c>
      <c r="DQ74">
        <f t="shared" si="368"/>
        <v>17</v>
      </c>
      <c r="DR74">
        <f t="shared" si="369"/>
        <v>236</v>
      </c>
      <c r="DS74">
        <f t="shared" si="370"/>
        <v>17</v>
      </c>
      <c r="DT74">
        <f t="shared" si="371"/>
        <v>236</v>
      </c>
      <c r="DU74">
        <f t="shared" si="372"/>
        <v>17</v>
      </c>
      <c r="DV74">
        <f t="shared" si="373"/>
        <v>236</v>
      </c>
      <c r="DW74">
        <f t="shared" si="374"/>
        <v>17</v>
      </c>
      <c r="DX74">
        <f t="shared" si="375"/>
        <v>236</v>
      </c>
      <c r="DY74">
        <f t="shared" si="376"/>
        <v>17</v>
      </c>
      <c r="DZ74">
        <f t="shared" si="377"/>
        <v>236</v>
      </c>
      <c r="EA74">
        <f t="shared" si="378"/>
        <v>17</v>
      </c>
      <c r="EB74">
        <f t="shared" si="379"/>
        <v>236</v>
      </c>
      <c r="EC74">
        <f t="shared" si="380"/>
        <v>17</v>
      </c>
      <c r="ED74">
        <f t="shared" si="381"/>
        <v>236</v>
      </c>
      <c r="EE74">
        <f t="shared" si="382"/>
        <v>17</v>
      </c>
      <c r="EF74">
        <f t="shared" si="383"/>
        <v>236</v>
      </c>
      <c r="EG74">
        <f t="shared" si="384"/>
        <v>17</v>
      </c>
      <c r="EH74">
        <f t="shared" si="385"/>
        <v>236</v>
      </c>
      <c r="EI74">
        <f t="shared" si="386"/>
        <v>17</v>
      </c>
      <c r="EJ74">
        <f t="shared" si="387"/>
        <v>236</v>
      </c>
      <c r="EK74">
        <f t="shared" si="388"/>
        <v>17</v>
      </c>
      <c r="EL74">
        <f t="shared" si="389"/>
        <v>236</v>
      </c>
      <c r="EM74">
        <f t="shared" si="390"/>
        <v>17</v>
      </c>
      <c r="EN74">
        <f t="shared" si="391"/>
        <v>236</v>
      </c>
      <c r="EO74">
        <f t="shared" si="392"/>
        <v>17</v>
      </c>
      <c r="EP74">
        <f t="shared" si="393"/>
        <v>236</v>
      </c>
      <c r="EQ74">
        <f t="shared" si="394"/>
        <v>17</v>
      </c>
      <c r="ER74">
        <f t="shared" si="395"/>
        <v>236</v>
      </c>
      <c r="ES74">
        <f t="shared" si="396"/>
        <v>17</v>
      </c>
      <c r="ET74">
        <f t="shared" si="397"/>
        <v>236</v>
      </c>
      <c r="EU74">
        <f t="shared" si="398"/>
        <v>17</v>
      </c>
      <c r="EV74">
        <f t="shared" si="399"/>
        <v>236</v>
      </c>
      <c r="EW74">
        <f t="shared" si="400"/>
        <v>17</v>
      </c>
      <c r="EX74">
        <f t="shared" si="401"/>
        <v>236</v>
      </c>
      <c r="EY74">
        <f t="shared" si="402"/>
        <v>17</v>
      </c>
      <c r="EZ74">
        <f t="shared" si="403"/>
        <v>236</v>
      </c>
      <c r="FA74">
        <f t="shared" si="404"/>
        <v>17</v>
      </c>
      <c r="FB74">
        <f t="shared" si="405"/>
        <v>236</v>
      </c>
      <c r="FC74">
        <f t="shared" si="406"/>
        <v>17</v>
      </c>
      <c r="FD74">
        <f t="shared" si="407"/>
        <v>236</v>
      </c>
      <c r="FE74">
        <f t="shared" si="408"/>
        <v>17</v>
      </c>
      <c r="FF74">
        <f t="shared" si="409"/>
        <v>236</v>
      </c>
      <c r="FG74">
        <f t="shared" si="410"/>
        <v>17</v>
      </c>
      <c r="FH74">
        <f t="shared" si="411"/>
        <v>236</v>
      </c>
      <c r="FI74">
        <f t="shared" si="412"/>
        <v>17</v>
      </c>
      <c r="FJ74">
        <f t="shared" si="413"/>
        <v>236</v>
      </c>
      <c r="FK74">
        <f t="shared" si="414"/>
        <v>17</v>
      </c>
      <c r="FL74">
        <f t="shared" si="415"/>
        <v>236</v>
      </c>
      <c r="FM74">
        <f t="shared" si="416"/>
        <v>17</v>
      </c>
      <c r="FN74">
        <f t="shared" si="417"/>
        <v>236</v>
      </c>
      <c r="FO74">
        <f t="shared" si="418"/>
        <v>17</v>
      </c>
      <c r="FP74">
        <f t="shared" si="419"/>
        <v>236</v>
      </c>
      <c r="FQ74">
        <f t="shared" si="420"/>
        <v>17</v>
      </c>
      <c r="FR74">
        <f t="shared" si="421"/>
        <v>236</v>
      </c>
      <c r="FS74">
        <f t="shared" si="422"/>
        <v>17</v>
      </c>
      <c r="FT74">
        <f t="shared" si="423"/>
        <v>236</v>
      </c>
      <c r="FU74">
        <f t="shared" si="424"/>
        <v>17</v>
      </c>
      <c r="FV74">
        <f t="shared" si="425"/>
        <v>236</v>
      </c>
      <c r="FW74">
        <f t="shared" si="426"/>
        <v>17</v>
      </c>
      <c r="FX74">
        <f t="shared" si="427"/>
        <v>236</v>
      </c>
      <c r="FY74">
        <f t="shared" si="428"/>
        <v>17</v>
      </c>
      <c r="FZ74">
        <f t="shared" si="429"/>
        <v>236</v>
      </c>
      <c r="GA74">
        <f t="shared" si="430"/>
        <v>17</v>
      </c>
      <c r="GB74">
        <f t="shared" si="431"/>
        <v>236</v>
      </c>
      <c r="GC74">
        <f t="shared" si="432"/>
        <v>17</v>
      </c>
      <c r="GD74">
        <f t="shared" si="433"/>
        <v>236</v>
      </c>
      <c r="GE74">
        <f t="shared" si="434"/>
        <v>17</v>
      </c>
      <c r="GF74">
        <f t="shared" si="435"/>
        <v>236</v>
      </c>
      <c r="GG74">
        <f t="shared" si="436"/>
        <v>17</v>
      </c>
      <c r="GH74">
        <f t="shared" si="437"/>
        <v>236</v>
      </c>
      <c r="GI74">
        <f t="shared" si="438"/>
        <v>17</v>
      </c>
      <c r="GJ74">
        <f t="shared" si="439"/>
        <v>0</v>
      </c>
      <c r="GK74">
        <f t="shared" si="440"/>
        <v>0</v>
      </c>
      <c r="GL74">
        <f t="shared" si="441"/>
        <v>0</v>
      </c>
      <c r="GM74">
        <f t="shared" si="442"/>
        <v>0</v>
      </c>
      <c r="GN74">
        <f t="shared" si="443"/>
        <v>0</v>
      </c>
      <c r="GO74">
        <f t="shared" si="444"/>
        <v>0</v>
      </c>
      <c r="GP74">
        <f t="shared" si="445"/>
        <v>0</v>
      </c>
      <c r="GQ74">
        <f t="shared" si="446"/>
        <v>0</v>
      </c>
      <c r="GR74">
        <f t="shared" si="447"/>
        <v>0</v>
      </c>
      <c r="GS74">
        <f t="shared" si="448"/>
        <v>0</v>
      </c>
      <c r="GT74">
        <f t="shared" si="449"/>
        <v>0</v>
      </c>
      <c r="GU74">
        <f t="shared" si="450"/>
        <v>0</v>
      </c>
      <c r="GV74">
        <f t="shared" si="451"/>
        <v>0</v>
      </c>
      <c r="GW74">
        <f t="shared" si="452"/>
        <v>0</v>
      </c>
      <c r="GX74">
        <f t="shared" si="453"/>
        <v>0</v>
      </c>
      <c r="GY74">
        <f t="shared" si="454"/>
        <v>0</v>
      </c>
      <c r="GZ74">
        <f t="shared" si="455"/>
        <v>0</v>
      </c>
      <c r="HA74">
        <f t="shared" si="456"/>
        <v>0</v>
      </c>
      <c r="HB74">
        <f t="shared" si="457"/>
        <v>0</v>
      </c>
      <c r="HC74">
        <f t="shared" si="458"/>
        <v>0</v>
      </c>
      <c r="HD74">
        <f t="shared" si="459"/>
        <v>0</v>
      </c>
      <c r="HE74">
        <f t="shared" si="460"/>
        <v>0</v>
      </c>
      <c r="HF74">
        <f t="shared" si="461"/>
        <v>0</v>
      </c>
      <c r="HG74">
        <f t="shared" si="462"/>
        <v>0</v>
      </c>
      <c r="HH74">
        <f t="shared" si="463"/>
        <v>0</v>
      </c>
      <c r="HI74">
        <f t="shared" si="464"/>
        <v>0</v>
      </c>
      <c r="HK74" s="59" t="str">
        <f t="shared" si="467"/>
        <v/>
      </c>
      <c r="HN74">
        <f t="shared" si="330"/>
        <v>10</v>
      </c>
      <c r="HO74">
        <f t="shared" si="465"/>
        <v>125</v>
      </c>
      <c r="HQ74">
        <f>INDEX(Capacity!$S$3:$T$258,MATCH(MOD(INDEX(Capacity!$V$3:$W$258,MATCH(INDEX($CF73:$HI73,1,$HN73),Capacity!$V$3:$V$258,0),2)+HQ$65,255),Capacity!$S$3:$S$258,0),2)</f>
        <v>195</v>
      </c>
      <c r="HR74">
        <f>INDEX(Capacity!$S$3:$T$258,MATCH(MOD(INDEX(Capacity!$V$3:$W$258,MATCH(INDEX($CF73:$HI73,1,$HN73),Capacity!$V$3:$V$258,0),2)+HR$65,255),Capacity!$S$3:$S$258,0),2)</f>
        <v>218</v>
      </c>
      <c r="HS74">
        <f>INDEX(Capacity!$S$3:$T$258,MATCH(MOD(INDEX(Capacity!$V$3:$W$258,MATCH(INDEX($CF73:$HI73,1,$HN73),Capacity!$V$3:$V$258,0),2)+HS$65,255),Capacity!$S$3:$S$258,0),2)</f>
        <v>177</v>
      </c>
      <c r="HT74">
        <f>INDEX(Capacity!$S$3:$T$258,MATCH(MOD(INDEX(Capacity!$V$3:$W$258,MATCH(INDEX($CF73:$HI73,1,$HN73),Capacity!$V$3:$V$258,0),2)+HT$65,255),Capacity!$S$3:$S$258,0),2)</f>
        <v>147</v>
      </c>
      <c r="HU74">
        <f>INDEX(Capacity!$S$3:$T$258,MATCH(MOD(INDEX(Capacity!$V$3:$W$258,MATCH(INDEX($CF73:$HI73,1,$HN73),Capacity!$V$3:$V$258,0),2)+HU$65,255),Capacity!$S$3:$S$258,0),2)</f>
        <v>43</v>
      </c>
      <c r="HV74">
        <f>INDEX(Capacity!$S$3:$T$258,MATCH(MOD(INDEX(Capacity!$V$3:$W$258,MATCH(INDEX($CF73:$HI73,1,$HN73),Capacity!$V$3:$V$258,0),2)+HV$65,255),Capacity!$S$3:$S$258,0),2)</f>
        <v>95</v>
      </c>
      <c r="HW74">
        <f>INDEX(Capacity!$S$3:$T$258,MATCH(MOD(INDEX(Capacity!$V$3:$W$258,MATCH(INDEX($CF73:$HI73,1,$HN73),Capacity!$V$3:$V$258,0),2)+HW$65,255),Capacity!$S$3:$S$258,0),2)</f>
        <v>84</v>
      </c>
      <c r="HX74">
        <f>INDEX(Capacity!$S$3:$T$258,MATCH(MOD(INDEX(Capacity!$V$3:$W$258,MATCH(INDEX($CF73:$HI73,1,$HN73),Capacity!$V$3:$V$258,0),2)+HX$65,255),Capacity!$S$3:$S$258,0),2)</f>
        <v>240</v>
      </c>
      <c r="HY74">
        <f>INDEX(Capacity!$S$3:$T$258,MATCH(MOD(INDEX(Capacity!$V$3:$W$258,MATCH(INDEX($CF73:$HI73,1,$HN73),Capacity!$V$3:$V$258,0),2)+HY$65,255),Capacity!$S$3:$S$258,0),2)</f>
        <v>243</v>
      </c>
      <c r="HZ74">
        <f>INDEX(Capacity!$S$3:$T$258,MATCH(MOD(INDEX(Capacity!$V$3:$W$258,MATCH(INDEX($CF73:$HI73,1,$HN73),Capacity!$V$3:$V$258,0),2)+HZ$65,255),Capacity!$S$3:$S$258,0),2)</f>
        <v>52</v>
      </c>
      <c r="IA74">
        <f>INDEX(Capacity!$S$3:$T$258,MATCH(MOD(INDEX(Capacity!$V$3:$W$258,MATCH(INDEX($CF73:$HI73,1,$HN73),Capacity!$V$3:$V$258,0),2)+IA$65,255),Capacity!$S$3:$S$258,0),2)</f>
        <v>191</v>
      </c>
      <c r="IB74">
        <f>INDEX(Capacity!$S$3:$T$258,MATCH(MOD(INDEX(Capacity!$V$3:$W$258,MATCH(INDEX($CF73:$HI73,1,$HN73),Capacity!$V$3:$V$258,0),2)+IB$65,255),Capacity!$S$3:$S$258,0),2)</f>
        <v>101</v>
      </c>
      <c r="IC74">
        <f>INDEX(Capacity!$S$3:$T$258,MATCH(MOD(INDEX(Capacity!$V$3:$W$258,MATCH(INDEX($CF73:$HI73,1,$HN73),Capacity!$V$3:$V$258,0),2)+IC$65,255),Capacity!$S$3:$S$258,0),2)</f>
        <v>250</v>
      </c>
      <c r="ID74">
        <f>INDEX(Capacity!$S$3:$T$258,MATCH(MOD(INDEX(Capacity!$V$3:$W$258,MATCH(INDEX($CF73:$HI73,1,$HN73),Capacity!$V$3:$V$258,0),2)+ID$65,255),Capacity!$S$3:$S$258,0),2)</f>
        <v>102</v>
      </c>
      <c r="IE74">
        <f>INDEX(Capacity!$S$3:$T$258,MATCH(MOD(INDEX(Capacity!$V$3:$W$258,MATCH(INDEX($CF73:$HI73,1,$HN73),Capacity!$V$3:$V$258,0),2)+IE$65,255),Capacity!$S$3:$S$258,0),2)</f>
        <v>19</v>
      </c>
      <c r="IF74">
        <f>INDEX(Capacity!$S$3:$T$258,MATCH(MOD(INDEX(Capacity!$V$3:$W$258,MATCH(INDEX($CF73:$HI73,1,$HN73),Capacity!$V$3:$V$258,0),2)+IF$65,255),Capacity!$S$3:$S$258,0),2)</f>
        <v>236</v>
      </c>
      <c r="IG74">
        <f>INDEX(Capacity!$S$3:$T$258,MATCH(MOD(INDEX(Capacity!$V$3:$W$258,MATCH(INDEX($CF73:$HI73,1,$HN73),Capacity!$V$3:$V$258,0),2)+IG$65,255),Capacity!$S$3:$S$258,0),2)</f>
        <v>139</v>
      </c>
      <c r="IH74">
        <f>INDEX(Capacity!$S$3:$T$258,MATCH(MOD(INDEX(Capacity!$V$3:$W$258,MATCH(INDEX($CF73:$HI73,1,$HN73),Capacity!$V$3:$V$258,0),2)+IH$65,255),Capacity!$S$3:$S$258,0),2)</f>
        <v>83</v>
      </c>
      <c r="II74">
        <f>INDEX(Capacity!$S$3:$T$258,MATCH(MOD(INDEX(Capacity!$V$3:$W$258,MATCH(INDEX($CF73:$HI73,1,$HN73),Capacity!$V$3:$V$258,0),2)+II$65,255),Capacity!$S$3:$S$258,0),2)</f>
        <v>136</v>
      </c>
      <c r="IJ74">
        <f>INDEX(Capacity!$S$3:$T$258,MATCH(MOD(INDEX(Capacity!$V$3:$W$258,MATCH(INDEX($CF73:$HI73,1,$HN73),Capacity!$V$3:$V$258,0),2)+IJ$65,255),Capacity!$S$3:$S$258,0),2)</f>
        <v>122</v>
      </c>
      <c r="IK74">
        <f>INDEX(Capacity!$S$3:$T$258,MATCH(MOD(INDEX(Capacity!$V$3:$W$258,MATCH(INDEX($CF73:$HI73,1,$HN73),Capacity!$V$3:$V$258,0),2)+IK$65,255),Capacity!$S$3:$S$258,0),2)</f>
        <v>161</v>
      </c>
      <c r="IL74">
        <f>INDEX(Capacity!$S$3:$T$258,MATCH(MOD(INDEX(Capacity!$V$3:$W$258,MATCH(INDEX($CF73:$HI73,1,$HN73),Capacity!$V$3:$V$258,0),2)+IL$65,255),Capacity!$S$3:$S$258,0),2)</f>
        <v>58</v>
      </c>
      <c r="IM74">
        <f>INDEX(Capacity!$S$3:$T$258,MATCH(MOD(INDEX(Capacity!$V$3:$W$258,MATCH(INDEX($CF73:$HI73,1,$HN73),Capacity!$V$3:$V$258,0),2)+IM$65,255),Capacity!$S$3:$S$258,0),2)</f>
        <v>165</v>
      </c>
      <c r="IN74">
        <f>INDEX(Capacity!$S$3:$T$258,MATCH(MOD(INDEX(Capacity!$V$3:$W$258,MATCH(INDEX($CF73:$HI73,1,$HN73),Capacity!$V$3:$V$258,0),2)+IN$65,255),Capacity!$S$3:$S$258,0),2)</f>
        <v>62</v>
      </c>
      <c r="IO74">
        <f>INDEX(Capacity!$S$3:$T$258,MATCH(MOD(INDEX(Capacity!$V$3:$W$258,MATCH(INDEX($CF73:$HI73,1,$HN73),Capacity!$V$3:$V$258,0),2)+IO$65,255),Capacity!$S$3:$S$258,0),2)</f>
        <v>52</v>
      </c>
      <c r="IP74">
        <f>INDEX(Capacity!$S$3:$T$258,MATCH(MOD(INDEX(Capacity!$V$3:$W$258,MATCH(INDEX($CF73:$HI73,1,$HN73),Capacity!$V$3:$V$258,0),2)+IP$65,255),Capacity!$S$3:$S$258,0),2)</f>
        <v>75</v>
      </c>
      <c r="IQ74">
        <f>INDEX(Capacity!$S$3:$T$258,MATCH(MOD(INDEX(Capacity!$V$3:$W$258,MATCH(INDEX($CF73:$HI73,1,$HN73),Capacity!$V$3:$V$258,0),2)+IQ$65,255),Capacity!$S$3:$S$258,0),2)</f>
        <v>192</v>
      </c>
    </row>
    <row r="75" spans="39:251" x14ac:dyDescent="0.25">
      <c r="CE75" s="7">
        <f t="shared" si="466"/>
        <v>10</v>
      </c>
      <c r="CF75">
        <f t="shared" si="331"/>
        <v>0</v>
      </c>
      <c r="CG75">
        <f t="shared" si="332"/>
        <v>0</v>
      </c>
      <c r="CH75">
        <f t="shared" si="333"/>
        <v>0</v>
      </c>
      <c r="CI75">
        <f t="shared" si="334"/>
        <v>0</v>
      </c>
      <c r="CJ75">
        <f t="shared" si="335"/>
        <v>0</v>
      </c>
      <c r="CK75">
        <f t="shared" si="336"/>
        <v>0</v>
      </c>
      <c r="CL75">
        <f t="shared" si="337"/>
        <v>0</v>
      </c>
      <c r="CM75">
        <f t="shared" si="338"/>
        <v>0</v>
      </c>
      <c r="CN75">
        <f t="shared" si="339"/>
        <v>0</v>
      </c>
      <c r="CO75">
        <f t="shared" si="340"/>
        <v>0</v>
      </c>
      <c r="CP75">
        <f t="shared" si="341"/>
        <v>67</v>
      </c>
      <c r="CQ75">
        <f t="shared" si="342"/>
        <v>32</v>
      </c>
      <c r="CR75">
        <f t="shared" si="343"/>
        <v>60</v>
      </c>
      <c r="CS75">
        <f t="shared" si="344"/>
        <v>239</v>
      </c>
      <c r="CT75">
        <f t="shared" si="345"/>
        <v>133</v>
      </c>
      <c r="CU75">
        <f t="shared" si="346"/>
        <v>145</v>
      </c>
      <c r="CV75">
        <f t="shared" si="347"/>
        <v>126</v>
      </c>
      <c r="CW75">
        <f t="shared" si="348"/>
        <v>252</v>
      </c>
      <c r="CX75">
        <f t="shared" si="349"/>
        <v>161</v>
      </c>
      <c r="CY75">
        <f t="shared" si="350"/>
        <v>220</v>
      </c>
      <c r="CZ75">
        <f t="shared" si="351"/>
        <v>136</v>
      </c>
      <c r="DA75">
        <f t="shared" si="352"/>
        <v>127</v>
      </c>
      <c r="DB75">
        <f t="shared" si="353"/>
        <v>60</v>
      </c>
      <c r="DC75">
        <f t="shared" si="354"/>
        <v>51</v>
      </c>
      <c r="DD75">
        <f t="shared" si="355"/>
        <v>101</v>
      </c>
      <c r="DE75">
        <f t="shared" si="356"/>
        <v>53</v>
      </c>
      <c r="DF75">
        <f t="shared" si="357"/>
        <v>221</v>
      </c>
      <c r="DG75">
        <f t="shared" si="358"/>
        <v>142</v>
      </c>
      <c r="DH75">
        <f t="shared" si="359"/>
        <v>4</v>
      </c>
      <c r="DI75">
        <f t="shared" si="360"/>
        <v>101</v>
      </c>
      <c r="DJ75">
        <f t="shared" si="361"/>
        <v>212</v>
      </c>
      <c r="DK75">
        <f t="shared" si="362"/>
        <v>201</v>
      </c>
      <c r="DL75">
        <f t="shared" si="363"/>
        <v>59</v>
      </c>
      <c r="DM75">
        <f t="shared" si="364"/>
        <v>37</v>
      </c>
      <c r="DN75">
        <f t="shared" si="365"/>
        <v>78</v>
      </c>
      <c r="DO75">
        <f t="shared" si="366"/>
        <v>95</v>
      </c>
      <c r="DP75">
        <f t="shared" si="367"/>
        <v>236</v>
      </c>
      <c r="DQ75">
        <f t="shared" si="368"/>
        <v>17</v>
      </c>
      <c r="DR75">
        <f t="shared" si="369"/>
        <v>236</v>
      </c>
      <c r="DS75">
        <f t="shared" si="370"/>
        <v>17</v>
      </c>
      <c r="DT75">
        <f t="shared" si="371"/>
        <v>236</v>
      </c>
      <c r="DU75">
        <f t="shared" si="372"/>
        <v>17</v>
      </c>
      <c r="DV75">
        <f t="shared" si="373"/>
        <v>236</v>
      </c>
      <c r="DW75">
        <f t="shared" si="374"/>
        <v>17</v>
      </c>
      <c r="DX75">
        <f t="shared" si="375"/>
        <v>236</v>
      </c>
      <c r="DY75">
        <f t="shared" si="376"/>
        <v>17</v>
      </c>
      <c r="DZ75">
        <f t="shared" si="377"/>
        <v>236</v>
      </c>
      <c r="EA75">
        <f t="shared" si="378"/>
        <v>17</v>
      </c>
      <c r="EB75">
        <f t="shared" si="379"/>
        <v>236</v>
      </c>
      <c r="EC75">
        <f t="shared" si="380"/>
        <v>17</v>
      </c>
      <c r="ED75">
        <f t="shared" si="381"/>
        <v>236</v>
      </c>
      <c r="EE75">
        <f t="shared" si="382"/>
        <v>17</v>
      </c>
      <c r="EF75">
        <f t="shared" si="383"/>
        <v>236</v>
      </c>
      <c r="EG75">
        <f t="shared" si="384"/>
        <v>17</v>
      </c>
      <c r="EH75">
        <f t="shared" si="385"/>
        <v>236</v>
      </c>
      <c r="EI75">
        <f t="shared" si="386"/>
        <v>17</v>
      </c>
      <c r="EJ75">
        <f t="shared" si="387"/>
        <v>236</v>
      </c>
      <c r="EK75">
        <f t="shared" si="388"/>
        <v>17</v>
      </c>
      <c r="EL75">
        <f t="shared" si="389"/>
        <v>236</v>
      </c>
      <c r="EM75">
        <f t="shared" si="390"/>
        <v>17</v>
      </c>
      <c r="EN75">
        <f t="shared" si="391"/>
        <v>236</v>
      </c>
      <c r="EO75">
        <f t="shared" si="392"/>
        <v>17</v>
      </c>
      <c r="EP75">
        <f t="shared" si="393"/>
        <v>236</v>
      </c>
      <c r="EQ75">
        <f t="shared" si="394"/>
        <v>17</v>
      </c>
      <c r="ER75">
        <f t="shared" si="395"/>
        <v>236</v>
      </c>
      <c r="ES75">
        <f t="shared" si="396"/>
        <v>17</v>
      </c>
      <c r="ET75">
        <f t="shared" si="397"/>
        <v>236</v>
      </c>
      <c r="EU75">
        <f t="shared" si="398"/>
        <v>17</v>
      </c>
      <c r="EV75">
        <f t="shared" si="399"/>
        <v>236</v>
      </c>
      <c r="EW75">
        <f t="shared" si="400"/>
        <v>17</v>
      </c>
      <c r="EX75">
        <f t="shared" si="401"/>
        <v>236</v>
      </c>
      <c r="EY75">
        <f t="shared" si="402"/>
        <v>17</v>
      </c>
      <c r="EZ75">
        <f t="shared" si="403"/>
        <v>236</v>
      </c>
      <c r="FA75">
        <f t="shared" si="404"/>
        <v>17</v>
      </c>
      <c r="FB75">
        <f t="shared" si="405"/>
        <v>236</v>
      </c>
      <c r="FC75">
        <f t="shared" si="406"/>
        <v>17</v>
      </c>
      <c r="FD75">
        <f t="shared" si="407"/>
        <v>236</v>
      </c>
      <c r="FE75">
        <f t="shared" si="408"/>
        <v>17</v>
      </c>
      <c r="FF75">
        <f t="shared" si="409"/>
        <v>236</v>
      </c>
      <c r="FG75">
        <f t="shared" si="410"/>
        <v>17</v>
      </c>
      <c r="FH75">
        <f t="shared" si="411"/>
        <v>236</v>
      </c>
      <c r="FI75">
        <f t="shared" si="412"/>
        <v>17</v>
      </c>
      <c r="FJ75">
        <f t="shared" si="413"/>
        <v>236</v>
      </c>
      <c r="FK75">
        <f t="shared" si="414"/>
        <v>17</v>
      </c>
      <c r="FL75">
        <f t="shared" si="415"/>
        <v>236</v>
      </c>
      <c r="FM75">
        <f t="shared" si="416"/>
        <v>17</v>
      </c>
      <c r="FN75">
        <f t="shared" si="417"/>
        <v>236</v>
      </c>
      <c r="FO75">
        <f t="shared" si="418"/>
        <v>17</v>
      </c>
      <c r="FP75">
        <f t="shared" si="419"/>
        <v>236</v>
      </c>
      <c r="FQ75">
        <f t="shared" si="420"/>
        <v>17</v>
      </c>
      <c r="FR75">
        <f t="shared" si="421"/>
        <v>236</v>
      </c>
      <c r="FS75">
        <f t="shared" si="422"/>
        <v>17</v>
      </c>
      <c r="FT75">
        <f t="shared" si="423"/>
        <v>236</v>
      </c>
      <c r="FU75">
        <f t="shared" si="424"/>
        <v>17</v>
      </c>
      <c r="FV75">
        <f t="shared" si="425"/>
        <v>236</v>
      </c>
      <c r="FW75">
        <f t="shared" si="426"/>
        <v>17</v>
      </c>
      <c r="FX75">
        <f t="shared" si="427"/>
        <v>236</v>
      </c>
      <c r="FY75">
        <f t="shared" si="428"/>
        <v>17</v>
      </c>
      <c r="FZ75">
        <f t="shared" si="429"/>
        <v>236</v>
      </c>
      <c r="GA75">
        <f t="shared" si="430"/>
        <v>17</v>
      </c>
      <c r="GB75">
        <f t="shared" si="431"/>
        <v>236</v>
      </c>
      <c r="GC75">
        <f t="shared" si="432"/>
        <v>17</v>
      </c>
      <c r="GD75">
        <f t="shared" si="433"/>
        <v>236</v>
      </c>
      <c r="GE75">
        <f t="shared" si="434"/>
        <v>17</v>
      </c>
      <c r="GF75">
        <f t="shared" si="435"/>
        <v>236</v>
      </c>
      <c r="GG75">
        <f t="shared" si="436"/>
        <v>17</v>
      </c>
      <c r="GH75">
        <f t="shared" si="437"/>
        <v>236</v>
      </c>
      <c r="GI75">
        <f t="shared" si="438"/>
        <v>17</v>
      </c>
      <c r="GJ75">
        <f t="shared" si="439"/>
        <v>0</v>
      </c>
      <c r="GK75">
        <f t="shared" si="440"/>
        <v>0</v>
      </c>
      <c r="GL75">
        <f t="shared" si="441"/>
        <v>0</v>
      </c>
      <c r="GM75">
        <f t="shared" si="442"/>
        <v>0</v>
      </c>
      <c r="GN75">
        <f t="shared" si="443"/>
        <v>0</v>
      </c>
      <c r="GO75">
        <f t="shared" si="444"/>
        <v>0</v>
      </c>
      <c r="GP75">
        <f t="shared" si="445"/>
        <v>0</v>
      </c>
      <c r="GQ75">
        <f t="shared" si="446"/>
        <v>0</v>
      </c>
      <c r="GR75">
        <f t="shared" si="447"/>
        <v>0</v>
      </c>
      <c r="GS75">
        <f t="shared" si="448"/>
        <v>0</v>
      </c>
      <c r="GT75">
        <f t="shared" si="449"/>
        <v>0</v>
      </c>
      <c r="GU75">
        <f t="shared" si="450"/>
        <v>0</v>
      </c>
      <c r="GV75">
        <f t="shared" si="451"/>
        <v>0</v>
      </c>
      <c r="GW75">
        <f t="shared" si="452"/>
        <v>0</v>
      </c>
      <c r="GX75">
        <f t="shared" si="453"/>
        <v>0</v>
      </c>
      <c r="GY75">
        <f t="shared" si="454"/>
        <v>0</v>
      </c>
      <c r="GZ75">
        <f t="shared" si="455"/>
        <v>0</v>
      </c>
      <c r="HA75">
        <f t="shared" si="456"/>
        <v>0</v>
      </c>
      <c r="HB75">
        <f t="shared" si="457"/>
        <v>0</v>
      </c>
      <c r="HC75">
        <f t="shared" si="458"/>
        <v>0</v>
      </c>
      <c r="HD75">
        <f t="shared" si="459"/>
        <v>0</v>
      </c>
      <c r="HE75">
        <f t="shared" si="460"/>
        <v>0</v>
      </c>
      <c r="HF75">
        <f t="shared" si="461"/>
        <v>0</v>
      </c>
      <c r="HG75">
        <f t="shared" si="462"/>
        <v>0</v>
      </c>
      <c r="HH75">
        <f t="shared" si="463"/>
        <v>0</v>
      </c>
      <c r="HI75">
        <f t="shared" si="464"/>
        <v>0</v>
      </c>
      <c r="HK75" s="59" t="str">
        <f t="shared" si="467"/>
        <v/>
      </c>
      <c r="HN75">
        <f t="shared" si="330"/>
        <v>11</v>
      </c>
      <c r="HO75">
        <f t="shared" si="465"/>
        <v>124</v>
      </c>
      <c r="HQ75">
        <f>INDEX(Capacity!$S$3:$T$258,MATCH(MOD(INDEX(Capacity!$V$3:$W$258,MATCH(INDEX($CF74:$HI74,1,$HN74),Capacity!$V$3:$V$258,0),2)+HQ$65,255),Capacity!$S$3:$S$258,0),2)</f>
        <v>86</v>
      </c>
      <c r="HR75">
        <f>INDEX(Capacity!$S$3:$T$258,MATCH(MOD(INDEX(Capacity!$V$3:$W$258,MATCH(INDEX($CF74:$HI74,1,$HN74),Capacity!$V$3:$V$258,0),2)+HR$65,255),Capacity!$S$3:$S$258,0),2)</f>
        <v>158</v>
      </c>
      <c r="HS75">
        <f>INDEX(Capacity!$S$3:$T$258,MATCH(MOD(INDEX(Capacity!$V$3:$W$258,MATCH(INDEX($CF74:$HI74,1,$HN74),Capacity!$V$3:$V$258,0),2)+HS$65,255),Capacity!$S$3:$S$258,0),2)</f>
        <v>225</v>
      </c>
      <c r="HT75">
        <f>INDEX(Capacity!$S$3:$T$258,MATCH(MOD(INDEX(Capacity!$V$3:$W$258,MATCH(INDEX($CF74:$HI74,1,$HN74),Capacity!$V$3:$V$258,0),2)+HT$65,255),Capacity!$S$3:$S$258,0),2)</f>
        <v>236</v>
      </c>
      <c r="HU75">
        <f>INDEX(Capacity!$S$3:$T$258,MATCH(MOD(INDEX(Capacity!$V$3:$W$258,MATCH(INDEX($CF74:$HI74,1,$HN74),Capacity!$V$3:$V$258,0),2)+HU$65,255),Capacity!$S$3:$S$258,0),2)</f>
        <v>69</v>
      </c>
      <c r="HV75">
        <f>INDEX(Capacity!$S$3:$T$258,MATCH(MOD(INDEX(Capacity!$V$3:$W$258,MATCH(INDEX($CF74:$HI74,1,$HN74),Capacity!$V$3:$V$258,0),2)+HV$65,255),Capacity!$S$3:$S$258,0),2)</f>
        <v>194</v>
      </c>
      <c r="HW75">
        <f>INDEX(Capacity!$S$3:$T$258,MATCH(MOD(INDEX(Capacity!$V$3:$W$258,MATCH(INDEX($CF74:$HI74,1,$HN74),Capacity!$V$3:$V$258,0),2)+HW$65,255),Capacity!$S$3:$S$258,0),2)</f>
        <v>154</v>
      </c>
      <c r="HX75">
        <f>INDEX(Capacity!$S$3:$T$258,MATCH(MOD(INDEX(Capacity!$V$3:$W$258,MATCH(INDEX($CF74:$HI74,1,$HN74),Capacity!$V$3:$V$258,0),2)+HX$65,255),Capacity!$S$3:$S$258,0),2)</f>
        <v>211</v>
      </c>
      <c r="HY75">
        <f>INDEX(Capacity!$S$3:$T$258,MATCH(MOD(INDEX(Capacity!$V$3:$W$258,MATCH(INDEX($CF74:$HI74,1,$HN74),Capacity!$V$3:$V$258,0),2)+HY$65,255),Capacity!$S$3:$S$258,0),2)</f>
        <v>203</v>
      </c>
      <c r="HZ75">
        <f>INDEX(Capacity!$S$3:$T$258,MATCH(MOD(INDEX(Capacity!$V$3:$W$258,MATCH(INDEX($CF74:$HI74,1,$HN74),Capacity!$V$3:$V$258,0),2)+HZ$65,255),Capacity!$S$3:$S$258,0),2)</f>
        <v>189</v>
      </c>
      <c r="IA75">
        <f>INDEX(Capacity!$S$3:$T$258,MATCH(MOD(INDEX(Capacity!$V$3:$W$258,MATCH(INDEX($CF74:$HI74,1,$HN74),Capacity!$V$3:$V$258,0),2)+IA$65,255),Capacity!$S$3:$S$258,0),2)</f>
        <v>145</v>
      </c>
      <c r="IB75">
        <f>INDEX(Capacity!$S$3:$T$258,MATCH(MOD(INDEX(Capacity!$V$3:$W$258,MATCH(INDEX($CF74:$HI74,1,$HN74),Capacity!$V$3:$V$258,0),2)+IB$65,255),Capacity!$S$3:$S$258,0),2)</f>
        <v>15</v>
      </c>
      <c r="IC75">
        <f>INDEX(Capacity!$S$3:$T$258,MATCH(MOD(INDEX(Capacity!$V$3:$W$258,MATCH(INDEX($CF74:$HI74,1,$HN74),Capacity!$V$3:$V$258,0),2)+IC$65,255),Capacity!$S$3:$S$258,0),2)</f>
        <v>131</v>
      </c>
      <c r="ID75">
        <f>INDEX(Capacity!$S$3:$T$258,MATCH(MOD(INDEX(Capacity!$V$3:$W$258,MATCH(INDEX($CF74:$HI74,1,$HN74),Capacity!$V$3:$V$258,0),2)+ID$65,255),Capacity!$S$3:$S$258,0),2)</f>
        <v>23</v>
      </c>
      <c r="IE75">
        <f>INDEX(Capacity!$S$3:$T$258,MATCH(MOD(INDEX(Capacity!$V$3:$W$258,MATCH(INDEX($CF74:$HI74,1,$HN74),Capacity!$V$3:$V$258,0),2)+IE$65,255),Capacity!$S$3:$S$258,0),2)</f>
        <v>152</v>
      </c>
      <c r="IF75">
        <f>INDEX(Capacity!$S$3:$T$258,MATCH(MOD(INDEX(Capacity!$V$3:$W$258,MATCH(INDEX($CF74:$HI74,1,$HN74),Capacity!$V$3:$V$258,0),2)+IF$65,255),Capacity!$S$3:$S$258,0),2)</f>
        <v>51</v>
      </c>
      <c r="IG75">
        <f>INDEX(Capacity!$S$3:$T$258,MATCH(MOD(INDEX(Capacity!$V$3:$W$258,MATCH(INDEX($CF74:$HI74,1,$HN74),Capacity!$V$3:$V$258,0),2)+IG$65,255),Capacity!$S$3:$S$258,0),2)</f>
        <v>44</v>
      </c>
      <c r="IH75">
        <f>INDEX(Capacity!$S$3:$T$258,MATCH(MOD(INDEX(Capacity!$V$3:$W$258,MATCH(INDEX($CF74:$HI74,1,$HN74),Capacity!$V$3:$V$258,0),2)+IH$65,255),Capacity!$S$3:$S$258,0),2)</f>
        <v>162</v>
      </c>
      <c r="II75">
        <f>INDEX(Capacity!$S$3:$T$258,MATCH(MOD(INDEX(Capacity!$V$3:$W$258,MATCH(INDEX($CF74:$HI74,1,$HN74),Capacity!$V$3:$V$258,0),2)+II$65,255),Capacity!$S$3:$S$258,0),2)</f>
        <v>52</v>
      </c>
      <c r="IJ75">
        <f>INDEX(Capacity!$S$3:$T$258,MATCH(MOD(INDEX(Capacity!$V$3:$W$258,MATCH(INDEX($CF74:$HI74,1,$HN74),Capacity!$V$3:$V$258,0),2)+IJ$65,255),Capacity!$S$3:$S$258,0),2)</f>
        <v>247</v>
      </c>
      <c r="IK75">
        <f>INDEX(Capacity!$S$3:$T$258,MATCH(MOD(INDEX(Capacity!$V$3:$W$258,MATCH(INDEX($CF74:$HI74,1,$HN74),Capacity!$V$3:$V$258,0),2)+IK$65,255),Capacity!$S$3:$S$258,0),2)</f>
        <v>97</v>
      </c>
      <c r="IL75">
        <f>INDEX(Capacity!$S$3:$T$258,MATCH(MOD(INDEX(Capacity!$V$3:$W$258,MATCH(INDEX($CF74:$HI74,1,$HN74),Capacity!$V$3:$V$258,0),2)+IL$65,255),Capacity!$S$3:$S$258,0),2)</f>
        <v>205</v>
      </c>
      <c r="IM75">
        <f>INDEX(Capacity!$S$3:$T$258,MATCH(MOD(INDEX(Capacity!$V$3:$W$258,MATCH(INDEX($CF74:$HI74,1,$HN74),Capacity!$V$3:$V$258,0),2)+IM$65,255),Capacity!$S$3:$S$258,0),2)</f>
        <v>65</v>
      </c>
      <c r="IN75">
        <f>INDEX(Capacity!$S$3:$T$258,MATCH(MOD(INDEX(Capacity!$V$3:$W$258,MATCH(INDEX($CF74:$HI74,1,$HN74),Capacity!$V$3:$V$258,0),2)+IN$65,255),Capacity!$S$3:$S$258,0),2)</f>
        <v>237</v>
      </c>
      <c r="IO75">
        <f>INDEX(Capacity!$S$3:$T$258,MATCH(MOD(INDEX(Capacity!$V$3:$W$258,MATCH(INDEX($CF74:$HI74,1,$HN74),Capacity!$V$3:$V$258,0),2)+IO$65,255),Capacity!$S$3:$S$258,0),2)</f>
        <v>189</v>
      </c>
      <c r="IP75">
        <f>INDEX(Capacity!$S$3:$T$258,MATCH(MOD(INDEX(Capacity!$V$3:$W$258,MATCH(INDEX($CF74:$HI74,1,$HN74),Capacity!$V$3:$V$258,0),2)+IP$65,255),Capacity!$S$3:$S$258,0),2)</f>
        <v>98</v>
      </c>
      <c r="IQ75">
        <f>INDEX(Capacity!$S$3:$T$258,MATCH(MOD(INDEX(Capacity!$V$3:$W$258,MATCH(INDEX($CF74:$HI74,1,$HN74),Capacity!$V$3:$V$258,0),2)+IQ$65,255),Capacity!$S$3:$S$258,0),2)</f>
        <v>78</v>
      </c>
    </row>
    <row r="76" spans="39:251" x14ac:dyDescent="0.25">
      <c r="CE76" s="7">
        <f t="shared" si="466"/>
        <v>11</v>
      </c>
      <c r="CF76">
        <f t="shared" ref="CF76" si="468">IFERROR(_xlfn.BITXOR(CF75,INDEX($HQ$66:$LT$173,$CE76,$HO76-CF$64+1)),)</f>
        <v>0</v>
      </c>
      <c r="CG76">
        <f t="shared" ref="CG76" si="469">IFERROR(_xlfn.BITXOR(CG75,INDEX($HQ$66:$LT$173,$CE76,$HO76-CG$64+1)),)</f>
        <v>0</v>
      </c>
      <c r="CH76">
        <f t="shared" ref="CH76" si="470">IFERROR(_xlfn.BITXOR(CH75,INDEX($HQ$66:$LT$173,$CE76,$HO76-CH$64+1)),)</f>
        <v>0</v>
      </c>
      <c r="CI76">
        <f t="shared" ref="CI76" si="471">IFERROR(_xlfn.BITXOR(CI75,INDEX($HQ$66:$LT$173,$CE76,$HO76-CI$64+1)),)</f>
        <v>0</v>
      </c>
      <c r="CJ76">
        <f t="shared" ref="CJ76" si="472">IFERROR(_xlfn.BITXOR(CJ75,INDEX($HQ$66:$LT$173,$CE76,$HO76-CJ$64+1)),)</f>
        <v>0</v>
      </c>
      <c r="CK76">
        <f t="shared" ref="CK76" si="473">IFERROR(_xlfn.BITXOR(CK75,INDEX($HQ$66:$LT$173,$CE76,$HO76-CK$64+1)),)</f>
        <v>0</v>
      </c>
      <c r="CL76">
        <f t="shared" ref="CL76" si="474">IFERROR(_xlfn.BITXOR(CL75,INDEX($HQ$66:$LT$173,$CE76,$HO76-CL$64+1)),)</f>
        <v>0</v>
      </c>
      <c r="CM76">
        <f t="shared" ref="CM76" si="475">IFERROR(_xlfn.BITXOR(CM75,INDEX($HQ$66:$LT$173,$CE76,$HO76-CM$64+1)),)</f>
        <v>0</v>
      </c>
      <c r="CN76">
        <f t="shared" ref="CN76" si="476">IFERROR(_xlfn.BITXOR(CN75,INDEX($HQ$66:$LT$173,$CE76,$HO76-CN$64+1)),)</f>
        <v>0</v>
      </c>
      <c r="CO76">
        <f t="shared" ref="CO76" si="477">IFERROR(_xlfn.BITXOR(CO75,INDEX($HQ$66:$LT$173,$CE76,$HO76-CO$64+1)),)</f>
        <v>0</v>
      </c>
      <c r="CP76">
        <f t="shared" ref="CP76" si="478">IFERROR(_xlfn.BITXOR(CP75,INDEX($HQ$66:$LT$173,$CE76,$HO76-CP$64+1)),)</f>
        <v>0</v>
      </c>
      <c r="CQ76">
        <f t="shared" ref="CQ76" si="479">IFERROR(_xlfn.BITXOR(CQ75,INDEX($HQ$66:$LT$173,$CE76,$HO76-CQ$64+1)),)</f>
        <v>108</v>
      </c>
      <c r="CR76">
        <f t="shared" ref="CR76" si="480">IFERROR(_xlfn.BITXOR(CR75,INDEX($HQ$66:$LT$173,$CE76,$HO76-CR$64+1)),)</f>
        <v>53</v>
      </c>
      <c r="CS76">
        <f t="shared" ref="CS76" si="481">IFERROR(_xlfn.BITXOR(CS75,INDEX($HQ$66:$LT$173,$CE76,$HO76-CS$64+1)),)</f>
        <v>237</v>
      </c>
      <c r="CT76">
        <f>IFERROR(_xlfn.BITXOR(CT75,INDEX($HQ$66:$LT$173,$CE76,$HO76-CT$64+1)),)</f>
        <v>148</v>
      </c>
      <c r="CU76">
        <f t="shared" ref="CU76" si="482">IFERROR(_xlfn.BITXOR(CU75,INDEX($HQ$66:$LT$173,$CE76,$HO76-CU$64+1)),)</f>
        <v>169</v>
      </c>
      <c r="CV76">
        <f t="shared" ref="CV76" si="483">IFERROR(_xlfn.BITXOR(CV75,INDEX($HQ$66:$LT$173,$CE76,$HO76-CV$64+1)),)</f>
        <v>125</v>
      </c>
      <c r="CW76">
        <f t="shared" ref="CW76" si="484">IFERROR(_xlfn.BITXOR(CW75,INDEX($HQ$66:$LT$173,$CE76,$HO76-CW$64+1)),)</f>
        <v>63</v>
      </c>
      <c r="CX76">
        <f t="shared" ref="CX76" si="485">IFERROR(_xlfn.BITXOR(CX75,INDEX($HQ$66:$LT$173,$CE76,$HO76-CX$64+1)),)</f>
        <v>221</v>
      </c>
      <c r="CY76">
        <f t="shared" ref="CY76" si="486">IFERROR(_xlfn.BITXOR(CY75,INDEX($HQ$66:$LT$173,$CE76,$HO76-CY$64+1)),)</f>
        <v>161</v>
      </c>
      <c r="CZ76">
        <f t="shared" ref="CZ76" si="487">IFERROR(_xlfn.BITXOR(CZ75,INDEX($HQ$66:$LT$173,$CE76,$HO76-CZ$64+1)),)</f>
        <v>102</v>
      </c>
      <c r="DA76">
        <f t="shared" ref="DA76" si="488">IFERROR(_xlfn.BITXOR(DA75,INDEX($HQ$66:$LT$173,$CE76,$HO76-DA$64+1)),)</f>
        <v>221</v>
      </c>
      <c r="DB76">
        <f t="shared" ref="DB76" si="489">IFERROR(_xlfn.BITXOR(DB75,INDEX($HQ$66:$LT$173,$CE76,$HO76-DB$64+1)),)</f>
        <v>90</v>
      </c>
      <c r="DC76">
        <f t="shared" ref="DC76" si="490">IFERROR(_xlfn.BITXOR(DC75,INDEX($HQ$66:$LT$173,$CE76,$HO76-DC$64+1)),)</f>
        <v>46</v>
      </c>
      <c r="DD76">
        <f t="shared" ref="DD76" si="491">IFERROR(_xlfn.BITXOR(DD75,INDEX($HQ$66:$LT$173,$CE76,$HO76-DD$64+1)),)</f>
        <v>207</v>
      </c>
      <c r="DE76">
        <f t="shared" ref="DE76" si="492">IFERROR(_xlfn.BITXOR(DE75,INDEX($HQ$66:$LT$173,$CE76,$HO76-DE$64+1)),)</f>
        <v>37</v>
      </c>
      <c r="DF76">
        <f t="shared" ref="DF76" si="493">IFERROR(_xlfn.BITXOR(DF75,INDEX($HQ$66:$LT$173,$CE76,$HO76-DF$64+1)),)</f>
        <v>78</v>
      </c>
      <c r="DG76">
        <f t="shared" ref="DG76" si="494">IFERROR(_xlfn.BITXOR(DG75,INDEX($HQ$66:$LT$173,$CE76,$HO76-DG$64+1)),)</f>
        <v>112</v>
      </c>
      <c r="DH76">
        <f t="shared" ref="DH76" si="495">IFERROR(_xlfn.BITXOR(DH75,INDEX($HQ$66:$LT$173,$CE76,$HO76-DH$64+1)),)</f>
        <v>40</v>
      </c>
      <c r="DI76">
        <f t="shared" ref="DI76" si="496">IFERROR(_xlfn.BITXOR(DI75,INDEX($HQ$66:$LT$173,$CE76,$HO76-DI$64+1)),)</f>
        <v>171</v>
      </c>
      <c r="DJ76">
        <f t="shared" ref="DJ76" si="497">IFERROR(_xlfn.BITXOR(DJ75,INDEX($HQ$66:$LT$173,$CE76,$HO76-DJ$64+1)),)</f>
        <v>200</v>
      </c>
      <c r="DK76">
        <f t="shared" ref="DK76" si="498">IFERROR(_xlfn.BITXOR(DK75,INDEX($HQ$66:$LT$173,$CE76,$HO76-DK$64+1)),)</f>
        <v>83</v>
      </c>
      <c r="DL76">
        <f t="shared" ref="DL76" si="499">IFERROR(_xlfn.BITXOR(DL75,INDEX($HQ$66:$LT$173,$CE76,$HO76-DL$64+1)),)</f>
        <v>101</v>
      </c>
      <c r="DM76">
        <f t="shared" ref="DM76" si="500">IFERROR(_xlfn.BITXOR(DM75,INDEX($HQ$66:$LT$173,$CE76,$HO76-DM$64+1)),)</f>
        <v>253</v>
      </c>
      <c r="DN76">
        <f t="shared" ref="DN76" si="501">IFERROR(_xlfn.BITXOR(DN75,INDEX($HQ$66:$LT$173,$CE76,$HO76-DN$64+1)),)</f>
        <v>51</v>
      </c>
      <c r="DO76">
        <f t="shared" ref="DO76" si="502">IFERROR(_xlfn.BITXOR(DO75,INDEX($HQ$66:$LT$173,$CE76,$HO76-DO$64+1)),)</f>
        <v>48</v>
      </c>
      <c r="DP76">
        <f t="shared" ref="DP76" si="503">IFERROR(_xlfn.BITXOR(DP75,INDEX($HQ$66:$LT$173,$CE76,$HO76-DP$64+1)),)</f>
        <v>16</v>
      </c>
      <c r="DQ76">
        <f t="shared" ref="DQ76" si="504">IFERROR(_xlfn.BITXOR(DQ75,INDEX($HQ$66:$LT$173,$CE76,$HO76-DQ$64+1)),)</f>
        <v>17</v>
      </c>
      <c r="DR76">
        <f t="shared" ref="DR76" si="505">IFERROR(_xlfn.BITXOR(DR75,INDEX($HQ$66:$LT$173,$CE76,$HO76-DR$64+1)),)</f>
        <v>236</v>
      </c>
      <c r="DS76">
        <f t="shared" ref="DS76" si="506">IFERROR(_xlfn.BITXOR(DS75,INDEX($HQ$66:$LT$173,$CE76,$HO76-DS$64+1)),)</f>
        <v>17</v>
      </c>
      <c r="DT76">
        <f t="shared" ref="DT76" si="507">IFERROR(_xlfn.BITXOR(DT75,INDEX($HQ$66:$LT$173,$CE76,$HO76-DT$64+1)),)</f>
        <v>236</v>
      </c>
      <c r="DU76">
        <f t="shared" ref="DU76" si="508">IFERROR(_xlfn.BITXOR(DU75,INDEX($HQ$66:$LT$173,$CE76,$HO76-DU$64+1)),)</f>
        <v>17</v>
      </c>
      <c r="DV76">
        <f t="shared" ref="DV76" si="509">IFERROR(_xlfn.BITXOR(DV75,INDEX($HQ$66:$LT$173,$CE76,$HO76-DV$64+1)),)</f>
        <v>236</v>
      </c>
      <c r="DW76">
        <f t="shared" ref="DW76" si="510">IFERROR(_xlfn.BITXOR(DW75,INDEX($HQ$66:$LT$173,$CE76,$HO76-DW$64+1)),)</f>
        <v>17</v>
      </c>
      <c r="DX76">
        <f t="shared" ref="DX76" si="511">IFERROR(_xlfn.BITXOR(DX75,INDEX($HQ$66:$LT$173,$CE76,$HO76-DX$64+1)),)</f>
        <v>236</v>
      </c>
      <c r="DY76">
        <f t="shared" ref="DY76" si="512">IFERROR(_xlfn.BITXOR(DY75,INDEX($HQ$66:$LT$173,$CE76,$HO76-DY$64+1)),)</f>
        <v>17</v>
      </c>
      <c r="DZ76">
        <f t="shared" ref="DZ76" si="513">IFERROR(_xlfn.BITXOR(DZ75,INDEX($HQ$66:$LT$173,$CE76,$HO76-DZ$64+1)),)</f>
        <v>236</v>
      </c>
      <c r="EA76">
        <f t="shared" ref="EA76" si="514">IFERROR(_xlfn.BITXOR(EA75,INDEX($HQ$66:$LT$173,$CE76,$HO76-EA$64+1)),)</f>
        <v>17</v>
      </c>
      <c r="EB76">
        <f t="shared" ref="EB76" si="515">IFERROR(_xlfn.BITXOR(EB75,INDEX($HQ$66:$LT$173,$CE76,$HO76-EB$64+1)),)</f>
        <v>236</v>
      </c>
      <c r="EC76">
        <f t="shared" ref="EC76" si="516">IFERROR(_xlfn.BITXOR(EC75,INDEX($HQ$66:$LT$173,$CE76,$HO76-EC$64+1)),)</f>
        <v>17</v>
      </c>
      <c r="ED76">
        <f t="shared" ref="ED76" si="517">IFERROR(_xlfn.BITXOR(ED75,INDEX($HQ$66:$LT$173,$CE76,$HO76-ED$64+1)),)</f>
        <v>236</v>
      </c>
      <c r="EE76">
        <f t="shared" ref="EE76" si="518">IFERROR(_xlfn.BITXOR(EE75,INDEX($HQ$66:$LT$173,$CE76,$HO76-EE$64+1)),)</f>
        <v>17</v>
      </c>
      <c r="EF76">
        <f t="shared" ref="EF76" si="519">IFERROR(_xlfn.BITXOR(EF75,INDEX($HQ$66:$LT$173,$CE76,$HO76-EF$64+1)),)</f>
        <v>236</v>
      </c>
      <c r="EG76">
        <f t="shared" ref="EG76" si="520">IFERROR(_xlfn.BITXOR(EG75,INDEX($HQ$66:$LT$173,$CE76,$HO76-EG$64+1)),)</f>
        <v>17</v>
      </c>
      <c r="EH76">
        <f t="shared" ref="EH76" si="521">IFERROR(_xlfn.BITXOR(EH75,INDEX($HQ$66:$LT$173,$CE76,$HO76-EH$64+1)),)</f>
        <v>236</v>
      </c>
      <c r="EI76">
        <f t="shared" ref="EI76" si="522">IFERROR(_xlfn.BITXOR(EI75,INDEX($HQ$66:$LT$173,$CE76,$HO76-EI$64+1)),)</f>
        <v>17</v>
      </c>
      <c r="EJ76">
        <f t="shared" ref="EJ76" si="523">IFERROR(_xlfn.BITXOR(EJ75,INDEX($HQ$66:$LT$173,$CE76,$HO76-EJ$64+1)),)</f>
        <v>236</v>
      </c>
      <c r="EK76">
        <f t="shared" ref="EK76" si="524">IFERROR(_xlfn.BITXOR(EK75,INDEX($HQ$66:$LT$173,$CE76,$HO76-EK$64+1)),)</f>
        <v>17</v>
      </c>
      <c r="EL76">
        <f t="shared" ref="EL76" si="525">IFERROR(_xlfn.BITXOR(EL75,INDEX($HQ$66:$LT$173,$CE76,$HO76-EL$64+1)),)</f>
        <v>236</v>
      </c>
      <c r="EM76">
        <f t="shared" ref="EM76" si="526">IFERROR(_xlfn.BITXOR(EM75,INDEX($HQ$66:$LT$173,$CE76,$HO76-EM$64+1)),)</f>
        <v>17</v>
      </c>
      <c r="EN76">
        <f t="shared" ref="EN76" si="527">IFERROR(_xlfn.BITXOR(EN75,INDEX($HQ$66:$LT$173,$CE76,$HO76-EN$64+1)),)</f>
        <v>236</v>
      </c>
      <c r="EO76">
        <f t="shared" ref="EO76" si="528">IFERROR(_xlfn.BITXOR(EO75,INDEX($HQ$66:$LT$173,$CE76,$HO76-EO$64+1)),)</f>
        <v>17</v>
      </c>
      <c r="EP76">
        <f t="shared" ref="EP76" si="529">IFERROR(_xlfn.BITXOR(EP75,INDEX($HQ$66:$LT$173,$CE76,$HO76-EP$64+1)),)</f>
        <v>236</v>
      </c>
      <c r="EQ76">
        <f t="shared" ref="EQ76" si="530">IFERROR(_xlfn.BITXOR(EQ75,INDEX($HQ$66:$LT$173,$CE76,$HO76-EQ$64+1)),)</f>
        <v>17</v>
      </c>
      <c r="ER76">
        <f t="shared" ref="ER76" si="531">IFERROR(_xlfn.BITXOR(ER75,INDEX($HQ$66:$LT$173,$CE76,$HO76-ER$64+1)),)</f>
        <v>236</v>
      </c>
      <c r="ES76">
        <f t="shared" ref="ES76" si="532">IFERROR(_xlfn.BITXOR(ES75,INDEX($HQ$66:$LT$173,$CE76,$HO76-ES$64+1)),)</f>
        <v>17</v>
      </c>
      <c r="ET76">
        <f t="shared" ref="ET76" si="533">IFERROR(_xlfn.BITXOR(ET75,INDEX($HQ$66:$LT$173,$CE76,$HO76-ET$64+1)),)</f>
        <v>236</v>
      </c>
      <c r="EU76">
        <f t="shared" ref="EU76" si="534">IFERROR(_xlfn.BITXOR(EU75,INDEX($HQ$66:$LT$173,$CE76,$HO76-EU$64+1)),)</f>
        <v>17</v>
      </c>
      <c r="EV76">
        <f t="shared" ref="EV76" si="535">IFERROR(_xlfn.BITXOR(EV75,INDEX($HQ$66:$LT$173,$CE76,$HO76-EV$64+1)),)</f>
        <v>236</v>
      </c>
      <c r="EW76">
        <f t="shared" ref="EW76" si="536">IFERROR(_xlfn.BITXOR(EW75,INDEX($HQ$66:$LT$173,$CE76,$HO76-EW$64+1)),)</f>
        <v>17</v>
      </c>
      <c r="EX76">
        <f t="shared" ref="EX76" si="537">IFERROR(_xlfn.BITXOR(EX75,INDEX($HQ$66:$LT$173,$CE76,$HO76-EX$64+1)),)</f>
        <v>236</v>
      </c>
      <c r="EY76">
        <f t="shared" ref="EY76" si="538">IFERROR(_xlfn.BITXOR(EY75,INDEX($HQ$66:$LT$173,$CE76,$HO76-EY$64+1)),)</f>
        <v>17</v>
      </c>
      <c r="EZ76">
        <f t="shared" ref="EZ76" si="539">IFERROR(_xlfn.BITXOR(EZ75,INDEX($HQ$66:$LT$173,$CE76,$HO76-EZ$64+1)),)</f>
        <v>236</v>
      </c>
      <c r="FA76">
        <f t="shared" ref="FA76" si="540">IFERROR(_xlfn.BITXOR(FA75,INDEX($HQ$66:$LT$173,$CE76,$HO76-FA$64+1)),)</f>
        <v>17</v>
      </c>
      <c r="FB76">
        <f t="shared" ref="FB76" si="541">IFERROR(_xlfn.BITXOR(FB75,INDEX($HQ$66:$LT$173,$CE76,$HO76-FB$64+1)),)</f>
        <v>236</v>
      </c>
      <c r="FC76">
        <f t="shared" ref="FC76" si="542">IFERROR(_xlfn.BITXOR(FC75,INDEX($HQ$66:$LT$173,$CE76,$HO76-FC$64+1)),)</f>
        <v>17</v>
      </c>
      <c r="FD76">
        <f t="shared" ref="FD76" si="543">IFERROR(_xlfn.BITXOR(FD75,INDEX($HQ$66:$LT$173,$CE76,$HO76-FD$64+1)),)</f>
        <v>236</v>
      </c>
      <c r="FE76">
        <f t="shared" ref="FE76" si="544">IFERROR(_xlfn.BITXOR(FE75,INDEX($HQ$66:$LT$173,$CE76,$HO76-FE$64+1)),)</f>
        <v>17</v>
      </c>
      <c r="FF76">
        <f t="shared" ref="FF76" si="545">IFERROR(_xlfn.BITXOR(FF75,INDEX($HQ$66:$LT$173,$CE76,$HO76-FF$64+1)),)</f>
        <v>236</v>
      </c>
      <c r="FG76">
        <f t="shared" ref="FG76" si="546">IFERROR(_xlfn.BITXOR(FG75,INDEX($HQ$66:$LT$173,$CE76,$HO76-FG$64+1)),)</f>
        <v>17</v>
      </c>
      <c r="FH76">
        <f t="shared" ref="FH76" si="547">IFERROR(_xlfn.BITXOR(FH75,INDEX($HQ$66:$LT$173,$CE76,$HO76-FH$64+1)),)</f>
        <v>236</v>
      </c>
      <c r="FI76">
        <f t="shared" ref="FI76" si="548">IFERROR(_xlfn.BITXOR(FI75,INDEX($HQ$66:$LT$173,$CE76,$HO76-FI$64+1)),)</f>
        <v>17</v>
      </c>
      <c r="FJ76">
        <f t="shared" ref="FJ76" si="549">IFERROR(_xlfn.BITXOR(FJ75,INDEX($HQ$66:$LT$173,$CE76,$HO76-FJ$64+1)),)</f>
        <v>236</v>
      </c>
      <c r="FK76">
        <f t="shared" ref="FK76" si="550">IFERROR(_xlfn.BITXOR(FK75,INDEX($HQ$66:$LT$173,$CE76,$HO76-FK$64+1)),)</f>
        <v>17</v>
      </c>
      <c r="FL76">
        <f t="shared" ref="FL76" si="551">IFERROR(_xlfn.BITXOR(FL75,INDEX($HQ$66:$LT$173,$CE76,$HO76-FL$64+1)),)</f>
        <v>236</v>
      </c>
      <c r="FM76">
        <f t="shared" ref="FM76" si="552">IFERROR(_xlfn.BITXOR(FM75,INDEX($HQ$66:$LT$173,$CE76,$HO76-FM$64+1)),)</f>
        <v>17</v>
      </c>
      <c r="FN76">
        <f t="shared" ref="FN76" si="553">IFERROR(_xlfn.BITXOR(FN75,INDEX($HQ$66:$LT$173,$CE76,$HO76-FN$64+1)),)</f>
        <v>236</v>
      </c>
      <c r="FO76">
        <f t="shared" ref="FO76" si="554">IFERROR(_xlfn.BITXOR(FO75,INDEX($HQ$66:$LT$173,$CE76,$HO76-FO$64+1)),)</f>
        <v>17</v>
      </c>
      <c r="FP76">
        <f t="shared" ref="FP76" si="555">IFERROR(_xlfn.BITXOR(FP75,INDEX($HQ$66:$LT$173,$CE76,$HO76-FP$64+1)),)</f>
        <v>236</v>
      </c>
      <c r="FQ76">
        <f t="shared" ref="FQ76" si="556">IFERROR(_xlfn.BITXOR(FQ75,INDEX($HQ$66:$LT$173,$CE76,$HO76-FQ$64+1)),)</f>
        <v>17</v>
      </c>
      <c r="FR76">
        <f t="shared" ref="FR76" si="557">IFERROR(_xlfn.BITXOR(FR75,INDEX($HQ$66:$LT$173,$CE76,$HO76-FR$64+1)),)</f>
        <v>236</v>
      </c>
      <c r="FS76">
        <f t="shared" ref="FS76" si="558">IFERROR(_xlfn.BITXOR(FS75,INDEX($HQ$66:$LT$173,$CE76,$HO76-FS$64+1)),)</f>
        <v>17</v>
      </c>
      <c r="FT76">
        <f t="shared" ref="FT76" si="559">IFERROR(_xlfn.BITXOR(FT75,INDEX($HQ$66:$LT$173,$CE76,$HO76-FT$64+1)),)</f>
        <v>236</v>
      </c>
      <c r="FU76">
        <f t="shared" ref="FU76" si="560">IFERROR(_xlfn.BITXOR(FU75,INDEX($HQ$66:$LT$173,$CE76,$HO76-FU$64+1)),)</f>
        <v>17</v>
      </c>
      <c r="FV76">
        <f t="shared" ref="FV76" si="561">IFERROR(_xlfn.BITXOR(FV75,INDEX($HQ$66:$LT$173,$CE76,$HO76-FV$64+1)),)</f>
        <v>236</v>
      </c>
      <c r="FW76">
        <f t="shared" ref="FW76" si="562">IFERROR(_xlfn.BITXOR(FW75,INDEX($HQ$66:$LT$173,$CE76,$HO76-FW$64+1)),)</f>
        <v>17</v>
      </c>
      <c r="FX76">
        <f t="shared" ref="FX76" si="563">IFERROR(_xlfn.BITXOR(FX75,INDEX($HQ$66:$LT$173,$CE76,$HO76-FX$64+1)),)</f>
        <v>236</v>
      </c>
      <c r="FY76">
        <f t="shared" ref="FY76" si="564">IFERROR(_xlfn.BITXOR(FY75,INDEX($HQ$66:$LT$173,$CE76,$HO76-FY$64+1)),)</f>
        <v>17</v>
      </c>
      <c r="FZ76">
        <f t="shared" ref="FZ76" si="565">IFERROR(_xlfn.BITXOR(FZ75,INDEX($HQ$66:$LT$173,$CE76,$HO76-FZ$64+1)),)</f>
        <v>236</v>
      </c>
      <c r="GA76">
        <f t="shared" ref="GA76" si="566">IFERROR(_xlfn.BITXOR(GA75,INDEX($HQ$66:$LT$173,$CE76,$HO76-GA$64+1)),)</f>
        <v>17</v>
      </c>
      <c r="GB76">
        <f t="shared" ref="GB76" si="567">IFERROR(_xlfn.BITXOR(GB75,INDEX($HQ$66:$LT$173,$CE76,$HO76-GB$64+1)),)</f>
        <v>236</v>
      </c>
      <c r="GC76">
        <f t="shared" ref="GC76" si="568">IFERROR(_xlfn.BITXOR(GC75,INDEX($HQ$66:$LT$173,$CE76,$HO76-GC$64+1)),)</f>
        <v>17</v>
      </c>
      <c r="GD76">
        <f t="shared" ref="GD76" si="569">IFERROR(_xlfn.BITXOR(GD75,INDEX($HQ$66:$LT$173,$CE76,$HO76-GD$64+1)),)</f>
        <v>236</v>
      </c>
      <c r="GE76">
        <f t="shared" ref="GE76" si="570">IFERROR(_xlfn.BITXOR(GE75,INDEX($HQ$66:$LT$173,$CE76,$HO76-GE$64+1)),)</f>
        <v>17</v>
      </c>
      <c r="GF76">
        <f t="shared" ref="GF76" si="571">IFERROR(_xlfn.BITXOR(GF75,INDEX($HQ$66:$LT$173,$CE76,$HO76-GF$64+1)),)</f>
        <v>236</v>
      </c>
      <c r="GG76">
        <f t="shared" ref="GG76" si="572">IFERROR(_xlfn.BITXOR(GG75,INDEX($HQ$66:$LT$173,$CE76,$HO76-GG$64+1)),)</f>
        <v>17</v>
      </c>
      <c r="GH76">
        <f t="shared" ref="GH76" si="573">IFERROR(_xlfn.BITXOR(GH75,INDEX($HQ$66:$LT$173,$CE76,$HO76-GH$64+1)),)</f>
        <v>236</v>
      </c>
      <c r="GI76">
        <f t="shared" ref="GI76" si="574">IFERROR(_xlfn.BITXOR(GI75,INDEX($HQ$66:$LT$173,$CE76,$HO76-GI$64+1)),)</f>
        <v>17</v>
      </c>
      <c r="GJ76">
        <f t="shared" ref="GJ76" si="575">IFERROR(_xlfn.BITXOR(GJ75,INDEX($HQ$66:$LT$173,$CE76,$HO76-GJ$64+1)),)</f>
        <v>0</v>
      </c>
      <c r="GK76">
        <f t="shared" ref="GK76" si="576">IFERROR(_xlfn.BITXOR(GK75,INDEX($HQ$66:$LT$173,$CE76,$HO76-GK$64+1)),)</f>
        <v>0</v>
      </c>
      <c r="GL76">
        <f t="shared" ref="GL76" si="577">IFERROR(_xlfn.BITXOR(GL75,INDEX($HQ$66:$LT$173,$CE76,$HO76-GL$64+1)),)</f>
        <v>0</v>
      </c>
      <c r="GM76">
        <f t="shared" ref="GM76" si="578">IFERROR(_xlfn.BITXOR(GM75,INDEX($HQ$66:$LT$173,$CE76,$HO76-GM$64+1)),)</f>
        <v>0</v>
      </c>
      <c r="GN76">
        <f t="shared" ref="GN76" si="579">IFERROR(_xlfn.BITXOR(GN75,INDEX($HQ$66:$LT$173,$CE76,$HO76-GN$64+1)),)</f>
        <v>0</v>
      </c>
      <c r="GO76">
        <f t="shared" ref="GO76" si="580">IFERROR(_xlfn.BITXOR(GO75,INDEX($HQ$66:$LT$173,$CE76,$HO76-GO$64+1)),)</f>
        <v>0</v>
      </c>
      <c r="GP76">
        <f t="shared" ref="GP76" si="581">IFERROR(_xlfn.BITXOR(GP75,INDEX($HQ$66:$LT$173,$CE76,$HO76-GP$64+1)),)</f>
        <v>0</v>
      </c>
      <c r="GQ76">
        <f t="shared" ref="GQ76" si="582">IFERROR(_xlfn.BITXOR(GQ75,INDEX($HQ$66:$LT$173,$CE76,$HO76-GQ$64+1)),)</f>
        <v>0</v>
      </c>
      <c r="GR76">
        <f t="shared" ref="GR76" si="583">IFERROR(_xlfn.BITXOR(GR75,INDEX($HQ$66:$LT$173,$CE76,$HO76-GR$64+1)),)</f>
        <v>0</v>
      </c>
      <c r="GS76">
        <f t="shared" ref="GS76" si="584">IFERROR(_xlfn.BITXOR(GS75,INDEX($HQ$66:$LT$173,$CE76,$HO76-GS$64+1)),)</f>
        <v>0</v>
      </c>
      <c r="GT76">
        <f t="shared" ref="GT76" si="585">IFERROR(_xlfn.BITXOR(GT75,INDEX($HQ$66:$LT$173,$CE76,$HO76-GT$64+1)),)</f>
        <v>0</v>
      </c>
      <c r="GU76">
        <f t="shared" ref="GU76" si="586">IFERROR(_xlfn.BITXOR(GU75,INDEX($HQ$66:$LT$173,$CE76,$HO76-GU$64+1)),)</f>
        <v>0</v>
      </c>
      <c r="GV76">
        <f t="shared" ref="GV76" si="587">IFERROR(_xlfn.BITXOR(GV75,INDEX($HQ$66:$LT$173,$CE76,$HO76-GV$64+1)),)</f>
        <v>0</v>
      </c>
      <c r="GW76">
        <f t="shared" ref="GW76" si="588">IFERROR(_xlfn.BITXOR(GW75,INDEX($HQ$66:$LT$173,$CE76,$HO76-GW$64+1)),)</f>
        <v>0</v>
      </c>
      <c r="GX76">
        <f t="shared" ref="GX76" si="589">IFERROR(_xlfn.BITXOR(GX75,INDEX($HQ$66:$LT$173,$CE76,$HO76-GX$64+1)),)</f>
        <v>0</v>
      </c>
      <c r="GY76">
        <f t="shared" ref="GY76" si="590">IFERROR(_xlfn.BITXOR(GY75,INDEX($HQ$66:$LT$173,$CE76,$HO76-GY$64+1)),)</f>
        <v>0</v>
      </c>
      <c r="GZ76">
        <f t="shared" ref="GZ76" si="591">IFERROR(_xlfn.BITXOR(GZ75,INDEX($HQ$66:$LT$173,$CE76,$HO76-GZ$64+1)),)</f>
        <v>0</v>
      </c>
      <c r="HA76">
        <f t="shared" ref="HA76" si="592">IFERROR(_xlfn.BITXOR(HA75,INDEX($HQ$66:$LT$173,$CE76,$HO76-HA$64+1)),)</f>
        <v>0</v>
      </c>
      <c r="HB76">
        <f t="shared" ref="HB76" si="593">IFERROR(_xlfn.BITXOR(HB75,INDEX($HQ$66:$LT$173,$CE76,$HO76-HB$64+1)),)</f>
        <v>0</v>
      </c>
      <c r="HC76">
        <f t="shared" ref="HC76" si="594">IFERROR(_xlfn.BITXOR(HC75,INDEX($HQ$66:$LT$173,$CE76,$HO76-HC$64+1)),)</f>
        <v>0</v>
      </c>
      <c r="HD76">
        <f t="shared" ref="HD76" si="595">IFERROR(_xlfn.BITXOR(HD75,INDEX($HQ$66:$LT$173,$CE76,$HO76-HD$64+1)),)</f>
        <v>0</v>
      </c>
      <c r="HE76">
        <f t="shared" ref="HE76" si="596">IFERROR(_xlfn.BITXOR(HE75,INDEX($HQ$66:$LT$173,$CE76,$HO76-HE$64+1)),)</f>
        <v>0</v>
      </c>
      <c r="HF76">
        <f t="shared" ref="HF76" si="597">IFERROR(_xlfn.BITXOR(HF75,INDEX($HQ$66:$LT$173,$CE76,$HO76-HF$64+1)),)</f>
        <v>0</v>
      </c>
      <c r="HG76">
        <f t="shared" ref="HG76" si="598">IFERROR(_xlfn.BITXOR(HG75,INDEX($HQ$66:$LT$173,$CE76,$HO76-HG$64+1)),)</f>
        <v>0</v>
      </c>
      <c r="HH76">
        <f t="shared" ref="HH76" si="599">IFERROR(_xlfn.BITXOR(HH75,INDEX($HQ$66:$LT$173,$CE76,$HO76-HH$64+1)),)</f>
        <v>0</v>
      </c>
      <c r="HI76">
        <f t="shared" ref="HI76" si="600">IFERROR(_xlfn.BITXOR(HI75,INDEX($HQ$66:$LT$173,$CE76,$HO76-HI$64+1)),)</f>
        <v>0</v>
      </c>
      <c r="HK76" s="59" t="str">
        <f t="shared" si="467"/>
        <v/>
      </c>
      <c r="HN76">
        <f t="shared" si="330"/>
        <v>12</v>
      </c>
      <c r="HO76">
        <f t="shared" si="465"/>
        <v>123</v>
      </c>
      <c r="HQ76">
        <f>INDEX(Capacity!$S$3:$T$258,MATCH(MOD(INDEX(Capacity!$V$3:$W$258,MATCH(INDEX($CF75:$HI75,1,$HN75),Capacity!$V$3:$V$258,0),2)+HQ$65,255),Capacity!$S$3:$S$258,0),2)</f>
        <v>67</v>
      </c>
      <c r="HR76">
        <f>INDEX(Capacity!$S$3:$T$258,MATCH(MOD(INDEX(Capacity!$V$3:$W$258,MATCH(INDEX($CF75:$HI75,1,$HN75),Capacity!$V$3:$V$258,0),2)+HR$65,255),Capacity!$S$3:$S$258,0),2)</f>
        <v>76</v>
      </c>
      <c r="HS76">
        <f>INDEX(Capacity!$S$3:$T$258,MATCH(MOD(INDEX(Capacity!$V$3:$W$258,MATCH(INDEX($CF75:$HI75,1,$HN75),Capacity!$V$3:$V$258,0),2)+HS$65,255),Capacity!$S$3:$S$258,0),2)</f>
        <v>9</v>
      </c>
      <c r="HT76">
        <f>INDEX(Capacity!$S$3:$T$258,MATCH(MOD(INDEX(Capacity!$V$3:$W$258,MATCH(INDEX($CF75:$HI75,1,$HN75),Capacity!$V$3:$V$258,0),2)+HT$65,255),Capacity!$S$3:$S$258,0),2)</f>
        <v>2</v>
      </c>
      <c r="HU76">
        <f>INDEX(Capacity!$S$3:$T$258,MATCH(MOD(INDEX(Capacity!$V$3:$W$258,MATCH(INDEX($CF75:$HI75,1,$HN75),Capacity!$V$3:$V$258,0),2)+HU$65,255),Capacity!$S$3:$S$258,0),2)</f>
        <v>17</v>
      </c>
      <c r="HV76">
        <f>INDEX(Capacity!$S$3:$T$258,MATCH(MOD(INDEX(Capacity!$V$3:$W$258,MATCH(INDEX($CF75:$HI75,1,$HN75),Capacity!$V$3:$V$258,0),2)+HV$65,255),Capacity!$S$3:$S$258,0),2)</f>
        <v>56</v>
      </c>
      <c r="HW76">
        <f>INDEX(Capacity!$S$3:$T$258,MATCH(MOD(INDEX(Capacity!$V$3:$W$258,MATCH(INDEX($CF75:$HI75,1,$HN75),Capacity!$V$3:$V$258,0),2)+HW$65,255),Capacity!$S$3:$S$258,0),2)</f>
        <v>3</v>
      </c>
      <c r="HX76">
        <f>INDEX(Capacity!$S$3:$T$258,MATCH(MOD(INDEX(Capacity!$V$3:$W$258,MATCH(INDEX($CF75:$HI75,1,$HN75),Capacity!$V$3:$V$258,0),2)+HX$65,255),Capacity!$S$3:$S$258,0),2)</f>
        <v>195</v>
      </c>
      <c r="HY76">
        <f>INDEX(Capacity!$S$3:$T$258,MATCH(MOD(INDEX(Capacity!$V$3:$W$258,MATCH(INDEX($CF75:$HI75,1,$HN75),Capacity!$V$3:$V$258,0),2)+HY$65,255),Capacity!$S$3:$S$258,0),2)</f>
        <v>124</v>
      </c>
      <c r="HZ76">
        <f>INDEX(Capacity!$S$3:$T$258,MATCH(MOD(INDEX(Capacity!$V$3:$W$258,MATCH(INDEX($CF75:$HI75,1,$HN75),Capacity!$V$3:$V$258,0),2)+HZ$65,255),Capacity!$S$3:$S$258,0),2)</f>
        <v>125</v>
      </c>
      <c r="IA76">
        <f>INDEX(Capacity!$S$3:$T$258,MATCH(MOD(INDEX(Capacity!$V$3:$W$258,MATCH(INDEX($CF75:$HI75,1,$HN75),Capacity!$V$3:$V$258,0),2)+IA$65,255),Capacity!$S$3:$S$258,0),2)</f>
        <v>238</v>
      </c>
      <c r="IB76">
        <f>INDEX(Capacity!$S$3:$T$258,MATCH(MOD(INDEX(Capacity!$V$3:$W$258,MATCH(INDEX($CF75:$HI75,1,$HN75),Capacity!$V$3:$V$258,0),2)+IB$65,255),Capacity!$S$3:$S$258,0),2)</f>
        <v>162</v>
      </c>
      <c r="IC76">
        <f>INDEX(Capacity!$S$3:$T$258,MATCH(MOD(INDEX(Capacity!$V$3:$W$258,MATCH(INDEX($CF75:$HI75,1,$HN75),Capacity!$V$3:$V$258,0),2)+IC$65,255),Capacity!$S$3:$S$258,0),2)</f>
        <v>102</v>
      </c>
      <c r="ID76">
        <f>INDEX(Capacity!$S$3:$T$258,MATCH(MOD(INDEX(Capacity!$V$3:$W$258,MATCH(INDEX($CF75:$HI75,1,$HN75),Capacity!$V$3:$V$258,0),2)+ID$65,255),Capacity!$S$3:$S$258,0),2)</f>
        <v>29</v>
      </c>
      <c r="IE76">
        <f>INDEX(Capacity!$S$3:$T$258,MATCH(MOD(INDEX(Capacity!$V$3:$W$258,MATCH(INDEX($CF75:$HI75,1,$HN75),Capacity!$V$3:$V$258,0),2)+IE$65,255),Capacity!$S$3:$S$258,0),2)</f>
        <v>170</v>
      </c>
      <c r="IF76">
        <f>INDEX(Capacity!$S$3:$T$258,MATCH(MOD(INDEX(Capacity!$V$3:$W$258,MATCH(INDEX($CF75:$HI75,1,$HN75),Capacity!$V$3:$V$258,0),2)+IF$65,255),Capacity!$S$3:$S$258,0),2)</f>
        <v>16</v>
      </c>
      <c r="IG76">
        <f>INDEX(Capacity!$S$3:$T$258,MATCH(MOD(INDEX(Capacity!$V$3:$W$258,MATCH(INDEX($CF75:$HI75,1,$HN75),Capacity!$V$3:$V$258,0),2)+IG$65,255),Capacity!$S$3:$S$258,0),2)</f>
        <v>147</v>
      </c>
      <c r="IH76">
        <f>INDEX(Capacity!$S$3:$T$258,MATCH(MOD(INDEX(Capacity!$V$3:$W$258,MATCH(INDEX($CF75:$HI75,1,$HN75),Capacity!$V$3:$V$258,0),2)+IH$65,255),Capacity!$S$3:$S$258,0),2)</f>
        <v>254</v>
      </c>
      <c r="II76">
        <f>INDEX(Capacity!$S$3:$T$258,MATCH(MOD(INDEX(Capacity!$V$3:$W$258,MATCH(INDEX($CF75:$HI75,1,$HN75),Capacity!$V$3:$V$258,0),2)+II$65,255),Capacity!$S$3:$S$258,0),2)</f>
        <v>44</v>
      </c>
      <c r="IJ76">
        <f>INDEX(Capacity!$S$3:$T$258,MATCH(MOD(INDEX(Capacity!$V$3:$W$258,MATCH(INDEX($CF75:$HI75,1,$HN75),Capacity!$V$3:$V$258,0),2)+IJ$65,255),Capacity!$S$3:$S$258,0),2)</f>
        <v>206</v>
      </c>
      <c r="IK76">
        <f>INDEX(Capacity!$S$3:$T$258,MATCH(MOD(INDEX(Capacity!$V$3:$W$258,MATCH(INDEX($CF75:$HI75,1,$HN75),Capacity!$V$3:$V$258,0),2)+IK$65,255),Capacity!$S$3:$S$258,0),2)</f>
        <v>28</v>
      </c>
      <c r="IL76">
        <f>INDEX(Capacity!$S$3:$T$258,MATCH(MOD(INDEX(Capacity!$V$3:$W$258,MATCH(INDEX($CF75:$HI75,1,$HN75),Capacity!$V$3:$V$258,0),2)+IL$65,255),Capacity!$S$3:$S$258,0),2)</f>
        <v>154</v>
      </c>
      <c r="IM76">
        <f>INDEX(Capacity!$S$3:$T$258,MATCH(MOD(INDEX(Capacity!$V$3:$W$258,MATCH(INDEX($CF75:$HI75,1,$HN75),Capacity!$V$3:$V$258,0),2)+IM$65,255),Capacity!$S$3:$S$258,0),2)</f>
        <v>94</v>
      </c>
      <c r="IN76">
        <f>INDEX(Capacity!$S$3:$T$258,MATCH(MOD(INDEX(Capacity!$V$3:$W$258,MATCH(INDEX($CF75:$HI75,1,$HN75),Capacity!$V$3:$V$258,0),2)+IN$65,255),Capacity!$S$3:$S$258,0),2)</f>
        <v>216</v>
      </c>
      <c r="IO76">
        <f>INDEX(Capacity!$S$3:$T$258,MATCH(MOD(INDEX(Capacity!$V$3:$W$258,MATCH(INDEX($CF75:$HI75,1,$HN75),Capacity!$V$3:$V$258,0),2)+IO$65,255),Capacity!$S$3:$S$258,0),2)</f>
        <v>125</v>
      </c>
      <c r="IP76">
        <f>INDEX(Capacity!$S$3:$T$258,MATCH(MOD(INDEX(Capacity!$V$3:$W$258,MATCH(INDEX($CF75:$HI75,1,$HN75),Capacity!$V$3:$V$258,0),2)+IP$65,255),Capacity!$S$3:$S$258,0),2)</f>
        <v>111</v>
      </c>
      <c r="IQ76">
        <f>INDEX(Capacity!$S$3:$T$258,MATCH(MOD(INDEX(Capacity!$V$3:$W$258,MATCH(INDEX($CF75:$HI75,1,$HN75),Capacity!$V$3:$V$258,0),2)+IQ$65,255),Capacity!$S$3:$S$258,0),2)</f>
        <v>252</v>
      </c>
    </row>
    <row r="77" spans="39:251" x14ac:dyDescent="0.25">
      <c r="CD77" s="3" t="s">
        <v>497</v>
      </c>
      <c r="CE77" s="7">
        <f t="shared" si="466"/>
        <v>12</v>
      </c>
      <c r="CF77">
        <f t="shared" ref="CF77" si="601">IFERROR(_xlfn.BITXOR(CF76,INDEX($HQ$66:$LT$173,$CE77,$HO77-CF$64+1)),)</f>
        <v>0</v>
      </c>
      <c r="CG77">
        <f t="shared" ref="CG77" si="602">IFERROR(_xlfn.BITXOR(CG76,INDEX($HQ$66:$LT$173,$CE77,$HO77-CG$64+1)),)</f>
        <v>0</v>
      </c>
      <c r="CH77">
        <f t="shared" ref="CH77" si="603">IFERROR(_xlfn.BITXOR(CH76,INDEX($HQ$66:$LT$173,$CE77,$HO77-CH$64+1)),)</f>
        <v>0</v>
      </c>
      <c r="CI77">
        <f t="shared" ref="CI77" si="604">IFERROR(_xlfn.BITXOR(CI76,INDEX($HQ$66:$LT$173,$CE77,$HO77-CI$64+1)),)</f>
        <v>0</v>
      </c>
      <c r="CJ77">
        <f t="shared" ref="CJ77" si="605">IFERROR(_xlfn.BITXOR(CJ76,INDEX($HQ$66:$LT$173,$CE77,$HO77-CJ$64+1)),)</f>
        <v>0</v>
      </c>
      <c r="CK77">
        <f t="shared" ref="CK77" si="606">IFERROR(_xlfn.BITXOR(CK76,INDEX($HQ$66:$LT$173,$CE77,$HO77-CK$64+1)),)</f>
        <v>0</v>
      </c>
      <c r="CL77">
        <f t="shared" ref="CL77" si="607">IFERROR(_xlfn.BITXOR(CL76,INDEX($HQ$66:$LT$173,$CE77,$HO77-CL$64+1)),)</f>
        <v>0</v>
      </c>
      <c r="CM77">
        <f t="shared" ref="CM77" si="608">IFERROR(_xlfn.BITXOR(CM76,INDEX($HQ$66:$LT$173,$CE77,$HO77-CM$64+1)),)</f>
        <v>0</v>
      </c>
      <c r="CN77">
        <f t="shared" ref="CN77" si="609">IFERROR(_xlfn.BITXOR(CN76,INDEX($HQ$66:$LT$173,$CE77,$HO77-CN$64+1)),)</f>
        <v>0</v>
      </c>
      <c r="CO77">
        <f t="shared" ref="CO77" si="610">IFERROR(_xlfn.BITXOR(CO76,INDEX($HQ$66:$LT$173,$CE77,$HO77-CO$64+1)),)</f>
        <v>0</v>
      </c>
      <c r="CP77">
        <f t="shared" ref="CP77" si="611">IFERROR(_xlfn.BITXOR(CP76,INDEX($HQ$66:$LT$173,$CE77,$HO77-CP$64+1)),)</f>
        <v>0</v>
      </c>
      <c r="CQ77">
        <f t="shared" ref="CQ77" si="612">IFERROR(_xlfn.BITXOR(CQ76,INDEX($HQ$66:$LT$173,$CE77,$HO77-CQ$64+1)),)</f>
        <v>0</v>
      </c>
      <c r="CR77">
        <f t="shared" ref="CR77" si="613">IFERROR(_xlfn.BITXOR(CR76,INDEX($HQ$66:$LT$173,$CE77,$HO77-CR$64+1)),)</f>
        <v>201</v>
      </c>
      <c r="CS77">
        <f t="shared" ref="CS77" si="614">IFERROR(_xlfn.BITXOR(CS76,INDEX($HQ$66:$LT$173,$CE77,$HO77-CS$64+1)),)</f>
        <v>214</v>
      </c>
      <c r="CT77">
        <f>IFERROR(_xlfn.BITXOR(CT76,INDEX($HQ$66:$LT$173,$CE77,$HO77-CT$64+1)),)</f>
        <v>6</v>
      </c>
      <c r="CU77">
        <f t="shared" ref="CU77" si="615">IFERROR(_xlfn.BITXOR(CU76,INDEX($HQ$66:$LT$173,$CE77,$HO77-CU$64+1)),)</f>
        <v>4</v>
      </c>
      <c r="CV77">
        <f t="shared" ref="CV77" si="616">IFERROR(_xlfn.BITXOR(CV76,INDEX($HQ$66:$LT$173,$CE77,$HO77-CV$64+1)),)</f>
        <v>62</v>
      </c>
      <c r="CW77">
        <f t="shared" ref="CW77" si="617">IFERROR(_xlfn.BITXOR(CW76,INDEX($HQ$66:$LT$173,$CE77,$HO77-CW$64+1)),)</f>
        <v>228</v>
      </c>
      <c r="CX77">
        <f t="shared" ref="CX77" si="618">IFERROR(_xlfn.BITXOR(CX76,INDEX($HQ$66:$LT$173,$CE77,$HO77-CX$64+1)),)</f>
        <v>194</v>
      </c>
      <c r="CY77">
        <f t="shared" ref="CY77" si="619">IFERROR(_xlfn.BITXOR(CY76,INDEX($HQ$66:$LT$173,$CE77,$HO77-CY$64+1)),)</f>
        <v>108</v>
      </c>
      <c r="CZ77">
        <f t="shared" ref="CZ77" si="620">IFERROR(_xlfn.BITXOR(CZ76,INDEX($HQ$66:$LT$173,$CE77,$HO77-CZ$64+1)),)</f>
        <v>226</v>
      </c>
      <c r="DA77">
        <f t="shared" ref="DA77" si="621">IFERROR(_xlfn.BITXOR(DA76,INDEX($HQ$66:$LT$173,$CE77,$HO77-DA$64+1)),)</f>
        <v>21</v>
      </c>
      <c r="DB77">
        <f t="shared" ref="DB77" si="622">IFERROR(_xlfn.BITXOR(DB76,INDEX($HQ$66:$LT$173,$CE77,$HO77-DB$64+1)),)</f>
        <v>110</v>
      </c>
      <c r="DC77">
        <f t="shared" ref="DC77" si="623">IFERROR(_xlfn.BITXOR(DC76,INDEX($HQ$66:$LT$173,$CE77,$HO77-DC$64+1)),)</f>
        <v>231</v>
      </c>
      <c r="DD77">
        <f t="shared" ref="DD77" si="624">IFERROR(_xlfn.BITXOR(DD76,INDEX($HQ$66:$LT$173,$CE77,$HO77-DD$64+1)),)</f>
        <v>41</v>
      </c>
      <c r="DE77">
        <f t="shared" ref="DE77" si="625">IFERROR(_xlfn.BITXOR(DE76,INDEX($HQ$66:$LT$173,$CE77,$HO77-DE$64+1)),)</f>
        <v>99</v>
      </c>
      <c r="DF77">
        <f t="shared" ref="DF77" si="626">IFERROR(_xlfn.BITXOR(DF76,INDEX($HQ$66:$LT$173,$CE77,$HO77-DF$64+1)),)</f>
        <v>170</v>
      </c>
      <c r="DG77">
        <f t="shared" ref="DG77" si="627">IFERROR(_xlfn.BITXOR(DG76,INDEX($HQ$66:$LT$173,$CE77,$HO77-DG$64+1)),)</f>
        <v>60</v>
      </c>
      <c r="DH77">
        <f t="shared" ref="DH77" si="628">IFERROR(_xlfn.BITXOR(DH76,INDEX($HQ$66:$LT$173,$CE77,$HO77-DH$64+1)),)</f>
        <v>4</v>
      </c>
      <c r="DI77">
        <f t="shared" ref="DI77" si="629">IFERROR(_xlfn.BITXOR(DI76,INDEX($HQ$66:$LT$173,$CE77,$HO77-DI$64+1)),)</f>
        <v>53</v>
      </c>
      <c r="DJ77">
        <f t="shared" ref="DJ77" si="630">IFERROR(_xlfn.BITXOR(DJ76,INDEX($HQ$66:$LT$173,$CE77,$HO77-DJ$64+1)),)</f>
        <v>213</v>
      </c>
      <c r="DK77">
        <f t="shared" ref="DK77" si="631">IFERROR(_xlfn.BITXOR(DK76,INDEX($HQ$66:$LT$173,$CE77,$HO77-DK$64+1)),)</f>
        <v>252</v>
      </c>
      <c r="DL77">
        <f t="shared" ref="DL77" si="632">IFERROR(_xlfn.BITXOR(DL76,INDEX($HQ$66:$LT$173,$CE77,$HO77-DL$64+1)),)</f>
        <v>18</v>
      </c>
      <c r="DM77">
        <f t="shared" ref="DM77" si="633">IFERROR(_xlfn.BITXOR(DM76,INDEX($HQ$66:$LT$173,$CE77,$HO77-DM$64+1)),)</f>
        <v>119</v>
      </c>
      <c r="DN77">
        <f t="shared" ref="DN77" si="634">IFERROR(_xlfn.BITXOR(DN76,INDEX($HQ$66:$LT$173,$CE77,$HO77-DN$64+1)),)</f>
        <v>97</v>
      </c>
      <c r="DO77">
        <f t="shared" ref="DO77" si="635">IFERROR(_xlfn.BITXOR(DO76,INDEX($HQ$66:$LT$173,$CE77,$HO77-DO$64+1)),)</f>
        <v>180</v>
      </c>
      <c r="DP77">
        <f t="shared" ref="DP77" si="636">IFERROR(_xlfn.BITXOR(DP76,INDEX($HQ$66:$LT$173,$CE77,$HO77-DP$64+1)),)</f>
        <v>226</v>
      </c>
      <c r="DQ77">
        <f t="shared" ref="DQ77" si="637">IFERROR(_xlfn.BITXOR(DQ76,INDEX($HQ$66:$LT$173,$CE77,$HO77-DQ$64+1)),)</f>
        <v>175</v>
      </c>
      <c r="DR77">
        <f t="shared" ref="DR77" si="638">IFERROR(_xlfn.BITXOR(DR76,INDEX($HQ$66:$LT$173,$CE77,$HO77-DR$64+1)),)</f>
        <v>236</v>
      </c>
      <c r="DS77">
        <f t="shared" ref="DS77" si="639">IFERROR(_xlfn.BITXOR(DS76,INDEX($HQ$66:$LT$173,$CE77,$HO77-DS$64+1)),)</f>
        <v>17</v>
      </c>
      <c r="DT77">
        <f t="shared" ref="DT77" si="640">IFERROR(_xlfn.BITXOR(DT76,INDEX($HQ$66:$LT$173,$CE77,$HO77-DT$64+1)),)</f>
        <v>236</v>
      </c>
      <c r="DU77">
        <f t="shared" ref="DU77" si="641">IFERROR(_xlfn.BITXOR(DU76,INDEX($HQ$66:$LT$173,$CE77,$HO77-DU$64+1)),)</f>
        <v>17</v>
      </c>
      <c r="DV77">
        <f t="shared" ref="DV77" si="642">IFERROR(_xlfn.BITXOR(DV76,INDEX($HQ$66:$LT$173,$CE77,$HO77-DV$64+1)),)</f>
        <v>236</v>
      </c>
      <c r="DW77">
        <f t="shared" ref="DW77" si="643">IFERROR(_xlfn.BITXOR(DW76,INDEX($HQ$66:$LT$173,$CE77,$HO77-DW$64+1)),)</f>
        <v>17</v>
      </c>
      <c r="DX77">
        <f t="shared" ref="DX77" si="644">IFERROR(_xlfn.BITXOR(DX76,INDEX($HQ$66:$LT$173,$CE77,$HO77-DX$64+1)),)</f>
        <v>236</v>
      </c>
      <c r="DY77">
        <f t="shared" ref="DY77" si="645">IFERROR(_xlfn.BITXOR(DY76,INDEX($HQ$66:$LT$173,$CE77,$HO77-DY$64+1)),)</f>
        <v>17</v>
      </c>
      <c r="DZ77">
        <f t="shared" ref="DZ77" si="646">IFERROR(_xlfn.BITXOR(DZ76,INDEX($HQ$66:$LT$173,$CE77,$HO77-DZ$64+1)),)</f>
        <v>236</v>
      </c>
      <c r="EA77">
        <f t="shared" ref="EA77" si="647">IFERROR(_xlfn.BITXOR(EA76,INDEX($HQ$66:$LT$173,$CE77,$HO77-EA$64+1)),)</f>
        <v>17</v>
      </c>
      <c r="EB77">
        <f t="shared" ref="EB77" si="648">IFERROR(_xlfn.BITXOR(EB76,INDEX($HQ$66:$LT$173,$CE77,$HO77-EB$64+1)),)</f>
        <v>236</v>
      </c>
      <c r="EC77">
        <f t="shared" ref="EC77" si="649">IFERROR(_xlfn.BITXOR(EC76,INDEX($HQ$66:$LT$173,$CE77,$HO77-EC$64+1)),)</f>
        <v>17</v>
      </c>
      <c r="ED77">
        <f t="shared" ref="ED77" si="650">IFERROR(_xlfn.BITXOR(ED76,INDEX($HQ$66:$LT$173,$CE77,$HO77-ED$64+1)),)</f>
        <v>236</v>
      </c>
      <c r="EE77">
        <f t="shared" ref="EE77" si="651">IFERROR(_xlfn.BITXOR(EE76,INDEX($HQ$66:$LT$173,$CE77,$HO77-EE$64+1)),)</f>
        <v>17</v>
      </c>
      <c r="EF77">
        <f t="shared" ref="EF77" si="652">IFERROR(_xlfn.BITXOR(EF76,INDEX($HQ$66:$LT$173,$CE77,$HO77-EF$64+1)),)</f>
        <v>236</v>
      </c>
      <c r="EG77">
        <f t="shared" ref="EG77" si="653">IFERROR(_xlfn.BITXOR(EG76,INDEX($HQ$66:$LT$173,$CE77,$HO77-EG$64+1)),)</f>
        <v>17</v>
      </c>
      <c r="EH77">
        <f t="shared" ref="EH77" si="654">IFERROR(_xlfn.BITXOR(EH76,INDEX($HQ$66:$LT$173,$CE77,$HO77-EH$64+1)),)</f>
        <v>236</v>
      </c>
      <c r="EI77">
        <f t="shared" ref="EI77" si="655">IFERROR(_xlfn.BITXOR(EI76,INDEX($HQ$66:$LT$173,$CE77,$HO77-EI$64+1)),)</f>
        <v>17</v>
      </c>
      <c r="EJ77">
        <f t="shared" ref="EJ77" si="656">IFERROR(_xlfn.BITXOR(EJ76,INDEX($HQ$66:$LT$173,$CE77,$HO77-EJ$64+1)),)</f>
        <v>236</v>
      </c>
      <c r="EK77">
        <f t="shared" ref="EK77" si="657">IFERROR(_xlfn.BITXOR(EK76,INDEX($HQ$66:$LT$173,$CE77,$HO77-EK$64+1)),)</f>
        <v>17</v>
      </c>
      <c r="EL77">
        <f t="shared" ref="EL77" si="658">IFERROR(_xlfn.BITXOR(EL76,INDEX($HQ$66:$LT$173,$CE77,$HO77-EL$64+1)),)</f>
        <v>236</v>
      </c>
      <c r="EM77">
        <f t="shared" ref="EM77" si="659">IFERROR(_xlfn.BITXOR(EM76,INDEX($HQ$66:$LT$173,$CE77,$HO77-EM$64+1)),)</f>
        <v>17</v>
      </c>
      <c r="EN77">
        <f t="shared" ref="EN77" si="660">IFERROR(_xlfn.BITXOR(EN76,INDEX($HQ$66:$LT$173,$CE77,$HO77-EN$64+1)),)</f>
        <v>236</v>
      </c>
      <c r="EO77">
        <f t="shared" ref="EO77" si="661">IFERROR(_xlfn.BITXOR(EO76,INDEX($HQ$66:$LT$173,$CE77,$HO77-EO$64+1)),)</f>
        <v>17</v>
      </c>
      <c r="EP77">
        <f t="shared" ref="EP77" si="662">IFERROR(_xlfn.BITXOR(EP76,INDEX($HQ$66:$LT$173,$CE77,$HO77-EP$64+1)),)</f>
        <v>236</v>
      </c>
      <c r="EQ77">
        <f t="shared" ref="EQ77" si="663">IFERROR(_xlfn.BITXOR(EQ76,INDEX($HQ$66:$LT$173,$CE77,$HO77-EQ$64+1)),)</f>
        <v>17</v>
      </c>
      <c r="ER77">
        <f t="shared" ref="ER77" si="664">IFERROR(_xlfn.BITXOR(ER76,INDEX($HQ$66:$LT$173,$CE77,$HO77-ER$64+1)),)</f>
        <v>236</v>
      </c>
      <c r="ES77">
        <f t="shared" ref="ES77" si="665">IFERROR(_xlfn.BITXOR(ES76,INDEX($HQ$66:$LT$173,$CE77,$HO77-ES$64+1)),)</f>
        <v>17</v>
      </c>
      <c r="ET77">
        <f t="shared" ref="ET77" si="666">IFERROR(_xlfn.BITXOR(ET76,INDEX($HQ$66:$LT$173,$CE77,$HO77-ET$64+1)),)</f>
        <v>236</v>
      </c>
      <c r="EU77">
        <f t="shared" ref="EU77" si="667">IFERROR(_xlfn.BITXOR(EU76,INDEX($HQ$66:$LT$173,$CE77,$HO77-EU$64+1)),)</f>
        <v>17</v>
      </c>
      <c r="EV77">
        <f t="shared" ref="EV77" si="668">IFERROR(_xlfn.BITXOR(EV76,INDEX($HQ$66:$LT$173,$CE77,$HO77-EV$64+1)),)</f>
        <v>236</v>
      </c>
      <c r="EW77">
        <f t="shared" ref="EW77" si="669">IFERROR(_xlfn.BITXOR(EW76,INDEX($HQ$66:$LT$173,$CE77,$HO77-EW$64+1)),)</f>
        <v>17</v>
      </c>
      <c r="EX77">
        <f t="shared" ref="EX77" si="670">IFERROR(_xlfn.BITXOR(EX76,INDEX($HQ$66:$LT$173,$CE77,$HO77-EX$64+1)),)</f>
        <v>236</v>
      </c>
      <c r="EY77">
        <f t="shared" ref="EY77" si="671">IFERROR(_xlfn.BITXOR(EY76,INDEX($HQ$66:$LT$173,$CE77,$HO77-EY$64+1)),)</f>
        <v>17</v>
      </c>
      <c r="EZ77">
        <f t="shared" ref="EZ77" si="672">IFERROR(_xlfn.BITXOR(EZ76,INDEX($HQ$66:$LT$173,$CE77,$HO77-EZ$64+1)),)</f>
        <v>236</v>
      </c>
      <c r="FA77">
        <f t="shared" ref="FA77" si="673">IFERROR(_xlfn.BITXOR(FA76,INDEX($HQ$66:$LT$173,$CE77,$HO77-FA$64+1)),)</f>
        <v>17</v>
      </c>
      <c r="FB77">
        <f t="shared" ref="FB77" si="674">IFERROR(_xlfn.BITXOR(FB76,INDEX($HQ$66:$LT$173,$CE77,$HO77-FB$64+1)),)</f>
        <v>236</v>
      </c>
      <c r="FC77">
        <f t="shared" ref="FC77" si="675">IFERROR(_xlfn.BITXOR(FC76,INDEX($HQ$66:$LT$173,$CE77,$HO77-FC$64+1)),)</f>
        <v>17</v>
      </c>
      <c r="FD77">
        <f t="shared" ref="FD77" si="676">IFERROR(_xlfn.BITXOR(FD76,INDEX($HQ$66:$LT$173,$CE77,$HO77-FD$64+1)),)</f>
        <v>236</v>
      </c>
      <c r="FE77">
        <f t="shared" ref="FE77" si="677">IFERROR(_xlfn.BITXOR(FE76,INDEX($HQ$66:$LT$173,$CE77,$HO77-FE$64+1)),)</f>
        <v>17</v>
      </c>
      <c r="FF77">
        <f t="shared" ref="FF77" si="678">IFERROR(_xlfn.BITXOR(FF76,INDEX($HQ$66:$LT$173,$CE77,$HO77-FF$64+1)),)</f>
        <v>236</v>
      </c>
      <c r="FG77">
        <f t="shared" ref="FG77" si="679">IFERROR(_xlfn.BITXOR(FG76,INDEX($HQ$66:$LT$173,$CE77,$HO77-FG$64+1)),)</f>
        <v>17</v>
      </c>
      <c r="FH77">
        <f t="shared" ref="FH77" si="680">IFERROR(_xlfn.BITXOR(FH76,INDEX($HQ$66:$LT$173,$CE77,$HO77-FH$64+1)),)</f>
        <v>236</v>
      </c>
      <c r="FI77">
        <f t="shared" ref="FI77" si="681">IFERROR(_xlfn.BITXOR(FI76,INDEX($HQ$66:$LT$173,$CE77,$HO77-FI$64+1)),)</f>
        <v>17</v>
      </c>
      <c r="FJ77">
        <f t="shared" ref="FJ77" si="682">IFERROR(_xlfn.BITXOR(FJ76,INDEX($HQ$66:$LT$173,$CE77,$HO77-FJ$64+1)),)</f>
        <v>236</v>
      </c>
      <c r="FK77">
        <f t="shared" ref="FK77" si="683">IFERROR(_xlfn.BITXOR(FK76,INDEX($HQ$66:$LT$173,$CE77,$HO77-FK$64+1)),)</f>
        <v>17</v>
      </c>
      <c r="FL77">
        <f t="shared" ref="FL77" si="684">IFERROR(_xlfn.BITXOR(FL76,INDEX($HQ$66:$LT$173,$CE77,$HO77-FL$64+1)),)</f>
        <v>236</v>
      </c>
      <c r="FM77">
        <f t="shared" ref="FM77" si="685">IFERROR(_xlfn.BITXOR(FM76,INDEX($HQ$66:$LT$173,$CE77,$HO77-FM$64+1)),)</f>
        <v>17</v>
      </c>
      <c r="FN77">
        <f t="shared" ref="FN77" si="686">IFERROR(_xlfn.BITXOR(FN76,INDEX($HQ$66:$LT$173,$CE77,$HO77-FN$64+1)),)</f>
        <v>236</v>
      </c>
      <c r="FO77">
        <f t="shared" ref="FO77" si="687">IFERROR(_xlfn.BITXOR(FO76,INDEX($HQ$66:$LT$173,$CE77,$HO77-FO$64+1)),)</f>
        <v>17</v>
      </c>
      <c r="FP77">
        <f t="shared" ref="FP77" si="688">IFERROR(_xlfn.BITXOR(FP76,INDEX($HQ$66:$LT$173,$CE77,$HO77-FP$64+1)),)</f>
        <v>236</v>
      </c>
      <c r="FQ77">
        <f t="shared" ref="FQ77" si="689">IFERROR(_xlfn.BITXOR(FQ76,INDEX($HQ$66:$LT$173,$CE77,$HO77-FQ$64+1)),)</f>
        <v>17</v>
      </c>
      <c r="FR77">
        <f t="shared" ref="FR77" si="690">IFERROR(_xlfn.BITXOR(FR76,INDEX($HQ$66:$LT$173,$CE77,$HO77-FR$64+1)),)</f>
        <v>236</v>
      </c>
      <c r="FS77">
        <f t="shared" ref="FS77" si="691">IFERROR(_xlfn.BITXOR(FS76,INDEX($HQ$66:$LT$173,$CE77,$HO77-FS$64+1)),)</f>
        <v>17</v>
      </c>
      <c r="FT77">
        <f t="shared" ref="FT77" si="692">IFERROR(_xlfn.BITXOR(FT76,INDEX($HQ$66:$LT$173,$CE77,$HO77-FT$64+1)),)</f>
        <v>236</v>
      </c>
      <c r="FU77">
        <f t="shared" ref="FU77" si="693">IFERROR(_xlfn.BITXOR(FU76,INDEX($HQ$66:$LT$173,$CE77,$HO77-FU$64+1)),)</f>
        <v>17</v>
      </c>
      <c r="FV77">
        <f t="shared" ref="FV77" si="694">IFERROR(_xlfn.BITXOR(FV76,INDEX($HQ$66:$LT$173,$CE77,$HO77-FV$64+1)),)</f>
        <v>236</v>
      </c>
      <c r="FW77">
        <f t="shared" ref="FW77" si="695">IFERROR(_xlfn.BITXOR(FW76,INDEX($HQ$66:$LT$173,$CE77,$HO77-FW$64+1)),)</f>
        <v>17</v>
      </c>
      <c r="FX77">
        <f t="shared" ref="FX77" si="696">IFERROR(_xlfn.BITXOR(FX76,INDEX($HQ$66:$LT$173,$CE77,$HO77-FX$64+1)),)</f>
        <v>236</v>
      </c>
      <c r="FY77">
        <f t="shared" ref="FY77" si="697">IFERROR(_xlfn.BITXOR(FY76,INDEX($HQ$66:$LT$173,$CE77,$HO77-FY$64+1)),)</f>
        <v>17</v>
      </c>
      <c r="FZ77">
        <f t="shared" ref="FZ77" si="698">IFERROR(_xlfn.BITXOR(FZ76,INDEX($HQ$66:$LT$173,$CE77,$HO77-FZ$64+1)),)</f>
        <v>236</v>
      </c>
      <c r="GA77">
        <f t="shared" ref="GA77" si="699">IFERROR(_xlfn.BITXOR(GA76,INDEX($HQ$66:$LT$173,$CE77,$HO77-GA$64+1)),)</f>
        <v>17</v>
      </c>
      <c r="GB77">
        <f t="shared" ref="GB77" si="700">IFERROR(_xlfn.BITXOR(GB76,INDEX($HQ$66:$LT$173,$CE77,$HO77-GB$64+1)),)</f>
        <v>236</v>
      </c>
      <c r="GC77">
        <f t="shared" ref="GC77" si="701">IFERROR(_xlfn.BITXOR(GC76,INDEX($HQ$66:$LT$173,$CE77,$HO77-GC$64+1)),)</f>
        <v>17</v>
      </c>
      <c r="GD77">
        <f t="shared" ref="GD77" si="702">IFERROR(_xlfn.BITXOR(GD76,INDEX($HQ$66:$LT$173,$CE77,$HO77-GD$64+1)),)</f>
        <v>236</v>
      </c>
      <c r="GE77">
        <f t="shared" ref="GE77" si="703">IFERROR(_xlfn.BITXOR(GE76,INDEX($HQ$66:$LT$173,$CE77,$HO77-GE$64+1)),)</f>
        <v>17</v>
      </c>
      <c r="GF77">
        <f t="shared" ref="GF77" si="704">IFERROR(_xlfn.BITXOR(GF76,INDEX($HQ$66:$LT$173,$CE77,$HO77-GF$64+1)),)</f>
        <v>236</v>
      </c>
      <c r="GG77">
        <f t="shared" ref="GG77" si="705">IFERROR(_xlfn.BITXOR(GG76,INDEX($HQ$66:$LT$173,$CE77,$HO77-GG$64+1)),)</f>
        <v>17</v>
      </c>
      <c r="GH77">
        <f t="shared" ref="GH77" si="706">IFERROR(_xlfn.BITXOR(GH76,INDEX($HQ$66:$LT$173,$CE77,$HO77-GH$64+1)),)</f>
        <v>236</v>
      </c>
      <c r="GI77">
        <f t="shared" ref="GI77" si="707">IFERROR(_xlfn.BITXOR(GI76,INDEX($HQ$66:$LT$173,$CE77,$HO77-GI$64+1)),)</f>
        <v>17</v>
      </c>
      <c r="GJ77">
        <f t="shared" ref="GJ77" si="708">IFERROR(_xlfn.BITXOR(GJ76,INDEX($HQ$66:$LT$173,$CE77,$HO77-GJ$64+1)),)</f>
        <v>0</v>
      </c>
      <c r="GK77">
        <f t="shared" ref="GK77" si="709">IFERROR(_xlfn.BITXOR(GK76,INDEX($HQ$66:$LT$173,$CE77,$HO77-GK$64+1)),)</f>
        <v>0</v>
      </c>
      <c r="GL77">
        <f t="shared" ref="GL77" si="710">IFERROR(_xlfn.BITXOR(GL76,INDEX($HQ$66:$LT$173,$CE77,$HO77-GL$64+1)),)</f>
        <v>0</v>
      </c>
      <c r="GM77">
        <f t="shared" ref="GM77" si="711">IFERROR(_xlfn.BITXOR(GM76,INDEX($HQ$66:$LT$173,$CE77,$HO77-GM$64+1)),)</f>
        <v>0</v>
      </c>
      <c r="GN77">
        <f t="shared" ref="GN77" si="712">IFERROR(_xlfn.BITXOR(GN76,INDEX($HQ$66:$LT$173,$CE77,$HO77-GN$64+1)),)</f>
        <v>0</v>
      </c>
      <c r="GO77">
        <f t="shared" ref="GO77" si="713">IFERROR(_xlfn.BITXOR(GO76,INDEX($HQ$66:$LT$173,$CE77,$HO77-GO$64+1)),)</f>
        <v>0</v>
      </c>
      <c r="GP77">
        <f t="shared" ref="GP77" si="714">IFERROR(_xlfn.BITXOR(GP76,INDEX($HQ$66:$LT$173,$CE77,$HO77-GP$64+1)),)</f>
        <v>0</v>
      </c>
      <c r="GQ77">
        <f t="shared" ref="GQ77" si="715">IFERROR(_xlfn.BITXOR(GQ76,INDEX($HQ$66:$LT$173,$CE77,$HO77-GQ$64+1)),)</f>
        <v>0</v>
      </c>
      <c r="GR77">
        <f t="shared" ref="GR77" si="716">IFERROR(_xlfn.BITXOR(GR76,INDEX($HQ$66:$LT$173,$CE77,$HO77-GR$64+1)),)</f>
        <v>0</v>
      </c>
      <c r="GS77">
        <f t="shared" ref="GS77" si="717">IFERROR(_xlfn.BITXOR(GS76,INDEX($HQ$66:$LT$173,$CE77,$HO77-GS$64+1)),)</f>
        <v>0</v>
      </c>
      <c r="GT77">
        <f t="shared" ref="GT77" si="718">IFERROR(_xlfn.BITXOR(GT76,INDEX($HQ$66:$LT$173,$CE77,$HO77-GT$64+1)),)</f>
        <v>0</v>
      </c>
      <c r="GU77">
        <f t="shared" ref="GU77" si="719">IFERROR(_xlfn.BITXOR(GU76,INDEX($HQ$66:$LT$173,$CE77,$HO77-GU$64+1)),)</f>
        <v>0</v>
      </c>
      <c r="GV77">
        <f t="shared" ref="GV77" si="720">IFERROR(_xlfn.BITXOR(GV76,INDEX($HQ$66:$LT$173,$CE77,$HO77-GV$64+1)),)</f>
        <v>0</v>
      </c>
      <c r="GW77">
        <f t="shared" ref="GW77" si="721">IFERROR(_xlfn.BITXOR(GW76,INDEX($HQ$66:$LT$173,$CE77,$HO77-GW$64+1)),)</f>
        <v>0</v>
      </c>
      <c r="GX77">
        <f t="shared" ref="GX77" si="722">IFERROR(_xlfn.BITXOR(GX76,INDEX($HQ$66:$LT$173,$CE77,$HO77-GX$64+1)),)</f>
        <v>0</v>
      </c>
      <c r="GY77">
        <f t="shared" ref="GY77" si="723">IFERROR(_xlfn.BITXOR(GY76,INDEX($HQ$66:$LT$173,$CE77,$HO77-GY$64+1)),)</f>
        <v>0</v>
      </c>
      <c r="GZ77">
        <f t="shared" ref="GZ77" si="724">IFERROR(_xlfn.BITXOR(GZ76,INDEX($HQ$66:$LT$173,$CE77,$HO77-GZ$64+1)),)</f>
        <v>0</v>
      </c>
      <c r="HA77">
        <f t="shared" ref="HA77" si="725">IFERROR(_xlfn.BITXOR(HA76,INDEX($HQ$66:$LT$173,$CE77,$HO77-HA$64+1)),)</f>
        <v>0</v>
      </c>
      <c r="HB77">
        <f t="shared" ref="HB77" si="726">IFERROR(_xlfn.BITXOR(HB76,INDEX($HQ$66:$LT$173,$CE77,$HO77-HB$64+1)),)</f>
        <v>0</v>
      </c>
      <c r="HC77">
        <f t="shared" ref="HC77" si="727">IFERROR(_xlfn.BITXOR(HC76,INDEX($HQ$66:$LT$173,$CE77,$HO77-HC$64+1)),)</f>
        <v>0</v>
      </c>
      <c r="HD77">
        <f t="shared" ref="HD77" si="728">IFERROR(_xlfn.BITXOR(HD76,INDEX($HQ$66:$LT$173,$CE77,$HO77-HD$64+1)),)</f>
        <v>0</v>
      </c>
      <c r="HE77">
        <f t="shared" ref="HE77" si="729">IFERROR(_xlfn.BITXOR(HE76,INDEX($HQ$66:$LT$173,$CE77,$HO77-HE$64+1)),)</f>
        <v>0</v>
      </c>
      <c r="HF77">
        <f t="shared" ref="HF77" si="730">IFERROR(_xlfn.BITXOR(HF76,INDEX($HQ$66:$LT$173,$CE77,$HO77-HF$64+1)),)</f>
        <v>0</v>
      </c>
      <c r="HG77">
        <f t="shared" ref="HG77" si="731">IFERROR(_xlfn.BITXOR(HG76,INDEX($HQ$66:$LT$173,$CE77,$HO77-HG$64+1)),)</f>
        <v>0</v>
      </c>
      <c r="HH77">
        <f t="shared" ref="HH77" si="732">IFERROR(_xlfn.BITXOR(HH76,INDEX($HQ$66:$LT$173,$CE77,$HO77-HH$64+1)),)</f>
        <v>0</v>
      </c>
      <c r="HI77">
        <f t="shared" ref="HI77" si="733">IFERROR(_xlfn.BITXOR(HI76,INDEX($HQ$66:$LT$173,$CE77,$HO77-HI$64+1)),)</f>
        <v>0</v>
      </c>
      <c r="HK77" s="59" t="str">
        <f t="shared" si="467"/>
        <v/>
      </c>
      <c r="HN77">
        <f t="shared" si="330"/>
        <v>13</v>
      </c>
      <c r="HO77">
        <f t="shared" si="465"/>
        <v>122</v>
      </c>
      <c r="HQ77">
        <f>INDEX(Capacity!$S$3:$T$258,MATCH(MOD(INDEX(Capacity!$V$3:$W$258,MATCH(INDEX($CF76:$HI76,1,$HN76),Capacity!$V$3:$V$258,0),2)+HQ$65,255),Capacity!$S$3:$S$258,0),2)</f>
        <v>108</v>
      </c>
      <c r="HR77">
        <f>INDEX(Capacity!$S$3:$T$258,MATCH(MOD(INDEX(Capacity!$V$3:$W$258,MATCH(INDEX($CF76:$HI76,1,$HN76),Capacity!$V$3:$V$258,0),2)+HR$65,255),Capacity!$S$3:$S$258,0),2)</f>
        <v>252</v>
      </c>
      <c r="HS77">
        <f>INDEX(Capacity!$S$3:$T$258,MATCH(MOD(INDEX(Capacity!$V$3:$W$258,MATCH(INDEX($CF76:$HI76,1,$HN76),Capacity!$V$3:$V$258,0),2)+HS$65,255),Capacity!$S$3:$S$258,0),2)</f>
        <v>59</v>
      </c>
      <c r="HT77">
        <f>INDEX(Capacity!$S$3:$T$258,MATCH(MOD(INDEX(Capacity!$V$3:$W$258,MATCH(INDEX($CF76:$HI76,1,$HN76),Capacity!$V$3:$V$258,0),2)+HT$65,255),Capacity!$S$3:$S$258,0),2)</f>
        <v>146</v>
      </c>
      <c r="HU77">
        <f>INDEX(Capacity!$S$3:$T$258,MATCH(MOD(INDEX(Capacity!$V$3:$W$258,MATCH(INDEX($CF76:$HI76,1,$HN76),Capacity!$V$3:$V$258,0),2)+HU$65,255),Capacity!$S$3:$S$258,0),2)</f>
        <v>173</v>
      </c>
      <c r="HV77">
        <f>INDEX(Capacity!$S$3:$T$258,MATCH(MOD(INDEX(Capacity!$V$3:$W$258,MATCH(INDEX($CF76:$HI76,1,$HN76),Capacity!$V$3:$V$258,0),2)+HV$65,255),Capacity!$S$3:$S$258,0),2)</f>
        <v>67</v>
      </c>
      <c r="HW77">
        <f>INDEX(Capacity!$S$3:$T$258,MATCH(MOD(INDEX(Capacity!$V$3:$W$258,MATCH(INDEX($CF76:$HI76,1,$HN76),Capacity!$V$3:$V$258,0),2)+HW$65,255),Capacity!$S$3:$S$258,0),2)</f>
        <v>219</v>
      </c>
      <c r="HX77">
        <f>INDEX(Capacity!$S$3:$T$258,MATCH(MOD(INDEX(Capacity!$V$3:$W$258,MATCH(INDEX($CF76:$HI76,1,$HN76),Capacity!$V$3:$V$258,0),2)+HX$65,255),Capacity!$S$3:$S$258,0),2)</f>
        <v>31</v>
      </c>
      <c r="HY77">
        <f>INDEX(Capacity!$S$3:$T$258,MATCH(MOD(INDEX(Capacity!$V$3:$W$258,MATCH(INDEX($CF76:$HI76,1,$HN76),Capacity!$V$3:$V$258,0),2)+HY$65,255),Capacity!$S$3:$S$258,0),2)</f>
        <v>205</v>
      </c>
      <c r="HZ77">
        <f>INDEX(Capacity!$S$3:$T$258,MATCH(MOD(INDEX(Capacity!$V$3:$W$258,MATCH(INDEX($CF76:$HI76,1,$HN76),Capacity!$V$3:$V$258,0),2)+HZ$65,255),Capacity!$S$3:$S$258,0),2)</f>
        <v>132</v>
      </c>
      <c r="IA77">
        <f>INDEX(Capacity!$S$3:$T$258,MATCH(MOD(INDEX(Capacity!$V$3:$W$258,MATCH(INDEX($CF76:$HI76,1,$HN76),Capacity!$V$3:$V$258,0),2)+IA$65,255),Capacity!$S$3:$S$258,0),2)</f>
        <v>200</v>
      </c>
      <c r="IB77">
        <f>INDEX(Capacity!$S$3:$T$258,MATCH(MOD(INDEX(Capacity!$V$3:$W$258,MATCH(INDEX($CF76:$HI76,1,$HN76),Capacity!$V$3:$V$258,0),2)+IB$65,255),Capacity!$S$3:$S$258,0),2)</f>
        <v>52</v>
      </c>
      <c r="IC77">
        <f>INDEX(Capacity!$S$3:$T$258,MATCH(MOD(INDEX(Capacity!$V$3:$W$258,MATCH(INDEX($CF76:$HI76,1,$HN76),Capacity!$V$3:$V$258,0),2)+IC$65,255),Capacity!$S$3:$S$258,0),2)</f>
        <v>201</v>
      </c>
      <c r="ID77">
        <f>INDEX(Capacity!$S$3:$T$258,MATCH(MOD(INDEX(Capacity!$V$3:$W$258,MATCH(INDEX($CF76:$HI76,1,$HN76),Capacity!$V$3:$V$258,0),2)+ID$65,255),Capacity!$S$3:$S$258,0),2)</f>
        <v>230</v>
      </c>
      <c r="IE77">
        <f>INDEX(Capacity!$S$3:$T$258,MATCH(MOD(INDEX(Capacity!$V$3:$W$258,MATCH(INDEX($CF76:$HI76,1,$HN76),Capacity!$V$3:$V$258,0),2)+IE$65,255),Capacity!$S$3:$S$258,0),2)</f>
        <v>70</v>
      </c>
      <c r="IF77">
        <f>INDEX(Capacity!$S$3:$T$258,MATCH(MOD(INDEX(Capacity!$V$3:$W$258,MATCH(INDEX($CF76:$HI76,1,$HN76),Capacity!$V$3:$V$258,0),2)+IF$65,255),Capacity!$S$3:$S$258,0),2)</f>
        <v>228</v>
      </c>
      <c r="IG77">
        <f>INDEX(Capacity!$S$3:$T$258,MATCH(MOD(INDEX(Capacity!$V$3:$W$258,MATCH(INDEX($CF76:$HI76,1,$HN76),Capacity!$V$3:$V$258,0),2)+IG$65,255),Capacity!$S$3:$S$258,0),2)</f>
        <v>76</v>
      </c>
      <c r="IH77">
        <f>INDEX(Capacity!$S$3:$T$258,MATCH(MOD(INDEX(Capacity!$V$3:$W$258,MATCH(INDEX($CF76:$HI76,1,$HN76),Capacity!$V$3:$V$258,0),2)+IH$65,255),Capacity!$S$3:$S$258,0),2)</f>
        <v>44</v>
      </c>
      <c r="II77">
        <f>INDEX(Capacity!$S$3:$T$258,MATCH(MOD(INDEX(Capacity!$V$3:$W$258,MATCH(INDEX($CF76:$HI76,1,$HN76),Capacity!$V$3:$V$258,0),2)+II$65,255),Capacity!$S$3:$S$258,0),2)</f>
        <v>158</v>
      </c>
      <c r="IJ77">
        <f>INDEX(Capacity!$S$3:$T$258,MATCH(MOD(INDEX(Capacity!$V$3:$W$258,MATCH(INDEX($CF76:$HI76,1,$HN76),Capacity!$V$3:$V$258,0),2)+IJ$65,255),Capacity!$S$3:$S$258,0),2)</f>
        <v>29</v>
      </c>
      <c r="IK77">
        <f>INDEX(Capacity!$S$3:$T$258,MATCH(MOD(INDEX(Capacity!$V$3:$W$258,MATCH(INDEX($CF76:$HI76,1,$HN76),Capacity!$V$3:$V$258,0),2)+IK$65,255),Capacity!$S$3:$S$258,0),2)</f>
        <v>175</v>
      </c>
      <c r="IL77">
        <f>INDEX(Capacity!$S$3:$T$258,MATCH(MOD(INDEX(Capacity!$V$3:$W$258,MATCH(INDEX($CF76:$HI76,1,$HN76),Capacity!$V$3:$V$258,0),2)+IL$65,255),Capacity!$S$3:$S$258,0),2)</f>
        <v>119</v>
      </c>
      <c r="IM77">
        <f>INDEX(Capacity!$S$3:$T$258,MATCH(MOD(INDEX(Capacity!$V$3:$W$258,MATCH(INDEX($CF76:$HI76,1,$HN76),Capacity!$V$3:$V$258,0),2)+IM$65,255),Capacity!$S$3:$S$258,0),2)</f>
        <v>138</v>
      </c>
      <c r="IN77">
        <f>INDEX(Capacity!$S$3:$T$258,MATCH(MOD(INDEX(Capacity!$V$3:$W$258,MATCH(INDEX($CF76:$HI76,1,$HN76),Capacity!$V$3:$V$258,0),2)+IN$65,255),Capacity!$S$3:$S$258,0),2)</f>
        <v>82</v>
      </c>
      <c r="IO77">
        <f>INDEX(Capacity!$S$3:$T$258,MATCH(MOD(INDEX(Capacity!$V$3:$W$258,MATCH(INDEX($CF76:$HI76,1,$HN76),Capacity!$V$3:$V$258,0),2)+IO$65,255),Capacity!$S$3:$S$258,0),2)</f>
        <v>132</v>
      </c>
      <c r="IP77">
        <f>INDEX(Capacity!$S$3:$T$258,MATCH(MOD(INDEX(Capacity!$V$3:$W$258,MATCH(INDEX($CF76:$HI76,1,$HN76),Capacity!$V$3:$V$258,0),2)+IP$65,255),Capacity!$S$3:$S$258,0),2)</f>
        <v>242</v>
      </c>
      <c r="IQ77">
        <f>INDEX(Capacity!$S$3:$T$258,MATCH(MOD(INDEX(Capacity!$V$3:$W$258,MATCH(INDEX($CF76:$HI76,1,$HN76),Capacity!$V$3:$V$258,0),2)+IQ$65,255),Capacity!$S$3:$S$258,0),2)</f>
        <v>190</v>
      </c>
    </row>
    <row r="78" spans="39:251" x14ac:dyDescent="0.25">
      <c r="CE78" s="7">
        <f t="shared" si="466"/>
        <v>13</v>
      </c>
      <c r="CF78">
        <f t="shared" ref="CF78:CS78" si="734">IFERROR(_xlfn.BITXOR(CF77,INDEX($HQ$66:$LT$173,$CE78,$HO78-CF$64+1)),)</f>
        <v>0</v>
      </c>
      <c r="CG78">
        <f t="shared" si="734"/>
        <v>0</v>
      </c>
      <c r="CH78">
        <f t="shared" si="734"/>
        <v>0</v>
      </c>
      <c r="CI78">
        <f t="shared" si="734"/>
        <v>0</v>
      </c>
      <c r="CJ78">
        <f t="shared" si="734"/>
        <v>0</v>
      </c>
      <c r="CK78">
        <f t="shared" si="734"/>
        <v>0</v>
      </c>
      <c r="CL78">
        <f t="shared" si="734"/>
        <v>0</v>
      </c>
      <c r="CM78">
        <f t="shared" si="734"/>
        <v>0</v>
      </c>
      <c r="CN78">
        <f t="shared" si="734"/>
        <v>0</v>
      </c>
      <c r="CO78">
        <f t="shared" si="734"/>
        <v>0</v>
      </c>
      <c r="CP78">
        <f t="shared" si="734"/>
        <v>0</v>
      </c>
      <c r="CQ78">
        <f t="shared" si="734"/>
        <v>0</v>
      </c>
      <c r="CR78">
        <f t="shared" si="734"/>
        <v>0</v>
      </c>
      <c r="CS78">
        <f t="shared" si="734"/>
        <v>30</v>
      </c>
      <c r="CT78">
        <f>IFERROR(_xlfn.BITXOR(CT77,INDEX($HQ$66:$LT$173,$CE78,$HO78-CT$64+1)),)</f>
        <v>84</v>
      </c>
      <c r="CU78">
        <f t="shared" ref="CU78:FF78" si="735">IFERROR(_xlfn.BITXOR(CU77,INDEX($HQ$66:$LT$173,$CE78,$HO78-CU$64+1)),)</f>
        <v>53</v>
      </c>
      <c r="CV78">
        <f t="shared" si="735"/>
        <v>61</v>
      </c>
      <c r="CW78">
        <f t="shared" si="735"/>
        <v>130</v>
      </c>
      <c r="CX78">
        <f t="shared" si="735"/>
        <v>101</v>
      </c>
      <c r="CY78">
        <f t="shared" si="735"/>
        <v>121</v>
      </c>
      <c r="CZ78">
        <f t="shared" si="735"/>
        <v>136</v>
      </c>
      <c r="DA78">
        <f t="shared" si="735"/>
        <v>233</v>
      </c>
      <c r="DB78">
        <f t="shared" si="735"/>
        <v>124</v>
      </c>
      <c r="DC78">
        <f t="shared" si="735"/>
        <v>61</v>
      </c>
      <c r="DD78">
        <f t="shared" si="735"/>
        <v>35</v>
      </c>
      <c r="DE78">
        <f t="shared" si="735"/>
        <v>198</v>
      </c>
      <c r="DF78">
        <f t="shared" si="735"/>
        <v>180</v>
      </c>
      <c r="DG78">
        <f t="shared" si="735"/>
        <v>169</v>
      </c>
      <c r="DH78">
        <f t="shared" si="735"/>
        <v>234</v>
      </c>
      <c r="DI78">
        <f t="shared" si="735"/>
        <v>178</v>
      </c>
      <c r="DJ78">
        <f t="shared" si="735"/>
        <v>68</v>
      </c>
      <c r="DK78">
        <f t="shared" si="735"/>
        <v>217</v>
      </c>
      <c r="DL78">
        <f t="shared" si="735"/>
        <v>33</v>
      </c>
      <c r="DM78">
        <f t="shared" si="735"/>
        <v>203</v>
      </c>
      <c r="DN78">
        <f t="shared" si="735"/>
        <v>13</v>
      </c>
      <c r="DO78">
        <f t="shared" si="735"/>
        <v>87</v>
      </c>
      <c r="DP78">
        <f t="shared" si="735"/>
        <v>30</v>
      </c>
      <c r="DQ78">
        <f t="shared" si="735"/>
        <v>247</v>
      </c>
      <c r="DR78">
        <f t="shared" si="735"/>
        <v>90</v>
      </c>
      <c r="DS78">
        <f t="shared" si="735"/>
        <v>17</v>
      </c>
      <c r="DT78">
        <f t="shared" si="735"/>
        <v>236</v>
      </c>
      <c r="DU78">
        <f t="shared" si="735"/>
        <v>17</v>
      </c>
      <c r="DV78">
        <f t="shared" si="735"/>
        <v>236</v>
      </c>
      <c r="DW78">
        <f t="shared" si="735"/>
        <v>17</v>
      </c>
      <c r="DX78">
        <f t="shared" si="735"/>
        <v>236</v>
      </c>
      <c r="DY78">
        <f t="shared" si="735"/>
        <v>17</v>
      </c>
      <c r="DZ78">
        <f t="shared" si="735"/>
        <v>236</v>
      </c>
      <c r="EA78">
        <f t="shared" si="735"/>
        <v>17</v>
      </c>
      <c r="EB78">
        <f t="shared" si="735"/>
        <v>236</v>
      </c>
      <c r="EC78">
        <f t="shared" si="735"/>
        <v>17</v>
      </c>
      <c r="ED78">
        <f t="shared" si="735"/>
        <v>236</v>
      </c>
      <c r="EE78">
        <f t="shared" si="735"/>
        <v>17</v>
      </c>
      <c r="EF78">
        <f t="shared" si="735"/>
        <v>236</v>
      </c>
      <c r="EG78">
        <f t="shared" si="735"/>
        <v>17</v>
      </c>
      <c r="EH78">
        <f t="shared" si="735"/>
        <v>236</v>
      </c>
      <c r="EI78">
        <f t="shared" si="735"/>
        <v>17</v>
      </c>
      <c r="EJ78">
        <f t="shared" si="735"/>
        <v>236</v>
      </c>
      <c r="EK78">
        <f t="shared" si="735"/>
        <v>17</v>
      </c>
      <c r="EL78">
        <f t="shared" si="735"/>
        <v>236</v>
      </c>
      <c r="EM78">
        <f t="shared" si="735"/>
        <v>17</v>
      </c>
      <c r="EN78">
        <f t="shared" si="735"/>
        <v>236</v>
      </c>
      <c r="EO78">
        <f t="shared" si="735"/>
        <v>17</v>
      </c>
      <c r="EP78">
        <f t="shared" si="735"/>
        <v>236</v>
      </c>
      <c r="EQ78">
        <f t="shared" si="735"/>
        <v>17</v>
      </c>
      <c r="ER78">
        <f t="shared" si="735"/>
        <v>236</v>
      </c>
      <c r="ES78">
        <f t="shared" si="735"/>
        <v>17</v>
      </c>
      <c r="ET78">
        <f t="shared" si="735"/>
        <v>236</v>
      </c>
      <c r="EU78">
        <f t="shared" si="735"/>
        <v>17</v>
      </c>
      <c r="EV78">
        <f t="shared" si="735"/>
        <v>236</v>
      </c>
      <c r="EW78">
        <f t="shared" si="735"/>
        <v>17</v>
      </c>
      <c r="EX78">
        <f t="shared" si="735"/>
        <v>236</v>
      </c>
      <c r="EY78">
        <f t="shared" si="735"/>
        <v>17</v>
      </c>
      <c r="EZ78">
        <f t="shared" si="735"/>
        <v>236</v>
      </c>
      <c r="FA78">
        <f t="shared" si="735"/>
        <v>17</v>
      </c>
      <c r="FB78">
        <f t="shared" si="735"/>
        <v>236</v>
      </c>
      <c r="FC78">
        <f t="shared" si="735"/>
        <v>17</v>
      </c>
      <c r="FD78">
        <f t="shared" si="735"/>
        <v>236</v>
      </c>
      <c r="FE78">
        <f t="shared" si="735"/>
        <v>17</v>
      </c>
      <c r="FF78">
        <f t="shared" si="735"/>
        <v>236</v>
      </c>
      <c r="FG78">
        <f t="shared" ref="FG78:HI78" si="736">IFERROR(_xlfn.BITXOR(FG77,INDEX($HQ$66:$LT$173,$CE78,$HO78-FG$64+1)),)</f>
        <v>17</v>
      </c>
      <c r="FH78">
        <f t="shared" si="736"/>
        <v>236</v>
      </c>
      <c r="FI78">
        <f t="shared" si="736"/>
        <v>17</v>
      </c>
      <c r="FJ78">
        <f t="shared" si="736"/>
        <v>236</v>
      </c>
      <c r="FK78">
        <f t="shared" si="736"/>
        <v>17</v>
      </c>
      <c r="FL78">
        <f t="shared" si="736"/>
        <v>236</v>
      </c>
      <c r="FM78">
        <f t="shared" si="736"/>
        <v>17</v>
      </c>
      <c r="FN78">
        <f t="shared" si="736"/>
        <v>236</v>
      </c>
      <c r="FO78">
        <f t="shared" si="736"/>
        <v>17</v>
      </c>
      <c r="FP78">
        <f t="shared" si="736"/>
        <v>236</v>
      </c>
      <c r="FQ78">
        <f t="shared" si="736"/>
        <v>17</v>
      </c>
      <c r="FR78">
        <f t="shared" si="736"/>
        <v>236</v>
      </c>
      <c r="FS78">
        <f t="shared" si="736"/>
        <v>17</v>
      </c>
      <c r="FT78">
        <f t="shared" si="736"/>
        <v>236</v>
      </c>
      <c r="FU78">
        <f t="shared" si="736"/>
        <v>17</v>
      </c>
      <c r="FV78">
        <f t="shared" si="736"/>
        <v>236</v>
      </c>
      <c r="FW78">
        <f t="shared" si="736"/>
        <v>17</v>
      </c>
      <c r="FX78">
        <f t="shared" si="736"/>
        <v>236</v>
      </c>
      <c r="FY78">
        <f t="shared" si="736"/>
        <v>17</v>
      </c>
      <c r="FZ78">
        <f t="shared" si="736"/>
        <v>236</v>
      </c>
      <c r="GA78">
        <f t="shared" si="736"/>
        <v>17</v>
      </c>
      <c r="GB78">
        <f t="shared" si="736"/>
        <v>236</v>
      </c>
      <c r="GC78">
        <f t="shared" si="736"/>
        <v>17</v>
      </c>
      <c r="GD78">
        <f t="shared" si="736"/>
        <v>236</v>
      </c>
      <c r="GE78">
        <f t="shared" si="736"/>
        <v>17</v>
      </c>
      <c r="GF78">
        <f t="shared" si="736"/>
        <v>236</v>
      </c>
      <c r="GG78">
        <f t="shared" si="736"/>
        <v>17</v>
      </c>
      <c r="GH78">
        <f t="shared" si="736"/>
        <v>236</v>
      </c>
      <c r="GI78">
        <f t="shared" si="736"/>
        <v>17</v>
      </c>
      <c r="GJ78">
        <f t="shared" si="736"/>
        <v>0</v>
      </c>
      <c r="GK78">
        <f t="shared" si="736"/>
        <v>0</v>
      </c>
      <c r="GL78">
        <f t="shared" si="736"/>
        <v>0</v>
      </c>
      <c r="GM78">
        <f t="shared" si="736"/>
        <v>0</v>
      </c>
      <c r="GN78">
        <f t="shared" si="736"/>
        <v>0</v>
      </c>
      <c r="GO78">
        <f t="shared" si="736"/>
        <v>0</v>
      </c>
      <c r="GP78">
        <f t="shared" si="736"/>
        <v>0</v>
      </c>
      <c r="GQ78">
        <f t="shared" si="736"/>
        <v>0</v>
      </c>
      <c r="GR78">
        <f t="shared" si="736"/>
        <v>0</v>
      </c>
      <c r="GS78">
        <f t="shared" si="736"/>
        <v>0</v>
      </c>
      <c r="GT78">
        <f t="shared" si="736"/>
        <v>0</v>
      </c>
      <c r="GU78">
        <f t="shared" si="736"/>
        <v>0</v>
      </c>
      <c r="GV78">
        <f t="shared" si="736"/>
        <v>0</v>
      </c>
      <c r="GW78">
        <f t="shared" si="736"/>
        <v>0</v>
      </c>
      <c r="GX78">
        <f t="shared" si="736"/>
        <v>0</v>
      </c>
      <c r="GY78">
        <f t="shared" si="736"/>
        <v>0</v>
      </c>
      <c r="GZ78">
        <f t="shared" si="736"/>
        <v>0</v>
      </c>
      <c r="HA78">
        <f t="shared" si="736"/>
        <v>0</v>
      </c>
      <c r="HB78">
        <f t="shared" si="736"/>
        <v>0</v>
      </c>
      <c r="HC78">
        <f t="shared" si="736"/>
        <v>0</v>
      </c>
      <c r="HD78">
        <f t="shared" si="736"/>
        <v>0</v>
      </c>
      <c r="HE78">
        <f t="shared" si="736"/>
        <v>0</v>
      </c>
      <c r="HF78">
        <f t="shared" si="736"/>
        <v>0</v>
      </c>
      <c r="HG78">
        <f t="shared" si="736"/>
        <v>0</v>
      </c>
      <c r="HH78">
        <f t="shared" si="736"/>
        <v>0</v>
      </c>
      <c r="HI78">
        <f t="shared" si="736"/>
        <v>0</v>
      </c>
      <c r="HK78" s="59" t="str">
        <f t="shared" si="467"/>
        <v/>
      </c>
      <c r="HN78">
        <f t="shared" si="330"/>
        <v>14</v>
      </c>
      <c r="HO78">
        <f t="shared" si="465"/>
        <v>121</v>
      </c>
      <c r="HQ78">
        <f>INDEX(Capacity!$S$3:$T$258,MATCH(MOD(INDEX(Capacity!$V$3:$W$258,MATCH(INDEX($CF77:$HI77,1,$HN77),Capacity!$V$3:$V$258,0),2)+HQ$65,255),Capacity!$S$3:$S$258,0),2)</f>
        <v>201</v>
      </c>
      <c r="HR78">
        <f>INDEX(Capacity!$S$3:$T$258,MATCH(MOD(INDEX(Capacity!$V$3:$W$258,MATCH(INDEX($CF77:$HI77,1,$HN77),Capacity!$V$3:$V$258,0),2)+HR$65,255),Capacity!$S$3:$S$258,0),2)</f>
        <v>200</v>
      </c>
      <c r="HS78">
        <f>INDEX(Capacity!$S$3:$T$258,MATCH(MOD(INDEX(Capacity!$V$3:$W$258,MATCH(INDEX($CF77:$HI77,1,$HN77),Capacity!$V$3:$V$258,0),2)+HS$65,255),Capacity!$S$3:$S$258,0),2)</f>
        <v>82</v>
      </c>
      <c r="HT78">
        <f>INDEX(Capacity!$S$3:$T$258,MATCH(MOD(INDEX(Capacity!$V$3:$W$258,MATCH(INDEX($CF77:$HI77,1,$HN77),Capacity!$V$3:$V$258,0),2)+HT$65,255),Capacity!$S$3:$S$258,0),2)</f>
        <v>49</v>
      </c>
      <c r="HU78">
        <f>INDEX(Capacity!$S$3:$T$258,MATCH(MOD(INDEX(Capacity!$V$3:$W$258,MATCH(INDEX($CF77:$HI77,1,$HN77),Capacity!$V$3:$V$258,0),2)+HU$65,255),Capacity!$S$3:$S$258,0),2)</f>
        <v>3</v>
      </c>
      <c r="HV78">
        <f>INDEX(Capacity!$S$3:$T$258,MATCH(MOD(INDEX(Capacity!$V$3:$W$258,MATCH(INDEX($CF77:$HI77,1,$HN77),Capacity!$V$3:$V$258,0),2)+HV$65,255),Capacity!$S$3:$S$258,0),2)</f>
        <v>102</v>
      </c>
      <c r="HW78">
        <f>INDEX(Capacity!$S$3:$T$258,MATCH(MOD(INDEX(Capacity!$V$3:$W$258,MATCH(INDEX($CF77:$HI77,1,$HN77),Capacity!$V$3:$V$258,0),2)+HW$65,255),Capacity!$S$3:$S$258,0),2)</f>
        <v>167</v>
      </c>
      <c r="HX78">
        <f>INDEX(Capacity!$S$3:$T$258,MATCH(MOD(INDEX(Capacity!$V$3:$W$258,MATCH(INDEX($CF77:$HI77,1,$HN77),Capacity!$V$3:$V$258,0),2)+HX$65,255),Capacity!$S$3:$S$258,0),2)</f>
        <v>21</v>
      </c>
      <c r="HY78">
        <f>INDEX(Capacity!$S$3:$T$258,MATCH(MOD(INDEX(Capacity!$V$3:$W$258,MATCH(INDEX($CF77:$HI77,1,$HN77),Capacity!$V$3:$V$258,0),2)+HY$65,255),Capacity!$S$3:$S$258,0),2)</f>
        <v>106</v>
      </c>
      <c r="HZ78">
        <f>INDEX(Capacity!$S$3:$T$258,MATCH(MOD(INDEX(Capacity!$V$3:$W$258,MATCH(INDEX($CF77:$HI77,1,$HN77),Capacity!$V$3:$V$258,0),2)+HZ$65,255),Capacity!$S$3:$S$258,0),2)</f>
        <v>252</v>
      </c>
      <c r="IA78">
        <f>INDEX(Capacity!$S$3:$T$258,MATCH(MOD(INDEX(Capacity!$V$3:$W$258,MATCH(INDEX($CF77:$HI77,1,$HN77),Capacity!$V$3:$V$258,0),2)+IA$65,255),Capacity!$S$3:$S$258,0),2)</f>
        <v>18</v>
      </c>
      <c r="IB78">
        <f>INDEX(Capacity!$S$3:$T$258,MATCH(MOD(INDEX(Capacity!$V$3:$W$258,MATCH(INDEX($CF77:$HI77,1,$HN77),Capacity!$V$3:$V$258,0),2)+IB$65,255),Capacity!$S$3:$S$258,0),2)</f>
        <v>218</v>
      </c>
      <c r="IC78">
        <f>INDEX(Capacity!$S$3:$T$258,MATCH(MOD(INDEX(Capacity!$V$3:$W$258,MATCH(INDEX($CF77:$HI77,1,$HN77),Capacity!$V$3:$V$258,0),2)+IC$65,255),Capacity!$S$3:$S$258,0),2)</f>
        <v>10</v>
      </c>
      <c r="ID78">
        <f>INDEX(Capacity!$S$3:$T$258,MATCH(MOD(INDEX(Capacity!$V$3:$W$258,MATCH(INDEX($CF77:$HI77,1,$HN77),Capacity!$V$3:$V$258,0),2)+ID$65,255),Capacity!$S$3:$S$258,0),2)</f>
        <v>165</v>
      </c>
      <c r="IE78">
        <f>INDEX(Capacity!$S$3:$T$258,MATCH(MOD(INDEX(Capacity!$V$3:$W$258,MATCH(INDEX($CF77:$HI77,1,$HN77),Capacity!$V$3:$V$258,0),2)+IE$65,255),Capacity!$S$3:$S$258,0),2)</f>
        <v>30</v>
      </c>
      <c r="IF78">
        <f>INDEX(Capacity!$S$3:$T$258,MATCH(MOD(INDEX(Capacity!$V$3:$W$258,MATCH(INDEX($CF77:$HI77,1,$HN77),Capacity!$V$3:$V$258,0),2)+IF$65,255),Capacity!$S$3:$S$258,0),2)</f>
        <v>149</v>
      </c>
      <c r="IG78">
        <f>INDEX(Capacity!$S$3:$T$258,MATCH(MOD(INDEX(Capacity!$V$3:$W$258,MATCH(INDEX($CF77:$HI77,1,$HN77),Capacity!$V$3:$V$258,0),2)+IG$65,255),Capacity!$S$3:$S$258,0),2)</f>
        <v>238</v>
      </c>
      <c r="IH78">
        <f>INDEX(Capacity!$S$3:$T$258,MATCH(MOD(INDEX(Capacity!$V$3:$W$258,MATCH(INDEX($CF77:$HI77,1,$HN77),Capacity!$V$3:$V$258,0),2)+IH$65,255),Capacity!$S$3:$S$258,0),2)</f>
        <v>135</v>
      </c>
      <c r="II78">
        <f>INDEX(Capacity!$S$3:$T$258,MATCH(MOD(INDEX(Capacity!$V$3:$W$258,MATCH(INDEX($CF77:$HI77,1,$HN77),Capacity!$V$3:$V$258,0),2)+II$65,255),Capacity!$S$3:$S$258,0),2)</f>
        <v>145</v>
      </c>
      <c r="IJ78">
        <f>INDEX(Capacity!$S$3:$T$258,MATCH(MOD(INDEX(Capacity!$V$3:$W$258,MATCH(INDEX($CF77:$HI77,1,$HN77),Capacity!$V$3:$V$258,0),2)+IJ$65,255),Capacity!$S$3:$S$258,0),2)</f>
        <v>37</v>
      </c>
      <c r="IK78">
        <f>INDEX(Capacity!$S$3:$T$258,MATCH(MOD(INDEX(Capacity!$V$3:$W$258,MATCH(INDEX($CF77:$HI77,1,$HN77),Capacity!$V$3:$V$258,0),2)+IK$65,255),Capacity!$S$3:$S$258,0),2)</f>
        <v>51</v>
      </c>
      <c r="IL78">
        <f>INDEX(Capacity!$S$3:$T$258,MATCH(MOD(INDEX(Capacity!$V$3:$W$258,MATCH(INDEX($CF77:$HI77,1,$HN77),Capacity!$V$3:$V$258,0),2)+IL$65,255),Capacity!$S$3:$S$258,0),2)</f>
        <v>188</v>
      </c>
      <c r="IM78">
        <f>INDEX(Capacity!$S$3:$T$258,MATCH(MOD(INDEX(Capacity!$V$3:$W$258,MATCH(INDEX($CF77:$HI77,1,$HN77),Capacity!$V$3:$V$258,0),2)+IM$65,255),Capacity!$S$3:$S$258,0),2)</f>
        <v>108</v>
      </c>
      <c r="IN78">
        <f>INDEX(Capacity!$S$3:$T$258,MATCH(MOD(INDEX(Capacity!$V$3:$W$258,MATCH(INDEX($CF77:$HI77,1,$HN77),Capacity!$V$3:$V$258,0),2)+IN$65,255),Capacity!$S$3:$S$258,0),2)</f>
        <v>227</v>
      </c>
      <c r="IO78">
        <f>INDEX(Capacity!$S$3:$T$258,MATCH(MOD(INDEX(Capacity!$V$3:$W$258,MATCH(INDEX($CF77:$HI77,1,$HN77),Capacity!$V$3:$V$258,0),2)+IO$65,255),Capacity!$S$3:$S$258,0),2)</f>
        <v>252</v>
      </c>
      <c r="IP78">
        <f>INDEX(Capacity!$S$3:$T$258,MATCH(MOD(INDEX(Capacity!$V$3:$W$258,MATCH(INDEX($CF77:$HI77,1,$HN77),Capacity!$V$3:$V$258,0),2)+IP$65,255),Capacity!$S$3:$S$258,0),2)</f>
        <v>88</v>
      </c>
      <c r="IQ78">
        <f>INDEX(Capacity!$S$3:$T$258,MATCH(MOD(INDEX(Capacity!$V$3:$W$258,MATCH(INDEX($CF77:$HI77,1,$HN77),Capacity!$V$3:$V$258,0),2)+IQ$65,255),Capacity!$S$3:$S$258,0),2)</f>
        <v>182</v>
      </c>
    </row>
    <row r="79" spans="39:251" x14ac:dyDescent="0.25">
      <c r="CE79" s="7">
        <f t="shared" si="466"/>
        <v>14</v>
      </c>
      <c r="CF79">
        <f t="shared" ref="CF79:CF142" si="737">IFERROR(_xlfn.BITXOR(CF78,INDEX($HQ$66:$LT$173,$CE79,$HO79-CF$64+1)),)</f>
        <v>0</v>
      </c>
      <c r="CG79">
        <f t="shared" ref="CG79:CG142" si="738">IFERROR(_xlfn.BITXOR(CG78,INDEX($HQ$66:$LT$173,$CE79,$HO79-CG$64+1)),)</f>
        <v>0</v>
      </c>
      <c r="CH79">
        <f t="shared" ref="CH79:CH142" si="739">IFERROR(_xlfn.BITXOR(CH78,INDEX($HQ$66:$LT$173,$CE79,$HO79-CH$64+1)),)</f>
        <v>0</v>
      </c>
      <c r="CI79">
        <f t="shared" ref="CI79:CI142" si="740">IFERROR(_xlfn.BITXOR(CI78,INDEX($HQ$66:$LT$173,$CE79,$HO79-CI$64+1)),)</f>
        <v>0</v>
      </c>
      <c r="CJ79">
        <f t="shared" ref="CJ79:CJ142" si="741">IFERROR(_xlfn.BITXOR(CJ78,INDEX($HQ$66:$LT$173,$CE79,$HO79-CJ$64+1)),)</f>
        <v>0</v>
      </c>
      <c r="CK79">
        <f t="shared" ref="CK79:CK142" si="742">IFERROR(_xlfn.BITXOR(CK78,INDEX($HQ$66:$LT$173,$CE79,$HO79-CK$64+1)),)</f>
        <v>0</v>
      </c>
      <c r="CL79">
        <f t="shared" ref="CL79:CL142" si="743">IFERROR(_xlfn.BITXOR(CL78,INDEX($HQ$66:$LT$173,$CE79,$HO79-CL$64+1)),)</f>
        <v>0</v>
      </c>
      <c r="CM79">
        <f t="shared" ref="CM79:CM142" si="744">IFERROR(_xlfn.BITXOR(CM78,INDEX($HQ$66:$LT$173,$CE79,$HO79-CM$64+1)),)</f>
        <v>0</v>
      </c>
      <c r="CN79">
        <f t="shared" ref="CN79:CN142" si="745">IFERROR(_xlfn.BITXOR(CN78,INDEX($HQ$66:$LT$173,$CE79,$HO79-CN$64+1)),)</f>
        <v>0</v>
      </c>
      <c r="CO79">
        <f t="shared" ref="CO79:CO142" si="746">IFERROR(_xlfn.BITXOR(CO78,INDEX($HQ$66:$LT$173,$CE79,$HO79-CO$64+1)),)</f>
        <v>0</v>
      </c>
      <c r="CP79">
        <f t="shared" ref="CP79:CP142" si="747">IFERROR(_xlfn.BITXOR(CP78,INDEX($HQ$66:$LT$173,$CE79,$HO79-CP$64+1)),)</f>
        <v>0</v>
      </c>
      <c r="CQ79">
        <f t="shared" ref="CQ79:CQ142" si="748">IFERROR(_xlfn.BITXOR(CQ78,INDEX($HQ$66:$LT$173,$CE79,$HO79-CQ$64+1)),)</f>
        <v>0</v>
      </c>
      <c r="CR79">
        <f t="shared" ref="CR79:CR142" si="749">IFERROR(_xlfn.BITXOR(CR78,INDEX($HQ$66:$LT$173,$CE79,$HO79-CR$64+1)),)</f>
        <v>0</v>
      </c>
      <c r="CS79">
        <f t="shared" ref="CS79:CS142" si="750">IFERROR(_xlfn.BITXOR(CS78,INDEX($HQ$66:$LT$173,$CE79,$HO79-CS$64+1)),)</f>
        <v>0</v>
      </c>
      <c r="CT79">
        <f t="shared" ref="CT79:CT142" si="751">IFERROR(_xlfn.BITXOR(CT78,INDEX($HQ$66:$LT$173,$CE79,$HO79-CT$64+1)),)</f>
        <v>98</v>
      </c>
      <c r="CU79">
        <f t="shared" ref="CU79:CU142" si="752">IFERROR(_xlfn.BITXOR(CU78,INDEX($HQ$66:$LT$173,$CE79,$HO79-CU$64+1)),)</f>
        <v>13</v>
      </c>
      <c r="CV79">
        <f t="shared" ref="CV79:CV142" si="753">IFERROR(_xlfn.BITXOR(CV78,INDEX($HQ$66:$LT$173,$CE79,$HO79-CV$64+1)),)</f>
        <v>198</v>
      </c>
      <c r="CW79">
        <f t="shared" ref="CW79:CW142" si="754">IFERROR(_xlfn.BITXOR(CW78,INDEX($HQ$66:$LT$173,$CE79,$HO79-CW$64+1)),)</f>
        <v>250</v>
      </c>
      <c r="CX79">
        <f t="shared" ref="CX79:CX142" si="755">IFERROR(_xlfn.BITXOR(CX78,INDEX($HQ$66:$LT$173,$CE79,$HO79-CX$64+1)),)</f>
        <v>46</v>
      </c>
      <c r="CY79">
        <f t="shared" ref="CY79:CY142" si="756">IFERROR(_xlfn.BITXOR(CY78,INDEX($HQ$66:$LT$173,$CE79,$HO79-CY$64+1)),)</f>
        <v>113</v>
      </c>
      <c r="CZ79">
        <f t="shared" ref="CZ79:CZ142" si="757">IFERROR(_xlfn.BITXOR(CZ78,INDEX($HQ$66:$LT$173,$CE79,$HO79-CZ$64+1)),)</f>
        <v>186</v>
      </c>
      <c r="DA79">
        <f t="shared" ref="DA79:DA142" si="758">IFERROR(_xlfn.BITXOR(DA78,INDEX($HQ$66:$LT$173,$CE79,$HO79-DA$64+1)),)</f>
        <v>95</v>
      </c>
      <c r="DB79">
        <f t="shared" ref="DB79:DB142" si="759">IFERROR(_xlfn.BITXOR(DB78,INDEX($HQ$66:$LT$173,$CE79,$HO79-DB$64+1)),)</f>
        <v>57</v>
      </c>
      <c r="DC79">
        <f t="shared" ref="DC79:DC142" si="760">IFERROR(_xlfn.BITXOR(DC78,INDEX($HQ$66:$LT$173,$CE79,$HO79-DC$64+1)),)</f>
        <v>215</v>
      </c>
      <c r="DD79">
        <f t="shared" ref="DD79:DD142" si="761">IFERROR(_xlfn.BITXOR(DD78,INDEX($HQ$66:$LT$173,$CE79,$HO79-DD$64+1)),)</f>
        <v>255</v>
      </c>
      <c r="DE79">
        <f t="shared" ref="DE79:DE142" si="762">IFERROR(_xlfn.BITXOR(DE78,INDEX($HQ$66:$LT$173,$CE79,$HO79-DE$64+1)),)</f>
        <v>203</v>
      </c>
      <c r="DF79">
        <f t="shared" ref="DF79:DF142" si="763">IFERROR(_xlfn.BITXOR(DF78,INDEX($HQ$66:$LT$173,$CE79,$HO79-DF$64+1)),)</f>
        <v>236</v>
      </c>
      <c r="DG79">
        <f t="shared" ref="DG79:DG142" si="764">IFERROR(_xlfn.BITXOR(DG78,INDEX($HQ$66:$LT$173,$CE79,$HO79-DG$64+1)),)</f>
        <v>190</v>
      </c>
      <c r="DH79">
        <f t="shared" ref="DH79:DH142" si="765">IFERROR(_xlfn.BITXOR(DH78,INDEX($HQ$66:$LT$173,$CE79,$HO79-DH$64+1)),)</f>
        <v>97</v>
      </c>
      <c r="DI79">
        <f t="shared" ref="DI79:DI142" si="766">IFERROR(_xlfn.BITXOR(DI78,INDEX($HQ$66:$LT$173,$CE79,$HO79-DI$64+1)),)</f>
        <v>29</v>
      </c>
      <c r="DJ79">
        <f t="shared" ref="DJ79:DJ142" si="767">IFERROR(_xlfn.BITXOR(DJ78,INDEX($HQ$66:$LT$173,$CE79,$HO79-DJ$64+1)),)</f>
        <v>37</v>
      </c>
      <c r="DK79">
        <f t="shared" ref="DK79:DK142" si="768">IFERROR(_xlfn.BITXOR(DK78,INDEX($HQ$66:$LT$173,$CE79,$HO79-DK$64+1)),)</f>
        <v>242</v>
      </c>
      <c r="DL79">
        <f t="shared" ref="DL79:DL142" si="769">IFERROR(_xlfn.BITXOR(DL78,INDEX($HQ$66:$LT$173,$CE79,$HO79-DL$64+1)),)</f>
        <v>192</v>
      </c>
      <c r="DM79">
        <f t="shared" ref="DM79:DM142" si="770">IFERROR(_xlfn.BITXOR(DM78,INDEX($HQ$66:$LT$173,$CE79,$HO79-DM$64+1)),)</f>
        <v>96</v>
      </c>
      <c r="DN79">
        <f t="shared" ref="DN79:DN142" si="771">IFERROR(_xlfn.BITXOR(DN78,INDEX($HQ$66:$LT$173,$CE79,$HO79-DN$64+1)),)</f>
        <v>154</v>
      </c>
      <c r="DO79">
        <f t="shared" ref="DO79:DO142" si="772">IFERROR(_xlfn.BITXOR(DO78,INDEX($HQ$66:$LT$173,$CE79,$HO79-DO$64+1)),)</f>
        <v>17</v>
      </c>
      <c r="DP79">
        <f t="shared" ref="DP79:DP142" si="773">IFERROR(_xlfn.BITXOR(DP78,INDEX($HQ$66:$LT$173,$CE79,$HO79-DP$64+1)),)</f>
        <v>100</v>
      </c>
      <c r="DQ79">
        <f t="shared" ref="DQ79:DQ142" si="774">IFERROR(_xlfn.BITXOR(DQ78,INDEX($HQ$66:$LT$173,$CE79,$HO79-DQ$64+1)),)</f>
        <v>178</v>
      </c>
      <c r="DR79">
        <f t="shared" ref="DR79:DR142" si="775">IFERROR(_xlfn.BITXOR(DR78,INDEX($HQ$66:$LT$173,$CE79,$HO79-DR$64+1)),)</f>
        <v>111</v>
      </c>
      <c r="DS79">
        <f t="shared" ref="DS79:DS142" si="776">IFERROR(_xlfn.BITXOR(DS78,INDEX($HQ$66:$LT$173,$CE79,$HO79-DS$64+1)),)</f>
        <v>139</v>
      </c>
      <c r="DT79">
        <f t="shared" ref="DT79:DT142" si="777">IFERROR(_xlfn.BITXOR(DT78,INDEX($HQ$66:$LT$173,$CE79,$HO79-DT$64+1)),)</f>
        <v>236</v>
      </c>
      <c r="DU79">
        <f t="shared" ref="DU79:DU142" si="778">IFERROR(_xlfn.BITXOR(DU78,INDEX($HQ$66:$LT$173,$CE79,$HO79-DU$64+1)),)</f>
        <v>17</v>
      </c>
      <c r="DV79">
        <f t="shared" ref="DV79:DV142" si="779">IFERROR(_xlfn.BITXOR(DV78,INDEX($HQ$66:$LT$173,$CE79,$HO79-DV$64+1)),)</f>
        <v>236</v>
      </c>
      <c r="DW79">
        <f t="shared" ref="DW79:DW142" si="780">IFERROR(_xlfn.BITXOR(DW78,INDEX($HQ$66:$LT$173,$CE79,$HO79-DW$64+1)),)</f>
        <v>17</v>
      </c>
      <c r="DX79">
        <f t="shared" ref="DX79:DX142" si="781">IFERROR(_xlfn.BITXOR(DX78,INDEX($HQ$66:$LT$173,$CE79,$HO79-DX$64+1)),)</f>
        <v>236</v>
      </c>
      <c r="DY79">
        <f t="shared" ref="DY79:DY142" si="782">IFERROR(_xlfn.BITXOR(DY78,INDEX($HQ$66:$LT$173,$CE79,$HO79-DY$64+1)),)</f>
        <v>17</v>
      </c>
      <c r="DZ79">
        <f t="shared" ref="DZ79:DZ142" si="783">IFERROR(_xlfn.BITXOR(DZ78,INDEX($HQ$66:$LT$173,$CE79,$HO79-DZ$64+1)),)</f>
        <v>236</v>
      </c>
      <c r="EA79">
        <f t="shared" ref="EA79:EA142" si="784">IFERROR(_xlfn.BITXOR(EA78,INDEX($HQ$66:$LT$173,$CE79,$HO79-EA$64+1)),)</f>
        <v>17</v>
      </c>
      <c r="EB79">
        <f t="shared" ref="EB79:EB142" si="785">IFERROR(_xlfn.BITXOR(EB78,INDEX($HQ$66:$LT$173,$CE79,$HO79-EB$64+1)),)</f>
        <v>236</v>
      </c>
      <c r="EC79">
        <f t="shared" ref="EC79:EC142" si="786">IFERROR(_xlfn.BITXOR(EC78,INDEX($HQ$66:$LT$173,$CE79,$HO79-EC$64+1)),)</f>
        <v>17</v>
      </c>
      <c r="ED79">
        <f t="shared" ref="ED79:ED142" si="787">IFERROR(_xlfn.BITXOR(ED78,INDEX($HQ$66:$LT$173,$CE79,$HO79-ED$64+1)),)</f>
        <v>236</v>
      </c>
      <c r="EE79">
        <f t="shared" ref="EE79:EE142" si="788">IFERROR(_xlfn.BITXOR(EE78,INDEX($HQ$66:$LT$173,$CE79,$HO79-EE$64+1)),)</f>
        <v>17</v>
      </c>
      <c r="EF79">
        <f t="shared" ref="EF79:EF142" si="789">IFERROR(_xlfn.BITXOR(EF78,INDEX($HQ$66:$LT$173,$CE79,$HO79-EF$64+1)),)</f>
        <v>236</v>
      </c>
      <c r="EG79">
        <f t="shared" ref="EG79:EG142" si="790">IFERROR(_xlfn.BITXOR(EG78,INDEX($HQ$66:$LT$173,$CE79,$HO79-EG$64+1)),)</f>
        <v>17</v>
      </c>
      <c r="EH79">
        <f t="shared" ref="EH79:EH142" si="791">IFERROR(_xlfn.BITXOR(EH78,INDEX($HQ$66:$LT$173,$CE79,$HO79-EH$64+1)),)</f>
        <v>236</v>
      </c>
      <c r="EI79">
        <f t="shared" ref="EI79:EI142" si="792">IFERROR(_xlfn.BITXOR(EI78,INDEX($HQ$66:$LT$173,$CE79,$HO79-EI$64+1)),)</f>
        <v>17</v>
      </c>
      <c r="EJ79">
        <f t="shared" ref="EJ79:EJ142" si="793">IFERROR(_xlfn.BITXOR(EJ78,INDEX($HQ$66:$LT$173,$CE79,$HO79-EJ$64+1)),)</f>
        <v>236</v>
      </c>
      <c r="EK79">
        <f t="shared" ref="EK79:EK142" si="794">IFERROR(_xlfn.BITXOR(EK78,INDEX($HQ$66:$LT$173,$CE79,$HO79-EK$64+1)),)</f>
        <v>17</v>
      </c>
      <c r="EL79">
        <f t="shared" ref="EL79:EL142" si="795">IFERROR(_xlfn.BITXOR(EL78,INDEX($HQ$66:$LT$173,$CE79,$HO79-EL$64+1)),)</f>
        <v>236</v>
      </c>
      <c r="EM79">
        <f t="shared" ref="EM79:EM142" si="796">IFERROR(_xlfn.BITXOR(EM78,INDEX($HQ$66:$LT$173,$CE79,$HO79-EM$64+1)),)</f>
        <v>17</v>
      </c>
      <c r="EN79">
        <f t="shared" ref="EN79:EN142" si="797">IFERROR(_xlfn.BITXOR(EN78,INDEX($HQ$66:$LT$173,$CE79,$HO79-EN$64+1)),)</f>
        <v>236</v>
      </c>
      <c r="EO79">
        <f t="shared" ref="EO79:EO142" si="798">IFERROR(_xlfn.BITXOR(EO78,INDEX($HQ$66:$LT$173,$CE79,$HO79-EO$64+1)),)</f>
        <v>17</v>
      </c>
      <c r="EP79">
        <f t="shared" ref="EP79:EP142" si="799">IFERROR(_xlfn.BITXOR(EP78,INDEX($HQ$66:$LT$173,$CE79,$HO79-EP$64+1)),)</f>
        <v>236</v>
      </c>
      <c r="EQ79">
        <f t="shared" ref="EQ79:EQ142" si="800">IFERROR(_xlfn.BITXOR(EQ78,INDEX($HQ$66:$LT$173,$CE79,$HO79-EQ$64+1)),)</f>
        <v>17</v>
      </c>
      <c r="ER79">
        <f t="shared" ref="ER79:ER142" si="801">IFERROR(_xlfn.BITXOR(ER78,INDEX($HQ$66:$LT$173,$CE79,$HO79-ER$64+1)),)</f>
        <v>236</v>
      </c>
      <c r="ES79">
        <f t="shared" ref="ES79:ES142" si="802">IFERROR(_xlfn.BITXOR(ES78,INDEX($HQ$66:$LT$173,$CE79,$HO79-ES$64+1)),)</f>
        <v>17</v>
      </c>
      <c r="ET79">
        <f t="shared" ref="ET79:ET142" si="803">IFERROR(_xlfn.BITXOR(ET78,INDEX($HQ$66:$LT$173,$CE79,$HO79-ET$64+1)),)</f>
        <v>236</v>
      </c>
      <c r="EU79">
        <f t="shared" ref="EU79:EU142" si="804">IFERROR(_xlfn.BITXOR(EU78,INDEX($HQ$66:$LT$173,$CE79,$HO79-EU$64+1)),)</f>
        <v>17</v>
      </c>
      <c r="EV79">
        <f t="shared" ref="EV79:EV142" si="805">IFERROR(_xlfn.BITXOR(EV78,INDEX($HQ$66:$LT$173,$CE79,$HO79-EV$64+1)),)</f>
        <v>236</v>
      </c>
      <c r="EW79">
        <f t="shared" ref="EW79:EW142" si="806">IFERROR(_xlfn.BITXOR(EW78,INDEX($HQ$66:$LT$173,$CE79,$HO79-EW$64+1)),)</f>
        <v>17</v>
      </c>
      <c r="EX79">
        <f t="shared" ref="EX79:EX142" si="807">IFERROR(_xlfn.BITXOR(EX78,INDEX($HQ$66:$LT$173,$CE79,$HO79-EX$64+1)),)</f>
        <v>236</v>
      </c>
      <c r="EY79">
        <f t="shared" ref="EY79:EY142" si="808">IFERROR(_xlfn.BITXOR(EY78,INDEX($HQ$66:$LT$173,$CE79,$HO79-EY$64+1)),)</f>
        <v>17</v>
      </c>
      <c r="EZ79">
        <f t="shared" ref="EZ79:EZ142" si="809">IFERROR(_xlfn.BITXOR(EZ78,INDEX($HQ$66:$LT$173,$CE79,$HO79-EZ$64+1)),)</f>
        <v>236</v>
      </c>
      <c r="FA79">
        <f t="shared" ref="FA79:FA142" si="810">IFERROR(_xlfn.BITXOR(FA78,INDEX($HQ$66:$LT$173,$CE79,$HO79-FA$64+1)),)</f>
        <v>17</v>
      </c>
      <c r="FB79">
        <f t="shared" ref="FB79:FB142" si="811">IFERROR(_xlfn.BITXOR(FB78,INDEX($HQ$66:$LT$173,$CE79,$HO79-FB$64+1)),)</f>
        <v>236</v>
      </c>
      <c r="FC79">
        <f t="shared" ref="FC79:FC142" si="812">IFERROR(_xlfn.BITXOR(FC78,INDEX($HQ$66:$LT$173,$CE79,$HO79-FC$64+1)),)</f>
        <v>17</v>
      </c>
      <c r="FD79">
        <f t="shared" ref="FD79:FD142" si="813">IFERROR(_xlfn.BITXOR(FD78,INDEX($HQ$66:$LT$173,$CE79,$HO79-FD$64+1)),)</f>
        <v>236</v>
      </c>
      <c r="FE79">
        <f t="shared" ref="FE79:FE142" si="814">IFERROR(_xlfn.BITXOR(FE78,INDEX($HQ$66:$LT$173,$CE79,$HO79-FE$64+1)),)</f>
        <v>17</v>
      </c>
      <c r="FF79">
        <f t="shared" ref="FF79:FF142" si="815">IFERROR(_xlfn.BITXOR(FF78,INDEX($HQ$66:$LT$173,$CE79,$HO79-FF$64+1)),)</f>
        <v>236</v>
      </c>
      <c r="FG79">
        <f t="shared" ref="FG79:FG142" si="816">IFERROR(_xlfn.BITXOR(FG78,INDEX($HQ$66:$LT$173,$CE79,$HO79-FG$64+1)),)</f>
        <v>17</v>
      </c>
      <c r="FH79">
        <f t="shared" ref="FH79:FH142" si="817">IFERROR(_xlfn.BITXOR(FH78,INDEX($HQ$66:$LT$173,$CE79,$HO79-FH$64+1)),)</f>
        <v>236</v>
      </c>
      <c r="FI79">
        <f t="shared" ref="FI79:FI142" si="818">IFERROR(_xlfn.BITXOR(FI78,INDEX($HQ$66:$LT$173,$CE79,$HO79-FI$64+1)),)</f>
        <v>17</v>
      </c>
      <c r="FJ79">
        <f t="shared" ref="FJ79:FJ142" si="819">IFERROR(_xlfn.BITXOR(FJ78,INDEX($HQ$66:$LT$173,$CE79,$HO79-FJ$64+1)),)</f>
        <v>236</v>
      </c>
      <c r="FK79">
        <f t="shared" ref="FK79:FK142" si="820">IFERROR(_xlfn.BITXOR(FK78,INDEX($HQ$66:$LT$173,$CE79,$HO79-FK$64+1)),)</f>
        <v>17</v>
      </c>
      <c r="FL79">
        <f t="shared" ref="FL79:FL142" si="821">IFERROR(_xlfn.BITXOR(FL78,INDEX($HQ$66:$LT$173,$CE79,$HO79-FL$64+1)),)</f>
        <v>236</v>
      </c>
      <c r="FM79">
        <f t="shared" ref="FM79:FM142" si="822">IFERROR(_xlfn.BITXOR(FM78,INDEX($HQ$66:$LT$173,$CE79,$HO79-FM$64+1)),)</f>
        <v>17</v>
      </c>
      <c r="FN79">
        <f t="shared" ref="FN79:FN142" si="823">IFERROR(_xlfn.BITXOR(FN78,INDEX($HQ$66:$LT$173,$CE79,$HO79-FN$64+1)),)</f>
        <v>236</v>
      </c>
      <c r="FO79">
        <f t="shared" ref="FO79:FO142" si="824">IFERROR(_xlfn.BITXOR(FO78,INDEX($HQ$66:$LT$173,$CE79,$HO79-FO$64+1)),)</f>
        <v>17</v>
      </c>
      <c r="FP79">
        <f t="shared" ref="FP79:FP142" si="825">IFERROR(_xlfn.BITXOR(FP78,INDEX($HQ$66:$LT$173,$CE79,$HO79-FP$64+1)),)</f>
        <v>236</v>
      </c>
      <c r="FQ79">
        <f t="shared" ref="FQ79:FQ142" si="826">IFERROR(_xlfn.BITXOR(FQ78,INDEX($HQ$66:$LT$173,$CE79,$HO79-FQ$64+1)),)</f>
        <v>17</v>
      </c>
      <c r="FR79">
        <f t="shared" ref="FR79:FR142" si="827">IFERROR(_xlfn.BITXOR(FR78,INDEX($HQ$66:$LT$173,$CE79,$HO79-FR$64+1)),)</f>
        <v>236</v>
      </c>
      <c r="FS79">
        <f t="shared" ref="FS79:FS142" si="828">IFERROR(_xlfn.BITXOR(FS78,INDEX($HQ$66:$LT$173,$CE79,$HO79-FS$64+1)),)</f>
        <v>17</v>
      </c>
      <c r="FT79">
        <f t="shared" ref="FT79:FT142" si="829">IFERROR(_xlfn.BITXOR(FT78,INDEX($HQ$66:$LT$173,$CE79,$HO79-FT$64+1)),)</f>
        <v>236</v>
      </c>
      <c r="FU79">
        <f t="shared" ref="FU79:FU142" si="830">IFERROR(_xlfn.BITXOR(FU78,INDEX($HQ$66:$LT$173,$CE79,$HO79-FU$64+1)),)</f>
        <v>17</v>
      </c>
      <c r="FV79">
        <f t="shared" ref="FV79:FV142" si="831">IFERROR(_xlfn.BITXOR(FV78,INDEX($HQ$66:$LT$173,$CE79,$HO79-FV$64+1)),)</f>
        <v>236</v>
      </c>
      <c r="FW79">
        <f t="shared" ref="FW79:FW142" si="832">IFERROR(_xlfn.BITXOR(FW78,INDEX($HQ$66:$LT$173,$CE79,$HO79-FW$64+1)),)</f>
        <v>17</v>
      </c>
      <c r="FX79">
        <f t="shared" ref="FX79:FX142" si="833">IFERROR(_xlfn.BITXOR(FX78,INDEX($HQ$66:$LT$173,$CE79,$HO79-FX$64+1)),)</f>
        <v>236</v>
      </c>
      <c r="FY79">
        <f t="shared" ref="FY79:FY142" si="834">IFERROR(_xlfn.BITXOR(FY78,INDEX($HQ$66:$LT$173,$CE79,$HO79-FY$64+1)),)</f>
        <v>17</v>
      </c>
      <c r="FZ79">
        <f t="shared" ref="FZ79:FZ142" si="835">IFERROR(_xlfn.BITXOR(FZ78,INDEX($HQ$66:$LT$173,$CE79,$HO79-FZ$64+1)),)</f>
        <v>236</v>
      </c>
      <c r="GA79">
        <f t="shared" ref="GA79:GA142" si="836">IFERROR(_xlfn.BITXOR(GA78,INDEX($HQ$66:$LT$173,$CE79,$HO79-GA$64+1)),)</f>
        <v>17</v>
      </c>
      <c r="GB79">
        <f t="shared" ref="GB79:GB142" si="837">IFERROR(_xlfn.BITXOR(GB78,INDEX($HQ$66:$LT$173,$CE79,$HO79-GB$64+1)),)</f>
        <v>236</v>
      </c>
      <c r="GC79">
        <f t="shared" ref="GC79:GC142" si="838">IFERROR(_xlfn.BITXOR(GC78,INDEX($HQ$66:$LT$173,$CE79,$HO79-GC$64+1)),)</f>
        <v>17</v>
      </c>
      <c r="GD79">
        <f t="shared" ref="GD79:GD142" si="839">IFERROR(_xlfn.BITXOR(GD78,INDEX($HQ$66:$LT$173,$CE79,$HO79-GD$64+1)),)</f>
        <v>236</v>
      </c>
      <c r="GE79">
        <f t="shared" ref="GE79:GE142" si="840">IFERROR(_xlfn.BITXOR(GE78,INDEX($HQ$66:$LT$173,$CE79,$HO79-GE$64+1)),)</f>
        <v>17</v>
      </c>
      <c r="GF79">
        <f t="shared" ref="GF79:GF142" si="841">IFERROR(_xlfn.BITXOR(GF78,INDEX($HQ$66:$LT$173,$CE79,$HO79-GF$64+1)),)</f>
        <v>236</v>
      </c>
      <c r="GG79">
        <f t="shared" ref="GG79:GG142" si="842">IFERROR(_xlfn.BITXOR(GG78,INDEX($HQ$66:$LT$173,$CE79,$HO79-GG$64+1)),)</f>
        <v>17</v>
      </c>
      <c r="GH79">
        <f t="shared" ref="GH79:GH142" si="843">IFERROR(_xlfn.BITXOR(GH78,INDEX($HQ$66:$LT$173,$CE79,$HO79-GH$64+1)),)</f>
        <v>236</v>
      </c>
      <c r="GI79">
        <f t="shared" ref="GI79:GI142" si="844">IFERROR(_xlfn.BITXOR(GI78,INDEX($HQ$66:$LT$173,$CE79,$HO79-GI$64+1)),)</f>
        <v>17</v>
      </c>
      <c r="GJ79">
        <f t="shared" ref="GJ79:GJ142" si="845">IFERROR(_xlfn.BITXOR(GJ78,INDEX($HQ$66:$LT$173,$CE79,$HO79-GJ$64+1)),)</f>
        <v>0</v>
      </c>
      <c r="GK79">
        <f t="shared" ref="GK79:GK142" si="846">IFERROR(_xlfn.BITXOR(GK78,INDEX($HQ$66:$LT$173,$CE79,$HO79-GK$64+1)),)</f>
        <v>0</v>
      </c>
      <c r="GL79">
        <f t="shared" ref="GL79:GL142" si="847">IFERROR(_xlfn.BITXOR(GL78,INDEX($HQ$66:$LT$173,$CE79,$HO79-GL$64+1)),)</f>
        <v>0</v>
      </c>
      <c r="GM79">
        <f t="shared" ref="GM79:GM142" si="848">IFERROR(_xlfn.BITXOR(GM78,INDEX($HQ$66:$LT$173,$CE79,$HO79-GM$64+1)),)</f>
        <v>0</v>
      </c>
      <c r="GN79">
        <f t="shared" ref="GN79:GN142" si="849">IFERROR(_xlfn.BITXOR(GN78,INDEX($HQ$66:$LT$173,$CE79,$HO79-GN$64+1)),)</f>
        <v>0</v>
      </c>
      <c r="GO79">
        <f t="shared" ref="GO79:GO142" si="850">IFERROR(_xlfn.BITXOR(GO78,INDEX($HQ$66:$LT$173,$CE79,$HO79-GO$64+1)),)</f>
        <v>0</v>
      </c>
      <c r="GP79">
        <f t="shared" ref="GP79:GP142" si="851">IFERROR(_xlfn.BITXOR(GP78,INDEX($HQ$66:$LT$173,$CE79,$HO79-GP$64+1)),)</f>
        <v>0</v>
      </c>
      <c r="GQ79">
        <f t="shared" ref="GQ79:GQ142" si="852">IFERROR(_xlfn.BITXOR(GQ78,INDEX($HQ$66:$LT$173,$CE79,$HO79-GQ$64+1)),)</f>
        <v>0</v>
      </c>
      <c r="GR79">
        <f t="shared" ref="GR79:GR142" si="853">IFERROR(_xlfn.BITXOR(GR78,INDEX($HQ$66:$LT$173,$CE79,$HO79-GR$64+1)),)</f>
        <v>0</v>
      </c>
      <c r="GS79">
        <f t="shared" ref="GS79:GS142" si="854">IFERROR(_xlfn.BITXOR(GS78,INDEX($HQ$66:$LT$173,$CE79,$HO79-GS$64+1)),)</f>
        <v>0</v>
      </c>
      <c r="GT79">
        <f t="shared" ref="GT79:GT142" si="855">IFERROR(_xlfn.BITXOR(GT78,INDEX($HQ$66:$LT$173,$CE79,$HO79-GT$64+1)),)</f>
        <v>0</v>
      </c>
      <c r="GU79">
        <f t="shared" ref="GU79:GU142" si="856">IFERROR(_xlfn.BITXOR(GU78,INDEX($HQ$66:$LT$173,$CE79,$HO79-GU$64+1)),)</f>
        <v>0</v>
      </c>
      <c r="GV79">
        <f t="shared" ref="GV79:GV142" si="857">IFERROR(_xlfn.BITXOR(GV78,INDEX($HQ$66:$LT$173,$CE79,$HO79-GV$64+1)),)</f>
        <v>0</v>
      </c>
      <c r="GW79">
        <f t="shared" ref="GW79:GW142" si="858">IFERROR(_xlfn.BITXOR(GW78,INDEX($HQ$66:$LT$173,$CE79,$HO79-GW$64+1)),)</f>
        <v>0</v>
      </c>
      <c r="GX79">
        <f t="shared" ref="GX79:GX142" si="859">IFERROR(_xlfn.BITXOR(GX78,INDEX($HQ$66:$LT$173,$CE79,$HO79-GX$64+1)),)</f>
        <v>0</v>
      </c>
      <c r="GY79">
        <f t="shared" ref="GY79:GY142" si="860">IFERROR(_xlfn.BITXOR(GY78,INDEX($HQ$66:$LT$173,$CE79,$HO79-GY$64+1)),)</f>
        <v>0</v>
      </c>
      <c r="GZ79">
        <f t="shared" ref="GZ79:GZ142" si="861">IFERROR(_xlfn.BITXOR(GZ78,INDEX($HQ$66:$LT$173,$CE79,$HO79-GZ$64+1)),)</f>
        <v>0</v>
      </c>
      <c r="HA79">
        <f t="shared" ref="HA79:HA142" si="862">IFERROR(_xlfn.BITXOR(HA78,INDEX($HQ$66:$LT$173,$CE79,$HO79-HA$64+1)),)</f>
        <v>0</v>
      </c>
      <c r="HB79">
        <f t="shared" ref="HB79:HB142" si="863">IFERROR(_xlfn.BITXOR(HB78,INDEX($HQ$66:$LT$173,$CE79,$HO79-HB$64+1)),)</f>
        <v>0</v>
      </c>
      <c r="HC79">
        <f t="shared" ref="HC79:HC142" si="864">IFERROR(_xlfn.BITXOR(HC78,INDEX($HQ$66:$LT$173,$CE79,$HO79-HC$64+1)),)</f>
        <v>0</v>
      </c>
      <c r="HD79">
        <f t="shared" ref="HD79:HD142" si="865">IFERROR(_xlfn.BITXOR(HD78,INDEX($HQ$66:$LT$173,$CE79,$HO79-HD$64+1)),)</f>
        <v>0</v>
      </c>
      <c r="HE79">
        <f t="shared" ref="HE79:HE142" si="866">IFERROR(_xlfn.BITXOR(HE78,INDEX($HQ$66:$LT$173,$CE79,$HO79-HE$64+1)),)</f>
        <v>0</v>
      </c>
      <c r="HF79">
        <f t="shared" ref="HF79:HF142" si="867">IFERROR(_xlfn.BITXOR(HF78,INDEX($HQ$66:$LT$173,$CE79,$HO79-HF$64+1)),)</f>
        <v>0</v>
      </c>
      <c r="HG79">
        <f t="shared" ref="HG79:HG142" si="868">IFERROR(_xlfn.BITXOR(HG78,INDEX($HQ$66:$LT$173,$CE79,$HO79-HG$64+1)),)</f>
        <v>0</v>
      </c>
      <c r="HH79">
        <f t="shared" ref="HH79:HH142" si="869">IFERROR(_xlfn.BITXOR(HH78,INDEX($HQ$66:$LT$173,$CE79,$HO79-HH$64+1)),)</f>
        <v>0</v>
      </c>
      <c r="HI79">
        <f t="shared" ref="HI79:HI142" si="870">IFERROR(_xlfn.BITXOR(HI78,INDEX($HQ$66:$LT$173,$CE79,$HO79-HI$64+1)),)</f>
        <v>0</v>
      </c>
      <c r="HK79" s="59" t="str">
        <f t="shared" si="467"/>
        <v/>
      </c>
      <c r="HN79">
        <f t="shared" si="330"/>
        <v>15</v>
      </c>
      <c r="HO79">
        <f t="shared" si="465"/>
        <v>120</v>
      </c>
      <c r="HQ79">
        <f>INDEX(Capacity!$S$3:$T$258,MATCH(MOD(INDEX(Capacity!$V$3:$W$258,MATCH(INDEX($CF78:$HI78,1,$HN78),Capacity!$V$3:$V$258,0),2)+HQ$65,255),Capacity!$S$3:$S$258,0),2)</f>
        <v>30</v>
      </c>
      <c r="HR79">
        <f>INDEX(Capacity!$S$3:$T$258,MATCH(MOD(INDEX(Capacity!$V$3:$W$258,MATCH(INDEX($CF78:$HI78,1,$HN78),Capacity!$V$3:$V$258,0),2)+HR$65,255),Capacity!$S$3:$S$258,0),2)</f>
        <v>54</v>
      </c>
      <c r="HS79">
        <f>INDEX(Capacity!$S$3:$T$258,MATCH(MOD(INDEX(Capacity!$V$3:$W$258,MATCH(INDEX($CF78:$HI78,1,$HN78),Capacity!$V$3:$V$258,0),2)+HS$65,255),Capacity!$S$3:$S$258,0),2)</f>
        <v>56</v>
      </c>
      <c r="HT79">
        <f>INDEX(Capacity!$S$3:$T$258,MATCH(MOD(INDEX(Capacity!$V$3:$W$258,MATCH(INDEX($CF78:$HI78,1,$HN78),Capacity!$V$3:$V$258,0),2)+HT$65,255),Capacity!$S$3:$S$258,0),2)</f>
        <v>251</v>
      </c>
      <c r="HU79">
        <f>INDEX(Capacity!$S$3:$T$258,MATCH(MOD(INDEX(Capacity!$V$3:$W$258,MATCH(INDEX($CF78:$HI78,1,$HN78),Capacity!$V$3:$V$258,0),2)+HU$65,255),Capacity!$S$3:$S$258,0),2)</f>
        <v>120</v>
      </c>
      <c r="HV79">
        <f>INDEX(Capacity!$S$3:$T$258,MATCH(MOD(INDEX(Capacity!$V$3:$W$258,MATCH(INDEX($CF78:$HI78,1,$HN78),Capacity!$V$3:$V$258,0),2)+HV$65,255),Capacity!$S$3:$S$258,0),2)</f>
        <v>75</v>
      </c>
      <c r="HW79">
        <f>INDEX(Capacity!$S$3:$T$258,MATCH(MOD(INDEX(Capacity!$V$3:$W$258,MATCH(INDEX($CF78:$HI78,1,$HN78),Capacity!$V$3:$V$258,0),2)+HW$65,255),Capacity!$S$3:$S$258,0),2)</f>
        <v>8</v>
      </c>
      <c r="HX79">
        <f>INDEX(Capacity!$S$3:$T$258,MATCH(MOD(INDEX(Capacity!$V$3:$W$258,MATCH(INDEX($CF78:$HI78,1,$HN78),Capacity!$V$3:$V$258,0),2)+HX$65,255),Capacity!$S$3:$S$258,0),2)</f>
        <v>50</v>
      </c>
      <c r="HY79">
        <f>INDEX(Capacity!$S$3:$T$258,MATCH(MOD(INDEX(Capacity!$V$3:$W$258,MATCH(INDEX($CF78:$HI78,1,$HN78),Capacity!$V$3:$V$258,0),2)+HY$65,255),Capacity!$S$3:$S$258,0),2)</f>
        <v>182</v>
      </c>
      <c r="HZ79">
        <f>INDEX(Capacity!$S$3:$T$258,MATCH(MOD(INDEX(Capacity!$V$3:$W$258,MATCH(INDEX($CF78:$HI78,1,$HN78),Capacity!$V$3:$V$258,0),2)+HZ$65,255),Capacity!$S$3:$S$258,0),2)</f>
        <v>69</v>
      </c>
      <c r="IA79">
        <f>INDEX(Capacity!$S$3:$T$258,MATCH(MOD(INDEX(Capacity!$V$3:$W$258,MATCH(INDEX($CF78:$HI78,1,$HN78),Capacity!$V$3:$V$258,0),2)+IA$65,255),Capacity!$S$3:$S$258,0),2)</f>
        <v>234</v>
      </c>
      <c r="IB79">
        <f>INDEX(Capacity!$S$3:$T$258,MATCH(MOD(INDEX(Capacity!$V$3:$W$258,MATCH(INDEX($CF78:$HI78,1,$HN78),Capacity!$V$3:$V$258,0),2)+IB$65,255),Capacity!$S$3:$S$258,0),2)</f>
        <v>220</v>
      </c>
      <c r="IC79">
        <f>INDEX(Capacity!$S$3:$T$258,MATCH(MOD(INDEX(Capacity!$V$3:$W$258,MATCH(INDEX($CF78:$HI78,1,$HN78),Capacity!$V$3:$V$258,0),2)+IC$65,255),Capacity!$S$3:$S$258,0),2)</f>
        <v>13</v>
      </c>
      <c r="ID79">
        <f>INDEX(Capacity!$S$3:$T$258,MATCH(MOD(INDEX(Capacity!$V$3:$W$258,MATCH(INDEX($CF78:$HI78,1,$HN78),Capacity!$V$3:$V$258,0),2)+ID$65,255),Capacity!$S$3:$S$258,0),2)</f>
        <v>88</v>
      </c>
      <c r="IE79">
        <f>INDEX(Capacity!$S$3:$T$258,MATCH(MOD(INDEX(Capacity!$V$3:$W$258,MATCH(INDEX($CF78:$HI78,1,$HN78),Capacity!$V$3:$V$258,0),2)+IE$65,255),Capacity!$S$3:$S$258,0),2)</f>
        <v>23</v>
      </c>
      <c r="IF79">
        <f>INDEX(Capacity!$S$3:$T$258,MATCH(MOD(INDEX(Capacity!$V$3:$W$258,MATCH(INDEX($CF78:$HI78,1,$HN78),Capacity!$V$3:$V$258,0),2)+IF$65,255),Capacity!$S$3:$S$258,0),2)</f>
        <v>139</v>
      </c>
      <c r="IG79">
        <f>INDEX(Capacity!$S$3:$T$258,MATCH(MOD(INDEX(Capacity!$V$3:$W$258,MATCH(INDEX($CF78:$HI78,1,$HN78),Capacity!$V$3:$V$258,0),2)+IG$65,255),Capacity!$S$3:$S$258,0),2)</f>
        <v>175</v>
      </c>
      <c r="IH79">
        <f>INDEX(Capacity!$S$3:$T$258,MATCH(MOD(INDEX(Capacity!$V$3:$W$258,MATCH(INDEX($CF78:$HI78,1,$HN78),Capacity!$V$3:$V$258,0),2)+IH$65,255),Capacity!$S$3:$S$258,0),2)</f>
        <v>97</v>
      </c>
      <c r="II79">
        <f>INDEX(Capacity!$S$3:$T$258,MATCH(MOD(INDEX(Capacity!$V$3:$W$258,MATCH(INDEX($CF78:$HI78,1,$HN78),Capacity!$V$3:$V$258,0),2)+II$65,255),Capacity!$S$3:$S$258,0),2)</f>
        <v>43</v>
      </c>
      <c r="IJ79">
        <f>INDEX(Capacity!$S$3:$T$258,MATCH(MOD(INDEX(Capacity!$V$3:$W$258,MATCH(INDEX($CF78:$HI78,1,$HN78),Capacity!$V$3:$V$258,0),2)+IJ$65,255),Capacity!$S$3:$S$258,0),2)</f>
        <v>225</v>
      </c>
      <c r="IK79">
        <f>INDEX(Capacity!$S$3:$T$258,MATCH(MOD(INDEX(Capacity!$V$3:$W$258,MATCH(INDEX($CF78:$HI78,1,$HN78),Capacity!$V$3:$V$258,0),2)+IK$65,255),Capacity!$S$3:$S$258,0),2)</f>
        <v>171</v>
      </c>
      <c r="IL79">
        <f>INDEX(Capacity!$S$3:$T$258,MATCH(MOD(INDEX(Capacity!$V$3:$W$258,MATCH(INDEX($CF78:$HI78,1,$HN78),Capacity!$V$3:$V$258,0),2)+IL$65,255),Capacity!$S$3:$S$258,0),2)</f>
        <v>151</v>
      </c>
      <c r="IM79">
        <f>INDEX(Capacity!$S$3:$T$258,MATCH(MOD(INDEX(Capacity!$V$3:$W$258,MATCH(INDEX($CF78:$HI78,1,$HN78),Capacity!$V$3:$V$258,0),2)+IM$65,255),Capacity!$S$3:$S$258,0),2)</f>
        <v>70</v>
      </c>
      <c r="IN79">
        <f>INDEX(Capacity!$S$3:$T$258,MATCH(MOD(INDEX(Capacity!$V$3:$W$258,MATCH(INDEX($CF78:$HI78,1,$HN78),Capacity!$V$3:$V$258,0),2)+IN$65,255),Capacity!$S$3:$S$258,0),2)</f>
        <v>122</v>
      </c>
      <c r="IO79">
        <f>INDEX(Capacity!$S$3:$T$258,MATCH(MOD(INDEX(Capacity!$V$3:$W$258,MATCH(INDEX($CF78:$HI78,1,$HN78),Capacity!$V$3:$V$258,0),2)+IO$65,255),Capacity!$S$3:$S$258,0),2)</f>
        <v>69</v>
      </c>
      <c r="IP79">
        <f>INDEX(Capacity!$S$3:$T$258,MATCH(MOD(INDEX(Capacity!$V$3:$W$258,MATCH(INDEX($CF78:$HI78,1,$HN78),Capacity!$V$3:$V$258,0),2)+IP$65,255),Capacity!$S$3:$S$258,0),2)</f>
        <v>53</v>
      </c>
      <c r="IQ79">
        <f>INDEX(Capacity!$S$3:$T$258,MATCH(MOD(INDEX(Capacity!$V$3:$W$258,MATCH(INDEX($CF78:$HI78,1,$HN78),Capacity!$V$3:$V$258,0),2)+IQ$65,255),Capacity!$S$3:$S$258,0),2)</f>
        <v>154</v>
      </c>
    </row>
    <row r="80" spans="39:251" x14ac:dyDescent="0.25">
      <c r="CE80" s="7">
        <f t="shared" si="466"/>
        <v>15</v>
      </c>
      <c r="CF80">
        <f t="shared" si="737"/>
        <v>0</v>
      </c>
      <c r="CG80">
        <f t="shared" si="738"/>
        <v>0</v>
      </c>
      <c r="CH80">
        <f t="shared" si="739"/>
        <v>0</v>
      </c>
      <c r="CI80">
        <f t="shared" si="740"/>
        <v>0</v>
      </c>
      <c r="CJ80">
        <f t="shared" si="741"/>
        <v>0</v>
      </c>
      <c r="CK80">
        <f t="shared" si="742"/>
        <v>0</v>
      </c>
      <c r="CL80">
        <f t="shared" si="743"/>
        <v>0</v>
      </c>
      <c r="CM80">
        <f t="shared" si="744"/>
        <v>0</v>
      </c>
      <c r="CN80">
        <f t="shared" si="745"/>
        <v>0</v>
      </c>
      <c r="CO80">
        <f t="shared" si="746"/>
        <v>0</v>
      </c>
      <c r="CP80">
        <f t="shared" si="747"/>
        <v>0</v>
      </c>
      <c r="CQ80">
        <f t="shared" si="748"/>
        <v>0</v>
      </c>
      <c r="CR80">
        <f t="shared" si="749"/>
        <v>0</v>
      </c>
      <c r="CS80">
        <f t="shared" si="750"/>
        <v>0</v>
      </c>
      <c r="CT80">
        <f t="shared" si="751"/>
        <v>0</v>
      </c>
      <c r="CU80">
        <f t="shared" si="752"/>
        <v>28</v>
      </c>
      <c r="CV80">
        <f t="shared" si="753"/>
        <v>210</v>
      </c>
      <c r="CW80">
        <f t="shared" si="754"/>
        <v>44</v>
      </c>
      <c r="CX80">
        <f t="shared" si="755"/>
        <v>187</v>
      </c>
      <c r="CY80">
        <f t="shared" si="756"/>
        <v>17</v>
      </c>
      <c r="CZ80">
        <f t="shared" si="757"/>
        <v>7</v>
      </c>
      <c r="DA80">
        <f t="shared" si="758"/>
        <v>158</v>
      </c>
      <c r="DB80">
        <f t="shared" si="759"/>
        <v>55</v>
      </c>
      <c r="DC80">
        <f t="shared" si="760"/>
        <v>178</v>
      </c>
      <c r="DD80">
        <f t="shared" si="761"/>
        <v>122</v>
      </c>
      <c r="DE80">
        <f t="shared" si="762"/>
        <v>95</v>
      </c>
      <c r="DF80">
        <f t="shared" si="763"/>
        <v>181</v>
      </c>
      <c r="DG80">
        <f t="shared" si="764"/>
        <v>229</v>
      </c>
      <c r="DH80">
        <f t="shared" si="765"/>
        <v>138</v>
      </c>
      <c r="DI80">
        <f t="shared" si="766"/>
        <v>227</v>
      </c>
      <c r="DJ80">
        <f t="shared" si="767"/>
        <v>197</v>
      </c>
      <c r="DK80">
        <f t="shared" si="768"/>
        <v>137</v>
      </c>
      <c r="DL80">
        <f t="shared" si="769"/>
        <v>239</v>
      </c>
      <c r="DM80">
        <f t="shared" si="770"/>
        <v>4</v>
      </c>
      <c r="DN80">
        <f t="shared" si="771"/>
        <v>170</v>
      </c>
      <c r="DO80">
        <f t="shared" si="772"/>
        <v>229</v>
      </c>
      <c r="DP80">
        <f t="shared" si="773"/>
        <v>93</v>
      </c>
      <c r="DQ80">
        <f t="shared" si="774"/>
        <v>79</v>
      </c>
      <c r="DR80">
        <f t="shared" si="775"/>
        <v>10</v>
      </c>
      <c r="DS80">
        <f t="shared" si="776"/>
        <v>198</v>
      </c>
      <c r="DT80">
        <f t="shared" si="777"/>
        <v>65</v>
      </c>
      <c r="DU80">
        <f t="shared" si="778"/>
        <v>17</v>
      </c>
      <c r="DV80">
        <f t="shared" si="779"/>
        <v>236</v>
      </c>
      <c r="DW80">
        <f t="shared" si="780"/>
        <v>17</v>
      </c>
      <c r="DX80">
        <f t="shared" si="781"/>
        <v>236</v>
      </c>
      <c r="DY80">
        <f t="shared" si="782"/>
        <v>17</v>
      </c>
      <c r="DZ80">
        <f t="shared" si="783"/>
        <v>236</v>
      </c>
      <c r="EA80">
        <f t="shared" si="784"/>
        <v>17</v>
      </c>
      <c r="EB80">
        <f t="shared" si="785"/>
        <v>236</v>
      </c>
      <c r="EC80">
        <f t="shared" si="786"/>
        <v>17</v>
      </c>
      <c r="ED80">
        <f t="shared" si="787"/>
        <v>236</v>
      </c>
      <c r="EE80">
        <f t="shared" si="788"/>
        <v>17</v>
      </c>
      <c r="EF80">
        <f t="shared" si="789"/>
        <v>236</v>
      </c>
      <c r="EG80">
        <f t="shared" si="790"/>
        <v>17</v>
      </c>
      <c r="EH80">
        <f t="shared" si="791"/>
        <v>236</v>
      </c>
      <c r="EI80">
        <f t="shared" si="792"/>
        <v>17</v>
      </c>
      <c r="EJ80">
        <f t="shared" si="793"/>
        <v>236</v>
      </c>
      <c r="EK80">
        <f t="shared" si="794"/>
        <v>17</v>
      </c>
      <c r="EL80">
        <f t="shared" si="795"/>
        <v>236</v>
      </c>
      <c r="EM80">
        <f t="shared" si="796"/>
        <v>17</v>
      </c>
      <c r="EN80">
        <f t="shared" si="797"/>
        <v>236</v>
      </c>
      <c r="EO80">
        <f t="shared" si="798"/>
        <v>17</v>
      </c>
      <c r="EP80">
        <f t="shared" si="799"/>
        <v>236</v>
      </c>
      <c r="EQ80">
        <f t="shared" si="800"/>
        <v>17</v>
      </c>
      <c r="ER80">
        <f t="shared" si="801"/>
        <v>236</v>
      </c>
      <c r="ES80">
        <f t="shared" si="802"/>
        <v>17</v>
      </c>
      <c r="ET80">
        <f t="shared" si="803"/>
        <v>236</v>
      </c>
      <c r="EU80">
        <f t="shared" si="804"/>
        <v>17</v>
      </c>
      <c r="EV80">
        <f t="shared" si="805"/>
        <v>236</v>
      </c>
      <c r="EW80">
        <f t="shared" si="806"/>
        <v>17</v>
      </c>
      <c r="EX80">
        <f t="shared" si="807"/>
        <v>236</v>
      </c>
      <c r="EY80">
        <f t="shared" si="808"/>
        <v>17</v>
      </c>
      <c r="EZ80">
        <f t="shared" si="809"/>
        <v>236</v>
      </c>
      <c r="FA80">
        <f t="shared" si="810"/>
        <v>17</v>
      </c>
      <c r="FB80">
        <f t="shared" si="811"/>
        <v>236</v>
      </c>
      <c r="FC80">
        <f t="shared" si="812"/>
        <v>17</v>
      </c>
      <c r="FD80">
        <f t="shared" si="813"/>
        <v>236</v>
      </c>
      <c r="FE80">
        <f t="shared" si="814"/>
        <v>17</v>
      </c>
      <c r="FF80">
        <f t="shared" si="815"/>
        <v>236</v>
      </c>
      <c r="FG80">
        <f t="shared" si="816"/>
        <v>17</v>
      </c>
      <c r="FH80">
        <f t="shared" si="817"/>
        <v>236</v>
      </c>
      <c r="FI80">
        <f t="shared" si="818"/>
        <v>17</v>
      </c>
      <c r="FJ80">
        <f t="shared" si="819"/>
        <v>236</v>
      </c>
      <c r="FK80">
        <f t="shared" si="820"/>
        <v>17</v>
      </c>
      <c r="FL80">
        <f t="shared" si="821"/>
        <v>236</v>
      </c>
      <c r="FM80">
        <f t="shared" si="822"/>
        <v>17</v>
      </c>
      <c r="FN80">
        <f t="shared" si="823"/>
        <v>236</v>
      </c>
      <c r="FO80">
        <f t="shared" si="824"/>
        <v>17</v>
      </c>
      <c r="FP80">
        <f t="shared" si="825"/>
        <v>236</v>
      </c>
      <c r="FQ80">
        <f t="shared" si="826"/>
        <v>17</v>
      </c>
      <c r="FR80">
        <f t="shared" si="827"/>
        <v>236</v>
      </c>
      <c r="FS80">
        <f t="shared" si="828"/>
        <v>17</v>
      </c>
      <c r="FT80">
        <f t="shared" si="829"/>
        <v>236</v>
      </c>
      <c r="FU80">
        <f t="shared" si="830"/>
        <v>17</v>
      </c>
      <c r="FV80">
        <f t="shared" si="831"/>
        <v>236</v>
      </c>
      <c r="FW80">
        <f t="shared" si="832"/>
        <v>17</v>
      </c>
      <c r="FX80">
        <f t="shared" si="833"/>
        <v>236</v>
      </c>
      <c r="FY80">
        <f t="shared" si="834"/>
        <v>17</v>
      </c>
      <c r="FZ80">
        <f t="shared" si="835"/>
        <v>236</v>
      </c>
      <c r="GA80">
        <f t="shared" si="836"/>
        <v>17</v>
      </c>
      <c r="GB80">
        <f t="shared" si="837"/>
        <v>236</v>
      </c>
      <c r="GC80">
        <f t="shared" si="838"/>
        <v>17</v>
      </c>
      <c r="GD80">
        <f t="shared" si="839"/>
        <v>236</v>
      </c>
      <c r="GE80">
        <f t="shared" si="840"/>
        <v>17</v>
      </c>
      <c r="GF80">
        <f t="shared" si="841"/>
        <v>236</v>
      </c>
      <c r="GG80">
        <f t="shared" si="842"/>
        <v>17</v>
      </c>
      <c r="GH80">
        <f t="shared" si="843"/>
        <v>236</v>
      </c>
      <c r="GI80">
        <f t="shared" si="844"/>
        <v>17</v>
      </c>
      <c r="GJ80">
        <f t="shared" si="845"/>
        <v>0</v>
      </c>
      <c r="GK80">
        <f t="shared" si="846"/>
        <v>0</v>
      </c>
      <c r="GL80">
        <f t="shared" si="847"/>
        <v>0</v>
      </c>
      <c r="GM80">
        <f t="shared" si="848"/>
        <v>0</v>
      </c>
      <c r="GN80">
        <f t="shared" si="849"/>
        <v>0</v>
      </c>
      <c r="GO80">
        <f t="shared" si="850"/>
        <v>0</v>
      </c>
      <c r="GP80">
        <f t="shared" si="851"/>
        <v>0</v>
      </c>
      <c r="GQ80">
        <f t="shared" si="852"/>
        <v>0</v>
      </c>
      <c r="GR80">
        <f t="shared" si="853"/>
        <v>0</v>
      </c>
      <c r="GS80">
        <f t="shared" si="854"/>
        <v>0</v>
      </c>
      <c r="GT80">
        <f t="shared" si="855"/>
        <v>0</v>
      </c>
      <c r="GU80">
        <f t="shared" si="856"/>
        <v>0</v>
      </c>
      <c r="GV80">
        <f t="shared" si="857"/>
        <v>0</v>
      </c>
      <c r="GW80">
        <f t="shared" si="858"/>
        <v>0</v>
      </c>
      <c r="GX80">
        <f t="shared" si="859"/>
        <v>0</v>
      </c>
      <c r="GY80">
        <f t="shared" si="860"/>
        <v>0</v>
      </c>
      <c r="GZ80">
        <f t="shared" si="861"/>
        <v>0</v>
      </c>
      <c r="HA80">
        <f t="shared" si="862"/>
        <v>0</v>
      </c>
      <c r="HB80">
        <f t="shared" si="863"/>
        <v>0</v>
      </c>
      <c r="HC80">
        <f t="shared" si="864"/>
        <v>0</v>
      </c>
      <c r="HD80">
        <f t="shared" si="865"/>
        <v>0</v>
      </c>
      <c r="HE80">
        <f t="shared" si="866"/>
        <v>0</v>
      </c>
      <c r="HF80">
        <f t="shared" si="867"/>
        <v>0</v>
      </c>
      <c r="HG80">
        <f t="shared" si="868"/>
        <v>0</v>
      </c>
      <c r="HH80">
        <f t="shared" si="869"/>
        <v>0</v>
      </c>
      <c r="HI80">
        <f t="shared" si="870"/>
        <v>0</v>
      </c>
      <c r="HK80" s="59" t="str">
        <f t="shared" si="467"/>
        <v/>
      </c>
      <c r="HN80">
        <f t="shared" si="330"/>
        <v>16</v>
      </c>
      <c r="HO80">
        <f t="shared" si="465"/>
        <v>119</v>
      </c>
      <c r="HQ80">
        <f>INDEX(Capacity!$S$3:$T$258,MATCH(MOD(INDEX(Capacity!$V$3:$W$258,MATCH(INDEX($CF79:$HI79,1,$HN79),Capacity!$V$3:$V$258,0),2)+HQ$65,255),Capacity!$S$3:$S$258,0),2)</f>
        <v>98</v>
      </c>
      <c r="HR80">
        <f>INDEX(Capacity!$S$3:$T$258,MATCH(MOD(INDEX(Capacity!$V$3:$W$258,MATCH(INDEX($CF79:$HI79,1,$HN79),Capacity!$V$3:$V$258,0),2)+HR$65,255),Capacity!$S$3:$S$258,0),2)</f>
        <v>17</v>
      </c>
      <c r="HS80">
        <f>INDEX(Capacity!$S$3:$T$258,MATCH(MOD(INDEX(Capacity!$V$3:$W$258,MATCH(INDEX($CF79:$HI79,1,$HN79),Capacity!$V$3:$V$258,0),2)+HS$65,255),Capacity!$S$3:$S$258,0),2)</f>
        <v>20</v>
      </c>
      <c r="HT80">
        <f>INDEX(Capacity!$S$3:$T$258,MATCH(MOD(INDEX(Capacity!$V$3:$W$258,MATCH(INDEX($CF79:$HI79,1,$HN79),Capacity!$V$3:$V$258,0),2)+HT$65,255),Capacity!$S$3:$S$258,0),2)</f>
        <v>214</v>
      </c>
      <c r="HU80">
        <f>INDEX(Capacity!$S$3:$T$258,MATCH(MOD(INDEX(Capacity!$V$3:$W$258,MATCH(INDEX($CF79:$HI79,1,$HN79),Capacity!$V$3:$V$258,0),2)+HU$65,255),Capacity!$S$3:$S$258,0),2)</f>
        <v>149</v>
      </c>
      <c r="HV80">
        <f>INDEX(Capacity!$S$3:$T$258,MATCH(MOD(INDEX(Capacity!$V$3:$W$258,MATCH(INDEX($CF79:$HI79,1,$HN79),Capacity!$V$3:$V$258,0),2)+HV$65,255),Capacity!$S$3:$S$258,0),2)</f>
        <v>96</v>
      </c>
      <c r="HW80">
        <f>INDEX(Capacity!$S$3:$T$258,MATCH(MOD(INDEX(Capacity!$V$3:$W$258,MATCH(INDEX($CF79:$HI79,1,$HN79),Capacity!$V$3:$V$258,0),2)+HW$65,255),Capacity!$S$3:$S$258,0),2)</f>
        <v>189</v>
      </c>
      <c r="HX80">
        <f>INDEX(Capacity!$S$3:$T$258,MATCH(MOD(INDEX(Capacity!$V$3:$W$258,MATCH(INDEX($CF79:$HI79,1,$HN79),Capacity!$V$3:$V$258,0),2)+HX$65,255),Capacity!$S$3:$S$258,0),2)</f>
        <v>193</v>
      </c>
      <c r="HY80">
        <f>INDEX(Capacity!$S$3:$T$258,MATCH(MOD(INDEX(Capacity!$V$3:$W$258,MATCH(INDEX($CF79:$HI79,1,$HN79),Capacity!$V$3:$V$258,0),2)+HY$65,255),Capacity!$S$3:$S$258,0),2)</f>
        <v>14</v>
      </c>
      <c r="HZ80">
        <f>INDEX(Capacity!$S$3:$T$258,MATCH(MOD(INDEX(Capacity!$V$3:$W$258,MATCH(INDEX($CF79:$HI79,1,$HN79),Capacity!$V$3:$V$258,0),2)+HZ$65,255),Capacity!$S$3:$S$258,0),2)</f>
        <v>101</v>
      </c>
      <c r="IA80">
        <f>INDEX(Capacity!$S$3:$T$258,MATCH(MOD(INDEX(Capacity!$V$3:$W$258,MATCH(INDEX($CF79:$HI79,1,$HN79),Capacity!$V$3:$V$258,0),2)+IA$65,255),Capacity!$S$3:$S$258,0),2)</f>
        <v>133</v>
      </c>
      <c r="IB80">
        <f>INDEX(Capacity!$S$3:$T$258,MATCH(MOD(INDEX(Capacity!$V$3:$W$258,MATCH(INDEX($CF79:$HI79,1,$HN79),Capacity!$V$3:$V$258,0),2)+IB$65,255),Capacity!$S$3:$S$258,0),2)</f>
        <v>148</v>
      </c>
      <c r="IC80">
        <f>INDEX(Capacity!$S$3:$T$258,MATCH(MOD(INDEX(Capacity!$V$3:$W$258,MATCH(INDEX($CF79:$HI79,1,$HN79),Capacity!$V$3:$V$258,0),2)+IC$65,255),Capacity!$S$3:$S$258,0),2)</f>
        <v>89</v>
      </c>
      <c r="ID80">
        <f>INDEX(Capacity!$S$3:$T$258,MATCH(MOD(INDEX(Capacity!$V$3:$W$258,MATCH(INDEX($CF79:$HI79,1,$HN79),Capacity!$V$3:$V$258,0),2)+ID$65,255),Capacity!$S$3:$S$258,0),2)</f>
        <v>91</v>
      </c>
      <c r="IE80">
        <f>INDEX(Capacity!$S$3:$T$258,MATCH(MOD(INDEX(Capacity!$V$3:$W$258,MATCH(INDEX($CF79:$HI79,1,$HN79),Capacity!$V$3:$V$258,0),2)+IE$65,255),Capacity!$S$3:$S$258,0),2)</f>
        <v>235</v>
      </c>
      <c r="IF80">
        <f>INDEX(Capacity!$S$3:$T$258,MATCH(MOD(INDEX(Capacity!$V$3:$W$258,MATCH(INDEX($CF79:$HI79,1,$HN79),Capacity!$V$3:$V$258,0),2)+IF$65,255),Capacity!$S$3:$S$258,0),2)</f>
        <v>254</v>
      </c>
      <c r="IG80">
        <f>INDEX(Capacity!$S$3:$T$258,MATCH(MOD(INDEX(Capacity!$V$3:$W$258,MATCH(INDEX($CF79:$HI79,1,$HN79),Capacity!$V$3:$V$258,0),2)+IG$65,255),Capacity!$S$3:$S$258,0),2)</f>
        <v>224</v>
      </c>
      <c r="IH80">
        <f>INDEX(Capacity!$S$3:$T$258,MATCH(MOD(INDEX(Capacity!$V$3:$W$258,MATCH(INDEX($CF79:$HI79,1,$HN79),Capacity!$V$3:$V$258,0),2)+IH$65,255),Capacity!$S$3:$S$258,0),2)</f>
        <v>123</v>
      </c>
      <c r="II80">
        <f>INDEX(Capacity!$S$3:$T$258,MATCH(MOD(INDEX(Capacity!$V$3:$W$258,MATCH(INDEX($CF79:$HI79,1,$HN79),Capacity!$V$3:$V$258,0),2)+II$65,255),Capacity!$S$3:$S$258,0),2)</f>
        <v>47</v>
      </c>
      <c r="IJ80">
        <f>INDEX(Capacity!$S$3:$T$258,MATCH(MOD(INDEX(Capacity!$V$3:$W$258,MATCH(INDEX($CF79:$HI79,1,$HN79),Capacity!$V$3:$V$258,0),2)+IJ$65,255),Capacity!$S$3:$S$258,0),2)</f>
        <v>100</v>
      </c>
      <c r="IK80">
        <f>INDEX(Capacity!$S$3:$T$258,MATCH(MOD(INDEX(Capacity!$V$3:$W$258,MATCH(INDEX($CF79:$HI79,1,$HN79),Capacity!$V$3:$V$258,0),2)+IK$65,255),Capacity!$S$3:$S$258,0),2)</f>
        <v>48</v>
      </c>
      <c r="IL80">
        <f>INDEX(Capacity!$S$3:$T$258,MATCH(MOD(INDEX(Capacity!$V$3:$W$258,MATCH(INDEX($CF79:$HI79,1,$HN79),Capacity!$V$3:$V$258,0),2)+IL$65,255),Capacity!$S$3:$S$258,0),2)</f>
        <v>244</v>
      </c>
      <c r="IM80">
        <f>INDEX(Capacity!$S$3:$T$258,MATCH(MOD(INDEX(Capacity!$V$3:$W$258,MATCH(INDEX($CF79:$HI79,1,$HN79),Capacity!$V$3:$V$258,0),2)+IM$65,255),Capacity!$S$3:$S$258,0),2)</f>
        <v>57</v>
      </c>
      <c r="IN80">
        <f>INDEX(Capacity!$S$3:$T$258,MATCH(MOD(INDEX(Capacity!$V$3:$W$258,MATCH(INDEX($CF79:$HI79,1,$HN79),Capacity!$V$3:$V$258,0),2)+IN$65,255),Capacity!$S$3:$S$258,0),2)</f>
        <v>253</v>
      </c>
      <c r="IO80">
        <f>INDEX(Capacity!$S$3:$T$258,MATCH(MOD(INDEX(Capacity!$V$3:$W$258,MATCH(INDEX($CF79:$HI79,1,$HN79),Capacity!$V$3:$V$258,0),2)+IO$65,255),Capacity!$S$3:$S$258,0),2)</f>
        <v>101</v>
      </c>
      <c r="IP80">
        <f>INDEX(Capacity!$S$3:$T$258,MATCH(MOD(INDEX(Capacity!$V$3:$W$258,MATCH(INDEX($CF79:$HI79,1,$HN79),Capacity!$V$3:$V$258,0),2)+IP$65,255),Capacity!$S$3:$S$258,0),2)</f>
        <v>77</v>
      </c>
      <c r="IQ80">
        <f>INDEX(Capacity!$S$3:$T$258,MATCH(MOD(INDEX(Capacity!$V$3:$W$258,MATCH(INDEX($CF79:$HI79,1,$HN79),Capacity!$V$3:$V$258,0),2)+IQ$65,255),Capacity!$S$3:$S$258,0),2)</f>
        <v>173</v>
      </c>
    </row>
    <row r="81" spans="83:251" x14ac:dyDescent="0.25">
      <c r="CE81" s="7">
        <f t="shared" si="466"/>
        <v>16</v>
      </c>
      <c r="CF81">
        <f t="shared" si="737"/>
        <v>0</v>
      </c>
      <c r="CG81">
        <f t="shared" si="738"/>
        <v>0</v>
      </c>
      <c r="CH81">
        <f t="shared" si="739"/>
        <v>0</v>
      </c>
      <c r="CI81">
        <f t="shared" si="740"/>
        <v>0</v>
      </c>
      <c r="CJ81">
        <f t="shared" si="741"/>
        <v>0</v>
      </c>
      <c r="CK81">
        <f t="shared" si="742"/>
        <v>0</v>
      </c>
      <c r="CL81">
        <f t="shared" si="743"/>
        <v>0</v>
      </c>
      <c r="CM81">
        <f t="shared" si="744"/>
        <v>0</v>
      </c>
      <c r="CN81">
        <f t="shared" si="745"/>
        <v>0</v>
      </c>
      <c r="CO81">
        <f t="shared" si="746"/>
        <v>0</v>
      </c>
      <c r="CP81">
        <f t="shared" si="747"/>
        <v>0</v>
      </c>
      <c r="CQ81">
        <f t="shared" si="748"/>
        <v>0</v>
      </c>
      <c r="CR81">
        <f t="shared" si="749"/>
        <v>0</v>
      </c>
      <c r="CS81">
        <f t="shared" si="750"/>
        <v>0</v>
      </c>
      <c r="CT81">
        <f t="shared" si="751"/>
        <v>0</v>
      </c>
      <c r="CU81">
        <f t="shared" si="752"/>
        <v>0</v>
      </c>
      <c r="CV81">
        <f t="shared" si="753"/>
        <v>21</v>
      </c>
      <c r="CW81">
        <f t="shared" si="754"/>
        <v>114</v>
      </c>
      <c r="CX81">
        <f t="shared" si="755"/>
        <v>51</v>
      </c>
      <c r="CY81">
        <f t="shared" si="756"/>
        <v>97</v>
      </c>
      <c r="CZ81">
        <f t="shared" si="757"/>
        <v>65</v>
      </c>
      <c r="DA81">
        <f t="shared" si="758"/>
        <v>82</v>
      </c>
      <c r="DB81">
        <f t="shared" si="759"/>
        <v>150</v>
      </c>
      <c r="DC81">
        <f t="shared" si="760"/>
        <v>41</v>
      </c>
      <c r="DD81">
        <f t="shared" si="761"/>
        <v>165</v>
      </c>
      <c r="DE81">
        <f t="shared" si="762"/>
        <v>197</v>
      </c>
      <c r="DF81">
        <f t="shared" si="763"/>
        <v>232</v>
      </c>
      <c r="DG81">
        <f t="shared" si="764"/>
        <v>216</v>
      </c>
      <c r="DH81">
        <f t="shared" si="765"/>
        <v>237</v>
      </c>
      <c r="DI81">
        <f t="shared" si="766"/>
        <v>164</v>
      </c>
      <c r="DJ81">
        <f t="shared" si="767"/>
        <v>241</v>
      </c>
      <c r="DK81">
        <f t="shared" si="768"/>
        <v>204</v>
      </c>
      <c r="DL81">
        <f t="shared" si="769"/>
        <v>65</v>
      </c>
      <c r="DM81">
        <f t="shared" si="770"/>
        <v>123</v>
      </c>
      <c r="DN81">
        <f t="shared" si="771"/>
        <v>88</v>
      </c>
      <c r="DO81">
        <f t="shared" si="772"/>
        <v>198</v>
      </c>
      <c r="DP81">
        <f t="shared" si="773"/>
        <v>70</v>
      </c>
      <c r="DQ81">
        <f t="shared" si="774"/>
        <v>52</v>
      </c>
      <c r="DR81">
        <f t="shared" si="775"/>
        <v>73</v>
      </c>
      <c r="DS81">
        <f t="shared" si="776"/>
        <v>25</v>
      </c>
      <c r="DT81">
        <f t="shared" si="777"/>
        <v>34</v>
      </c>
      <c r="DU81">
        <f t="shared" si="778"/>
        <v>55</v>
      </c>
      <c r="DV81">
        <f t="shared" si="779"/>
        <v>236</v>
      </c>
      <c r="DW81">
        <f t="shared" si="780"/>
        <v>17</v>
      </c>
      <c r="DX81">
        <f t="shared" si="781"/>
        <v>236</v>
      </c>
      <c r="DY81">
        <f t="shared" si="782"/>
        <v>17</v>
      </c>
      <c r="DZ81">
        <f t="shared" si="783"/>
        <v>236</v>
      </c>
      <c r="EA81">
        <f t="shared" si="784"/>
        <v>17</v>
      </c>
      <c r="EB81">
        <f t="shared" si="785"/>
        <v>236</v>
      </c>
      <c r="EC81">
        <f t="shared" si="786"/>
        <v>17</v>
      </c>
      <c r="ED81">
        <f t="shared" si="787"/>
        <v>236</v>
      </c>
      <c r="EE81">
        <f t="shared" si="788"/>
        <v>17</v>
      </c>
      <c r="EF81">
        <f t="shared" si="789"/>
        <v>236</v>
      </c>
      <c r="EG81">
        <f t="shared" si="790"/>
        <v>17</v>
      </c>
      <c r="EH81">
        <f t="shared" si="791"/>
        <v>236</v>
      </c>
      <c r="EI81">
        <f t="shared" si="792"/>
        <v>17</v>
      </c>
      <c r="EJ81">
        <f t="shared" si="793"/>
        <v>236</v>
      </c>
      <c r="EK81">
        <f t="shared" si="794"/>
        <v>17</v>
      </c>
      <c r="EL81">
        <f t="shared" si="795"/>
        <v>236</v>
      </c>
      <c r="EM81">
        <f t="shared" si="796"/>
        <v>17</v>
      </c>
      <c r="EN81">
        <f t="shared" si="797"/>
        <v>236</v>
      </c>
      <c r="EO81">
        <f t="shared" si="798"/>
        <v>17</v>
      </c>
      <c r="EP81">
        <f t="shared" si="799"/>
        <v>236</v>
      </c>
      <c r="EQ81">
        <f t="shared" si="800"/>
        <v>17</v>
      </c>
      <c r="ER81">
        <f t="shared" si="801"/>
        <v>236</v>
      </c>
      <c r="ES81">
        <f t="shared" si="802"/>
        <v>17</v>
      </c>
      <c r="ET81">
        <f t="shared" si="803"/>
        <v>236</v>
      </c>
      <c r="EU81">
        <f t="shared" si="804"/>
        <v>17</v>
      </c>
      <c r="EV81">
        <f t="shared" si="805"/>
        <v>236</v>
      </c>
      <c r="EW81">
        <f t="shared" si="806"/>
        <v>17</v>
      </c>
      <c r="EX81">
        <f t="shared" si="807"/>
        <v>236</v>
      </c>
      <c r="EY81">
        <f t="shared" si="808"/>
        <v>17</v>
      </c>
      <c r="EZ81">
        <f t="shared" si="809"/>
        <v>236</v>
      </c>
      <c r="FA81">
        <f t="shared" si="810"/>
        <v>17</v>
      </c>
      <c r="FB81">
        <f t="shared" si="811"/>
        <v>236</v>
      </c>
      <c r="FC81">
        <f t="shared" si="812"/>
        <v>17</v>
      </c>
      <c r="FD81">
        <f t="shared" si="813"/>
        <v>236</v>
      </c>
      <c r="FE81">
        <f t="shared" si="814"/>
        <v>17</v>
      </c>
      <c r="FF81">
        <f t="shared" si="815"/>
        <v>236</v>
      </c>
      <c r="FG81">
        <f t="shared" si="816"/>
        <v>17</v>
      </c>
      <c r="FH81">
        <f t="shared" si="817"/>
        <v>236</v>
      </c>
      <c r="FI81">
        <f t="shared" si="818"/>
        <v>17</v>
      </c>
      <c r="FJ81">
        <f t="shared" si="819"/>
        <v>236</v>
      </c>
      <c r="FK81">
        <f t="shared" si="820"/>
        <v>17</v>
      </c>
      <c r="FL81">
        <f t="shared" si="821"/>
        <v>236</v>
      </c>
      <c r="FM81">
        <f t="shared" si="822"/>
        <v>17</v>
      </c>
      <c r="FN81">
        <f t="shared" si="823"/>
        <v>236</v>
      </c>
      <c r="FO81">
        <f t="shared" si="824"/>
        <v>17</v>
      </c>
      <c r="FP81">
        <f t="shared" si="825"/>
        <v>236</v>
      </c>
      <c r="FQ81">
        <f t="shared" si="826"/>
        <v>17</v>
      </c>
      <c r="FR81">
        <f t="shared" si="827"/>
        <v>236</v>
      </c>
      <c r="FS81">
        <f t="shared" si="828"/>
        <v>17</v>
      </c>
      <c r="FT81">
        <f t="shared" si="829"/>
        <v>236</v>
      </c>
      <c r="FU81">
        <f t="shared" si="830"/>
        <v>17</v>
      </c>
      <c r="FV81">
        <f t="shared" si="831"/>
        <v>236</v>
      </c>
      <c r="FW81">
        <f t="shared" si="832"/>
        <v>17</v>
      </c>
      <c r="FX81">
        <f t="shared" si="833"/>
        <v>236</v>
      </c>
      <c r="FY81">
        <f t="shared" si="834"/>
        <v>17</v>
      </c>
      <c r="FZ81">
        <f t="shared" si="835"/>
        <v>236</v>
      </c>
      <c r="GA81">
        <f t="shared" si="836"/>
        <v>17</v>
      </c>
      <c r="GB81">
        <f t="shared" si="837"/>
        <v>236</v>
      </c>
      <c r="GC81">
        <f t="shared" si="838"/>
        <v>17</v>
      </c>
      <c r="GD81">
        <f t="shared" si="839"/>
        <v>236</v>
      </c>
      <c r="GE81">
        <f t="shared" si="840"/>
        <v>17</v>
      </c>
      <c r="GF81">
        <f t="shared" si="841"/>
        <v>236</v>
      </c>
      <c r="GG81">
        <f t="shared" si="842"/>
        <v>17</v>
      </c>
      <c r="GH81">
        <f t="shared" si="843"/>
        <v>236</v>
      </c>
      <c r="GI81">
        <f t="shared" si="844"/>
        <v>17</v>
      </c>
      <c r="GJ81">
        <f t="shared" si="845"/>
        <v>0</v>
      </c>
      <c r="GK81">
        <f t="shared" si="846"/>
        <v>0</v>
      </c>
      <c r="GL81">
        <f t="shared" si="847"/>
        <v>0</v>
      </c>
      <c r="GM81">
        <f t="shared" si="848"/>
        <v>0</v>
      </c>
      <c r="GN81">
        <f t="shared" si="849"/>
        <v>0</v>
      </c>
      <c r="GO81">
        <f t="shared" si="850"/>
        <v>0</v>
      </c>
      <c r="GP81">
        <f t="shared" si="851"/>
        <v>0</v>
      </c>
      <c r="GQ81">
        <f t="shared" si="852"/>
        <v>0</v>
      </c>
      <c r="GR81">
        <f t="shared" si="853"/>
        <v>0</v>
      </c>
      <c r="GS81">
        <f t="shared" si="854"/>
        <v>0</v>
      </c>
      <c r="GT81">
        <f t="shared" si="855"/>
        <v>0</v>
      </c>
      <c r="GU81">
        <f t="shared" si="856"/>
        <v>0</v>
      </c>
      <c r="GV81">
        <f t="shared" si="857"/>
        <v>0</v>
      </c>
      <c r="GW81">
        <f t="shared" si="858"/>
        <v>0</v>
      </c>
      <c r="GX81">
        <f t="shared" si="859"/>
        <v>0</v>
      </c>
      <c r="GY81">
        <f t="shared" si="860"/>
        <v>0</v>
      </c>
      <c r="GZ81">
        <f t="shared" si="861"/>
        <v>0</v>
      </c>
      <c r="HA81">
        <f t="shared" si="862"/>
        <v>0</v>
      </c>
      <c r="HB81">
        <f t="shared" si="863"/>
        <v>0</v>
      </c>
      <c r="HC81">
        <f t="shared" si="864"/>
        <v>0</v>
      </c>
      <c r="HD81">
        <f t="shared" si="865"/>
        <v>0</v>
      </c>
      <c r="HE81">
        <f t="shared" si="866"/>
        <v>0</v>
      </c>
      <c r="HF81">
        <f t="shared" si="867"/>
        <v>0</v>
      </c>
      <c r="HG81">
        <f t="shared" si="868"/>
        <v>0</v>
      </c>
      <c r="HH81">
        <f t="shared" si="869"/>
        <v>0</v>
      </c>
      <c r="HI81">
        <f t="shared" si="870"/>
        <v>0</v>
      </c>
      <c r="HK81" s="59" t="str">
        <f t="shared" si="467"/>
        <v/>
      </c>
      <c r="HN81">
        <f t="shared" si="330"/>
        <v>17</v>
      </c>
      <c r="HO81">
        <f t="shared" si="465"/>
        <v>118</v>
      </c>
      <c r="HQ81">
        <f>INDEX(Capacity!$S$3:$T$258,MATCH(MOD(INDEX(Capacity!$V$3:$W$258,MATCH(INDEX($CF80:$HI80,1,$HN80),Capacity!$V$3:$V$258,0),2)+HQ$65,255),Capacity!$S$3:$S$258,0),2)</f>
        <v>28</v>
      </c>
      <c r="HR81">
        <f>INDEX(Capacity!$S$3:$T$258,MATCH(MOD(INDEX(Capacity!$V$3:$W$258,MATCH(INDEX($CF80:$HI80,1,$HN80),Capacity!$V$3:$V$258,0),2)+HR$65,255),Capacity!$S$3:$S$258,0),2)</f>
        <v>199</v>
      </c>
      <c r="HS81">
        <f>INDEX(Capacity!$S$3:$T$258,MATCH(MOD(INDEX(Capacity!$V$3:$W$258,MATCH(INDEX($CF80:$HI80,1,$HN80),Capacity!$V$3:$V$258,0),2)+HS$65,255),Capacity!$S$3:$S$258,0),2)</f>
        <v>94</v>
      </c>
      <c r="HT81">
        <f>INDEX(Capacity!$S$3:$T$258,MATCH(MOD(INDEX(Capacity!$V$3:$W$258,MATCH(INDEX($CF80:$HI80,1,$HN80),Capacity!$V$3:$V$258,0),2)+HT$65,255),Capacity!$S$3:$S$258,0),2)</f>
        <v>136</v>
      </c>
      <c r="HU81">
        <f>INDEX(Capacity!$S$3:$T$258,MATCH(MOD(INDEX(Capacity!$V$3:$W$258,MATCH(INDEX($CF80:$HI80,1,$HN80),Capacity!$V$3:$V$258,0),2)+HU$65,255),Capacity!$S$3:$S$258,0),2)</f>
        <v>112</v>
      </c>
      <c r="HV81">
        <f>INDEX(Capacity!$S$3:$T$258,MATCH(MOD(INDEX(Capacity!$V$3:$W$258,MATCH(INDEX($CF80:$HI80,1,$HN80),Capacity!$V$3:$V$258,0),2)+HV$65,255),Capacity!$S$3:$S$258,0),2)</f>
        <v>70</v>
      </c>
      <c r="HW81">
        <f>INDEX(Capacity!$S$3:$T$258,MATCH(MOD(INDEX(Capacity!$V$3:$W$258,MATCH(INDEX($CF80:$HI80,1,$HN80),Capacity!$V$3:$V$258,0),2)+HW$65,255),Capacity!$S$3:$S$258,0),2)</f>
        <v>204</v>
      </c>
      <c r="HX81">
        <f>INDEX(Capacity!$S$3:$T$258,MATCH(MOD(INDEX(Capacity!$V$3:$W$258,MATCH(INDEX($CF80:$HI80,1,$HN80),Capacity!$V$3:$V$258,0),2)+HX$65,255),Capacity!$S$3:$S$258,0),2)</f>
        <v>161</v>
      </c>
      <c r="HY81">
        <f>INDEX(Capacity!$S$3:$T$258,MATCH(MOD(INDEX(Capacity!$V$3:$W$258,MATCH(INDEX($CF80:$HI80,1,$HN80),Capacity!$V$3:$V$258,0),2)+HY$65,255),Capacity!$S$3:$S$258,0),2)</f>
        <v>155</v>
      </c>
      <c r="HZ81">
        <f>INDEX(Capacity!$S$3:$T$258,MATCH(MOD(INDEX(Capacity!$V$3:$W$258,MATCH(INDEX($CF80:$HI80,1,$HN80),Capacity!$V$3:$V$258,0),2)+HZ$65,255),Capacity!$S$3:$S$258,0),2)</f>
        <v>223</v>
      </c>
      <c r="IA81">
        <f>INDEX(Capacity!$S$3:$T$258,MATCH(MOD(INDEX(Capacity!$V$3:$W$258,MATCH(INDEX($CF80:$HI80,1,$HN80),Capacity!$V$3:$V$258,0),2)+IA$65,255),Capacity!$S$3:$S$258,0),2)</f>
        <v>154</v>
      </c>
      <c r="IB81">
        <f>INDEX(Capacity!$S$3:$T$258,MATCH(MOD(INDEX(Capacity!$V$3:$W$258,MATCH(INDEX($CF80:$HI80,1,$HN80),Capacity!$V$3:$V$258,0),2)+IB$65,255),Capacity!$S$3:$S$258,0),2)</f>
        <v>93</v>
      </c>
      <c r="IC81">
        <f>INDEX(Capacity!$S$3:$T$258,MATCH(MOD(INDEX(Capacity!$V$3:$W$258,MATCH(INDEX($CF80:$HI80,1,$HN80),Capacity!$V$3:$V$258,0),2)+IC$65,255),Capacity!$S$3:$S$258,0),2)</f>
        <v>61</v>
      </c>
      <c r="ID81">
        <f>INDEX(Capacity!$S$3:$T$258,MATCH(MOD(INDEX(Capacity!$V$3:$W$258,MATCH(INDEX($CF80:$HI80,1,$HN80),Capacity!$V$3:$V$258,0),2)+ID$65,255),Capacity!$S$3:$S$258,0),2)</f>
        <v>103</v>
      </c>
      <c r="IE81">
        <f>INDEX(Capacity!$S$3:$T$258,MATCH(MOD(INDEX(Capacity!$V$3:$W$258,MATCH(INDEX($CF80:$HI80,1,$HN80),Capacity!$V$3:$V$258,0),2)+IE$65,255),Capacity!$S$3:$S$258,0),2)</f>
        <v>71</v>
      </c>
      <c r="IF81">
        <f>INDEX(Capacity!$S$3:$T$258,MATCH(MOD(INDEX(Capacity!$V$3:$W$258,MATCH(INDEX($CF80:$HI80,1,$HN80),Capacity!$V$3:$V$258,0),2)+IF$65,255),Capacity!$S$3:$S$258,0),2)</f>
        <v>52</v>
      </c>
      <c r="IG81">
        <f>INDEX(Capacity!$S$3:$T$258,MATCH(MOD(INDEX(Capacity!$V$3:$W$258,MATCH(INDEX($CF80:$HI80,1,$HN80),Capacity!$V$3:$V$258,0),2)+IG$65,255),Capacity!$S$3:$S$258,0),2)</f>
        <v>69</v>
      </c>
      <c r="IH81">
        <f>INDEX(Capacity!$S$3:$T$258,MATCH(MOD(INDEX(Capacity!$V$3:$W$258,MATCH(INDEX($CF80:$HI80,1,$HN80),Capacity!$V$3:$V$258,0),2)+IH$65,255),Capacity!$S$3:$S$258,0),2)</f>
        <v>174</v>
      </c>
      <c r="II81">
        <f>INDEX(Capacity!$S$3:$T$258,MATCH(MOD(INDEX(Capacity!$V$3:$W$258,MATCH(INDEX($CF80:$HI80,1,$HN80),Capacity!$V$3:$V$258,0),2)+II$65,255),Capacity!$S$3:$S$258,0),2)</f>
        <v>127</v>
      </c>
      <c r="IJ81">
        <f>INDEX(Capacity!$S$3:$T$258,MATCH(MOD(INDEX(Capacity!$V$3:$W$258,MATCH(INDEX($CF80:$HI80,1,$HN80),Capacity!$V$3:$V$258,0),2)+IJ$65,255),Capacity!$S$3:$S$258,0),2)</f>
        <v>242</v>
      </c>
      <c r="IK81">
        <f>INDEX(Capacity!$S$3:$T$258,MATCH(MOD(INDEX(Capacity!$V$3:$W$258,MATCH(INDEX($CF80:$HI80,1,$HN80),Capacity!$V$3:$V$258,0),2)+IK$65,255),Capacity!$S$3:$S$258,0),2)</f>
        <v>35</v>
      </c>
      <c r="IL81">
        <f>INDEX(Capacity!$S$3:$T$258,MATCH(MOD(INDEX(Capacity!$V$3:$W$258,MATCH(INDEX($CF80:$HI80,1,$HN80),Capacity!$V$3:$V$258,0),2)+IL$65,255),Capacity!$S$3:$S$258,0),2)</f>
        <v>27</v>
      </c>
      <c r="IM81">
        <f>INDEX(Capacity!$S$3:$T$258,MATCH(MOD(INDEX(Capacity!$V$3:$W$258,MATCH(INDEX($CF80:$HI80,1,$HN80),Capacity!$V$3:$V$258,0),2)+IM$65,255),Capacity!$S$3:$S$258,0),2)</f>
        <v>123</v>
      </c>
      <c r="IN81">
        <f>INDEX(Capacity!$S$3:$T$258,MATCH(MOD(INDEX(Capacity!$V$3:$W$258,MATCH(INDEX($CF80:$HI80,1,$HN80),Capacity!$V$3:$V$258,0),2)+IN$65,255),Capacity!$S$3:$S$258,0),2)</f>
        <v>67</v>
      </c>
      <c r="IO81">
        <f>INDEX(Capacity!$S$3:$T$258,MATCH(MOD(INDEX(Capacity!$V$3:$W$258,MATCH(INDEX($CF80:$HI80,1,$HN80),Capacity!$V$3:$V$258,0),2)+IO$65,255),Capacity!$S$3:$S$258,0),2)</f>
        <v>223</v>
      </c>
      <c r="IP81">
        <f>INDEX(Capacity!$S$3:$T$258,MATCH(MOD(INDEX(Capacity!$V$3:$W$258,MATCH(INDEX($CF80:$HI80,1,$HN80),Capacity!$V$3:$V$258,0),2)+IP$65,255),Capacity!$S$3:$S$258,0),2)</f>
        <v>99</v>
      </c>
      <c r="IQ81">
        <f>INDEX(Capacity!$S$3:$T$258,MATCH(MOD(INDEX(Capacity!$V$3:$W$258,MATCH(INDEX($CF80:$HI80,1,$HN80),Capacity!$V$3:$V$258,0),2)+IQ$65,255),Capacity!$S$3:$S$258,0),2)</f>
        <v>38</v>
      </c>
    </row>
    <row r="82" spans="83:251" x14ac:dyDescent="0.25">
      <c r="CE82" s="7">
        <f t="shared" si="466"/>
        <v>17</v>
      </c>
      <c r="CF82">
        <f t="shared" si="737"/>
        <v>0</v>
      </c>
      <c r="CG82">
        <f t="shared" si="738"/>
        <v>0</v>
      </c>
      <c r="CH82">
        <f t="shared" si="739"/>
        <v>0</v>
      </c>
      <c r="CI82">
        <f t="shared" si="740"/>
        <v>0</v>
      </c>
      <c r="CJ82">
        <f t="shared" si="741"/>
        <v>0</v>
      </c>
      <c r="CK82">
        <f t="shared" si="742"/>
        <v>0</v>
      </c>
      <c r="CL82">
        <f t="shared" si="743"/>
        <v>0</v>
      </c>
      <c r="CM82">
        <f t="shared" si="744"/>
        <v>0</v>
      </c>
      <c r="CN82">
        <f t="shared" si="745"/>
        <v>0</v>
      </c>
      <c r="CO82">
        <f t="shared" si="746"/>
        <v>0</v>
      </c>
      <c r="CP82">
        <f t="shared" si="747"/>
        <v>0</v>
      </c>
      <c r="CQ82">
        <f t="shared" si="748"/>
        <v>0</v>
      </c>
      <c r="CR82">
        <f t="shared" si="749"/>
        <v>0</v>
      </c>
      <c r="CS82">
        <f t="shared" si="750"/>
        <v>0</v>
      </c>
      <c r="CT82">
        <f t="shared" si="751"/>
        <v>0</v>
      </c>
      <c r="CU82">
        <f t="shared" si="752"/>
        <v>0</v>
      </c>
      <c r="CV82">
        <f t="shared" si="753"/>
        <v>0</v>
      </c>
      <c r="CW82">
        <f t="shared" si="754"/>
        <v>160</v>
      </c>
      <c r="CX82">
        <f t="shared" si="755"/>
        <v>219</v>
      </c>
      <c r="CY82">
        <f t="shared" si="756"/>
        <v>143</v>
      </c>
      <c r="CZ82">
        <f t="shared" si="757"/>
        <v>21</v>
      </c>
      <c r="DA82">
        <f t="shared" si="758"/>
        <v>168</v>
      </c>
      <c r="DB82">
        <f t="shared" si="759"/>
        <v>15</v>
      </c>
      <c r="DC82">
        <f t="shared" si="760"/>
        <v>57</v>
      </c>
      <c r="DD82">
        <f t="shared" si="761"/>
        <v>18</v>
      </c>
      <c r="DE82">
        <f t="shared" si="762"/>
        <v>5</v>
      </c>
      <c r="DF82">
        <f t="shared" si="763"/>
        <v>151</v>
      </c>
      <c r="DG82">
        <f t="shared" si="764"/>
        <v>117</v>
      </c>
      <c r="DH82">
        <f t="shared" si="765"/>
        <v>8</v>
      </c>
      <c r="DI82">
        <f t="shared" si="766"/>
        <v>174</v>
      </c>
      <c r="DJ82">
        <f t="shared" si="767"/>
        <v>195</v>
      </c>
      <c r="DK82">
        <f t="shared" si="768"/>
        <v>239</v>
      </c>
      <c r="DL82">
        <f t="shared" si="769"/>
        <v>254</v>
      </c>
      <c r="DM82">
        <f t="shared" si="770"/>
        <v>39</v>
      </c>
      <c r="DN82">
        <f t="shared" si="771"/>
        <v>64</v>
      </c>
      <c r="DO82">
        <f t="shared" si="772"/>
        <v>255</v>
      </c>
      <c r="DP82">
        <f t="shared" si="773"/>
        <v>59</v>
      </c>
      <c r="DQ82">
        <f t="shared" si="774"/>
        <v>99</v>
      </c>
      <c r="DR82">
        <f t="shared" si="775"/>
        <v>86</v>
      </c>
      <c r="DS82">
        <f t="shared" si="776"/>
        <v>44</v>
      </c>
      <c r="DT82">
        <f t="shared" si="777"/>
        <v>226</v>
      </c>
      <c r="DU82">
        <f t="shared" si="778"/>
        <v>58</v>
      </c>
      <c r="DV82">
        <f t="shared" si="779"/>
        <v>94</v>
      </c>
      <c r="DW82">
        <f t="shared" si="780"/>
        <v>17</v>
      </c>
      <c r="DX82">
        <f t="shared" si="781"/>
        <v>236</v>
      </c>
      <c r="DY82">
        <f t="shared" si="782"/>
        <v>17</v>
      </c>
      <c r="DZ82">
        <f t="shared" si="783"/>
        <v>236</v>
      </c>
      <c r="EA82">
        <f t="shared" si="784"/>
        <v>17</v>
      </c>
      <c r="EB82">
        <f t="shared" si="785"/>
        <v>236</v>
      </c>
      <c r="EC82">
        <f t="shared" si="786"/>
        <v>17</v>
      </c>
      <c r="ED82">
        <f t="shared" si="787"/>
        <v>236</v>
      </c>
      <c r="EE82">
        <f t="shared" si="788"/>
        <v>17</v>
      </c>
      <c r="EF82">
        <f t="shared" si="789"/>
        <v>236</v>
      </c>
      <c r="EG82">
        <f t="shared" si="790"/>
        <v>17</v>
      </c>
      <c r="EH82">
        <f t="shared" si="791"/>
        <v>236</v>
      </c>
      <c r="EI82">
        <f t="shared" si="792"/>
        <v>17</v>
      </c>
      <c r="EJ82">
        <f t="shared" si="793"/>
        <v>236</v>
      </c>
      <c r="EK82">
        <f t="shared" si="794"/>
        <v>17</v>
      </c>
      <c r="EL82">
        <f t="shared" si="795"/>
        <v>236</v>
      </c>
      <c r="EM82">
        <f t="shared" si="796"/>
        <v>17</v>
      </c>
      <c r="EN82">
        <f t="shared" si="797"/>
        <v>236</v>
      </c>
      <c r="EO82">
        <f t="shared" si="798"/>
        <v>17</v>
      </c>
      <c r="EP82">
        <f t="shared" si="799"/>
        <v>236</v>
      </c>
      <c r="EQ82">
        <f t="shared" si="800"/>
        <v>17</v>
      </c>
      <c r="ER82">
        <f t="shared" si="801"/>
        <v>236</v>
      </c>
      <c r="ES82">
        <f t="shared" si="802"/>
        <v>17</v>
      </c>
      <c r="ET82">
        <f t="shared" si="803"/>
        <v>236</v>
      </c>
      <c r="EU82">
        <f t="shared" si="804"/>
        <v>17</v>
      </c>
      <c r="EV82">
        <f t="shared" si="805"/>
        <v>236</v>
      </c>
      <c r="EW82">
        <f t="shared" si="806"/>
        <v>17</v>
      </c>
      <c r="EX82">
        <f t="shared" si="807"/>
        <v>236</v>
      </c>
      <c r="EY82">
        <f t="shared" si="808"/>
        <v>17</v>
      </c>
      <c r="EZ82">
        <f t="shared" si="809"/>
        <v>236</v>
      </c>
      <c r="FA82">
        <f t="shared" si="810"/>
        <v>17</v>
      </c>
      <c r="FB82">
        <f t="shared" si="811"/>
        <v>236</v>
      </c>
      <c r="FC82">
        <f t="shared" si="812"/>
        <v>17</v>
      </c>
      <c r="FD82">
        <f t="shared" si="813"/>
        <v>236</v>
      </c>
      <c r="FE82">
        <f t="shared" si="814"/>
        <v>17</v>
      </c>
      <c r="FF82">
        <f t="shared" si="815"/>
        <v>236</v>
      </c>
      <c r="FG82">
        <f t="shared" si="816"/>
        <v>17</v>
      </c>
      <c r="FH82">
        <f t="shared" si="817"/>
        <v>236</v>
      </c>
      <c r="FI82">
        <f t="shared" si="818"/>
        <v>17</v>
      </c>
      <c r="FJ82">
        <f t="shared" si="819"/>
        <v>236</v>
      </c>
      <c r="FK82">
        <f t="shared" si="820"/>
        <v>17</v>
      </c>
      <c r="FL82">
        <f t="shared" si="821"/>
        <v>236</v>
      </c>
      <c r="FM82">
        <f t="shared" si="822"/>
        <v>17</v>
      </c>
      <c r="FN82">
        <f t="shared" si="823"/>
        <v>236</v>
      </c>
      <c r="FO82">
        <f t="shared" si="824"/>
        <v>17</v>
      </c>
      <c r="FP82">
        <f t="shared" si="825"/>
        <v>236</v>
      </c>
      <c r="FQ82">
        <f t="shared" si="826"/>
        <v>17</v>
      </c>
      <c r="FR82">
        <f t="shared" si="827"/>
        <v>236</v>
      </c>
      <c r="FS82">
        <f t="shared" si="828"/>
        <v>17</v>
      </c>
      <c r="FT82">
        <f t="shared" si="829"/>
        <v>236</v>
      </c>
      <c r="FU82">
        <f t="shared" si="830"/>
        <v>17</v>
      </c>
      <c r="FV82">
        <f t="shared" si="831"/>
        <v>236</v>
      </c>
      <c r="FW82">
        <f t="shared" si="832"/>
        <v>17</v>
      </c>
      <c r="FX82">
        <f t="shared" si="833"/>
        <v>236</v>
      </c>
      <c r="FY82">
        <f t="shared" si="834"/>
        <v>17</v>
      </c>
      <c r="FZ82">
        <f t="shared" si="835"/>
        <v>236</v>
      </c>
      <c r="GA82">
        <f t="shared" si="836"/>
        <v>17</v>
      </c>
      <c r="GB82">
        <f t="shared" si="837"/>
        <v>236</v>
      </c>
      <c r="GC82">
        <f t="shared" si="838"/>
        <v>17</v>
      </c>
      <c r="GD82">
        <f t="shared" si="839"/>
        <v>236</v>
      </c>
      <c r="GE82">
        <f t="shared" si="840"/>
        <v>17</v>
      </c>
      <c r="GF82">
        <f t="shared" si="841"/>
        <v>236</v>
      </c>
      <c r="GG82">
        <f t="shared" si="842"/>
        <v>17</v>
      </c>
      <c r="GH82">
        <f t="shared" si="843"/>
        <v>236</v>
      </c>
      <c r="GI82">
        <f t="shared" si="844"/>
        <v>17</v>
      </c>
      <c r="GJ82">
        <f t="shared" si="845"/>
        <v>0</v>
      </c>
      <c r="GK82">
        <f t="shared" si="846"/>
        <v>0</v>
      </c>
      <c r="GL82">
        <f t="shared" si="847"/>
        <v>0</v>
      </c>
      <c r="GM82">
        <f t="shared" si="848"/>
        <v>0</v>
      </c>
      <c r="GN82">
        <f t="shared" si="849"/>
        <v>0</v>
      </c>
      <c r="GO82">
        <f t="shared" si="850"/>
        <v>0</v>
      </c>
      <c r="GP82">
        <f t="shared" si="851"/>
        <v>0</v>
      </c>
      <c r="GQ82">
        <f t="shared" si="852"/>
        <v>0</v>
      </c>
      <c r="GR82">
        <f t="shared" si="853"/>
        <v>0</v>
      </c>
      <c r="GS82">
        <f t="shared" si="854"/>
        <v>0</v>
      </c>
      <c r="GT82">
        <f t="shared" si="855"/>
        <v>0</v>
      </c>
      <c r="GU82">
        <f t="shared" si="856"/>
        <v>0</v>
      </c>
      <c r="GV82">
        <f t="shared" si="857"/>
        <v>0</v>
      </c>
      <c r="GW82">
        <f t="shared" si="858"/>
        <v>0</v>
      </c>
      <c r="GX82">
        <f t="shared" si="859"/>
        <v>0</v>
      </c>
      <c r="GY82">
        <f t="shared" si="860"/>
        <v>0</v>
      </c>
      <c r="GZ82">
        <f t="shared" si="861"/>
        <v>0</v>
      </c>
      <c r="HA82">
        <f t="shared" si="862"/>
        <v>0</v>
      </c>
      <c r="HB82">
        <f t="shared" si="863"/>
        <v>0</v>
      </c>
      <c r="HC82">
        <f t="shared" si="864"/>
        <v>0</v>
      </c>
      <c r="HD82">
        <f t="shared" si="865"/>
        <v>0</v>
      </c>
      <c r="HE82">
        <f t="shared" si="866"/>
        <v>0</v>
      </c>
      <c r="HF82">
        <f t="shared" si="867"/>
        <v>0</v>
      </c>
      <c r="HG82">
        <f t="shared" si="868"/>
        <v>0</v>
      </c>
      <c r="HH82">
        <f t="shared" si="869"/>
        <v>0</v>
      </c>
      <c r="HI82">
        <f t="shared" si="870"/>
        <v>0</v>
      </c>
      <c r="HK82" s="59" t="str">
        <f t="shared" si="467"/>
        <v/>
      </c>
      <c r="HN82">
        <f t="shared" si="330"/>
        <v>18</v>
      </c>
      <c r="HO82">
        <f t="shared" si="465"/>
        <v>117</v>
      </c>
      <c r="HQ82">
        <f>INDEX(Capacity!$S$3:$T$258,MATCH(MOD(INDEX(Capacity!$V$3:$W$258,MATCH(INDEX($CF81:$HI81,1,$HN81),Capacity!$V$3:$V$258,0),2)+HQ$65,255),Capacity!$S$3:$S$258,0),2)</f>
        <v>21</v>
      </c>
      <c r="HR82">
        <f>INDEX(Capacity!$S$3:$T$258,MATCH(MOD(INDEX(Capacity!$V$3:$W$258,MATCH(INDEX($CF81:$HI81,1,$HN81),Capacity!$V$3:$V$258,0),2)+HR$65,255),Capacity!$S$3:$S$258,0),2)</f>
        <v>210</v>
      </c>
      <c r="HS82">
        <f>INDEX(Capacity!$S$3:$T$258,MATCH(MOD(INDEX(Capacity!$V$3:$W$258,MATCH(INDEX($CF81:$HI81,1,$HN81),Capacity!$V$3:$V$258,0),2)+HS$65,255),Capacity!$S$3:$S$258,0),2)</f>
        <v>232</v>
      </c>
      <c r="HT82">
        <f>INDEX(Capacity!$S$3:$T$258,MATCH(MOD(INDEX(Capacity!$V$3:$W$258,MATCH(INDEX($CF81:$HI81,1,$HN81),Capacity!$V$3:$V$258,0),2)+HT$65,255),Capacity!$S$3:$S$258,0),2)</f>
        <v>238</v>
      </c>
      <c r="HU82">
        <f>INDEX(Capacity!$S$3:$T$258,MATCH(MOD(INDEX(Capacity!$V$3:$W$258,MATCH(INDEX($CF81:$HI81,1,$HN81),Capacity!$V$3:$V$258,0),2)+HU$65,255),Capacity!$S$3:$S$258,0),2)</f>
        <v>84</v>
      </c>
      <c r="HV82">
        <f>INDEX(Capacity!$S$3:$T$258,MATCH(MOD(INDEX(Capacity!$V$3:$W$258,MATCH(INDEX($CF81:$HI81,1,$HN81),Capacity!$V$3:$V$258,0),2)+HV$65,255),Capacity!$S$3:$S$258,0),2)</f>
        <v>250</v>
      </c>
      <c r="HW82">
        <f>INDEX(Capacity!$S$3:$T$258,MATCH(MOD(INDEX(Capacity!$V$3:$W$258,MATCH(INDEX($CF81:$HI81,1,$HN81),Capacity!$V$3:$V$258,0),2)+HW$65,255),Capacity!$S$3:$S$258,0),2)</f>
        <v>153</v>
      </c>
      <c r="HX82">
        <f>INDEX(Capacity!$S$3:$T$258,MATCH(MOD(INDEX(Capacity!$V$3:$W$258,MATCH(INDEX($CF81:$HI81,1,$HN81),Capacity!$V$3:$V$258,0),2)+HX$65,255),Capacity!$S$3:$S$258,0),2)</f>
        <v>16</v>
      </c>
      <c r="HY82">
        <f>INDEX(Capacity!$S$3:$T$258,MATCH(MOD(INDEX(Capacity!$V$3:$W$258,MATCH(INDEX($CF81:$HI81,1,$HN81),Capacity!$V$3:$V$258,0),2)+HY$65,255),Capacity!$S$3:$S$258,0),2)</f>
        <v>183</v>
      </c>
      <c r="HZ82">
        <f>INDEX(Capacity!$S$3:$T$258,MATCH(MOD(INDEX(Capacity!$V$3:$W$258,MATCH(INDEX($CF81:$HI81,1,$HN81),Capacity!$V$3:$V$258,0),2)+HZ$65,255),Capacity!$S$3:$S$258,0),2)</f>
        <v>192</v>
      </c>
      <c r="IA82">
        <f>INDEX(Capacity!$S$3:$T$258,MATCH(MOD(INDEX(Capacity!$V$3:$W$258,MATCH(INDEX($CF81:$HI81,1,$HN81),Capacity!$V$3:$V$258,0),2)+IA$65,255),Capacity!$S$3:$S$258,0),2)</f>
        <v>127</v>
      </c>
      <c r="IB82">
        <f>INDEX(Capacity!$S$3:$T$258,MATCH(MOD(INDEX(Capacity!$V$3:$W$258,MATCH(INDEX($CF81:$HI81,1,$HN81),Capacity!$V$3:$V$258,0),2)+IB$65,255),Capacity!$S$3:$S$258,0),2)</f>
        <v>173</v>
      </c>
      <c r="IC82">
        <f>INDEX(Capacity!$S$3:$T$258,MATCH(MOD(INDEX(Capacity!$V$3:$W$258,MATCH(INDEX($CF81:$HI81,1,$HN81),Capacity!$V$3:$V$258,0),2)+IC$65,255),Capacity!$S$3:$S$258,0),2)</f>
        <v>229</v>
      </c>
      <c r="ID82">
        <f>INDEX(Capacity!$S$3:$T$258,MATCH(MOD(INDEX(Capacity!$V$3:$W$258,MATCH(INDEX($CF81:$HI81,1,$HN81),Capacity!$V$3:$V$258,0),2)+ID$65,255),Capacity!$S$3:$S$258,0),2)</f>
        <v>10</v>
      </c>
      <c r="IE82">
        <f>INDEX(Capacity!$S$3:$T$258,MATCH(MOD(INDEX(Capacity!$V$3:$W$258,MATCH(INDEX($CF81:$HI81,1,$HN81),Capacity!$V$3:$V$258,0),2)+IE$65,255),Capacity!$S$3:$S$258,0),2)</f>
        <v>50</v>
      </c>
      <c r="IF82">
        <f>INDEX(Capacity!$S$3:$T$258,MATCH(MOD(INDEX(Capacity!$V$3:$W$258,MATCH(INDEX($CF81:$HI81,1,$HN81),Capacity!$V$3:$V$258,0),2)+IF$65,255),Capacity!$S$3:$S$258,0),2)</f>
        <v>35</v>
      </c>
      <c r="IG82">
        <f>INDEX(Capacity!$S$3:$T$258,MATCH(MOD(INDEX(Capacity!$V$3:$W$258,MATCH(INDEX($CF81:$HI81,1,$HN81),Capacity!$V$3:$V$258,0),2)+IG$65,255),Capacity!$S$3:$S$258,0),2)</f>
        <v>191</v>
      </c>
      <c r="IH82">
        <f>INDEX(Capacity!$S$3:$T$258,MATCH(MOD(INDEX(Capacity!$V$3:$W$258,MATCH(INDEX($CF81:$HI81,1,$HN81),Capacity!$V$3:$V$258,0),2)+IH$65,255),Capacity!$S$3:$S$258,0),2)</f>
        <v>92</v>
      </c>
      <c r="II82">
        <f>INDEX(Capacity!$S$3:$T$258,MATCH(MOD(INDEX(Capacity!$V$3:$W$258,MATCH(INDEX($CF81:$HI81,1,$HN81),Capacity!$V$3:$V$258,0),2)+II$65,255),Capacity!$S$3:$S$258,0),2)</f>
        <v>24</v>
      </c>
      <c r="IJ82">
        <f>INDEX(Capacity!$S$3:$T$258,MATCH(MOD(INDEX(Capacity!$V$3:$W$258,MATCH(INDEX($CF81:$HI81,1,$HN81),Capacity!$V$3:$V$258,0),2)+IJ$65,255),Capacity!$S$3:$S$258,0),2)</f>
        <v>57</v>
      </c>
      <c r="IK82">
        <f>INDEX(Capacity!$S$3:$T$258,MATCH(MOD(INDEX(Capacity!$V$3:$W$258,MATCH(INDEX($CF81:$HI81,1,$HN81),Capacity!$V$3:$V$258,0),2)+IK$65,255),Capacity!$S$3:$S$258,0),2)</f>
        <v>125</v>
      </c>
      <c r="IL82">
        <f>INDEX(Capacity!$S$3:$T$258,MATCH(MOD(INDEX(Capacity!$V$3:$W$258,MATCH(INDEX($CF81:$HI81,1,$HN81),Capacity!$V$3:$V$258,0),2)+IL$65,255),Capacity!$S$3:$S$258,0),2)</f>
        <v>87</v>
      </c>
      <c r="IM82">
        <f>INDEX(Capacity!$S$3:$T$258,MATCH(MOD(INDEX(Capacity!$V$3:$W$258,MATCH(INDEX($CF81:$HI81,1,$HN81),Capacity!$V$3:$V$258,0),2)+IM$65,255),Capacity!$S$3:$S$258,0),2)</f>
        <v>31</v>
      </c>
      <c r="IN82">
        <f>INDEX(Capacity!$S$3:$T$258,MATCH(MOD(INDEX(Capacity!$V$3:$W$258,MATCH(INDEX($CF81:$HI81,1,$HN81),Capacity!$V$3:$V$258,0),2)+IN$65,255),Capacity!$S$3:$S$258,0),2)</f>
        <v>53</v>
      </c>
      <c r="IO82">
        <f>INDEX(Capacity!$S$3:$T$258,MATCH(MOD(INDEX(Capacity!$V$3:$W$258,MATCH(INDEX($CF81:$HI81,1,$HN81),Capacity!$V$3:$V$258,0),2)+IO$65,255),Capacity!$S$3:$S$258,0),2)</f>
        <v>192</v>
      </c>
      <c r="IP82">
        <f>INDEX(Capacity!$S$3:$T$258,MATCH(MOD(INDEX(Capacity!$V$3:$W$258,MATCH(INDEX($CF81:$HI81,1,$HN81),Capacity!$V$3:$V$258,0),2)+IP$65,255),Capacity!$S$3:$S$258,0),2)</f>
        <v>13</v>
      </c>
      <c r="IQ82">
        <f>INDEX(Capacity!$S$3:$T$258,MATCH(MOD(INDEX(Capacity!$V$3:$W$258,MATCH(INDEX($CF81:$HI81,1,$HN81),Capacity!$V$3:$V$258,0),2)+IQ$65,255),Capacity!$S$3:$S$258,0),2)</f>
        <v>178</v>
      </c>
    </row>
    <row r="83" spans="83:251" x14ac:dyDescent="0.25">
      <c r="CE83" s="7">
        <f t="shared" si="466"/>
        <v>18</v>
      </c>
      <c r="CF83">
        <f t="shared" si="737"/>
        <v>0</v>
      </c>
      <c r="CG83">
        <f t="shared" si="738"/>
        <v>0</v>
      </c>
      <c r="CH83">
        <f t="shared" si="739"/>
        <v>0</v>
      </c>
      <c r="CI83">
        <f t="shared" si="740"/>
        <v>0</v>
      </c>
      <c r="CJ83">
        <f t="shared" si="741"/>
        <v>0</v>
      </c>
      <c r="CK83">
        <f t="shared" si="742"/>
        <v>0</v>
      </c>
      <c r="CL83">
        <f t="shared" si="743"/>
        <v>0</v>
      </c>
      <c r="CM83">
        <f t="shared" si="744"/>
        <v>0</v>
      </c>
      <c r="CN83">
        <f t="shared" si="745"/>
        <v>0</v>
      </c>
      <c r="CO83">
        <f t="shared" si="746"/>
        <v>0</v>
      </c>
      <c r="CP83">
        <f t="shared" si="747"/>
        <v>0</v>
      </c>
      <c r="CQ83">
        <f t="shared" si="748"/>
        <v>0</v>
      </c>
      <c r="CR83">
        <f t="shared" si="749"/>
        <v>0</v>
      </c>
      <c r="CS83">
        <f t="shared" si="750"/>
        <v>0</v>
      </c>
      <c r="CT83">
        <f t="shared" si="751"/>
        <v>0</v>
      </c>
      <c r="CU83">
        <f t="shared" si="752"/>
        <v>0</v>
      </c>
      <c r="CV83">
        <f t="shared" si="753"/>
        <v>0</v>
      </c>
      <c r="CW83">
        <f t="shared" si="754"/>
        <v>0</v>
      </c>
      <c r="CX83">
        <f t="shared" si="755"/>
        <v>230</v>
      </c>
      <c r="CY83">
        <f t="shared" si="756"/>
        <v>25</v>
      </c>
      <c r="CZ83">
        <f t="shared" si="757"/>
        <v>231</v>
      </c>
      <c r="DA83">
        <f t="shared" si="758"/>
        <v>18</v>
      </c>
      <c r="DB83">
        <f t="shared" si="759"/>
        <v>184</v>
      </c>
      <c r="DC83">
        <f t="shared" si="760"/>
        <v>178</v>
      </c>
      <c r="DD83">
        <f t="shared" si="761"/>
        <v>228</v>
      </c>
      <c r="DE83">
        <f t="shared" si="762"/>
        <v>96</v>
      </c>
      <c r="DF83">
        <f t="shared" si="763"/>
        <v>139</v>
      </c>
      <c r="DG83">
        <f t="shared" si="764"/>
        <v>119</v>
      </c>
      <c r="DH83">
        <f t="shared" si="765"/>
        <v>55</v>
      </c>
      <c r="DI83">
        <f t="shared" si="766"/>
        <v>21</v>
      </c>
      <c r="DJ83">
        <f t="shared" si="767"/>
        <v>111</v>
      </c>
      <c r="DK83">
        <f t="shared" si="768"/>
        <v>63</v>
      </c>
      <c r="DL83">
        <f t="shared" si="769"/>
        <v>61</v>
      </c>
      <c r="DM83">
        <f t="shared" si="770"/>
        <v>57</v>
      </c>
      <c r="DN83">
        <f t="shared" si="771"/>
        <v>129</v>
      </c>
      <c r="DO83">
        <f t="shared" si="772"/>
        <v>114</v>
      </c>
      <c r="DP83">
        <f t="shared" si="773"/>
        <v>162</v>
      </c>
      <c r="DQ83">
        <f t="shared" si="774"/>
        <v>182</v>
      </c>
      <c r="DR83">
        <f t="shared" si="775"/>
        <v>222</v>
      </c>
      <c r="DS83">
        <f t="shared" si="776"/>
        <v>32</v>
      </c>
      <c r="DT83">
        <f t="shared" si="777"/>
        <v>179</v>
      </c>
      <c r="DU83">
        <f t="shared" si="778"/>
        <v>38</v>
      </c>
      <c r="DV83">
        <f t="shared" si="779"/>
        <v>115</v>
      </c>
      <c r="DW83">
        <f t="shared" si="780"/>
        <v>34</v>
      </c>
      <c r="DX83">
        <f t="shared" si="781"/>
        <v>236</v>
      </c>
      <c r="DY83">
        <f t="shared" si="782"/>
        <v>17</v>
      </c>
      <c r="DZ83">
        <f t="shared" si="783"/>
        <v>236</v>
      </c>
      <c r="EA83">
        <f t="shared" si="784"/>
        <v>17</v>
      </c>
      <c r="EB83">
        <f t="shared" si="785"/>
        <v>236</v>
      </c>
      <c r="EC83">
        <f t="shared" si="786"/>
        <v>17</v>
      </c>
      <c r="ED83">
        <f t="shared" si="787"/>
        <v>236</v>
      </c>
      <c r="EE83">
        <f t="shared" si="788"/>
        <v>17</v>
      </c>
      <c r="EF83">
        <f t="shared" si="789"/>
        <v>236</v>
      </c>
      <c r="EG83">
        <f t="shared" si="790"/>
        <v>17</v>
      </c>
      <c r="EH83">
        <f t="shared" si="791"/>
        <v>236</v>
      </c>
      <c r="EI83">
        <f t="shared" si="792"/>
        <v>17</v>
      </c>
      <c r="EJ83">
        <f t="shared" si="793"/>
        <v>236</v>
      </c>
      <c r="EK83">
        <f t="shared" si="794"/>
        <v>17</v>
      </c>
      <c r="EL83">
        <f t="shared" si="795"/>
        <v>236</v>
      </c>
      <c r="EM83">
        <f t="shared" si="796"/>
        <v>17</v>
      </c>
      <c r="EN83">
        <f t="shared" si="797"/>
        <v>236</v>
      </c>
      <c r="EO83">
        <f t="shared" si="798"/>
        <v>17</v>
      </c>
      <c r="EP83">
        <f t="shared" si="799"/>
        <v>236</v>
      </c>
      <c r="EQ83">
        <f t="shared" si="800"/>
        <v>17</v>
      </c>
      <c r="ER83">
        <f t="shared" si="801"/>
        <v>236</v>
      </c>
      <c r="ES83">
        <f t="shared" si="802"/>
        <v>17</v>
      </c>
      <c r="ET83">
        <f t="shared" si="803"/>
        <v>236</v>
      </c>
      <c r="EU83">
        <f t="shared" si="804"/>
        <v>17</v>
      </c>
      <c r="EV83">
        <f t="shared" si="805"/>
        <v>236</v>
      </c>
      <c r="EW83">
        <f t="shared" si="806"/>
        <v>17</v>
      </c>
      <c r="EX83">
        <f t="shared" si="807"/>
        <v>236</v>
      </c>
      <c r="EY83">
        <f t="shared" si="808"/>
        <v>17</v>
      </c>
      <c r="EZ83">
        <f t="shared" si="809"/>
        <v>236</v>
      </c>
      <c r="FA83">
        <f t="shared" si="810"/>
        <v>17</v>
      </c>
      <c r="FB83">
        <f t="shared" si="811"/>
        <v>236</v>
      </c>
      <c r="FC83">
        <f t="shared" si="812"/>
        <v>17</v>
      </c>
      <c r="FD83">
        <f t="shared" si="813"/>
        <v>236</v>
      </c>
      <c r="FE83">
        <f t="shared" si="814"/>
        <v>17</v>
      </c>
      <c r="FF83">
        <f t="shared" si="815"/>
        <v>236</v>
      </c>
      <c r="FG83">
        <f t="shared" si="816"/>
        <v>17</v>
      </c>
      <c r="FH83">
        <f t="shared" si="817"/>
        <v>236</v>
      </c>
      <c r="FI83">
        <f t="shared" si="818"/>
        <v>17</v>
      </c>
      <c r="FJ83">
        <f t="shared" si="819"/>
        <v>236</v>
      </c>
      <c r="FK83">
        <f t="shared" si="820"/>
        <v>17</v>
      </c>
      <c r="FL83">
        <f t="shared" si="821"/>
        <v>236</v>
      </c>
      <c r="FM83">
        <f t="shared" si="822"/>
        <v>17</v>
      </c>
      <c r="FN83">
        <f t="shared" si="823"/>
        <v>236</v>
      </c>
      <c r="FO83">
        <f t="shared" si="824"/>
        <v>17</v>
      </c>
      <c r="FP83">
        <f t="shared" si="825"/>
        <v>236</v>
      </c>
      <c r="FQ83">
        <f t="shared" si="826"/>
        <v>17</v>
      </c>
      <c r="FR83">
        <f t="shared" si="827"/>
        <v>236</v>
      </c>
      <c r="FS83">
        <f t="shared" si="828"/>
        <v>17</v>
      </c>
      <c r="FT83">
        <f t="shared" si="829"/>
        <v>236</v>
      </c>
      <c r="FU83">
        <f t="shared" si="830"/>
        <v>17</v>
      </c>
      <c r="FV83">
        <f t="shared" si="831"/>
        <v>236</v>
      </c>
      <c r="FW83">
        <f t="shared" si="832"/>
        <v>17</v>
      </c>
      <c r="FX83">
        <f t="shared" si="833"/>
        <v>236</v>
      </c>
      <c r="FY83">
        <f t="shared" si="834"/>
        <v>17</v>
      </c>
      <c r="FZ83">
        <f t="shared" si="835"/>
        <v>236</v>
      </c>
      <c r="GA83">
        <f t="shared" si="836"/>
        <v>17</v>
      </c>
      <c r="GB83">
        <f t="shared" si="837"/>
        <v>236</v>
      </c>
      <c r="GC83">
        <f t="shared" si="838"/>
        <v>17</v>
      </c>
      <c r="GD83">
        <f t="shared" si="839"/>
        <v>236</v>
      </c>
      <c r="GE83">
        <f t="shared" si="840"/>
        <v>17</v>
      </c>
      <c r="GF83">
        <f t="shared" si="841"/>
        <v>236</v>
      </c>
      <c r="GG83">
        <f t="shared" si="842"/>
        <v>17</v>
      </c>
      <c r="GH83">
        <f t="shared" si="843"/>
        <v>236</v>
      </c>
      <c r="GI83">
        <f t="shared" si="844"/>
        <v>17</v>
      </c>
      <c r="GJ83">
        <f t="shared" si="845"/>
        <v>0</v>
      </c>
      <c r="GK83">
        <f t="shared" si="846"/>
        <v>0</v>
      </c>
      <c r="GL83">
        <f t="shared" si="847"/>
        <v>0</v>
      </c>
      <c r="GM83">
        <f t="shared" si="848"/>
        <v>0</v>
      </c>
      <c r="GN83">
        <f t="shared" si="849"/>
        <v>0</v>
      </c>
      <c r="GO83">
        <f t="shared" si="850"/>
        <v>0</v>
      </c>
      <c r="GP83">
        <f t="shared" si="851"/>
        <v>0</v>
      </c>
      <c r="GQ83">
        <f t="shared" si="852"/>
        <v>0</v>
      </c>
      <c r="GR83">
        <f t="shared" si="853"/>
        <v>0</v>
      </c>
      <c r="GS83">
        <f t="shared" si="854"/>
        <v>0</v>
      </c>
      <c r="GT83">
        <f t="shared" si="855"/>
        <v>0</v>
      </c>
      <c r="GU83">
        <f t="shared" si="856"/>
        <v>0</v>
      </c>
      <c r="GV83">
        <f t="shared" si="857"/>
        <v>0</v>
      </c>
      <c r="GW83">
        <f t="shared" si="858"/>
        <v>0</v>
      </c>
      <c r="GX83">
        <f t="shared" si="859"/>
        <v>0</v>
      </c>
      <c r="GY83">
        <f t="shared" si="860"/>
        <v>0</v>
      </c>
      <c r="GZ83">
        <f t="shared" si="861"/>
        <v>0</v>
      </c>
      <c r="HA83">
        <f t="shared" si="862"/>
        <v>0</v>
      </c>
      <c r="HB83">
        <f t="shared" si="863"/>
        <v>0</v>
      </c>
      <c r="HC83">
        <f t="shared" si="864"/>
        <v>0</v>
      </c>
      <c r="HD83">
        <f t="shared" si="865"/>
        <v>0</v>
      </c>
      <c r="HE83">
        <f t="shared" si="866"/>
        <v>0</v>
      </c>
      <c r="HF83">
        <f t="shared" si="867"/>
        <v>0</v>
      </c>
      <c r="HG83">
        <f t="shared" si="868"/>
        <v>0</v>
      </c>
      <c r="HH83">
        <f t="shared" si="869"/>
        <v>0</v>
      </c>
      <c r="HI83">
        <f t="shared" si="870"/>
        <v>0</v>
      </c>
      <c r="HK83" s="59" t="str">
        <f t="shared" si="467"/>
        <v/>
      </c>
      <c r="HN83">
        <f t="shared" si="330"/>
        <v>19</v>
      </c>
      <c r="HO83">
        <f t="shared" si="465"/>
        <v>116</v>
      </c>
      <c r="HQ83">
        <f>INDEX(Capacity!$S$3:$T$258,MATCH(MOD(INDEX(Capacity!$V$3:$W$258,MATCH(INDEX($CF82:$HI82,1,$HN82),Capacity!$V$3:$V$258,0),2)+HQ$65,255),Capacity!$S$3:$S$258,0),2)</f>
        <v>160</v>
      </c>
      <c r="HR83">
        <f>INDEX(Capacity!$S$3:$T$258,MATCH(MOD(INDEX(Capacity!$V$3:$W$258,MATCH(INDEX($CF82:$HI82,1,$HN82),Capacity!$V$3:$V$258,0),2)+HR$65,255),Capacity!$S$3:$S$258,0),2)</f>
        <v>61</v>
      </c>
      <c r="HS83">
        <f>INDEX(Capacity!$S$3:$T$258,MATCH(MOD(INDEX(Capacity!$V$3:$W$258,MATCH(INDEX($CF82:$HI82,1,$HN82),Capacity!$V$3:$V$258,0),2)+HS$65,255),Capacity!$S$3:$S$258,0),2)</f>
        <v>150</v>
      </c>
      <c r="HT83">
        <f>INDEX(Capacity!$S$3:$T$258,MATCH(MOD(INDEX(Capacity!$V$3:$W$258,MATCH(INDEX($CF82:$HI82,1,$HN82),Capacity!$V$3:$V$258,0),2)+HT$65,255),Capacity!$S$3:$S$258,0),2)</f>
        <v>242</v>
      </c>
      <c r="HU83">
        <f>INDEX(Capacity!$S$3:$T$258,MATCH(MOD(INDEX(Capacity!$V$3:$W$258,MATCH(INDEX($CF82:$HI82,1,$HN82),Capacity!$V$3:$V$258,0),2)+HU$65,255),Capacity!$S$3:$S$258,0),2)</f>
        <v>186</v>
      </c>
      <c r="HV83">
        <f>INDEX(Capacity!$S$3:$T$258,MATCH(MOD(INDEX(Capacity!$V$3:$W$258,MATCH(INDEX($CF82:$HI82,1,$HN82),Capacity!$V$3:$V$258,0),2)+HV$65,255),Capacity!$S$3:$S$258,0),2)</f>
        <v>183</v>
      </c>
      <c r="HW83">
        <f>INDEX(Capacity!$S$3:$T$258,MATCH(MOD(INDEX(Capacity!$V$3:$W$258,MATCH(INDEX($CF82:$HI82,1,$HN82),Capacity!$V$3:$V$258,0),2)+HW$65,255),Capacity!$S$3:$S$258,0),2)</f>
        <v>139</v>
      </c>
      <c r="HX83">
        <f>INDEX(Capacity!$S$3:$T$258,MATCH(MOD(INDEX(Capacity!$V$3:$W$258,MATCH(INDEX($CF82:$HI82,1,$HN82),Capacity!$V$3:$V$258,0),2)+HX$65,255),Capacity!$S$3:$S$258,0),2)</f>
        <v>246</v>
      </c>
      <c r="HY83">
        <f>INDEX(Capacity!$S$3:$T$258,MATCH(MOD(INDEX(Capacity!$V$3:$W$258,MATCH(INDEX($CF82:$HI82,1,$HN82),Capacity!$V$3:$V$258,0),2)+HY$65,255),Capacity!$S$3:$S$258,0),2)</f>
        <v>101</v>
      </c>
      <c r="HZ83">
        <f>INDEX(Capacity!$S$3:$T$258,MATCH(MOD(INDEX(Capacity!$V$3:$W$258,MATCH(INDEX($CF82:$HI82,1,$HN82),Capacity!$V$3:$V$258,0),2)+HZ$65,255),Capacity!$S$3:$S$258,0),2)</f>
        <v>28</v>
      </c>
      <c r="IA83">
        <f>INDEX(Capacity!$S$3:$T$258,MATCH(MOD(INDEX(Capacity!$V$3:$W$258,MATCH(INDEX($CF82:$HI82,1,$HN82),Capacity!$V$3:$V$258,0),2)+IA$65,255),Capacity!$S$3:$S$258,0),2)</f>
        <v>2</v>
      </c>
      <c r="IB83">
        <f>INDEX(Capacity!$S$3:$T$258,MATCH(MOD(INDEX(Capacity!$V$3:$W$258,MATCH(INDEX($CF82:$HI82,1,$HN82),Capacity!$V$3:$V$258,0),2)+IB$65,255),Capacity!$S$3:$S$258,0),2)</f>
        <v>63</v>
      </c>
      <c r="IC83">
        <f>INDEX(Capacity!$S$3:$T$258,MATCH(MOD(INDEX(Capacity!$V$3:$W$258,MATCH(INDEX($CF82:$HI82,1,$HN82),Capacity!$V$3:$V$258,0),2)+IC$65,255),Capacity!$S$3:$S$258,0),2)</f>
        <v>187</v>
      </c>
      <c r="ID83">
        <f>INDEX(Capacity!$S$3:$T$258,MATCH(MOD(INDEX(Capacity!$V$3:$W$258,MATCH(INDEX($CF82:$HI82,1,$HN82),Capacity!$V$3:$V$258,0),2)+ID$65,255),Capacity!$S$3:$S$258,0),2)</f>
        <v>172</v>
      </c>
      <c r="IE83">
        <f>INDEX(Capacity!$S$3:$T$258,MATCH(MOD(INDEX(Capacity!$V$3:$W$258,MATCH(INDEX($CF82:$HI82,1,$HN82),Capacity!$V$3:$V$258,0),2)+IE$65,255),Capacity!$S$3:$S$258,0),2)</f>
        <v>208</v>
      </c>
      <c r="IF83">
        <f>INDEX(Capacity!$S$3:$T$258,MATCH(MOD(INDEX(Capacity!$V$3:$W$258,MATCH(INDEX($CF82:$HI82,1,$HN82),Capacity!$V$3:$V$258,0),2)+IF$65,255),Capacity!$S$3:$S$258,0),2)</f>
        <v>195</v>
      </c>
      <c r="IG83">
        <f>INDEX(Capacity!$S$3:$T$258,MATCH(MOD(INDEX(Capacity!$V$3:$W$258,MATCH(INDEX($CF82:$HI82,1,$HN82),Capacity!$V$3:$V$258,0),2)+IG$65,255),Capacity!$S$3:$S$258,0),2)</f>
        <v>30</v>
      </c>
      <c r="IH83">
        <f>INDEX(Capacity!$S$3:$T$258,MATCH(MOD(INDEX(Capacity!$V$3:$W$258,MATCH(INDEX($CF82:$HI82,1,$HN82),Capacity!$V$3:$V$258,0),2)+IH$65,255),Capacity!$S$3:$S$258,0),2)</f>
        <v>193</v>
      </c>
      <c r="II83">
        <f>INDEX(Capacity!$S$3:$T$258,MATCH(MOD(INDEX(Capacity!$V$3:$W$258,MATCH(INDEX($CF82:$HI82,1,$HN82),Capacity!$V$3:$V$258,0),2)+II$65,255),Capacity!$S$3:$S$258,0),2)</f>
        <v>141</v>
      </c>
      <c r="IJ83">
        <f>INDEX(Capacity!$S$3:$T$258,MATCH(MOD(INDEX(Capacity!$V$3:$W$258,MATCH(INDEX($CF82:$HI82,1,$HN82),Capacity!$V$3:$V$258,0),2)+IJ$65,255),Capacity!$S$3:$S$258,0),2)</f>
        <v>153</v>
      </c>
      <c r="IK83">
        <f>INDEX(Capacity!$S$3:$T$258,MATCH(MOD(INDEX(Capacity!$V$3:$W$258,MATCH(INDEX($CF82:$HI82,1,$HN82),Capacity!$V$3:$V$258,0),2)+IK$65,255),Capacity!$S$3:$S$258,0),2)</f>
        <v>213</v>
      </c>
      <c r="IL83">
        <f>INDEX(Capacity!$S$3:$T$258,MATCH(MOD(INDEX(Capacity!$V$3:$W$258,MATCH(INDEX($CF82:$HI82,1,$HN82),Capacity!$V$3:$V$258,0),2)+IL$65,255),Capacity!$S$3:$S$258,0),2)</f>
        <v>136</v>
      </c>
      <c r="IM83">
        <f>INDEX(Capacity!$S$3:$T$258,MATCH(MOD(INDEX(Capacity!$V$3:$W$258,MATCH(INDEX($CF82:$HI82,1,$HN82),Capacity!$V$3:$V$258,0),2)+IM$65,255),Capacity!$S$3:$S$258,0),2)</f>
        <v>12</v>
      </c>
      <c r="IN83">
        <f>INDEX(Capacity!$S$3:$T$258,MATCH(MOD(INDEX(Capacity!$V$3:$W$258,MATCH(INDEX($CF82:$HI82,1,$HN82),Capacity!$V$3:$V$258,0),2)+IN$65,255),Capacity!$S$3:$S$258,0),2)</f>
        <v>81</v>
      </c>
      <c r="IO83">
        <f>INDEX(Capacity!$S$3:$T$258,MATCH(MOD(INDEX(Capacity!$V$3:$W$258,MATCH(INDEX($CF82:$HI82,1,$HN82),Capacity!$V$3:$V$258,0),2)+IO$65,255),Capacity!$S$3:$S$258,0),2)</f>
        <v>28</v>
      </c>
      <c r="IP83">
        <f>INDEX(Capacity!$S$3:$T$258,MATCH(MOD(INDEX(Capacity!$V$3:$W$258,MATCH(INDEX($CF82:$HI82,1,$HN82),Capacity!$V$3:$V$258,0),2)+IP$65,255),Capacity!$S$3:$S$258,0),2)</f>
        <v>45</v>
      </c>
      <c r="IQ83">
        <f>INDEX(Capacity!$S$3:$T$258,MATCH(MOD(INDEX(Capacity!$V$3:$W$258,MATCH(INDEX($CF82:$HI82,1,$HN82),Capacity!$V$3:$V$258,0),2)+IQ$65,255),Capacity!$S$3:$S$258,0),2)</f>
        <v>51</v>
      </c>
    </row>
    <row r="84" spans="83:251" x14ac:dyDescent="0.25">
      <c r="CE84" s="7">
        <f t="shared" si="466"/>
        <v>19</v>
      </c>
      <c r="CF84">
        <f t="shared" si="737"/>
        <v>0</v>
      </c>
      <c r="CG84">
        <f t="shared" si="738"/>
        <v>0</v>
      </c>
      <c r="CH84">
        <f t="shared" si="739"/>
        <v>0</v>
      </c>
      <c r="CI84">
        <f t="shared" si="740"/>
        <v>0</v>
      </c>
      <c r="CJ84">
        <f t="shared" si="741"/>
        <v>0</v>
      </c>
      <c r="CK84">
        <f t="shared" si="742"/>
        <v>0</v>
      </c>
      <c r="CL84">
        <f t="shared" si="743"/>
        <v>0</v>
      </c>
      <c r="CM84">
        <f t="shared" si="744"/>
        <v>0</v>
      </c>
      <c r="CN84">
        <f t="shared" si="745"/>
        <v>0</v>
      </c>
      <c r="CO84">
        <f t="shared" si="746"/>
        <v>0</v>
      </c>
      <c r="CP84">
        <f t="shared" si="747"/>
        <v>0</v>
      </c>
      <c r="CQ84">
        <f t="shared" si="748"/>
        <v>0</v>
      </c>
      <c r="CR84">
        <f t="shared" si="749"/>
        <v>0</v>
      </c>
      <c r="CS84">
        <f t="shared" si="750"/>
        <v>0</v>
      </c>
      <c r="CT84">
        <f t="shared" si="751"/>
        <v>0</v>
      </c>
      <c r="CU84">
        <f t="shared" si="752"/>
        <v>0</v>
      </c>
      <c r="CV84">
        <f t="shared" si="753"/>
        <v>0</v>
      </c>
      <c r="CW84">
        <f t="shared" si="754"/>
        <v>0</v>
      </c>
      <c r="CX84">
        <f t="shared" si="755"/>
        <v>0</v>
      </c>
      <c r="CY84">
        <f t="shared" si="756"/>
        <v>97</v>
      </c>
      <c r="CZ84">
        <f t="shared" si="757"/>
        <v>135</v>
      </c>
      <c r="DA84">
        <f t="shared" si="758"/>
        <v>179</v>
      </c>
      <c r="DB84">
        <f t="shared" si="759"/>
        <v>7</v>
      </c>
      <c r="DC84">
        <f t="shared" si="760"/>
        <v>175</v>
      </c>
      <c r="DD84">
        <f t="shared" si="761"/>
        <v>155</v>
      </c>
      <c r="DE84">
        <f t="shared" si="762"/>
        <v>169</v>
      </c>
      <c r="DF84">
        <f t="shared" si="763"/>
        <v>80</v>
      </c>
      <c r="DG84">
        <f t="shared" si="764"/>
        <v>114</v>
      </c>
      <c r="DH84">
        <f t="shared" si="765"/>
        <v>3</v>
      </c>
      <c r="DI84">
        <f t="shared" si="766"/>
        <v>89</v>
      </c>
      <c r="DJ84">
        <f t="shared" si="767"/>
        <v>202</v>
      </c>
      <c r="DK84">
        <f t="shared" si="768"/>
        <v>97</v>
      </c>
      <c r="DL84">
        <f t="shared" si="769"/>
        <v>207</v>
      </c>
      <c r="DM84">
        <f t="shared" si="770"/>
        <v>88</v>
      </c>
      <c r="DN84">
        <f t="shared" si="771"/>
        <v>176</v>
      </c>
      <c r="DO84">
        <f t="shared" si="772"/>
        <v>39</v>
      </c>
      <c r="DP84">
        <f t="shared" si="773"/>
        <v>129</v>
      </c>
      <c r="DQ84">
        <f t="shared" si="774"/>
        <v>64</v>
      </c>
      <c r="DR84">
        <f t="shared" si="775"/>
        <v>94</v>
      </c>
      <c r="DS84">
        <f t="shared" si="776"/>
        <v>113</v>
      </c>
      <c r="DT84">
        <f t="shared" si="777"/>
        <v>11</v>
      </c>
      <c r="DU84">
        <f t="shared" si="778"/>
        <v>79</v>
      </c>
      <c r="DV84">
        <f t="shared" si="779"/>
        <v>118</v>
      </c>
      <c r="DW84">
        <f t="shared" si="780"/>
        <v>231</v>
      </c>
      <c r="DX84">
        <f t="shared" si="781"/>
        <v>24</v>
      </c>
      <c r="DY84">
        <f t="shared" si="782"/>
        <v>17</v>
      </c>
      <c r="DZ84">
        <f t="shared" si="783"/>
        <v>236</v>
      </c>
      <c r="EA84">
        <f t="shared" si="784"/>
        <v>17</v>
      </c>
      <c r="EB84">
        <f t="shared" si="785"/>
        <v>236</v>
      </c>
      <c r="EC84">
        <f t="shared" si="786"/>
        <v>17</v>
      </c>
      <c r="ED84">
        <f t="shared" si="787"/>
        <v>236</v>
      </c>
      <c r="EE84">
        <f t="shared" si="788"/>
        <v>17</v>
      </c>
      <c r="EF84">
        <f t="shared" si="789"/>
        <v>236</v>
      </c>
      <c r="EG84">
        <f t="shared" si="790"/>
        <v>17</v>
      </c>
      <c r="EH84">
        <f t="shared" si="791"/>
        <v>236</v>
      </c>
      <c r="EI84">
        <f t="shared" si="792"/>
        <v>17</v>
      </c>
      <c r="EJ84">
        <f t="shared" si="793"/>
        <v>236</v>
      </c>
      <c r="EK84">
        <f t="shared" si="794"/>
        <v>17</v>
      </c>
      <c r="EL84">
        <f t="shared" si="795"/>
        <v>236</v>
      </c>
      <c r="EM84">
        <f t="shared" si="796"/>
        <v>17</v>
      </c>
      <c r="EN84">
        <f t="shared" si="797"/>
        <v>236</v>
      </c>
      <c r="EO84">
        <f t="shared" si="798"/>
        <v>17</v>
      </c>
      <c r="EP84">
        <f t="shared" si="799"/>
        <v>236</v>
      </c>
      <c r="EQ84">
        <f t="shared" si="800"/>
        <v>17</v>
      </c>
      <c r="ER84">
        <f t="shared" si="801"/>
        <v>236</v>
      </c>
      <c r="ES84">
        <f t="shared" si="802"/>
        <v>17</v>
      </c>
      <c r="ET84">
        <f t="shared" si="803"/>
        <v>236</v>
      </c>
      <c r="EU84">
        <f t="shared" si="804"/>
        <v>17</v>
      </c>
      <c r="EV84">
        <f t="shared" si="805"/>
        <v>236</v>
      </c>
      <c r="EW84">
        <f t="shared" si="806"/>
        <v>17</v>
      </c>
      <c r="EX84">
        <f t="shared" si="807"/>
        <v>236</v>
      </c>
      <c r="EY84">
        <f t="shared" si="808"/>
        <v>17</v>
      </c>
      <c r="EZ84">
        <f t="shared" si="809"/>
        <v>236</v>
      </c>
      <c r="FA84">
        <f t="shared" si="810"/>
        <v>17</v>
      </c>
      <c r="FB84">
        <f t="shared" si="811"/>
        <v>236</v>
      </c>
      <c r="FC84">
        <f t="shared" si="812"/>
        <v>17</v>
      </c>
      <c r="FD84">
        <f t="shared" si="813"/>
        <v>236</v>
      </c>
      <c r="FE84">
        <f t="shared" si="814"/>
        <v>17</v>
      </c>
      <c r="FF84">
        <f t="shared" si="815"/>
        <v>236</v>
      </c>
      <c r="FG84">
        <f t="shared" si="816"/>
        <v>17</v>
      </c>
      <c r="FH84">
        <f t="shared" si="817"/>
        <v>236</v>
      </c>
      <c r="FI84">
        <f t="shared" si="818"/>
        <v>17</v>
      </c>
      <c r="FJ84">
        <f t="shared" si="819"/>
        <v>236</v>
      </c>
      <c r="FK84">
        <f t="shared" si="820"/>
        <v>17</v>
      </c>
      <c r="FL84">
        <f t="shared" si="821"/>
        <v>236</v>
      </c>
      <c r="FM84">
        <f t="shared" si="822"/>
        <v>17</v>
      </c>
      <c r="FN84">
        <f t="shared" si="823"/>
        <v>236</v>
      </c>
      <c r="FO84">
        <f t="shared" si="824"/>
        <v>17</v>
      </c>
      <c r="FP84">
        <f t="shared" si="825"/>
        <v>236</v>
      </c>
      <c r="FQ84">
        <f t="shared" si="826"/>
        <v>17</v>
      </c>
      <c r="FR84">
        <f t="shared" si="827"/>
        <v>236</v>
      </c>
      <c r="FS84">
        <f t="shared" si="828"/>
        <v>17</v>
      </c>
      <c r="FT84">
        <f t="shared" si="829"/>
        <v>236</v>
      </c>
      <c r="FU84">
        <f t="shared" si="830"/>
        <v>17</v>
      </c>
      <c r="FV84">
        <f t="shared" si="831"/>
        <v>236</v>
      </c>
      <c r="FW84">
        <f t="shared" si="832"/>
        <v>17</v>
      </c>
      <c r="FX84">
        <f t="shared" si="833"/>
        <v>236</v>
      </c>
      <c r="FY84">
        <f t="shared" si="834"/>
        <v>17</v>
      </c>
      <c r="FZ84">
        <f t="shared" si="835"/>
        <v>236</v>
      </c>
      <c r="GA84">
        <f t="shared" si="836"/>
        <v>17</v>
      </c>
      <c r="GB84">
        <f t="shared" si="837"/>
        <v>236</v>
      </c>
      <c r="GC84">
        <f t="shared" si="838"/>
        <v>17</v>
      </c>
      <c r="GD84">
        <f t="shared" si="839"/>
        <v>236</v>
      </c>
      <c r="GE84">
        <f t="shared" si="840"/>
        <v>17</v>
      </c>
      <c r="GF84">
        <f t="shared" si="841"/>
        <v>236</v>
      </c>
      <c r="GG84">
        <f t="shared" si="842"/>
        <v>17</v>
      </c>
      <c r="GH84">
        <f t="shared" si="843"/>
        <v>236</v>
      </c>
      <c r="GI84">
        <f t="shared" si="844"/>
        <v>17</v>
      </c>
      <c r="GJ84">
        <f t="shared" si="845"/>
        <v>0</v>
      </c>
      <c r="GK84">
        <f t="shared" si="846"/>
        <v>0</v>
      </c>
      <c r="GL84">
        <f t="shared" si="847"/>
        <v>0</v>
      </c>
      <c r="GM84">
        <f t="shared" si="848"/>
        <v>0</v>
      </c>
      <c r="GN84">
        <f t="shared" si="849"/>
        <v>0</v>
      </c>
      <c r="GO84">
        <f t="shared" si="850"/>
        <v>0</v>
      </c>
      <c r="GP84">
        <f t="shared" si="851"/>
        <v>0</v>
      </c>
      <c r="GQ84">
        <f t="shared" si="852"/>
        <v>0</v>
      </c>
      <c r="GR84">
        <f t="shared" si="853"/>
        <v>0</v>
      </c>
      <c r="GS84">
        <f t="shared" si="854"/>
        <v>0</v>
      </c>
      <c r="GT84">
        <f t="shared" si="855"/>
        <v>0</v>
      </c>
      <c r="GU84">
        <f t="shared" si="856"/>
        <v>0</v>
      </c>
      <c r="GV84">
        <f t="shared" si="857"/>
        <v>0</v>
      </c>
      <c r="GW84">
        <f t="shared" si="858"/>
        <v>0</v>
      </c>
      <c r="GX84">
        <f t="shared" si="859"/>
        <v>0</v>
      </c>
      <c r="GY84">
        <f t="shared" si="860"/>
        <v>0</v>
      </c>
      <c r="GZ84">
        <f t="shared" si="861"/>
        <v>0</v>
      </c>
      <c r="HA84">
        <f t="shared" si="862"/>
        <v>0</v>
      </c>
      <c r="HB84">
        <f t="shared" si="863"/>
        <v>0</v>
      </c>
      <c r="HC84">
        <f t="shared" si="864"/>
        <v>0</v>
      </c>
      <c r="HD84">
        <f t="shared" si="865"/>
        <v>0</v>
      </c>
      <c r="HE84">
        <f t="shared" si="866"/>
        <v>0</v>
      </c>
      <c r="HF84">
        <f t="shared" si="867"/>
        <v>0</v>
      </c>
      <c r="HG84">
        <f t="shared" si="868"/>
        <v>0</v>
      </c>
      <c r="HH84">
        <f t="shared" si="869"/>
        <v>0</v>
      </c>
      <c r="HI84">
        <f t="shared" si="870"/>
        <v>0</v>
      </c>
      <c r="HK84" s="59" t="str">
        <f t="shared" si="467"/>
        <v/>
      </c>
      <c r="HN84">
        <f t="shared" si="330"/>
        <v>20</v>
      </c>
      <c r="HO84">
        <f t="shared" si="465"/>
        <v>115</v>
      </c>
      <c r="HQ84">
        <f>INDEX(Capacity!$S$3:$T$258,MATCH(MOD(INDEX(Capacity!$V$3:$W$258,MATCH(INDEX($CF83:$HI83,1,$HN83),Capacity!$V$3:$V$258,0),2)+HQ$65,255),Capacity!$S$3:$S$258,0),2)</f>
        <v>230</v>
      </c>
      <c r="HR84">
        <f>INDEX(Capacity!$S$3:$T$258,MATCH(MOD(INDEX(Capacity!$V$3:$W$258,MATCH(INDEX($CF83:$HI83,1,$HN83),Capacity!$V$3:$V$258,0),2)+HR$65,255),Capacity!$S$3:$S$258,0),2)</f>
        <v>120</v>
      </c>
      <c r="HS84">
        <f>INDEX(Capacity!$S$3:$T$258,MATCH(MOD(INDEX(Capacity!$V$3:$W$258,MATCH(INDEX($CF83:$HI83,1,$HN83),Capacity!$V$3:$V$258,0),2)+HS$65,255),Capacity!$S$3:$S$258,0),2)</f>
        <v>96</v>
      </c>
      <c r="HT84">
        <f>INDEX(Capacity!$S$3:$T$258,MATCH(MOD(INDEX(Capacity!$V$3:$W$258,MATCH(INDEX($CF83:$HI83,1,$HN83),Capacity!$V$3:$V$258,0),2)+HT$65,255),Capacity!$S$3:$S$258,0),2)</f>
        <v>161</v>
      </c>
      <c r="HU84">
        <f>INDEX(Capacity!$S$3:$T$258,MATCH(MOD(INDEX(Capacity!$V$3:$W$258,MATCH(INDEX($CF83:$HI83,1,$HN83),Capacity!$V$3:$V$258,0),2)+HU$65,255),Capacity!$S$3:$S$258,0),2)</f>
        <v>191</v>
      </c>
      <c r="HV84">
        <f>INDEX(Capacity!$S$3:$T$258,MATCH(MOD(INDEX(Capacity!$V$3:$W$258,MATCH(INDEX($CF83:$HI83,1,$HN83),Capacity!$V$3:$V$258,0),2)+HV$65,255),Capacity!$S$3:$S$258,0),2)</f>
        <v>29</v>
      </c>
      <c r="HW84">
        <f>INDEX(Capacity!$S$3:$T$258,MATCH(MOD(INDEX(Capacity!$V$3:$W$258,MATCH(INDEX($CF83:$HI83,1,$HN83),Capacity!$V$3:$V$258,0),2)+HW$65,255),Capacity!$S$3:$S$258,0),2)</f>
        <v>127</v>
      </c>
      <c r="HX84">
        <f>INDEX(Capacity!$S$3:$T$258,MATCH(MOD(INDEX(Capacity!$V$3:$W$258,MATCH(INDEX($CF83:$HI83,1,$HN83),Capacity!$V$3:$V$258,0),2)+HX$65,255),Capacity!$S$3:$S$258,0),2)</f>
        <v>201</v>
      </c>
      <c r="HY84">
        <f>INDEX(Capacity!$S$3:$T$258,MATCH(MOD(INDEX(Capacity!$V$3:$W$258,MATCH(INDEX($CF83:$HI83,1,$HN83),Capacity!$V$3:$V$258,0),2)+HY$65,255),Capacity!$S$3:$S$258,0),2)</f>
        <v>219</v>
      </c>
      <c r="HZ84">
        <f>INDEX(Capacity!$S$3:$T$258,MATCH(MOD(INDEX(Capacity!$V$3:$W$258,MATCH(INDEX($CF83:$HI83,1,$HN83),Capacity!$V$3:$V$258,0),2)+HZ$65,255),Capacity!$S$3:$S$258,0),2)</f>
        <v>5</v>
      </c>
      <c r="IA84">
        <f>INDEX(Capacity!$S$3:$T$258,MATCH(MOD(INDEX(Capacity!$V$3:$W$258,MATCH(INDEX($CF83:$HI83,1,$HN83),Capacity!$V$3:$V$258,0),2)+IA$65,255),Capacity!$S$3:$S$258,0),2)</f>
        <v>52</v>
      </c>
      <c r="IB84">
        <f>INDEX(Capacity!$S$3:$T$258,MATCH(MOD(INDEX(Capacity!$V$3:$W$258,MATCH(INDEX($CF83:$HI83,1,$HN83),Capacity!$V$3:$V$258,0),2)+IB$65,255),Capacity!$S$3:$S$258,0),2)</f>
        <v>76</v>
      </c>
      <c r="IC84">
        <f>INDEX(Capacity!$S$3:$T$258,MATCH(MOD(INDEX(Capacity!$V$3:$W$258,MATCH(INDEX($CF83:$HI83,1,$HN83),Capacity!$V$3:$V$258,0),2)+IC$65,255),Capacity!$S$3:$S$258,0),2)</f>
        <v>165</v>
      </c>
      <c r="ID84">
        <f>INDEX(Capacity!$S$3:$T$258,MATCH(MOD(INDEX(Capacity!$V$3:$W$258,MATCH(INDEX($CF83:$HI83,1,$HN83),Capacity!$V$3:$V$258,0),2)+ID$65,255),Capacity!$S$3:$S$258,0),2)</f>
        <v>94</v>
      </c>
      <c r="IE84">
        <f>INDEX(Capacity!$S$3:$T$258,MATCH(MOD(INDEX(Capacity!$V$3:$W$258,MATCH(INDEX($CF83:$HI83,1,$HN83),Capacity!$V$3:$V$258,0),2)+IE$65,255),Capacity!$S$3:$S$258,0),2)</f>
        <v>242</v>
      </c>
      <c r="IF84">
        <f>INDEX(Capacity!$S$3:$T$258,MATCH(MOD(INDEX(Capacity!$V$3:$W$258,MATCH(INDEX($CF83:$HI83,1,$HN83),Capacity!$V$3:$V$258,0),2)+IF$65,255),Capacity!$S$3:$S$258,0),2)</f>
        <v>97</v>
      </c>
      <c r="IG84">
        <f>INDEX(Capacity!$S$3:$T$258,MATCH(MOD(INDEX(Capacity!$V$3:$W$258,MATCH(INDEX($CF83:$HI83,1,$HN83),Capacity!$V$3:$V$258,0),2)+IG$65,255),Capacity!$S$3:$S$258,0),2)</f>
        <v>49</v>
      </c>
      <c r="IH84">
        <f>INDEX(Capacity!$S$3:$T$258,MATCH(MOD(INDEX(Capacity!$V$3:$W$258,MATCH(INDEX($CF83:$HI83,1,$HN83),Capacity!$V$3:$V$258,0),2)+IH$65,255),Capacity!$S$3:$S$258,0),2)</f>
        <v>85</v>
      </c>
      <c r="II84">
        <f>INDEX(Capacity!$S$3:$T$258,MATCH(MOD(INDEX(Capacity!$V$3:$W$258,MATCH(INDEX($CF83:$HI83,1,$HN83),Capacity!$V$3:$V$258,0),2)+II$65,255),Capacity!$S$3:$S$258,0),2)</f>
        <v>35</v>
      </c>
      <c r="IJ84">
        <f>INDEX(Capacity!$S$3:$T$258,MATCH(MOD(INDEX(Capacity!$V$3:$W$258,MATCH(INDEX($CF83:$HI83,1,$HN83),Capacity!$V$3:$V$258,0),2)+IJ$65,255),Capacity!$S$3:$S$258,0),2)</f>
        <v>246</v>
      </c>
      <c r="IK84">
        <f>INDEX(Capacity!$S$3:$T$258,MATCH(MOD(INDEX(Capacity!$V$3:$W$258,MATCH(INDEX($CF83:$HI83,1,$HN83),Capacity!$V$3:$V$258,0),2)+IK$65,255),Capacity!$S$3:$S$258,0),2)</f>
        <v>128</v>
      </c>
      <c r="IL84">
        <f>INDEX(Capacity!$S$3:$T$258,MATCH(MOD(INDEX(Capacity!$V$3:$W$258,MATCH(INDEX($CF83:$HI83,1,$HN83),Capacity!$V$3:$V$258,0),2)+IL$65,255),Capacity!$S$3:$S$258,0),2)</f>
        <v>81</v>
      </c>
      <c r="IM84">
        <f>INDEX(Capacity!$S$3:$T$258,MATCH(MOD(INDEX(Capacity!$V$3:$W$258,MATCH(INDEX($CF83:$HI83,1,$HN83),Capacity!$V$3:$V$258,0),2)+IM$65,255),Capacity!$S$3:$S$258,0),2)</f>
        <v>184</v>
      </c>
      <c r="IN84">
        <f>INDEX(Capacity!$S$3:$T$258,MATCH(MOD(INDEX(Capacity!$V$3:$W$258,MATCH(INDEX($CF83:$HI83,1,$HN83),Capacity!$V$3:$V$258,0),2)+IN$65,255),Capacity!$S$3:$S$258,0),2)</f>
        <v>105</v>
      </c>
      <c r="IO84">
        <f>INDEX(Capacity!$S$3:$T$258,MATCH(MOD(INDEX(Capacity!$V$3:$W$258,MATCH(INDEX($CF83:$HI83,1,$HN83),Capacity!$V$3:$V$258,0),2)+IO$65,255),Capacity!$S$3:$S$258,0),2)</f>
        <v>5</v>
      </c>
      <c r="IP84">
        <f>INDEX(Capacity!$S$3:$T$258,MATCH(MOD(INDEX(Capacity!$V$3:$W$258,MATCH(INDEX($CF83:$HI83,1,$HN83),Capacity!$V$3:$V$258,0),2)+IP$65,255),Capacity!$S$3:$S$258,0),2)</f>
        <v>197</v>
      </c>
      <c r="IQ84">
        <f>INDEX(Capacity!$S$3:$T$258,MATCH(MOD(INDEX(Capacity!$V$3:$W$258,MATCH(INDEX($CF83:$HI83,1,$HN83),Capacity!$V$3:$V$258,0),2)+IQ$65,255),Capacity!$S$3:$S$258,0),2)</f>
        <v>244</v>
      </c>
    </row>
    <row r="85" spans="83:251" x14ac:dyDescent="0.25">
      <c r="CE85" s="7">
        <f t="shared" si="466"/>
        <v>20</v>
      </c>
      <c r="CF85">
        <f t="shared" si="737"/>
        <v>0</v>
      </c>
      <c r="CG85">
        <f t="shared" si="738"/>
        <v>0</v>
      </c>
      <c r="CH85">
        <f t="shared" si="739"/>
        <v>0</v>
      </c>
      <c r="CI85">
        <f t="shared" si="740"/>
        <v>0</v>
      </c>
      <c r="CJ85">
        <f t="shared" si="741"/>
        <v>0</v>
      </c>
      <c r="CK85">
        <f t="shared" si="742"/>
        <v>0</v>
      </c>
      <c r="CL85">
        <f t="shared" si="743"/>
        <v>0</v>
      </c>
      <c r="CM85">
        <f t="shared" si="744"/>
        <v>0</v>
      </c>
      <c r="CN85">
        <f t="shared" si="745"/>
        <v>0</v>
      </c>
      <c r="CO85">
        <f t="shared" si="746"/>
        <v>0</v>
      </c>
      <c r="CP85">
        <f t="shared" si="747"/>
        <v>0</v>
      </c>
      <c r="CQ85">
        <f t="shared" si="748"/>
        <v>0</v>
      </c>
      <c r="CR85">
        <f t="shared" si="749"/>
        <v>0</v>
      </c>
      <c r="CS85">
        <f t="shared" si="750"/>
        <v>0</v>
      </c>
      <c r="CT85">
        <f t="shared" si="751"/>
        <v>0</v>
      </c>
      <c r="CU85">
        <f t="shared" si="752"/>
        <v>0</v>
      </c>
      <c r="CV85">
        <f t="shared" si="753"/>
        <v>0</v>
      </c>
      <c r="CW85">
        <f t="shared" si="754"/>
        <v>0</v>
      </c>
      <c r="CX85">
        <f t="shared" si="755"/>
        <v>0</v>
      </c>
      <c r="CY85">
        <f t="shared" si="756"/>
        <v>0</v>
      </c>
      <c r="CZ85">
        <f t="shared" si="757"/>
        <v>145</v>
      </c>
      <c r="DA85">
        <f t="shared" si="758"/>
        <v>242</v>
      </c>
      <c r="DB85">
        <f t="shared" si="759"/>
        <v>21</v>
      </c>
      <c r="DC85">
        <f t="shared" si="760"/>
        <v>54</v>
      </c>
      <c r="DD85">
        <f t="shared" si="761"/>
        <v>126</v>
      </c>
      <c r="DE85">
        <f t="shared" si="762"/>
        <v>178</v>
      </c>
      <c r="DF85">
        <f t="shared" si="763"/>
        <v>197</v>
      </c>
      <c r="DG85">
        <f t="shared" si="764"/>
        <v>201</v>
      </c>
      <c r="DH85">
        <f t="shared" si="765"/>
        <v>177</v>
      </c>
      <c r="DI85">
        <f t="shared" si="766"/>
        <v>148</v>
      </c>
      <c r="DJ85">
        <f t="shared" si="767"/>
        <v>17</v>
      </c>
      <c r="DK85">
        <f t="shared" si="768"/>
        <v>16</v>
      </c>
      <c r="DL85">
        <f t="shared" si="769"/>
        <v>58</v>
      </c>
      <c r="DM85">
        <f t="shared" si="770"/>
        <v>203</v>
      </c>
      <c r="DN85">
        <f t="shared" si="771"/>
        <v>32</v>
      </c>
      <c r="DO85">
        <f t="shared" si="772"/>
        <v>88</v>
      </c>
      <c r="DP85">
        <f t="shared" si="773"/>
        <v>220</v>
      </c>
      <c r="DQ85">
        <f t="shared" si="774"/>
        <v>17</v>
      </c>
      <c r="DR85">
        <f t="shared" si="775"/>
        <v>174</v>
      </c>
      <c r="DS85">
        <f t="shared" si="776"/>
        <v>141</v>
      </c>
      <c r="DT85">
        <f t="shared" si="777"/>
        <v>53</v>
      </c>
      <c r="DU85">
        <f t="shared" si="778"/>
        <v>219</v>
      </c>
      <c r="DV85">
        <f t="shared" si="779"/>
        <v>32</v>
      </c>
      <c r="DW85">
        <f t="shared" si="780"/>
        <v>85</v>
      </c>
      <c r="DX85">
        <f t="shared" si="781"/>
        <v>40</v>
      </c>
      <c r="DY85">
        <f t="shared" si="782"/>
        <v>94</v>
      </c>
      <c r="DZ85">
        <f t="shared" si="783"/>
        <v>236</v>
      </c>
      <c r="EA85">
        <f t="shared" si="784"/>
        <v>17</v>
      </c>
      <c r="EB85">
        <f t="shared" si="785"/>
        <v>236</v>
      </c>
      <c r="EC85">
        <f t="shared" si="786"/>
        <v>17</v>
      </c>
      <c r="ED85">
        <f t="shared" si="787"/>
        <v>236</v>
      </c>
      <c r="EE85">
        <f t="shared" si="788"/>
        <v>17</v>
      </c>
      <c r="EF85">
        <f t="shared" si="789"/>
        <v>236</v>
      </c>
      <c r="EG85">
        <f t="shared" si="790"/>
        <v>17</v>
      </c>
      <c r="EH85">
        <f t="shared" si="791"/>
        <v>236</v>
      </c>
      <c r="EI85">
        <f t="shared" si="792"/>
        <v>17</v>
      </c>
      <c r="EJ85">
        <f t="shared" si="793"/>
        <v>236</v>
      </c>
      <c r="EK85">
        <f t="shared" si="794"/>
        <v>17</v>
      </c>
      <c r="EL85">
        <f t="shared" si="795"/>
        <v>236</v>
      </c>
      <c r="EM85">
        <f t="shared" si="796"/>
        <v>17</v>
      </c>
      <c r="EN85">
        <f t="shared" si="797"/>
        <v>236</v>
      </c>
      <c r="EO85">
        <f t="shared" si="798"/>
        <v>17</v>
      </c>
      <c r="EP85">
        <f t="shared" si="799"/>
        <v>236</v>
      </c>
      <c r="EQ85">
        <f t="shared" si="800"/>
        <v>17</v>
      </c>
      <c r="ER85">
        <f t="shared" si="801"/>
        <v>236</v>
      </c>
      <c r="ES85">
        <f t="shared" si="802"/>
        <v>17</v>
      </c>
      <c r="ET85">
        <f t="shared" si="803"/>
        <v>236</v>
      </c>
      <c r="EU85">
        <f t="shared" si="804"/>
        <v>17</v>
      </c>
      <c r="EV85">
        <f t="shared" si="805"/>
        <v>236</v>
      </c>
      <c r="EW85">
        <f t="shared" si="806"/>
        <v>17</v>
      </c>
      <c r="EX85">
        <f t="shared" si="807"/>
        <v>236</v>
      </c>
      <c r="EY85">
        <f t="shared" si="808"/>
        <v>17</v>
      </c>
      <c r="EZ85">
        <f t="shared" si="809"/>
        <v>236</v>
      </c>
      <c r="FA85">
        <f t="shared" si="810"/>
        <v>17</v>
      </c>
      <c r="FB85">
        <f t="shared" si="811"/>
        <v>236</v>
      </c>
      <c r="FC85">
        <f t="shared" si="812"/>
        <v>17</v>
      </c>
      <c r="FD85">
        <f t="shared" si="813"/>
        <v>236</v>
      </c>
      <c r="FE85">
        <f t="shared" si="814"/>
        <v>17</v>
      </c>
      <c r="FF85">
        <f t="shared" si="815"/>
        <v>236</v>
      </c>
      <c r="FG85">
        <f t="shared" si="816"/>
        <v>17</v>
      </c>
      <c r="FH85">
        <f t="shared" si="817"/>
        <v>236</v>
      </c>
      <c r="FI85">
        <f t="shared" si="818"/>
        <v>17</v>
      </c>
      <c r="FJ85">
        <f t="shared" si="819"/>
        <v>236</v>
      </c>
      <c r="FK85">
        <f t="shared" si="820"/>
        <v>17</v>
      </c>
      <c r="FL85">
        <f t="shared" si="821"/>
        <v>236</v>
      </c>
      <c r="FM85">
        <f t="shared" si="822"/>
        <v>17</v>
      </c>
      <c r="FN85">
        <f t="shared" si="823"/>
        <v>236</v>
      </c>
      <c r="FO85">
        <f t="shared" si="824"/>
        <v>17</v>
      </c>
      <c r="FP85">
        <f t="shared" si="825"/>
        <v>236</v>
      </c>
      <c r="FQ85">
        <f t="shared" si="826"/>
        <v>17</v>
      </c>
      <c r="FR85">
        <f t="shared" si="827"/>
        <v>236</v>
      </c>
      <c r="FS85">
        <f t="shared" si="828"/>
        <v>17</v>
      </c>
      <c r="FT85">
        <f t="shared" si="829"/>
        <v>236</v>
      </c>
      <c r="FU85">
        <f t="shared" si="830"/>
        <v>17</v>
      </c>
      <c r="FV85">
        <f t="shared" si="831"/>
        <v>236</v>
      </c>
      <c r="FW85">
        <f t="shared" si="832"/>
        <v>17</v>
      </c>
      <c r="FX85">
        <f t="shared" si="833"/>
        <v>236</v>
      </c>
      <c r="FY85">
        <f t="shared" si="834"/>
        <v>17</v>
      </c>
      <c r="FZ85">
        <f t="shared" si="835"/>
        <v>236</v>
      </c>
      <c r="GA85">
        <f t="shared" si="836"/>
        <v>17</v>
      </c>
      <c r="GB85">
        <f t="shared" si="837"/>
        <v>236</v>
      </c>
      <c r="GC85">
        <f t="shared" si="838"/>
        <v>17</v>
      </c>
      <c r="GD85">
        <f t="shared" si="839"/>
        <v>236</v>
      </c>
      <c r="GE85">
        <f t="shared" si="840"/>
        <v>17</v>
      </c>
      <c r="GF85">
        <f t="shared" si="841"/>
        <v>236</v>
      </c>
      <c r="GG85">
        <f t="shared" si="842"/>
        <v>17</v>
      </c>
      <c r="GH85">
        <f t="shared" si="843"/>
        <v>236</v>
      </c>
      <c r="GI85">
        <f t="shared" si="844"/>
        <v>17</v>
      </c>
      <c r="GJ85">
        <f t="shared" si="845"/>
        <v>0</v>
      </c>
      <c r="GK85">
        <f t="shared" si="846"/>
        <v>0</v>
      </c>
      <c r="GL85">
        <f t="shared" si="847"/>
        <v>0</v>
      </c>
      <c r="GM85">
        <f t="shared" si="848"/>
        <v>0</v>
      </c>
      <c r="GN85">
        <f t="shared" si="849"/>
        <v>0</v>
      </c>
      <c r="GO85">
        <f t="shared" si="850"/>
        <v>0</v>
      </c>
      <c r="GP85">
        <f t="shared" si="851"/>
        <v>0</v>
      </c>
      <c r="GQ85">
        <f t="shared" si="852"/>
        <v>0</v>
      </c>
      <c r="GR85">
        <f t="shared" si="853"/>
        <v>0</v>
      </c>
      <c r="GS85">
        <f t="shared" si="854"/>
        <v>0</v>
      </c>
      <c r="GT85">
        <f t="shared" si="855"/>
        <v>0</v>
      </c>
      <c r="GU85">
        <f t="shared" si="856"/>
        <v>0</v>
      </c>
      <c r="GV85">
        <f t="shared" si="857"/>
        <v>0</v>
      </c>
      <c r="GW85">
        <f t="shared" si="858"/>
        <v>0</v>
      </c>
      <c r="GX85">
        <f t="shared" si="859"/>
        <v>0</v>
      </c>
      <c r="GY85">
        <f t="shared" si="860"/>
        <v>0</v>
      </c>
      <c r="GZ85">
        <f t="shared" si="861"/>
        <v>0</v>
      </c>
      <c r="HA85">
        <f t="shared" si="862"/>
        <v>0</v>
      </c>
      <c r="HB85">
        <f t="shared" si="863"/>
        <v>0</v>
      </c>
      <c r="HC85">
        <f t="shared" si="864"/>
        <v>0</v>
      </c>
      <c r="HD85">
        <f t="shared" si="865"/>
        <v>0</v>
      </c>
      <c r="HE85">
        <f t="shared" si="866"/>
        <v>0</v>
      </c>
      <c r="HF85">
        <f t="shared" si="867"/>
        <v>0</v>
      </c>
      <c r="HG85">
        <f t="shared" si="868"/>
        <v>0</v>
      </c>
      <c r="HH85">
        <f t="shared" si="869"/>
        <v>0</v>
      </c>
      <c r="HI85">
        <f t="shared" si="870"/>
        <v>0</v>
      </c>
      <c r="HK85" s="59" t="str">
        <f t="shared" si="467"/>
        <v/>
      </c>
      <c r="HN85">
        <f t="shared" si="330"/>
        <v>21</v>
      </c>
      <c r="HO85">
        <f t="shared" si="465"/>
        <v>114</v>
      </c>
      <c r="HQ85">
        <f>INDEX(Capacity!$S$3:$T$258,MATCH(MOD(INDEX(Capacity!$V$3:$W$258,MATCH(INDEX($CF84:$HI84,1,$HN84),Capacity!$V$3:$V$258,0),2)+HQ$65,255),Capacity!$S$3:$S$258,0),2)</f>
        <v>97</v>
      </c>
      <c r="HR85">
        <f>INDEX(Capacity!$S$3:$T$258,MATCH(MOD(INDEX(Capacity!$V$3:$W$258,MATCH(INDEX($CF84:$HI84,1,$HN84),Capacity!$V$3:$V$258,0),2)+HR$65,255),Capacity!$S$3:$S$258,0),2)</f>
        <v>22</v>
      </c>
      <c r="HS85">
        <f>INDEX(Capacity!$S$3:$T$258,MATCH(MOD(INDEX(Capacity!$V$3:$W$258,MATCH(INDEX($CF84:$HI84,1,$HN84),Capacity!$V$3:$V$258,0),2)+HS$65,255),Capacity!$S$3:$S$258,0),2)</f>
        <v>65</v>
      </c>
      <c r="HT85">
        <f>INDEX(Capacity!$S$3:$T$258,MATCH(MOD(INDEX(Capacity!$V$3:$W$258,MATCH(INDEX($CF84:$HI84,1,$HN84),Capacity!$V$3:$V$258,0),2)+HT$65,255),Capacity!$S$3:$S$258,0),2)</f>
        <v>18</v>
      </c>
      <c r="HU85">
        <f>INDEX(Capacity!$S$3:$T$258,MATCH(MOD(INDEX(Capacity!$V$3:$W$258,MATCH(INDEX($CF84:$HI84,1,$HN84),Capacity!$V$3:$V$258,0),2)+HU$65,255),Capacity!$S$3:$S$258,0),2)</f>
        <v>153</v>
      </c>
      <c r="HV85">
        <f>INDEX(Capacity!$S$3:$T$258,MATCH(MOD(INDEX(Capacity!$V$3:$W$258,MATCH(INDEX($CF84:$HI84,1,$HN84),Capacity!$V$3:$V$258,0),2)+HV$65,255),Capacity!$S$3:$S$258,0),2)</f>
        <v>229</v>
      </c>
      <c r="HW85">
        <f>INDEX(Capacity!$S$3:$T$258,MATCH(MOD(INDEX(Capacity!$V$3:$W$258,MATCH(INDEX($CF84:$HI84,1,$HN84),Capacity!$V$3:$V$258,0),2)+HW$65,255),Capacity!$S$3:$S$258,0),2)</f>
        <v>27</v>
      </c>
      <c r="HX85">
        <f>INDEX(Capacity!$S$3:$T$258,MATCH(MOD(INDEX(Capacity!$V$3:$W$258,MATCH(INDEX($CF84:$HI84,1,$HN84),Capacity!$V$3:$V$258,0),2)+HX$65,255),Capacity!$S$3:$S$258,0),2)</f>
        <v>149</v>
      </c>
      <c r="HY85">
        <f>INDEX(Capacity!$S$3:$T$258,MATCH(MOD(INDEX(Capacity!$V$3:$W$258,MATCH(INDEX($CF84:$HI84,1,$HN84),Capacity!$V$3:$V$258,0),2)+HY$65,255),Capacity!$S$3:$S$258,0),2)</f>
        <v>187</v>
      </c>
      <c r="HZ85">
        <f>INDEX(Capacity!$S$3:$T$258,MATCH(MOD(INDEX(Capacity!$V$3:$W$258,MATCH(INDEX($CF84:$HI84,1,$HN84),Capacity!$V$3:$V$258,0),2)+HZ$65,255),Capacity!$S$3:$S$258,0),2)</f>
        <v>178</v>
      </c>
      <c r="IA85">
        <f>INDEX(Capacity!$S$3:$T$258,MATCH(MOD(INDEX(Capacity!$V$3:$W$258,MATCH(INDEX($CF84:$HI84,1,$HN84),Capacity!$V$3:$V$258,0),2)+IA$65,255),Capacity!$S$3:$S$258,0),2)</f>
        <v>205</v>
      </c>
      <c r="IB85">
        <f>INDEX(Capacity!$S$3:$T$258,MATCH(MOD(INDEX(Capacity!$V$3:$W$258,MATCH(INDEX($CF84:$HI84,1,$HN84),Capacity!$V$3:$V$258,0),2)+IB$65,255),Capacity!$S$3:$S$258,0),2)</f>
        <v>219</v>
      </c>
      <c r="IC85">
        <f>INDEX(Capacity!$S$3:$T$258,MATCH(MOD(INDEX(Capacity!$V$3:$W$258,MATCH(INDEX($CF84:$HI84,1,$HN84),Capacity!$V$3:$V$258,0),2)+IC$65,255),Capacity!$S$3:$S$258,0),2)</f>
        <v>113</v>
      </c>
      <c r="ID85">
        <f>INDEX(Capacity!$S$3:$T$258,MATCH(MOD(INDEX(Capacity!$V$3:$W$258,MATCH(INDEX($CF84:$HI84,1,$HN84),Capacity!$V$3:$V$258,0),2)+ID$65,255),Capacity!$S$3:$S$258,0),2)</f>
        <v>245</v>
      </c>
      <c r="IE85">
        <f>INDEX(Capacity!$S$3:$T$258,MATCH(MOD(INDEX(Capacity!$V$3:$W$258,MATCH(INDEX($CF84:$HI84,1,$HN84),Capacity!$V$3:$V$258,0),2)+IE$65,255),Capacity!$S$3:$S$258,0),2)</f>
        <v>147</v>
      </c>
      <c r="IF85">
        <f>INDEX(Capacity!$S$3:$T$258,MATCH(MOD(INDEX(Capacity!$V$3:$W$258,MATCH(INDEX($CF84:$HI84,1,$HN84),Capacity!$V$3:$V$258,0),2)+IF$65,255),Capacity!$S$3:$S$258,0),2)</f>
        <v>144</v>
      </c>
      <c r="IG85">
        <f>INDEX(Capacity!$S$3:$T$258,MATCH(MOD(INDEX(Capacity!$V$3:$W$258,MATCH(INDEX($CF84:$HI84,1,$HN84),Capacity!$V$3:$V$258,0),2)+IG$65,255),Capacity!$S$3:$S$258,0),2)</f>
        <v>127</v>
      </c>
      <c r="IH85">
        <f>INDEX(Capacity!$S$3:$T$258,MATCH(MOD(INDEX(Capacity!$V$3:$W$258,MATCH(INDEX($CF84:$HI84,1,$HN84),Capacity!$V$3:$V$258,0),2)+IH$65,255),Capacity!$S$3:$S$258,0),2)</f>
        <v>93</v>
      </c>
      <c r="II85">
        <f>INDEX(Capacity!$S$3:$T$258,MATCH(MOD(INDEX(Capacity!$V$3:$W$258,MATCH(INDEX($CF84:$HI84,1,$HN84),Capacity!$V$3:$V$258,0),2)+II$65,255),Capacity!$S$3:$S$258,0),2)</f>
        <v>81</v>
      </c>
      <c r="IJ85">
        <f>INDEX(Capacity!$S$3:$T$258,MATCH(MOD(INDEX(Capacity!$V$3:$W$258,MATCH(INDEX($CF84:$HI84,1,$HN84),Capacity!$V$3:$V$258,0),2)+IJ$65,255),Capacity!$S$3:$S$258,0),2)</f>
        <v>240</v>
      </c>
      <c r="IK85">
        <f>INDEX(Capacity!$S$3:$T$258,MATCH(MOD(INDEX(Capacity!$V$3:$W$258,MATCH(INDEX($CF84:$HI84,1,$HN84),Capacity!$V$3:$V$258,0),2)+IK$65,255),Capacity!$S$3:$S$258,0),2)</f>
        <v>252</v>
      </c>
      <c r="IL85">
        <f>INDEX(Capacity!$S$3:$T$258,MATCH(MOD(INDEX(Capacity!$V$3:$W$258,MATCH(INDEX($CF84:$HI84,1,$HN84),Capacity!$V$3:$V$258,0),2)+IL$65,255),Capacity!$S$3:$S$258,0),2)</f>
        <v>62</v>
      </c>
      <c r="IM85">
        <f>INDEX(Capacity!$S$3:$T$258,MATCH(MOD(INDEX(Capacity!$V$3:$W$258,MATCH(INDEX($CF84:$HI84,1,$HN84),Capacity!$V$3:$V$258,0),2)+IM$65,255),Capacity!$S$3:$S$258,0),2)</f>
        <v>148</v>
      </c>
      <c r="IN85">
        <f>INDEX(Capacity!$S$3:$T$258,MATCH(MOD(INDEX(Capacity!$V$3:$W$258,MATCH(INDEX($CF84:$HI84,1,$HN84),Capacity!$V$3:$V$258,0),2)+IN$65,255),Capacity!$S$3:$S$258,0),2)</f>
        <v>86</v>
      </c>
      <c r="IO85">
        <f>INDEX(Capacity!$S$3:$T$258,MATCH(MOD(INDEX(Capacity!$V$3:$W$258,MATCH(INDEX($CF84:$HI84,1,$HN84),Capacity!$V$3:$V$258,0),2)+IO$65,255),Capacity!$S$3:$S$258,0),2)</f>
        <v>178</v>
      </c>
      <c r="IP85">
        <f>INDEX(Capacity!$S$3:$T$258,MATCH(MOD(INDEX(Capacity!$V$3:$W$258,MATCH(INDEX($CF84:$HI84,1,$HN84),Capacity!$V$3:$V$258,0),2)+IP$65,255),Capacity!$S$3:$S$258,0),2)</f>
        <v>48</v>
      </c>
      <c r="IQ85">
        <f>INDEX(Capacity!$S$3:$T$258,MATCH(MOD(INDEX(Capacity!$V$3:$W$258,MATCH(INDEX($CF84:$HI84,1,$HN84),Capacity!$V$3:$V$258,0),2)+IQ$65,255),Capacity!$S$3:$S$258,0),2)</f>
        <v>79</v>
      </c>
    </row>
    <row r="86" spans="83:251" x14ac:dyDescent="0.25">
      <c r="CE86" s="7">
        <f t="shared" si="466"/>
        <v>21</v>
      </c>
      <c r="CF86">
        <f t="shared" si="737"/>
        <v>0</v>
      </c>
      <c r="CG86">
        <f t="shared" si="738"/>
        <v>0</v>
      </c>
      <c r="CH86">
        <f t="shared" si="739"/>
        <v>0</v>
      </c>
      <c r="CI86">
        <f t="shared" si="740"/>
        <v>0</v>
      </c>
      <c r="CJ86">
        <f t="shared" si="741"/>
        <v>0</v>
      </c>
      <c r="CK86">
        <f t="shared" si="742"/>
        <v>0</v>
      </c>
      <c r="CL86">
        <f t="shared" si="743"/>
        <v>0</v>
      </c>
      <c r="CM86">
        <f t="shared" si="744"/>
        <v>0</v>
      </c>
      <c r="CN86">
        <f t="shared" si="745"/>
        <v>0</v>
      </c>
      <c r="CO86">
        <f t="shared" si="746"/>
        <v>0</v>
      </c>
      <c r="CP86">
        <f t="shared" si="747"/>
        <v>0</v>
      </c>
      <c r="CQ86">
        <f t="shared" si="748"/>
        <v>0</v>
      </c>
      <c r="CR86">
        <f t="shared" si="749"/>
        <v>0</v>
      </c>
      <c r="CS86">
        <f t="shared" si="750"/>
        <v>0</v>
      </c>
      <c r="CT86">
        <f t="shared" si="751"/>
        <v>0</v>
      </c>
      <c r="CU86">
        <f t="shared" si="752"/>
        <v>0</v>
      </c>
      <c r="CV86">
        <f t="shared" si="753"/>
        <v>0</v>
      </c>
      <c r="CW86">
        <f t="shared" si="754"/>
        <v>0</v>
      </c>
      <c r="CX86">
        <f t="shared" si="755"/>
        <v>0</v>
      </c>
      <c r="CY86">
        <f t="shared" si="756"/>
        <v>0</v>
      </c>
      <c r="CZ86">
        <f t="shared" si="757"/>
        <v>0</v>
      </c>
      <c r="DA86">
        <f t="shared" si="758"/>
        <v>73</v>
      </c>
      <c r="DB86">
        <f t="shared" si="759"/>
        <v>137</v>
      </c>
      <c r="DC86">
        <f t="shared" si="760"/>
        <v>175</v>
      </c>
      <c r="DD86">
        <f t="shared" si="761"/>
        <v>0</v>
      </c>
      <c r="DE86">
        <f t="shared" si="762"/>
        <v>53</v>
      </c>
      <c r="DF86">
        <f t="shared" si="763"/>
        <v>158</v>
      </c>
      <c r="DG86">
        <f t="shared" si="764"/>
        <v>209</v>
      </c>
      <c r="DH86">
        <f t="shared" si="765"/>
        <v>211</v>
      </c>
      <c r="DI86">
        <f t="shared" si="766"/>
        <v>52</v>
      </c>
      <c r="DJ86">
        <f t="shared" si="767"/>
        <v>223</v>
      </c>
      <c r="DK86">
        <f t="shared" si="768"/>
        <v>101</v>
      </c>
      <c r="DL86">
        <f t="shared" si="769"/>
        <v>35</v>
      </c>
      <c r="DM86">
        <f t="shared" si="770"/>
        <v>196</v>
      </c>
      <c r="DN86">
        <f t="shared" si="771"/>
        <v>11</v>
      </c>
      <c r="DO86">
        <f t="shared" si="772"/>
        <v>228</v>
      </c>
      <c r="DP86">
        <f t="shared" si="773"/>
        <v>178</v>
      </c>
      <c r="DQ86">
        <f t="shared" si="774"/>
        <v>99</v>
      </c>
      <c r="DR86">
        <f t="shared" si="775"/>
        <v>186</v>
      </c>
      <c r="DS86">
        <f t="shared" si="776"/>
        <v>38</v>
      </c>
      <c r="DT86">
        <f t="shared" si="777"/>
        <v>248</v>
      </c>
      <c r="DU86">
        <f t="shared" si="778"/>
        <v>41</v>
      </c>
      <c r="DV86">
        <f t="shared" si="779"/>
        <v>190</v>
      </c>
      <c r="DW86">
        <f t="shared" si="780"/>
        <v>244</v>
      </c>
      <c r="DX86">
        <f t="shared" si="781"/>
        <v>136</v>
      </c>
      <c r="DY86">
        <f t="shared" si="782"/>
        <v>219</v>
      </c>
      <c r="DZ86">
        <f t="shared" si="783"/>
        <v>7</v>
      </c>
      <c r="EA86">
        <f t="shared" si="784"/>
        <v>17</v>
      </c>
      <c r="EB86">
        <f t="shared" si="785"/>
        <v>236</v>
      </c>
      <c r="EC86">
        <f t="shared" si="786"/>
        <v>17</v>
      </c>
      <c r="ED86">
        <f t="shared" si="787"/>
        <v>236</v>
      </c>
      <c r="EE86">
        <f t="shared" si="788"/>
        <v>17</v>
      </c>
      <c r="EF86">
        <f t="shared" si="789"/>
        <v>236</v>
      </c>
      <c r="EG86">
        <f t="shared" si="790"/>
        <v>17</v>
      </c>
      <c r="EH86">
        <f t="shared" si="791"/>
        <v>236</v>
      </c>
      <c r="EI86">
        <f t="shared" si="792"/>
        <v>17</v>
      </c>
      <c r="EJ86">
        <f t="shared" si="793"/>
        <v>236</v>
      </c>
      <c r="EK86">
        <f t="shared" si="794"/>
        <v>17</v>
      </c>
      <c r="EL86">
        <f t="shared" si="795"/>
        <v>236</v>
      </c>
      <c r="EM86">
        <f t="shared" si="796"/>
        <v>17</v>
      </c>
      <c r="EN86">
        <f t="shared" si="797"/>
        <v>236</v>
      </c>
      <c r="EO86">
        <f t="shared" si="798"/>
        <v>17</v>
      </c>
      <c r="EP86">
        <f t="shared" si="799"/>
        <v>236</v>
      </c>
      <c r="EQ86">
        <f t="shared" si="800"/>
        <v>17</v>
      </c>
      <c r="ER86">
        <f t="shared" si="801"/>
        <v>236</v>
      </c>
      <c r="ES86">
        <f t="shared" si="802"/>
        <v>17</v>
      </c>
      <c r="ET86">
        <f t="shared" si="803"/>
        <v>236</v>
      </c>
      <c r="EU86">
        <f t="shared" si="804"/>
        <v>17</v>
      </c>
      <c r="EV86">
        <f t="shared" si="805"/>
        <v>236</v>
      </c>
      <c r="EW86">
        <f t="shared" si="806"/>
        <v>17</v>
      </c>
      <c r="EX86">
        <f t="shared" si="807"/>
        <v>236</v>
      </c>
      <c r="EY86">
        <f t="shared" si="808"/>
        <v>17</v>
      </c>
      <c r="EZ86">
        <f t="shared" si="809"/>
        <v>236</v>
      </c>
      <c r="FA86">
        <f t="shared" si="810"/>
        <v>17</v>
      </c>
      <c r="FB86">
        <f t="shared" si="811"/>
        <v>236</v>
      </c>
      <c r="FC86">
        <f t="shared" si="812"/>
        <v>17</v>
      </c>
      <c r="FD86">
        <f t="shared" si="813"/>
        <v>236</v>
      </c>
      <c r="FE86">
        <f t="shared" si="814"/>
        <v>17</v>
      </c>
      <c r="FF86">
        <f t="shared" si="815"/>
        <v>236</v>
      </c>
      <c r="FG86">
        <f t="shared" si="816"/>
        <v>17</v>
      </c>
      <c r="FH86">
        <f t="shared" si="817"/>
        <v>236</v>
      </c>
      <c r="FI86">
        <f t="shared" si="818"/>
        <v>17</v>
      </c>
      <c r="FJ86">
        <f t="shared" si="819"/>
        <v>236</v>
      </c>
      <c r="FK86">
        <f t="shared" si="820"/>
        <v>17</v>
      </c>
      <c r="FL86">
        <f t="shared" si="821"/>
        <v>236</v>
      </c>
      <c r="FM86">
        <f t="shared" si="822"/>
        <v>17</v>
      </c>
      <c r="FN86">
        <f t="shared" si="823"/>
        <v>236</v>
      </c>
      <c r="FO86">
        <f t="shared" si="824"/>
        <v>17</v>
      </c>
      <c r="FP86">
        <f t="shared" si="825"/>
        <v>236</v>
      </c>
      <c r="FQ86">
        <f t="shared" si="826"/>
        <v>17</v>
      </c>
      <c r="FR86">
        <f t="shared" si="827"/>
        <v>236</v>
      </c>
      <c r="FS86">
        <f t="shared" si="828"/>
        <v>17</v>
      </c>
      <c r="FT86">
        <f t="shared" si="829"/>
        <v>236</v>
      </c>
      <c r="FU86">
        <f t="shared" si="830"/>
        <v>17</v>
      </c>
      <c r="FV86">
        <f t="shared" si="831"/>
        <v>236</v>
      </c>
      <c r="FW86">
        <f t="shared" si="832"/>
        <v>17</v>
      </c>
      <c r="FX86">
        <f t="shared" si="833"/>
        <v>236</v>
      </c>
      <c r="FY86">
        <f t="shared" si="834"/>
        <v>17</v>
      </c>
      <c r="FZ86">
        <f t="shared" si="835"/>
        <v>236</v>
      </c>
      <c r="GA86">
        <f t="shared" si="836"/>
        <v>17</v>
      </c>
      <c r="GB86">
        <f t="shared" si="837"/>
        <v>236</v>
      </c>
      <c r="GC86">
        <f t="shared" si="838"/>
        <v>17</v>
      </c>
      <c r="GD86">
        <f t="shared" si="839"/>
        <v>236</v>
      </c>
      <c r="GE86">
        <f t="shared" si="840"/>
        <v>17</v>
      </c>
      <c r="GF86">
        <f t="shared" si="841"/>
        <v>236</v>
      </c>
      <c r="GG86">
        <f t="shared" si="842"/>
        <v>17</v>
      </c>
      <c r="GH86">
        <f t="shared" si="843"/>
        <v>236</v>
      </c>
      <c r="GI86">
        <f t="shared" si="844"/>
        <v>17</v>
      </c>
      <c r="GJ86">
        <f t="shared" si="845"/>
        <v>0</v>
      </c>
      <c r="GK86">
        <f t="shared" si="846"/>
        <v>0</v>
      </c>
      <c r="GL86">
        <f t="shared" si="847"/>
        <v>0</v>
      </c>
      <c r="GM86">
        <f t="shared" si="848"/>
        <v>0</v>
      </c>
      <c r="GN86">
        <f t="shared" si="849"/>
        <v>0</v>
      </c>
      <c r="GO86">
        <f t="shared" si="850"/>
        <v>0</v>
      </c>
      <c r="GP86">
        <f t="shared" si="851"/>
        <v>0</v>
      </c>
      <c r="GQ86">
        <f t="shared" si="852"/>
        <v>0</v>
      </c>
      <c r="GR86">
        <f t="shared" si="853"/>
        <v>0</v>
      </c>
      <c r="GS86">
        <f t="shared" si="854"/>
        <v>0</v>
      </c>
      <c r="GT86">
        <f t="shared" si="855"/>
        <v>0</v>
      </c>
      <c r="GU86">
        <f t="shared" si="856"/>
        <v>0</v>
      </c>
      <c r="GV86">
        <f t="shared" si="857"/>
        <v>0</v>
      </c>
      <c r="GW86">
        <f t="shared" si="858"/>
        <v>0</v>
      </c>
      <c r="GX86">
        <f t="shared" si="859"/>
        <v>0</v>
      </c>
      <c r="GY86">
        <f t="shared" si="860"/>
        <v>0</v>
      </c>
      <c r="GZ86">
        <f t="shared" si="861"/>
        <v>0</v>
      </c>
      <c r="HA86">
        <f t="shared" si="862"/>
        <v>0</v>
      </c>
      <c r="HB86">
        <f t="shared" si="863"/>
        <v>0</v>
      </c>
      <c r="HC86">
        <f t="shared" si="864"/>
        <v>0</v>
      </c>
      <c r="HD86">
        <f t="shared" si="865"/>
        <v>0</v>
      </c>
      <c r="HE86">
        <f t="shared" si="866"/>
        <v>0</v>
      </c>
      <c r="HF86">
        <f t="shared" si="867"/>
        <v>0</v>
      </c>
      <c r="HG86">
        <f t="shared" si="868"/>
        <v>0</v>
      </c>
      <c r="HH86">
        <f t="shared" si="869"/>
        <v>0</v>
      </c>
      <c r="HI86">
        <f t="shared" si="870"/>
        <v>0</v>
      </c>
      <c r="HK86" s="59" t="str">
        <f t="shared" si="467"/>
        <v/>
      </c>
      <c r="HN86">
        <f t="shared" si="330"/>
        <v>22</v>
      </c>
      <c r="HO86">
        <f t="shared" si="465"/>
        <v>113</v>
      </c>
      <c r="HQ86">
        <f>INDEX(Capacity!$S$3:$T$258,MATCH(MOD(INDEX(Capacity!$V$3:$W$258,MATCH(INDEX($CF85:$HI85,1,$HN85),Capacity!$V$3:$V$258,0),2)+HQ$65,255),Capacity!$S$3:$S$258,0),2)</f>
        <v>145</v>
      </c>
      <c r="HR86">
        <f>INDEX(Capacity!$S$3:$T$258,MATCH(MOD(INDEX(Capacity!$V$3:$W$258,MATCH(INDEX($CF85:$HI85,1,$HN85),Capacity!$V$3:$V$258,0),2)+HR$65,255),Capacity!$S$3:$S$258,0),2)</f>
        <v>187</v>
      </c>
      <c r="HS86">
        <f>INDEX(Capacity!$S$3:$T$258,MATCH(MOD(INDEX(Capacity!$V$3:$W$258,MATCH(INDEX($CF85:$HI85,1,$HN85),Capacity!$V$3:$V$258,0),2)+HS$65,255),Capacity!$S$3:$S$258,0),2)</f>
        <v>156</v>
      </c>
      <c r="HT86">
        <f>INDEX(Capacity!$S$3:$T$258,MATCH(MOD(INDEX(Capacity!$V$3:$W$258,MATCH(INDEX($CF85:$HI85,1,$HN85),Capacity!$V$3:$V$258,0),2)+HT$65,255),Capacity!$S$3:$S$258,0),2)</f>
        <v>153</v>
      </c>
      <c r="HU86">
        <f>INDEX(Capacity!$S$3:$T$258,MATCH(MOD(INDEX(Capacity!$V$3:$W$258,MATCH(INDEX($CF85:$HI85,1,$HN85),Capacity!$V$3:$V$258,0),2)+HU$65,255),Capacity!$S$3:$S$258,0),2)</f>
        <v>126</v>
      </c>
      <c r="HV86">
        <f>INDEX(Capacity!$S$3:$T$258,MATCH(MOD(INDEX(Capacity!$V$3:$W$258,MATCH(INDEX($CF85:$HI85,1,$HN85),Capacity!$V$3:$V$258,0),2)+HV$65,255),Capacity!$S$3:$S$258,0),2)</f>
        <v>135</v>
      </c>
      <c r="HW86">
        <f>INDEX(Capacity!$S$3:$T$258,MATCH(MOD(INDEX(Capacity!$V$3:$W$258,MATCH(INDEX($CF85:$HI85,1,$HN85),Capacity!$V$3:$V$258,0),2)+HW$65,255),Capacity!$S$3:$S$258,0),2)</f>
        <v>91</v>
      </c>
      <c r="HX86">
        <f>INDEX(Capacity!$S$3:$T$258,MATCH(MOD(INDEX(Capacity!$V$3:$W$258,MATCH(INDEX($CF85:$HI85,1,$HN85),Capacity!$V$3:$V$258,0),2)+HX$65,255),Capacity!$S$3:$S$258,0),2)</f>
        <v>24</v>
      </c>
      <c r="HY86">
        <f>INDEX(Capacity!$S$3:$T$258,MATCH(MOD(INDEX(Capacity!$V$3:$W$258,MATCH(INDEX($CF85:$HI85,1,$HN85),Capacity!$V$3:$V$258,0),2)+HY$65,255),Capacity!$S$3:$S$258,0),2)</f>
        <v>98</v>
      </c>
      <c r="HZ86">
        <f>INDEX(Capacity!$S$3:$T$258,MATCH(MOD(INDEX(Capacity!$V$3:$W$258,MATCH(INDEX($CF85:$HI85,1,$HN85),Capacity!$V$3:$V$258,0),2)+HZ$65,255),Capacity!$S$3:$S$258,0),2)</f>
        <v>160</v>
      </c>
      <c r="IA86">
        <f>INDEX(Capacity!$S$3:$T$258,MATCH(MOD(INDEX(Capacity!$V$3:$W$258,MATCH(INDEX($CF85:$HI85,1,$HN85),Capacity!$V$3:$V$258,0),2)+IA$65,255),Capacity!$S$3:$S$258,0),2)</f>
        <v>206</v>
      </c>
      <c r="IB86">
        <f>INDEX(Capacity!$S$3:$T$258,MATCH(MOD(INDEX(Capacity!$V$3:$W$258,MATCH(INDEX($CF85:$HI85,1,$HN85),Capacity!$V$3:$V$258,0),2)+IB$65,255),Capacity!$S$3:$S$258,0),2)</f>
        <v>117</v>
      </c>
      <c r="IC86">
        <f>INDEX(Capacity!$S$3:$T$258,MATCH(MOD(INDEX(Capacity!$V$3:$W$258,MATCH(INDEX($CF85:$HI85,1,$HN85),Capacity!$V$3:$V$258,0),2)+IC$65,255),Capacity!$S$3:$S$258,0),2)</f>
        <v>25</v>
      </c>
      <c r="ID86">
        <f>INDEX(Capacity!$S$3:$T$258,MATCH(MOD(INDEX(Capacity!$V$3:$W$258,MATCH(INDEX($CF85:$HI85,1,$HN85),Capacity!$V$3:$V$258,0),2)+ID$65,255),Capacity!$S$3:$S$258,0),2)</f>
        <v>15</v>
      </c>
      <c r="IE86">
        <f>INDEX(Capacity!$S$3:$T$258,MATCH(MOD(INDEX(Capacity!$V$3:$W$258,MATCH(INDEX($CF85:$HI85,1,$HN85),Capacity!$V$3:$V$258,0),2)+IE$65,255),Capacity!$S$3:$S$258,0),2)</f>
        <v>43</v>
      </c>
      <c r="IF86">
        <f>INDEX(Capacity!$S$3:$T$258,MATCH(MOD(INDEX(Capacity!$V$3:$W$258,MATCH(INDEX($CF85:$HI85,1,$HN85),Capacity!$V$3:$V$258,0),2)+IF$65,255),Capacity!$S$3:$S$258,0),2)</f>
        <v>188</v>
      </c>
      <c r="IG86">
        <f>INDEX(Capacity!$S$3:$T$258,MATCH(MOD(INDEX(Capacity!$V$3:$W$258,MATCH(INDEX($CF85:$HI85,1,$HN85),Capacity!$V$3:$V$258,0),2)+IG$65,255),Capacity!$S$3:$S$258,0),2)</f>
        <v>110</v>
      </c>
      <c r="IH86">
        <f>INDEX(Capacity!$S$3:$T$258,MATCH(MOD(INDEX(Capacity!$V$3:$W$258,MATCH(INDEX($CF85:$HI85,1,$HN85),Capacity!$V$3:$V$258,0),2)+IH$65,255),Capacity!$S$3:$S$258,0),2)</f>
        <v>114</v>
      </c>
      <c r="II86">
        <f>INDEX(Capacity!$S$3:$T$258,MATCH(MOD(INDEX(Capacity!$V$3:$W$258,MATCH(INDEX($CF85:$HI85,1,$HN85),Capacity!$V$3:$V$258,0),2)+II$65,255),Capacity!$S$3:$S$258,0),2)</f>
        <v>20</v>
      </c>
      <c r="IJ86">
        <f>INDEX(Capacity!$S$3:$T$258,MATCH(MOD(INDEX(Capacity!$V$3:$W$258,MATCH(INDEX($CF85:$HI85,1,$HN85),Capacity!$V$3:$V$258,0),2)+IJ$65,255),Capacity!$S$3:$S$258,0),2)</f>
        <v>171</v>
      </c>
      <c r="IK86">
        <f>INDEX(Capacity!$S$3:$T$258,MATCH(MOD(INDEX(Capacity!$V$3:$W$258,MATCH(INDEX($CF85:$HI85,1,$HN85),Capacity!$V$3:$V$258,0),2)+IK$65,255),Capacity!$S$3:$S$258,0),2)</f>
        <v>205</v>
      </c>
      <c r="IL86">
        <f>INDEX(Capacity!$S$3:$T$258,MATCH(MOD(INDEX(Capacity!$V$3:$W$258,MATCH(INDEX($CF85:$HI85,1,$HN85),Capacity!$V$3:$V$258,0),2)+IL$65,255),Capacity!$S$3:$S$258,0),2)</f>
        <v>242</v>
      </c>
      <c r="IM86">
        <f>INDEX(Capacity!$S$3:$T$258,MATCH(MOD(INDEX(Capacity!$V$3:$W$258,MATCH(INDEX($CF85:$HI85,1,$HN85),Capacity!$V$3:$V$258,0),2)+IM$65,255),Capacity!$S$3:$S$258,0),2)</f>
        <v>158</v>
      </c>
      <c r="IN86">
        <f>INDEX(Capacity!$S$3:$T$258,MATCH(MOD(INDEX(Capacity!$V$3:$W$258,MATCH(INDEX($CF85:$HI85,1,$HN85),Capacity!$V$3:$V$258,0),2)+IN$65,255),Capacity!$S$3:$S$258,0),2)</f>
        <v>161</v>
      </c>
      <c r="IO86">
        <f>INDEX(Capacity!$S$3:$T$258,MATCH(MOD(INDEX(Capacity!$V$3:$W$258,MATCH(INDEX($CF85:$HI85,1,$HN85),Capacity!$V$3:$V$258,0),2)+IO$65,255),Capacity!$S$3:$S$258,0),2)</f>
        <v>160</v>
      </c>
      <c r="IP86">
        <f>INDEX(Capacity!$S$3:$T$258,MATCH(MOD(INDEX(Capacity!$V$3:$W$258,MATCH(INDEX($CF85:$HI85,1,$HN85),Capacity!$V$3:$V$258,0),2)+IP$65,255),Capacity!$S$3:$S$258,0),2)</f>
        <v>133</v>
      </c>
      <c r="IQ86">
        <f>INDEX(Capacity!$S$3:$T$258,MATCH(MOD(INDEX(Capacity!$V$3:$W$258,MATCH(INDEX($CF85:$HI85,1,$HN85),Capacity!$V$3:$V$258,0),2)+IQ$65,255),Capacity!$S$3:$S$258,0),2)</f>
        <v>235</v>
      </c>
    </row>
    <row r="87" spans="83:251" x14ac:dyDescent="0.25">
      <c r="CE87" s="7">
        <f t="shared" si="466"/>
        <v>22</v>
      </c>
      <c r="CF87">
        <f t="shared" si="737"/>
        <v>0</v>
      </c>
      <c r="CG87">
        <f t="shared" si="738"/>
        <v>0</v>
      </c>
      <c r="CH87">
        <f t="shared" si="739"/>
        <v>0</v>
      </c>
      <c r="CI87">
        <f t="shared" si="740"/>
        <v>0</v>
      </c>
      <c r="CJ87">
        <f t="shared" si="741"/>
        <v>0</v>
      </c>
      <c r="CK87">
        <f t="shared" si="742"/>
        <v>0</v>
      </c>
      <c r="CL87">
        <f t="shared" si="743"/>
        <v>0</v>
      </c>
      <c r="CM87">
        <f t="shared" si="744"/>
        <v>0</v>
      </c>
      <c r="CN87">
        <f t="shared" si="745"/>
        <v>0</v>
      </c>
      <c r="CO87">
        <f t="shared" si="746"/>
        <v>0</v>
      </c>
      <c r="CP87">
        <f t="shared" si="747"/>
        <v>0</v>
      </c>
      <c r="CQ87">
        <f t="shared" si="748"/>
        <v>0</v>
      </c>
      <c r="CR87">
        <f t="shared" si="749"/>
        <v>0</v>
      </c>
      <c r="CS87">
        <f t="shared" si="750"/>
        <v>0</v>
      </c>
      <c r="CT87">
        <f t="shared" si="751"/>
        <v>0</v>
      </c>
      <c r="CU87">
        <f t="shared" si="752"/>
        <v>0</v>
      </c>
      <c r="CV87">
        <f t="shared" si="753"/>
        <v>0</v>
      </c>
      <c r="CW87">
        <f t="shared" si="754"/>
        <v>0</v>
      </c>
      <c r="CX87">
        <f t="shared" si="755"/>
        <v>0</v>
      </c>
      <c r="CY87">
        <f t="shared" si="756"/>
        <v>0</v>
      </c>
      <c r="CZ87">
        <f t="shared" si="757"/>
        <v>0</v>
      </c>
      <c r="DA87">
        <f t="shared" si="758"/>
        <v>0</v>
      </c>
      <c r="DB87">
        <f t="shared" si="759"/>
        <v>215</v>
      </c>
      <c r="DC87">
        <f t="shared" si="760"/>
        <v>69</v>
      </c>
      <c r="DD87">
        <f t="shared" si="761"/>
        <v>160</v>
      </c>
      <c r="DE87">
        <f t="shared" si="762"/>
        <v>12</v>
      </c>
      <c r="DF87">
        <f t="shared" si="763"/>
        <v>159</v>
      </c>
      <c r="DG87">
        <f t="shared" si="764"/>
        <v>33</v>
      </c>
      <c r="DH87">
        <f t="shared" si="765"/>
        <v>245</v>
      </c>
      <c r="DI87">
        <f t="shared" si="766"/>
        <v>209</v>
      </c>
      <c r="DJ87">
        <f t="shared" si="767"/>
        <v>106</v>
      </c>
      <c r="DK87">
        <f t="shared" si="768"/>
        <v>38</v>
      </c>
      <c r="DL87">
        <f t="shared" si="769"/>
        <v>62</v>
      </c>
      <c r="DM87">
        <f t="shared" si="770"/>
        <v>82</v>
      </c>
      <c r="DN87">
        <f t="shared" si="771"/>
        <v>213</v>
      </c>
      <c r="DO87">
        <f t="shared" si="772"/>
        <v>67</v>
      </c>
      <c r="DP87">
        <f t="shared" si="773"/>
        <v>219</v>
      </c>
      <c r="DQ87">
        <f t="shared" si="774"/>
        <v>149</v>
      </c>
      <c r="DR87">
        <f t="shared" si="775"/>
        <v>144</v>
      </c>
      <c r="DS87">
        <f t="shared" si="776"/>
        <v>19</v>
      </c>
      <c r="DT87">
        <f t="shared" si="777"/>
        <v>105</v>
      </c>
      <c r="DU87">
        <f t="shared" si="778"/>
        <v>167</v>
      </c>
      <c r="DV87">
        <f t="shared" si="779"/>
        <v>162</v>
      </c>
      <c r="DW87">
        <f t="shared" si="780"/>
        <v>99</v>
      </c>
      <c r="DX87">
        <f t="shared" si="781"/>
        <v>141</v>
      </c>
      <c r="DY87">
        <f t="shared" si="782"/>
        <v>110</v>
      </c>
      <c r="DZ87">
        <f t="shared" si="783"/>
        <v>123</v>
      </c>
      <c r="EA87">
        <f t="shared" si="784"/>
        <v>155</v>
      </c>
      <c r="EB87">
        <f t="shared" si="785"/>
        <v>236</v>
      </c>
      <c r="EC87">
        <f t="shared" si="786"/>
        <v>17</v>
      </c>
      <c r="ED87">
        <f t="shared" si="787"/>
        <v>236</v>
      </c>
      <c r="EE87">
        <f t="shared" si="788"/>
        <v>17</v>
      </c>
      <c r="EF87">
        <f t="shared" si="789"/>
        <v>236</v>
      </c>
      <c r="EG87">
        <f t="shared" si="790"/>
        <v>17</v>
      </c>
      <c r="EH87">
        <f t="shared" si="791"/>
        <v>236</v>
      </c>
      <c r="EI87">
        <f t="shared" si="792"/>
        <v>17</v>
      </c>
      <c r="EJ87">
        <f t="shared" si="793"/>
        <v>236</v>
      </c>
      <c r="EK87">
        <f t="shared" si="794"/>
        <v>17</v>
      </c>
      <c r="EL87">
        <f t="shared" si="795"/>
        <v>236</v>
      </c>
      <c r="EM87">
        <f t="shared" si="796"/>
        <v>17</v>
      </c>
      <c r="EN87">
        <f t="shared" si="797"/>
        <v>236</v>
      </c>
      <c r="EO87">
        <f t="shared" si="798"/>
        <v>17</v>
      </c>
      <c r="EP87">
        <f t="shared" si="799"/>
        <v>236</v>
      </c>
      <c r="EQ87">
        <f t="shared" si="800"/>
        <v>17</v>
      </c>
      <c r="ER87">
        <f t="shared" si="801"/>
        <v>236</v>
      </c>
      <c r="ES87">
        <f t="shared" si="802"/>
        <v>17</v>
      </c>
      <c r="ET87">
        <f t="shared" si="803"/>
        <v>236</v>
      </c>
      <c r="EU87">
        <f t="shared" si="804"/>
        <v>17</v>
      </c>
      <c r="EV87">
        <f t="shared" si="805"/>
        <v>236</v>
      </c>
      <c r="EW87">
        <f t="shared" si="806"/>
        <v>17</v>
      </c>
      <c r="EX87">
        <f t="shared" si="807"/>
        <v>236</v>
      </c>
      <c r="EY87">
        <f t="shared" si="808"/>
        <v>17</v>
      </c>
      <c r="EZ87">
        <f t="shared" si="809"/>
        <v>236</v>
      </c>
      <c r="FA87">
        <f t="shared" si="810"/>
        <v>17</v>
      </c>
      <c r="FB87">
        <f t="shared" si="811"/>
        <v>236</v>
      </c>
      <c r="FC87">
        <f t="shared" si="812"/>
        <v>17</v>
      </c>
      <c r="FD87">
        <f t="shared" si="813"/>
        <v>236</v>
      </c>
      <c r="FE87">
        <f t="shared" si="814"/>
        <v>17</v>
      </c>
      <c r="FF87">
        <f t="shared" si="815"/>
        <v>236</v>
      </c>
      <c r="FG87">
        <f t="shared" si="816"/>
        <v>17</v>
      </c>
      <c r="FH87">
        <f t="shared" si="817"/>
        <v>236</v>
      </c>
      <c r="FI87">
        <f t="shared" si="818"/>
        <v>17</v>
      </c>
      <c r="FJ87">
        <f t="shared" si="819"/>
        <v>236</v>
      </c>
      <c r="FK87">
        <f t="shared" si="820"/>
        <v>17</v>
      </c>
      <c r="FL87">
        <f t="shared" si="821"/>
        <v>236</v>
      </c>
      <c r="FM87">
        <f t="shared" si="822"/>
        <v>17</v>
      </c>
      <c r="FN87">
        <f t="shared" si="823"/>
        <v>236</v>
      </c>
      <c r="FO87">
        <f t="shared" si="824"/>
        <v>17</v>
      </c>
      <c r="FP87">
        <f t="shared" si="825"/>
        <v>236</v>
      </c>
      <c r="FQ87">
        <f t="shared" si="826"/>
        <v>17</v>
      </c>
      <c r="FR87">
        <f t="shared" si="827"/>
        <v>236</v>
      </c>
      <c r="FS87">
        <f t="shared" si="828"/>
        <v>17</v>
      </c>
      <c r="FT87">
        <f t="shared" si="829"/>
        <v>236</v>
      </c>
      <c r="FU87">
        <f t="shared" si="830"/>
        <v>17</v>
      </c>
      <c r="FV87">
        <f t="shared" si="831"/>
        <v>236</v>
      </c>
      <c r="FW87">
        <f t="shared" si="832"/>
        <v>17</v>
      </c>
      <c r="FX87">
        <f t="shared" si="833"/>
        <v>236</v>
      </c>
      <c r="FY87">
        <f t="shared" si="834"/>
        <v>17</v>
      </c>
      <c r="FZ87">
        <f t="shared" si="835"/>
        <v>236</v>
      </c>
      <c r="GA87">
        <f t="shared" si="836"/>
        <v>17</v>
      </c>
      <c r="GB87">
        <f t="shared" si="837"/>
        <v>236</v>
      </c>
      <c r="GC87">
        <f t="shared" si="838"/>
        <v>17</v>
      </c>
      <c r="GD87">
        <f t="shared" si="839"/>
        <v>236</v>
      </c>
      <c r="GE87">
        <f t="shared" si="840"/>
        <v>17</v>
      </c>
      <c r="GF87">
        <f t="shared" si="841"/>
        <v>236</v>
      </c>
      <c r="GG87">
        <f t="shared" si="842"/>
        <v>17</v>
      </c>
      <c r="GH87">
        <f t="shared" si="843"/>
        <v>236</v>
      </c>
      <c r="GI87">
        <f t="shared" si="844"/>
        <v>17</v>
      </c>
      <c r="GJ87">
        <f t="shared" si="845"/>
        <v>0</v>
      </c>
      <c r="GK87">
        <f t="shared" si="846"/>
        <v>0</v>
      </c>
      <c r="GL87">
        <f t="shared" si="847"/>
        <v>0</v>
      </c>
      <c r="GM87">
        <f t="shared" si="848"/>
        <v>0</v>
      </c>
      <c r="GN87">
        <f t="shared" si="849"/>
        <v>0</v>
      </c>
      <c r="GO87">
        <f t="shared" si="850"/>
        <v>0</v>
      </c>
      <c r="GP87">
        <f t="shared" si="851"/>
        <v>0</v>
      </c>
      <c r="GQ87">
        <f t="shared" si="852"/>
        <v>0</v>
      </c>
      <c r="GR87">
        <f t="shared" si="853"/>
        <v>0</v>
      </c>
      <c r="GS87">
        <f t="shared" si="854"/>
        <v>0</v>
      </c>
      <c r="GT87">
        <f t="shared" si="855"/>
        <v>0</v>
      </c>
      <c r="GU87">
        <f t="shared" si="856"/>
        <v>0</v>
      </c>
      <c r="GV87">
        <f t="shared" si="857"/>
        <v>0</v>
      </c>
      <c r="GW87">
        <f t="shared" si="858"/>
        <v>0</v>
      </c>
      <c r="GX87">
        <f t="shared" si="859"/>
        <v>0</v>
      </c>
      <c r="GY87">
        <f t="shared" si="860"/>
        <v>0</v>
      </c>
      <c r="GZ87">
        <f t="shared" si="861"/>
        <v>0</v>
      </c>
      <c r="HA87">
        <f t="shared" si="862"/>
        <v>0</v>
      </c>
      <c r="HB87">
        <f t="shared" si="863"/>
        <v>0</v>
      </c>
      <c r="HC87">
        <f t="shared" si="864"/>
        <v>0</v>
      </c>
      <c r="HD87">
        <f t="shared" si="865"/>
        <v>0</v>
      </c>
      <c r="HE87">
        <f t="shared" si="866"/>
        <v>0</v>
      </c>
      <c r="HF87">
        <f t="shared" si="867"/>
        <v>0</v>
      </c>
      <c r="HG87">
        <f t="shared" si="868"/>
        <v>0</v>
      </c>
      <c r="HH87">
        <f t="shared" si="869"/>
        <v>0</v>
      </c>
      <c r="HI87">
        <f t="shared" si="870"/>
        <v>0</v>
      </c>
      <c r="HK87" s="59" t="str">
        <f t="shared" si="467"/>
        <v/>
      </c>
      <c r="HN87">
        <f t="shared" si="330"/>
        <v>23</v>
      </c>
      <c r="HO87">
        <f t="shared" si="465"/>
        <v>112</v>
      </c>
      <c r="HQ87">
        <f>INDEX(Capacity!$S$3:$T$258,MATCH(MOD(INDEX(Capacity!$V$3:$W$258,MATCH(INDEX($CF86:$HI86,1,$HN86),Capacity!$V$3:$V$258,0),2)+HQ$65,255),Capacity!$S$3:$S$258,0),2)</f>
        <v>73</v>
      </c>
      <c r="HR87">
        <f>INDEX(Capacity!$S$3:$T$258,MATCH(MOD(INDEX(Capacity!$V$3:$W$258,MATCH(INDEX($CF86:$HI86,1,$HN86),Capacity!$V$3:$V$258,0),2)+HR$65,255),Capacity!$S$3:$S$258,0),2)</f>
        <v>94</v>
      </c>
      <c r="HS87">
        <f>INDEX(Capacity!$S$3:$T$258,MATCH(MOD(INDEX(Capacity!$V$3:$W$258,MATCH(INDEX($CF86:$HI86,1,$HN86),Capacity!$V$3:$V$258,0),2)+HS$65,255),Capacity!$S$3:$S$258,0),2)</f>
        <v>234</v>
      </c>
      <c r="HT87">
        <f>INDEX(Capacity!$S$3:$T$258,MATCH(MOD(INDEX(Capacity!$V$3:$W$258,MATCH(INDEX($CF86:$HI86,1,$HN86),Capacity!$V$3:$V$258,0),2)+HT$65,255),Capacity!$S$3:$S$258,0),2)</f>
        <v>160</v>
      </c>
      <c r="HU87">
        <f>INDEX(Capacity!$S$3:$T$258,MATCH(MOD(INDEX(Capacity!$V$3:$W$258,MATCH(INDEX($CF86:$HI86,1,$HN86),Capacity!$V$3:$V$258,0),2)+HU$65,255),Capacity!$S$3:$S$258,0),2)</f>
        <v>57</v>
      </c>
      <c r="HV87">
        <f>INDEX(Capacity!$S$3:$T$258,MATCH(MOD(INDEX(Capacity!$V$3:$W$258,MATCH(INDEX($CF86:$HI86,1,$HN86),Capacity!$V$3:$V$258,0),2)+HV$65,255),Capacity!$S$3:$S$258,0),2)</f>
        <v>1</v>
      </c>
      <c r="HW87">
        <f>INDEX(Capacity!$S$3:$T$258,MATCH(MOD(INDEX(Capacity!$V$3:$W$258,MATCH(INDEX($CF86:$HI86,1,$HN86),Capacity!$V$3:$V$258,0),2)+HW$65,255),Capacity!$S$3:$S$258,0),2)</f>
        <v>240</v>
      </c>
      <c r="HX87">
        <f>INDEX(Capacity!$S$3:$T$258,MATCH(MOD(INDEX(Capacity!$V$3:$W$258,MATCH(INDEX($CF86:$HI86,1,$HN86),Capacity!$V$3:$V$258,0),2)+HX$65,255),Capacity!$S$3:$S$258,0),2)</f>
        <v>38</v>
      </c>
      <c r="HY87">
        <f>INDEX(Capacity!$S$3:$T$258,MATCH(MOD(INDEX(Capacity!$V$3:$W$258,MATCH(INDEX($CF86:$HI86,1,$HN86),Capacity!$V$3:$V$258,0),2)+HY$65,255),Capacity!$S$3:$S$258,0),2)</f>
        <v>229</v>
      </c>
      <c r="HZ87">
        <f>INDEX(Capacity!$S$3:$T$258,MATCH(MOD(INDEX(Capacity!$V$3:$W$258,MATCH(INDEX($CF86:$HI86,1,$HN86),Capacity!$V$3:$V$258,0),2)+HZ$65,255),Capacity!$S$3:$S$258,0),2)</f>
        <v>181</v>
      </c>
      <c r="IA87">
        <f>INDEX(Capacity!$S$3:$T$258,MATCH(MOD(INDEX(Capacity!$V$3:$W$258,MATCH(INDEX($CF86:$HI86,1,$HN86),Capacity!$V$3:$V$258,0),2)+IA$65,255),Capacity!$S$3:$S$258,0),2)</f>
        <v>67</v>
      </c>
      <c r="IB87">
        <f>INDEX(Capacity!$S$3:$T$258,MATCH(MOD(INDEX(Capacity!$V$3:$W$258,MATCH(INDEX($CF86:$HI86,1,$HN86),Capacity!$V$3:$V$258,0),2)+IB$65,255),Capacity!$S$3:$S$258,0),2)</f>
        <v>29</v>
      </c>
      <c r="IC87">
        <f>INDEX(Capacity!$S$3:$T$258,MATCH(MOD(INDEX(Capacity!$V$3:$W$258,MATCH(INDEX($CF86:$HI86,1,$HN86),Capacity!$V$3:$V$258,0),2)+IC$65,255),Capacity!$S$3:$S$258,0),2)</f>
        <v>150</v>
      </c>
      <c r="ID87">
        <f>INDEX(Capacity!$S$3:$T$258,MATCH(MOD(INDEX(Capacity!$V$3:$W$258,MATCH(INDEX($CF86:$HI86,1,$HN86),Capacity!$V$3:$V$258,0),2)+ID$65,255),Capacity!$S$3:$S$258,0),2)</f>
        <v>222</v>
      </c>
      <c r="IE87">
        <f>INDEX(Capacity!$S$3:$T$258,MATCH(MOD(INDEX(Capacity!$V$3:$W$258,MATCH(INDEX($CF86:$HI86,1,$HN86),Capacity!$V$3:$V$258,0),2)+IE$65,255),Capacity!$S$3:$S$258,0),2)</f>
        <v>167</v>
      </c>
      <c r="IF87">
        <f>INDEX(Capacity!$S$3:$T$258,MATCH(MOD(INDEX(Capacity!$V$3:$W$258,MATCH(INDEX($CF86:$HI86,1,$HN86),Capacity!$V$3:$V$258,0),2)+IF$65,255),Capacity!$S$3:$S$258,0),2)</f>
        <v>105</v>
      </c>
      <c r="IG87">
        <f>INDEX(Capacity!$S$3:$T$258,MATCH(MOD(INDEX(Capacity!$V$3:$W$258,MATCH(INDEX($CF86:$HI86,1,$HN86),Capacity!$V$3:$V$258,0),2)+IG$65,255),Capacity!$S$3:$S$258,0),2)</f>
        <v>246</v>
      </c>
      <c r="IH87">
        <f>INDEX(Capacity!$S$3:$T$258,MATCH(MOD(INDEX(Capacity!$V$3:$W$258,MATCH(INDEX($CF86:$HI86,1,$HN86),Capacity!$V$3:$V$258,0),2)+IH$65,255),Capacity!$S$3:$S$258,0),2)</f>
        <v>42</v>
      </c>
      <c r="II87">
        <f>INDEX(Capacity!$S$3:$T$258,MATCH(MOD(INDEX(Capacity!$V$3:$W$258,MATCH(INDEX($CF86:$HI86,1,$HN86),Capacity!$V$3:$V$258,0),2)+II$65,255),Capacity!$S$3:$S$258,0),2)</f>
        <v>53</v>
      </c>
      <c r="IJ87">
        <f>INDEX(Capacity!$S$3:$T$258,MATCH(MOD(INDEX(Capacity!$V$3:$W$258,MATCH(INDEX($CF86:$HI86,1,$HN86),Capacity!$V$3:$V$258,0),2)+IJ$65,255),Capacity!$S$3:$S$258,0),2)</f>
        <v>145</v>
      </c>
      <c r="IK87">
        <f>INDEX(Capacity!$S$3:$T$258,MATCH(MOD(INDEX(Capacity!$V$3:$W$258,MATCH(INDEX($CF86:$HI86,1,$HN86),Capacity!$V$3:$V$258,0),2)+IK$65,255),Capacity!$S$3:$S$258,0),2)</f>
        <v>142</v>
      </c>
      <c r="IL87">
        <f>INDEX(Capacity!$S$3:$T$258,MATCH(MOD(INDEX(Capacity!$V$3:$W$258,MATCH(INDEX($CF86:$HI86,1,$HN86),Capacity!$V$3:$V$258,0),2)+IL$65,255),Capacity!$S$3:$S$258,0),2)</f>
        <v>28</v>
      </c>
      <c r="IM87">
        <f>INDEX(Capacity!$S$3:$T$258,MATCH(MOD(INDEX(Capacity!$V$3:$W$258,MATCH(INDEX($CF86:$HI86,1,$HN86),Capacity!$V$3:$V$258,0),2)+IM$65,255),Capacity!$S$3:$S$258,0),2)</f>
        <v>151</v>
      </c>
      <c r="IN87">
        <f>INDEX(Capacity!$S$3:$T$258,MATCH(MOD(INDEX(Capacity!$V$3:$W$258,MATCH(INDEX($CF86:$HI86,1,$HN86),Capacity!$V$3:$V$258,0),2)+IN$65,255),Capacity!$S$3:$S$258,0),2)</f>
        <v>5</v>
      </c>
      <c r="IO87">
        <f>INDEX(Capacity!$S$3:$T$258,MATCH(MOD(INDEX(Capacity!$V$3:$W$258,MATCH(INDEX($CF86:$HI86,1,$HN86),Capacity!$V$3:$V$258,0),2)+IO$65,255),Capacity!$S$3:$S$258,0),2)</f>
        <v>181</v>
      </c>
      <c r="IP87">
        <f>INDEX(Capacity!$S$3:$T$258,MATCH(MOD(INDEX(Capacity!$V$3:$W$258,MATCH(INDEX($CF86:$HI86,1,$HN86),Capacity!$V$3:$V$258,0),2)+IP$65,255),Capacity!$S$3:$S$258,0),2)</f>
        <v>124</v>
      </c>
      <c r="IQ87">
        <f>INDEX(Capacity!$S$3:$T$258,MATCH(MOD(INDEX(Capacity!$V$3:$W$258,MATCH(INDEX($CF86:$HI86,1,$HN86),Capacity!$V$3:$V$258,0),2)+IQ$65,255),Capacity!$S$3:$S$258,0),2)</f>
        <v>138</v>
      </c>
    </row>
    <row r="88" spans="83:251" x14ac:dyDescent="0.25">
      <c r="CE88" s="7">
        <f t="shared" si="466"/>
        <v>23</v>
      </c>
      <c r="CF88">
        <f t="shared" si="737"/>
        <v>0</v>
      </c>
      <c r="CG88">
        <f t="shared" si="738"/>
        <v>0</v>
      </c>
      <c r="CH88">
        <f t="shared" si="739"/>
        <v>0</v>
      </c>
      <c r="CI88">
        <f t="shared" si="740"/>
        <v>0</v>
      </c>
      <c r="CJ88">
        <f t="shared" si="741"/>
        <v>0</v>
      </c>
      <c r="CK88">
        <f t="shared" si="742"/>
        <v>0</v>
      </c>
      <c r="CL88">
        <f t="shared" si="743"/>
        <v>0</v>
      </c>
      <c r="CM88">
        <f t="shared" si="744"/>
        <v>0</v>
      </c>
      <c r="CN88">
        <f t="shared" si="745"/>
        <v>0</v>
      </c>
      <c r="CO88">
        <f t="shared" si="746"/>
        <v>0</v>
      </c>
      <c r="CP88">
        <f t="shared" si="747"/>
        <v>0</v>
      </c>
      <c r="CQ88">
        <f t="shared" si="748"/>
        <v>0</v>
      </c>
      <c r="CR88">
        <f t="shared" si="749"/>
        <v>0</v>
      </c>
      <c r="CS88">
        <f t="shared" si="750"/>
        <v>0</v>
      </c>
      <c r="CT88">
        <f t="shared" si="751"/>
        <v>0</v>
      </c>
      <c r="CU88">
        <f t="shared" si="752"/>
        <v>0</v>
      </c>
      <c r="CV88">
        <f t="shared" si="753"/>
        <v>0</v>
      </c>
      <c r="CW88">
        <f t="shared" si="754"/>
        <v>0</v>
      </c>
      <c r="CX88">
        <f t="shared" si="755"/>
        <v>0</v>
      </c>
      <c r="CY88">
        <f t="shared" si="756"/>
        <v>0</v>
      </c>
      <c r="CZ88">
        <f t="shared" si="757"/>
        <v>0</v>
      </c>
      <c r="DA88">
        <f t="shared" si="758"/>
        <v>0</v>
      </c>
      <c r="DB88">
        <f t="shared" si="759"/>
        <v>0</v>
      </c>
      <c r="DC88">
        <f t="shared" si="760"/>
        <v>187</v>
      </c>
      <c r="DD88">
        <f t="shared" si="761"/>
        <v>202</v>
      </c>
      <c r="DE88">
        <f t="shared" si="762"/>
        <v>198</v>
      </c>
      <c r="DF88">
        <f t="shared" si="763"/>
        <v>228</v>
      </c>
      <c r="DG88">
        <f t="shared" si="764"/>
        <v>12</v>
      </c>
      <c r="DH88">
        <f t="shared" si="765"/>
        <v>90</v>
      </c>
      <c r="DI88">
        <f t="shared" si="766"/>
        <v>246</v>
      </c>
      <c r="DJ88">
        <f t="shared" si="767"/>
        <v>182</v>
      </c>
      <c r="DK88">
        <f t="shared" si="768"/>
        <v>159</v>
      </c>
      <c r="DL88">
        <f t="shared" si="769"/>
        <v>198</v>
      </c>
      <c r="DM88">
        <f t="shared" si="770"/>
        <v>84</v>
      </c>
      <c r="DN88">
        <f t="shared" si="771"/>
        <v>210</v>
      </c>
      <c r="DO88">
        <f t="shared" si="772"/>
        <v>190</v>
      </c>
      <c r="DP88">
        <f t="shared" si="773"/>
        <v>210</v>
      </c>
      <c r="DQ88">
        <f t="shared" si="774"/>
        <v>139</v>
      </c>
      <c r="DR88">
        <f t="shared" si="775"/>
        <v>209</v>
      </c>
      <c r="DS88">
        <f t="shared" si="776"/>
        <v>245</v>
      </c>
      <c r="DT88">
        <f t="shared" si="777"/>
        <v>211</v>
      </c>
      <c r="DU88">
        <f t="shared" si="778"/>
        <v>99</v>
      </c>
      <c r="DV88">
        <f t="shared" si="779"/>
        <v>58</v>
      </c>
      <c r="DW88">
        <f t="shared" si="780"/>
        <v>72</v>
      </c>
      <c r="DX88">
        <f t="shared" si="781"/>
        <v>167</v>
      </c>
      <c r="DY88">
        <f t="shared" si="782"/>
        <v>247</v>
      </c>
      <c r="DZ88">
        <f t="shared" si="783"/>
        <v>194</v>
      </c>
      <c r="EA88">
        <f t="shared" si="784"/>
        <v>246</v>
      </c>
      <c r="EB88">
        <f t="shared" si="785"/>
        <v>192</v>
      </c>
      <c r="EC88">
        <f t="shared" si="786"/>
        <v>17</v>
      </c>
      <c r="ED88">
        <f t="shared" si="787"/>
        <v>236</v>
      </c>
      <c r="EE88">
        <f t="shared" si="788"/>
        <v>17</v>
      </c>
      <c r="EF88">
        <f t="shared" si="789"/>
        <v>236</v>
      </c>
      <c r="EG88">
        <f t="shared" si="790"/>
        <v>17</v>
      </c>
      <c r="EH88">
        <f t="shared" si="791"/>
        <v>236</v>
      </c>
      <c r="EI88">
        <f t="shared" si="792"/>
        <v>17</v>
      </c>
      <c r="EJ88">
        <f t="shared" si="793"/>
        <v>236</v>
      </c>
      <c r="EK88">
        <f t="shared" si="794"/>
        <v>17</v>
      </c>
      <c r="EL88">
        <f t="shared" si="795"/>
        <v>236</v>
      </c>
      <c r="EM88">
        <f t="shared" si="796"/>
        <v>17</v>
      </c>
      <c r="EN88">
        <f t="shared" si="797"/>
        <v>236</v>
      </c>
      <c r="EO88">
        <f t="shared" si="798"/>
        <v>17</v>
      </c>
      <c r="EP88">
        <f t="shared" si="799"/>
        <v>236</v>
      </c>
      <c r="EQ88">
        <f t="shared" si="800"/>
        <v>17</v>
      </c>
      <c r="ER88">
        <f t="shared" si="801"/>
        <v>236</v>
      </c>
      <c r="ES88">
        <f t="shared" si="802"/>
        <v>17</v>
      </c>
      <c r="ET88">
        <f t="shared" si="803"/>
        <v>236</v>
      </c>
      <c r="EU88">
        <f t="shared" si="804"/>
        <v>17</v>
      </c>
      <c r="EV88">
        <f t="shared" si="805"/>
        <v>236</v>
      </c>
      <c r="EW88">
        <f t="shared" si="806"/>
        <v>17</v>
      </c>
      <c r="EX88">
        <f t="shared" si="807"/>
        <v>236</v>
      </c>
      <c r="EY88">
        <f t="shared" si="808"/>
        <v>17</v>
      </c>
      <c r="EZ88">
        <f t="shared" si="809"/>
        <v>236</v>
      </c>
      <c r="FA88">
        <f t="shared" si="810"/>
        <v>17</v>
      </c>
      <c r="FB88">
        <f t="shared" si="811"/>
        <v>236</v>
      </c>
      <c r="FC88">
        <f t="shared" si="812"/>
        <v>17</v>
      </c>
      <c r="FD88">
        <f t="shared" si="813"/>
        <v>236</v>
      </c>
      <c r="FE88">
        <f t="shared" si="814"/>
        <v>17</v>
      </c>
      <c r="FF88">
        <f t="shared" si="815"/>
        <v>236</v>
      </c>
      <c r="FG88">
        <f t="shared" si="816"/>
        <v>17</v>
      </c>
      <c r="FH88">
        <f t="shared" si="817"/>
        <v>236</v>
      </c>
      <c r="FI88">
        <f t="shared" si="818"/>
        <v>17</v>
      </c>
      <c r="FJ88">
        <f t="shared" si="819"/>
        <v>236</v>
      </c>
      <c r="FK88">
        <f t="shared" si="820"/>
        <v>17</v>
      </c>
      <c r="FL88">
        <f t="shared" si="821"/>
        <v>236</v>
      </c>
      <c r="FM88">
        <f t="shared" si="822"/>
        <v>17</v>
      </c>
      <c r="FN88">
        <f t="shared" si="823"/>
        <v>236</v>
      </c>
      <c r="FO88">
        <f t="shared" si="824"/>
        <v>17</v>
      </c>
      <c r="FP88">
        <f t="shared" si="825"/>
        <v>236</v>
      </c>
      <c r="FQ88">
        <f t="shared" si="826"/>
        <v>17</v>
      </c>
      <c r="FR88">
        <f t="shared" si="827"/>
        <v>236</v>
      </c>
      <c r="FS88">
        <f t="shared" si="828"/>
        <v>17</v>
      </c>
      <c r="FT88">
        <f t="shared" si="829"/>
        <v>236</v>
      </c>
      <c r="FU88">
        <f t="shared" si="830"/>
        <v>17</v>
      </c>
      <c r="FV88">
        <f t="shared" si="831"/>
        <v>236</v>
      </c>
      <c r="FW88">
        <f t="shared" si="832"/>
        <v>17</v>
      </c>
      <c r="FX88">
        <f t="shared" si="833"/>
        <v>236</v>
      </c>
      <c r="FY88">
        <f t="shared" si="834"/>
        <v>17</v>
      </c>
      <c r="FZ88">
        <f t="shared" si="835"/>
        <v>236</v>
      </c>
      <c r="GA88">
        <f t="shared" si="836"/>
        <v>17</v>
      </c>
      <c r="GB88">
        <f t="shared" si="837"/>
        <v>236</v>
      </c>
      <c r="GC88">
        <f t="shared" si="838"/>
        <v>17</v>
      </c>
      <c r="GD88">
        <f t="shared" si="839"/>
        <v>236</v>
      </c>
      <c r="GE88">
        <f t="shared" si="840"/>
        <v>17</v>
      </c>
      <c r="GF88">
        <f t="shared" si="841"/>
        <v>236</v>
      </c>
      <c r="GG88">
        <f t="shared" si="842"/>
        <v>17</v>
      </c>
      <c r="GH88">
        <f t="shared" si="843"/>
        <v>236</v>
      </c>
      <c r="GI88">
        <f t="shared" si="844"/>
        <v>17</v>
      </c>
      <c r="GJ88">
        <f t="shared" si="845"/>
        <v>0</v>
      </c>
      <c r="GK88">
        <f t="shared" si="846"/>
        <v>0</v>
      </c>
      <c r="GL88">
        <f t="shared" si="847"/>
        <v>0</v>
      </c>
      <c r="GM88">
        <f t="shared" si="848"/>
        <v>0</v>
      </c>
      <c r="GN88">
        <f t="shared" si="849"/>
        <v>0</v>
      </c>
      <c r="GO88">
        <f t="shared" si="850"/>
        <v>0</v>
      </c>
      <c r="GP88">
        <f t="shared" si="851"/>
        <v>0</v>
      </c>
      <c r="GQ88">
        <f t="shared" si="852"/>
        <v>0</v>
      </c>
      <c r="GR88">
        <f t="shared" si="853"/>
        <v>0</v>
      </c>
      <c r="GS88">
        <f t="shared" si="854"/>
        <v>0</v>
      </c>
      <c r="GT88">
        <f t="shared" si="855"/>
        <v>0</v>
      </c>
      <c r="GU88">
        <f t="shared" si="856"/>
        <v>0</v>
      </c>
      <c r="GV88">
        <f t="shared" si="857"/>
        <v>0</v>
      </c>
      <c r="GW88">
        <f t="shared" si="858"/>
        <v>0</v>
      </c>
      <c r="GX88">
        <f t="shared" si="859"/>
        <v>0</v>
      </c>
      <c r="GY88">
        <f t="shared" si="860"/>
        <v>0</v>
      </c>
      <c r="GZ88">
        <f t="shared" si="861"/>
        <v>0</v>
      </c>
      <c r="HA88">
        <f t="shared" si="862"/>
        <v>0</v>
      </c>
      <c r="HB88">
        <f t="shared" si="863"/>
        <v>0</v>
      </c>
      <c r="HC88">
        <f t="shared" si="864"/>
        <v>0</v>
      </c>
      <c r="HD88">
        <f t="shared" si="865"/>
        <v>0</v>
      </c>
      <c r="HE88">
        <f t="shared" si="866"/>
        <v>0</v>
      </c>
      <c r="HF88">
        <f t="shared" si="867"/>
        <v>0</v>
      </c>
      <c r="HG88">
        <f t="shared" si="868"/>
        <v>0</v>
      </c>
      <c r="HH88">
        <f t="shared" si="869"/>
        <v>0</v>
      </c>
      <c r="HI88">
        <f t="shared" si="870"/>
        <v>0</v>
      </c>
      <c r="HK88" s="59" t="str">
        <f t="shared" si="467"/>
        <v/>
      </c>
      <c r="HN88">
        <f t="shared" si="330"/>
        <v>24</v>
      </c>
      <c r="HO88">
        <f t="shared" si="465"/>
        <v>111</v>
      </c>
      <c r="HQ88">
        <f>INDEX(Capacity!$S$3:$T$258,MATCH(MOD(INDEX(Capacity!$V$3:$W$258,MATCH(INDEX($CF87:$HI87,1,$HN87),Capacity!$V$3:$V$258,0),2)+HQ$65,255),Capacity!$S$3:$S$258,0),2)</f>
        <v>215</v>
      </c>
      <c r="HR88">
        <f>INDEX(Capacity!$S$3:$T$258,MATCH(MOD(INDEX(Capacity!$V$3:$W$258,MATCH(INDEX($CF87:$HI87,1,$HN87),Capacity!$V$3:$V$258,0),2)+HR$65,255),Capacity!$S$3:$S$258,0),2)</f>
        <v>254</v>
      </c>
      <c r="HS88">
        <f>INDEX(Capacity!$S$3:$T$258,MATCH(MOD(INDEX(Capacity!$V$3:$W$258,MATCH(INDEX($CF87:$HI87,1,$HN87),Capacity!$V$3:$V$258,0),2)+HS$65,255),Capacity!$S$3:$S$258,0),2)</f>
        <v>106</v>
      </c>
      <c r="HT88">
        <f>INDEX(Capacity!$S$3:$T$258,MATCH(MOD(INDEX(Capacity!$V$3:$W$258,MATCH(INDEX($CF87:$HI87,1,$HN87),Capacity!$V$3:$V$258,0),2)+HT$65,255),Capacity!$S$3:$S$258,0),2)</f>
        <v>202</v>
      </c>
      <c r="HU88">
        <f>INDEX(Capacity!$S$3:$T$258,MATCH(MOD(INDEX(Capacity!$V$3:$W$258,MATCH(INDEX($CF87:$HI87,1,$HN87),Capacity!$V$3:$V$258,0),2)+HU$65,255),Capacity!$S$3:$S$258,0),2)</f>
        <v>123</v>
      </c>
      <c r="HV88">
        <f>INDEX(Capacity!$S$3:$T$258,MATCH(MOD(INDEX(Capacity!$V$3:$W$258,MATCH(INDEX($CF87:$HI87,1,$HN87),Capacity!$V$3:$V$258,0),2)+HV$65,255),Capacity!$S$3:$S$258,0),2)</f>
        <v>45</v>
      </c>
      <c r="HW88">
        <f>INDEX(Capacity!$S$3:$T$258,MATCH(MOD(INDEX(Capacity!$V$3:$W$258,MATCH(INDEX($CF87:$HI87,1,$HN87),Capacity!$V$3:$V$258,0),2)+HW$65,255),Capacity!$S$3:$S$258,0),2)</f>
        <v>175</v>
      </c>
      <c r="HX88">
        <f>INDEX(Capacity!$S$3:$T$258,MATCH(MOD(INDEX(Capacity!$V$3:$W$258,MATCH(INDEX($CF87:$HI87,1,$HN87),Capacity!$V$3:$V$258,0),2)+HX$65,255),Capacity!$S$3:$S$258,0),2)</f>
        <v>39</v>
      </c>
      <c r="HY88">
        <f>INDEX(Capacity!$S$3:$T$258,MATCH(MOD(INDEX(Capacity!$V$3:$W$258,MATCH(INDEX($CF87:$HI87,1,$HN87),Capacity!$V$3:$V$258,0),2)+HY$65,255),Capacity!$S$3:$S$258,0),2)</f>
        <v>220</v>
      </c>
      <c r="HZ88">
        <f>INDEX(Capacity!$S$3:$T$258,MATCH(MOD(INDEX(Capacity!$V$3:$W$258,MATCH(INDEX($CF87:$HI87,1,$HN87),Capacity!$V$3:$V$258,0),2)+HZ$65,255),Capacity!$S$3:$S$258,0),2)</f>
        <v>185</v>
      </c>
      <c r="IA88">
        <f>INDEX(Capacity!$S$3:$T$258,MATCH(MOD(INDEX(Capacity!$V$3:$W$258,MATCH(INDEX($CF87:$HI87,1,$HN87),Capacity!$V$3:$V$258,0),2)+IA$65,255),Capacity!$S$3:$S$258,0),2)</f>
        <v>248</v>
      </c>
      <c r="IB88">
        <f>INDEX(Capacity!$S$3:$T$258,MATCH(MOD(INDEX(Capacity!$V$3:$W$258,MATCH(INDEX($CF87:$HI87,1,$HN87),Capacity!$V$3:$V$258,0),2)+IB$65,255),Capacity!$S$3:$S$258,0),2)</f>
        <v>6</v>
      </c>
      <c r="IC88">
        <f>INDEX(Capacity!$S$3:$T$258,MATCH(MOD(INDEX(Capacity!$V$3:$W$258,MATCH(INDEX($CF87:$HI87,1,$HN87),Capacity!$V$3:$V$258,0),2)+IC$65,255),Capacity!$S$3:$S$258,0),2)</f>
        <v>7</v>
      </c>
      <c r="ID88">
        <f>INDEX(Capacity!$S$3:$T$258,MATCH(MOD(INDEX(Capacity!$V$3:$W$258,MATCH(INDEX($CF87:$HI87,1,$HN87),Capacity!$V$3:$V$258,0),2)+ID$65,255),Capacity!$S$3:$S$258,0),2)</f>
        <v>253</v>
      </c>
      <c r="IE88">
        <f>INDEX(Capacity!$S$3:$T$258,MATCH(MOD(INDEX(Capacity!$V$3:$W$258,MATCH(INDEX($CF87:$HI87,1,$HN87),Capacity!$V$3:$V$258,0),2)+IE$65,255),Capacity!$S$3:$S$258,0),2)</f>
        <v>9</v>
      </c>
      <c r="IF88">
        <f>INDEX(Capacity!$S$3:$T$258,MATCH(MOD(INDEX(Capacity!$V$3:$W$258,MATCH(INDEX($CF87:$HI87,1,$HN87),Capacity!$V$3:$V$258,0),2)+IF$65,255),Capacity!$S$3:$S$258,0),2)</f>
        <v>30</v>
      </c>
      <c r="IG88">
        <f>INDEX(Capacity!$S$3:$T$258,MATCH(MOD(INDEX(Capacity!$V$3:$W$258,MATCH(INDEX($CF87:$HI87,1,$HN87),Capacity!$V$3:$V$258,0),2)+IG$65,255),Capacity!$S$3:$S$258,0),2)</f>
        <v>65</v>
      </c>
      <c r="IH88">
        <f>INDEX(Capacity!$S$3:$T$258,MATCH(MOD(INDEX(Capacity!$V$3:$W$258,MATCH(INDEX($CF87:$HI87,1,$HN87),Capacity!$V$3:$V$258,0),2)+IH$65,255),Capacity!$S$3:$S$258,0),2)</f>
        <v>230</v>
      </c>
      <c r="II88">
        <f>INDEX(Capacity!$S$3:$T$258,MATCH(MOD(INDEX(Capacity!$V$3:$W$258,MATCH(INDEX($CF87:$HI87,1,$HN87),Capacity!$V$3:$V$258,0),2)+II$65,255),Capacity!$S$3:$S$258,0),2)</f>
        <v>186</v>
      </c>
      <c r="IJ88">
        <f>INDEX(Capacity!$S$3:$T$258,MATCH(MOD(INDEX(Capacity!$V$3:$W$258,MATCH(INDEX($CF87:$HI87,1,$HN87),Capacity!$V$3:$V$258,0),2)+IJ$65,255),Capacity!$S$3:$S$258,0),2)</f>
        <v>196</v>
      </c>
      <c r="IK88">
        <f>INDEX(Capacity!$S$3:$T$258,MATCH(MOD(INDEX(Capacity!$V$3:$W$258,MATCH(INDEX($CF87:$HI87,1,$HN87),Capacity!$V$3:$V$258,0),2)+IK$65,255),Capacity!$S$3:$S$258,0),2)</f>
        <v>152</v>
      </c>
      <c r="IL88">
        <f>INDEX(Capacity!$S$3:$T$258,MATCH(MOD(INDEX(Capacity!$V$3:$W$258,MATCH(INDEX($CF87:$HI87,1,$HN87),Capacity!$V$3:$V$258,0),2)+IL$65,255),Capacity!$S$3:$S$258,0),2)</f>
        <v>43</v>
      </c>
      <c r="IM88">
        <f>INDEX(Capacity!$S$3:$T$258,MATCH(MOD(INDEX(Capacity!$V$3:$W$258,MATCH(INDEX($CF87:$HI87,1,$HN87),Capacity!$V$3:$V$258,0),2)+IM$65,255),Capacity!$S$3:$S$258,0),2)</f>
        <v>42</v>
      </c>
      <c r="IN88">
        <f>INDEX(Capacity!$S$3:$T$258,MATCH(MOD(INDEX(Capacity!$V$3:$W$258,MATCH(INDEX($CF87:$HI87,1,$HN87),Capacity!$V$3:$V$258,0),2)+IN$65,255),Capacity!$S$3:$S$258,0),2)</f>
        <v>153</v>
      </c>
      <c r="IO88">
        <f>INDEX(Capacity!$S$3:$T$258,MATCH(MOD(INDEX(Capacity!$V$3:$W$258,MATCH(INDEX($CF87:$HI87,1,$HN87),Capacity!$V$3:$V$258,0),2)+IO$65,255),Capacity!$S$3:$S$258,0),2)</f>
        <v>185</v>
      </c>
      <c r="IP88">
        <f>INDEX(Capacity!$S$3:$T$258,MATCH(MOD(INDEX(Capacity!$V$3:$W$258,MATCH(INDEX($CF87:$HI87,1,$HN87),Capacity!$V$3:$V$258,0),2)+IP$65,255),Capacity!$S$3:$S$258,0),2)</f>
        <v>109</v>
      </c>
      <c r="IQ88">
        <f>INDEX(Capacity!$S$3:$T$258,MATCH(MOD(INDEX(Capacity!$V$3:$W$258,MATCH(INDEX($CF87:$HI87,1,$HN87),Capacity!$V$3:$V$258,0),2)+IQ$65,255),Capacity!$S$3:$S$258,0),2)</f>
        <v>44</v>
      </c>
    </row>
    <row r="89" spans="83:251" x14ac:dyDescent="0.25">
      <c r="CE89" s="7">
        <f t="shared" si="466"/>
        <v>24</v>
      </c>
      <c r="CF89">
        <f t="shared" si="737"/>
        <v>0</v>
      </c>
      <c r="CG89">
        <f t="shared" si="738"/>
        <v>0</v>
      </c>
      <c r="CH89">
        <f t="shared" si="739"/>
        <v>0</v>
      </c>
      <c r="CI89">
        <f t="shared" si="740"/>
        <v>0</v>
      </c>
      <c r="CJ89">
        <f t="shared" si="741"/>
        <v>0</v>
      </c>
      <c r="CK89">
        <f t="shared" si="742"/>
        <v>0</v>
      </c>
      <c r="CL89">
        <f t="shared" si="743"/>
        <v>0</v>
      </c>
      <c r="CM89">
        <f t="shared" si="744"/>
        <v>0</v>
      </c>
      <c r="CN89">
        <f t="shared" si="745"/>
        <v>0</v>
      </c>
      <c r="CO89">
        <f t="shared" si="746"/>
        <v>0</v>
      </c>
      <c r="CP89">
        <f t="shared" si="747"/>
        <v>0</v>
      </c>
      <c r="CQ89">
        <f t="shared" si="748"/>
        <v>0</v>
      </c>
      <c r="CR89">
        <f t="shared" si="749"/>
        <v>0</v>
      </c>
      <c r="CS89">
        <f t="shared" si="750"/>
        <v>0</v>
      </c>
      <c r="CT89">
        <f t="shared" si="751"/>
        <v>0</v>
      </c>
      <c r="CU89">
        <f t="shared" si="752"/>
        <v>0</v>
      </c>
      <c r="CV89">
        <f t="shared" si="753"/>
        <v>0</v>
      </c>
      <c r="CW89">
        <f t="shared" si="754"/>
        <v>0</v>
      </c>
      <c r="CX89">
        <f t="shared" si="755"/>
        <v>0</v>
      </c>
      <c r="CY89">
        <f t="shared" si="756"/>
        <v>0</v>
      </c>
      <c r="CZ89">
        <f t="shared" si="757"/>
        <v>0</v>
      </c>
      <c r="DA89">
        <f t="shared" si="758"/>
        <v>0</v>
      </c>
      <c r="DB89">
        <f t="shared" si="759"/>
        <v>0</v>
      </c>
      <c r="DC89">
        <f t="shared" si="760"/>
        <v>0</v>
      </c>
      <c r="DD89">
        <f t="shared" si="761"/>
        <v>200</v>
      </c>
      <c r="DE89">
        <f t="shared" si="762"/>
        <v>151</v>
      </c>
      <c r="DF89">
        <f t="shared" si="763"/>
        <v>188</v>
      </c>
      <c r="DG89">
        <f t="shared" si="764"/>
        <v>218</v>
      </c>
      <c r="DH89">
        <f t="shared" si="765"/>
        <v>52</v>
      </c>
      <c r="DI89">
        <f t="shared" si="766"/>
        <v>130</v>
      </c>
      <c r="DJ89">
        <f t="shared" si="767"/>
        <v>142</v>
      </c>
      <c r="DK89">
        <f t="shared" si="768"/>
        <v>142</v>
      </c>
      <c r="DL89">
        <f t="shared" si="769"/>
        <v>251</v>
      </c>
      <c r="DM89">
        <f t="shared" si="770"/>
        <v>100</v>
      </c>
      <c r="DN89">
        <f t="shared" si="771"/>
        <v>224</v>
      </c>
      <c r="DO89">
        <f t="shared" si="772"/>
        <v>112</v>
      </c>
      <c r="DP89">
        <f t="shared" si="773"/>
        <v>201</v>
      </c>
      <c r="DQ89">
        <f t="shared" si="774"/>
        <v>196</v>
      </c>
      <c r="DR89">
        <f t="shared" si="775"/>
        <v>43</v>
      </c>
      <c r="DS89">
        <f t="shared" si="776"/>
        <v>248</v>
      </c>
      <c r="DT89">
        <f t="shared" si="777"/>
        <v>25</v>
      </c>
      <c r="DU89">
        <f t="shared" si="778"/>
        <v>71</v>
      </c>
      <c r="DV89">
        <f t="shared" si="779"/>
        <v>227</v>
      </c>
      <c r="DW89">
        <f t="shared" si="780"/>
        <v>127</v>
      </c>
      <c r="DX89">
        <f t="shared" si="781"/>
        <v>251</v>
      </c>
      <c r="DY89">
        <f t="shared" si="782"/>
        <v>87</v>
      </c>
      <c r="DZ89">
        <f t="shared" si="783"/>
        <v>9</v>
      </c>
      <c r="EA89">
        <f t="shared" si="784"/>
        <v>203</v>
      </c>
      <c r="EB89">
        <f t="shared" si="785"/>
        <v>95</v>
      </c>
      <c r="EC89">
        <f t="shared" si="786"/>
        <v>131</v>
      </c>
      <c r="ED89">
        <f t="shared" si="787"/>
        <v>236</v>
      </c>
      <c r="EE89">
        <f t="shared" si="788"/>
        <v>17</v>
      </c>
      <c r="EF89">
        <f t="shared" si="789"/>
        <v>236</v>
      </c>
      <c r="EG89">
        <f t="shared" si="790"/>
        <v>17</v>
      </c>
      <c r="EH89">
        <f t="shared" si="791"/>
        <v>236</v>
      </c>
      <c r="EI89">
        <f t="shared" si="792"/>
        <v>17</v>
      </c>
      <c r="EJ89">
        <f t="shared" si="793"/>
        <v>236</v>
      </c>
      <c r="EK89">
        <f t="shared" si="794"/>
        <v>17</v>
      </c>
      <c r="EL89">
        <f t="shared" si="795"/>
        <v>236</v>
      </c>
      <c r="EM89">
        <f t="shared" si="796"/>
        <v>17</v>
      </c>
      <c r="EN89">
        <f t="shared" si="797"/>
        <v>236</v>
      </c>
      <c r="EO89">
        <f t="shared" si="798"/>
        <v>17</v>
      </c>
      <c r="EP89">
        <f t="shared" si="799"/>
        <v>236</v>
      </c>
      <c r="EQ89">
        <f t="shared" si="800"/>
        <v>17</v>
      </c>
      <c r="ER89">
        <f t="shared" si="801"/>
        <v>236</v>
      </c>
      <c r="ES89">
        <f t="shared" si="802"/>
        <v>17</v>
      </c>
      <c r="ET89">
        <f t="shared" si="803"/>
        <v>236</v>
      </c>
      <c r="EU89">
        <f t="shared" si="804"/>
        <v>17</v>
      </c>
      <c r="EV89">
        <f t="shared" si="805"/>
        <v>236</v>
      </c>
      <c r="EW89">
        <f t="shared" si="806"/>
        <v>17</v>
      </c>
      <c r="EX89">
        <f t="shared" si="807"/>
        <v>236</v>
      </c>
      <c r="EY89">
        <f t="shared" si="808"/>
        <v>17</v>
      </c>
      <c r="EZ89">
        <f t="shared" si="809"/>
        <v>236</v>
      </c>
      <c r="FA89">
        <f t="shared" si="810"/>
        <v>17</v>
      </c>
      <c r="FB89">
        <f t="shared" si="811"/>
        <v>236</v>
      </c>
      <c r="FC89">
        <f t="shared" si="812"/>
        <v>17</v>
      </c>
      <c r="FD89">
        <f t="shared" si="813"/>
        <v>236</v>
      </c>
      <c r="FE89">
        <f t="shared" si="814"/>
        <v>17</v>
      </c>
      <c r="FF89">
        <f t="shared" si="815"/>
        <v>236</v>
      </c>
      <c r="FG89">
        <f t="shared" si="816"/>
        <v>17</v>
      </c>
      <c r="FH89">
        <f t="shared" si="817"/>
        <v>236</v>
      </c>
      <c r="FI89">
        <f t="shared" si="818"/>
        <v>17</v>
      </c>
      <c r="FJ89">
        <f t="shared" si="819"/>
        <v>236</v>
      </c>
      <c r="FK89">
        <f t="shared" si="820"/>
        <v>17</v>
      </c>
      <c r="FL89">
        <f t="shared" si="821"/>
        <v>236</v>
      </c>
      <c r="FM89">
        <f t="shared" si="822"/>
        <v>17</v>
      </c>
      <c r="FN89">
        <f t="shared" si="823"/>
        <v>236</v>
      </c>
      <c r="FO89">
        <f t="shared" si="824"/>
        <v>17</v>
      </c>
      <c r="FP89">
        <f t="shared" si="825"/>
        <v>236</v>
      </c>
      <c r="FQ89">
        <f t="shared" si="826"/>
        <v>17</v>
      </c>
      <c r="FR89">
        <f t="shared" si="827"/>
        <v>236</v>
      </c>
      <c r="FS89">
        <f t="shared" si="828"/>
        <v>17</v>
      </c>
      <c r="FT89">
        <f t="shared" si="829"/>
        <v>236</v>
      </c>
      <c r="FU89">
        <f t="shared" si="830"/>
        <v>17</v>
      </c>
      <c r="FV89">
        <f t="shared" si="831"/>
        <v>236</v>
      </c>
      <c r="FW89">
        <f t="shared" si="832"/>
        <v>17</v>
      </c>
      <c r="FX89">
        <f t="shared" si="833"/>
        <v>236</v>
      </c>
      <c r="FY89">
        <f t="shared" si="834"/>
        <v>17</v>
      </c>
      <c r="FZ89">
        <f t="shared" si="835"/>
        <v>236</v>
      </c>
      <c r="GA89">
        <f t="shared" si="836"/>
        <v>17</v>
      </c>
      <c r="GB89">
        <f t="shared" si="837"/>
        <v>236</v>
      </c>
      <c r="GC89">
        <f t="shared" si="838"/>
        <v>17</v>
      </c>
      <c r="GD89">
        <f t="shared" si="839"/>
        <v>236</v>
      </c>
      <c r="GE89">
        <f t="shared" si="840"/>
        <v>17</v>
      </c>
      <c r="GF89">
        <f t="shared" si="841"/>
        <v>236</v>
      </c>
      <c r="GG89">
        <f t="shared" si="842"/>
        <v>17</v>
      </c>
      <c r="GH89">
        <f t="shared" si="843"/>
        <v>236</v>
      </c>
      <c r="GI89">
        <f t="shared" si="844"/>
        <v>17</v>
      </c>
      <c r="GJ89">
        <f t="shared" si="845"/>
        <v>0</v>
      </c>
      <c r="GK89">
        <f t="shared" si="846"/>
        <v>0</v>
      </c>
      <c r="GL89">
        <f t="shared" si="847"/>
        <v>0</v>
      </c>
      <c r="GM89">
        <f t="shared" si="848"/>
        <v>0</v>
      </c>
      <c r="GN89">
        <f t="shared" si="849"/>
        <v>0</v>
      </c>
      <c r="GO89">
        <f t="shared" si="850"/>
        <v>0</v>
      </c>
      <c r="GP89">
        <f t="shared" si="851"/>
        <v>0</v>
      </c>
      <c r="GQ89">
        <f t="shared" si="852"/>
        <v>0</v>
      </c>
      <c r="GR89">
        <f t="shared" si="853"/>
        <v>0</v>
      </c>
      <c r="GS89">
        <f t="shared" si="854"/>
        <v>0</v>
      </c>
      <c r="GT89">
        <f t="shared" si="855"/>
        <v>0</v>
      </c>
      <c r="GU89">
        <f t="shared" si="856"/>
        <v>0</v>
      </c>
      <c r="GV89">
        <f t="shared" si="857"/>
        <v>0</v>
      </c>
      <c r="GW89">
        <f t="shared" si="858"/>
        <v>0</v>
      </c>
      <c r="GX89">
        <f t="shared" si="859"/>
        <v>0</v>
      </c>
      <c r="GY89">
        <f t="shared" si="860"/>
        <v>0</v>
      </c>
      <c r="GZ89">
        <f t="shared" si="861"/>
        <v>0</v>
      </c>
      <c r="HA89">
        <f t="shared" si="862"/>
        <v>0</v>
      </c>
      <c r="HB89">
        <f t="shared" si="863"/>
        <v>0</v>
      </c>
      <c r="HC89">
        <f t="shared" si="864"/>
        <v>0</v>
      </c>
      <c r="HD89">
        <f t="shared" si="865"/>
        <v>0</v>
      </c>
      <c r="HE89">
        <f t="shared" si="866"/>
        <v>0</v>
      </c>
      <c r="HF89">
        <f t="shared" si="867"/>
        <v>0</v>
      </c>
      <c r="HG89">
        <f t="shared" si="868"/>
        <v>0</v>
      </c>
      <c r="HH89">
        <f t="shared" si="869"/>
        <v>0</v>
      </c>
      <c r="HI89">
        <f t="shared" si="870"/>
        <v>0</v>
      </c>
      <c r="HK89" s="59" t="str">
        <f t="shared" si="467"/>
        <v/>
      </c>
      <c r="HN89">
        <f t="shared" si="330"/>
        <v>25</v>
      </c>
      <c r="HO89">
        <f t="shared" si="465"/>
        <v>110</v>
      </c>
      <c r="HQ89">
        <f>INDEX(Capacity!$S$3:$T$258,MATCH(MOD(INDEX(Capacity!$V$3:$W$258,MATCH(INDEX($CF88:$HI88,1,$HN88),Capacity!$V$3:$V$258,0),2)+HQ$65,255),Capacity!$S$3:$S$258,0),2)</f>
        <v>187</v>
      </c>
      <c r="HR89">
        <f>INDEX(Capacity!$S$3:$T$258,MATCH(MOD(INDEX(Capacity!$V$3:$W$258,MATCH(INDEX($CF88:$HI88,1,$HN88),Capacity!$V$3:$V$258,0),2)+HR$65,255),Capacity!$S$3:$S$258,0),2)</f>
        <v>2</v>
      </c>
      <c r="HS89">
        <f>INDEX(Capacity!$S$3:$T$258,MATCH(MOD(INDEX(Capacity!$V$3:$W$258,MATCH(INDEX($CF88:$HI88,1,$HN88),Capacity!$V$3:$V$258,0),2)+HS$65,255),Capacity!$S$3:$S$258,0),2)</f>
        <v>81</v>
      </c>
      <c r="HT89">
        <f>INDEX(Capacity!$S$3:$T$258,MATCH(MOD(INDEX(Capacity!$V$3:$W$258,MATCH(INDEX($CF88:$HI88,1,$HN88),Capacity!$V$3:$V$258,0),2)+HT$65,255),Capacity!$S$3:$S$258,0),2)</f>
        <v>88</v>
      </c>
      <c r="HU89">
        <f>INDEX(Capacity!$S$3:$T$258,MATCH(MOD(INDEX(Capacity!$V$3:$W$258,MATCH(INDEX($CF88:$HI88,1,$HN88),Capacity!$V$3:$V$258,0),2)+HU$65,255),Capacity!$S$3:$S$258,0),2)</f>
        <v>214</v>
      </c>
      <c r="HV89">
        <f>INDEX(Capacity!$S$3:$T$258,MATCH(MOD(INDEX(Capacity!$V$3:$W$258,MATCH(INDEX($CF88:$HI88,1,$HN88),Capacity!$V$3:$V$258,0),2)+HV$65,255),Capacity!$S$3:$S$258,0),2)</f>
        <v>110</v>
      </c>
      <c r="HW89">
        <f>INDEX(Capacity!$S$3:$T$258,MATCH(MOD(INDEX(Capacity!$V$3:$W$258,MATCH(INDEX($CF88:$HI88,1,$HN88),Capacity!$V$3:$V$258,0),2)+HW$65,255),Capacity!$S$3:$S$258,0),2)</f>
        <v>116</v>
      </c>
      <c r="HX89">
        <f>INDEX(Capacity!$S$3:$T$258,MATCH(MOD(INDEX(Capacity!$V$3:$W$258,MATCH(INDEX($CF88:$HI88,1,$HN88),Capacity!$V$3:$V$258,0),2)+HX$65,255),Capacity!$S$3:$S$258,0),2)</f>
        <v>56</v>
      </c>
      <c r="HY89">
        <f>INDEX(Capacity!$S$3:$T$258,MATCH(MOD(INDEX(Capacity!$V$3:$W$258,MATCH(INDEX($CF88:$HI88,1,$HN88),Capacity!$V$3:$V$258,0),2)+HY$65,255),Capacity!$S$3:$S$258,0),2)</f>
        <v>17</v>
      </c>
      <c r="HZ89">
        <f>INDEX(Capacity!$S$3:$T$258,MATCH(MOD(INDEX(Capacity!$V$3:$W$258,MATCH(INDEX($CF88:$HI88,1,$HN88),Capacity!$V$3:$V$258,0),2)+HZ$65,255),Capacity!$S$3:$S$258,0),2)</f>
        <v>61</v>
      </c>
      <c r="IA89">
        <f>INDEX(Capacity!$S$3:$T$258,MATCH(MOD(INDEX(Capacity!$V$3:$W$258,MATCH(INDEX($CF88:$HI88,1,$HN88),Capacity!$V$3:$V$258,0),2)+IA$65,255),Capacity!$S$3:$S$258,0),2)</f>
        <v>48</v>
      </c>
      <c r="IB89">
        <f>INDEX(Capacity!$S$3:$T$258,MATCH(MOD(INDEX(Capacity!$V$3:$W$258,MATCH(INDEX($CF88:$HI88,1,$HN88),Capacity!$V$3:$V$258,0),2)+IB$65,255),Capacity!$S$3:$S$258,0),2)</f>
        <v>50</v>
      </c>
      <c r="IC89">
        <f>INDEX(Capacity!$S$3:$T$258,MATCH(MOD(INDEX(Capacity!$V$3:$W$258,MATCH(INDEX($CF88:$HI88,1,$HN88),Capacity!$V$3:$V$258,0),2)+IC$65,255),Capacity!$S$3:$S$258,0),2)</f>
        <v>206</v>
      </c>
      <c r="ID89">
        <f>INDEX(Capacity!$S$3:$T$258,MATCH(MOD(INDEX(Capacity!$V$3:$W$258,MATCH(INDEX($CF88:$HI88,1,$HN88),Capacity!$V$3:$V$258,0),2)+ID$65,255),Capacity!$S$3:$S$258,0),2)</f>
        <v>27</v>
      </c>
      <c r="IE89">
        <f>INDEX(Capacity!$S$3:$T$258,MATCH(MOD(INDEX(Capacity!$V$3:$W$258,MATCH(INDEX($CF88:$HI88,1,$HN88),Capacity!$V$3:$V$258,0),2)+IE$65,255),Capacity!$S$3:$S$258,0),2)</f>
        <v>79</v>
      </c>
      <c r="IF89">
        <f>INDEX(Capacity!$S$3:$T$258,MATCH(MOD(INDEX(Capacity!$V$3:$W$258,MATCH(INDEX($CF88:$HI88,1,$HN88),Capacity!$V$3:$V$258,0),2)+IF$65,255),Capacity!$S$3:$S$258,0),2)</f>
        <v>250</v>
      </c>
      <c r="IG89">
        <f>INDEX(Capacity!$S$3:$T$258,MATCH(MOD(INDEX(Capacity!$V$3:$W$258,MATCH(INDEX($CF88:$HI88,1,$HN88),Capacity!$V$3:$V$258,0),2)+IG$65,255),Capacity!$S$3:$S$258,0),2)</f>
        <v>13</v>
      </c>
      <c r="IH89">
        <f>INDEX(Capacity!$S$3:$T$258,MATCH(MOD(INDEX(Capacity!$V$3:$W$258,MATCH(INDEX($CF88:$HI88,1,$HN88),Capacity!$V$3:$V$258,0),2)+IH$65,255),Capacity!$S$3:$S$258,0),2)</f>
        <v>202</v>
      </c>
      <c r="II89">
        <f>INDEX(Capacity!$S$3:$T$258,MATCH(MOD(INDEX(Capacity!$V$3:$W$258,MATCH(INDEX($CF88:$HI88,1,$HN88),Capacity!$V$3:$V$258,0),2)+II$65,255),Capacity!$S$3:$S$258,0),2)</f>
        <v>36</v>
      </c>
      <c r="IJ89">
        <f>INDEX(Capacity!$S$3:$T$258,MATCH(MOD(INDEX(Capacity!$V$3:$W$258,MATCH(INDEX($CF88:$HI88,1,$HN88),Capacity!$V$3:$V$258,0),2)+IJ$65,255),Capacity!$S$3:$S$258,0),2)</f>
        <v>217</v>
      </c>
      <c r="IK89">
        <f>INDEX(Capacity!$S$3:$T$258,MATCH(MOD(INDEX(Capacity!$V$3:$W$258,MATCH(INDEX($CF88:$HI88,1,$HN88),Capacity!$V$3:$V$258,0),2)+IK$65,255),Capacity!$S$3:$S$258,0),2)</f>
        <v>55</v>
      </c>
      <c r="IL89">
        <f>INDEX(Capacity!$S$3:$T$258,MATCH(MOD(INDEX(Capacity!$V$3:$W$258,MATCH(INDEX($CF88:$HI88,1,$HN88),Capacity!$V$3:$V$258,0),2)+IL$65,255),Capacity!$S$3:$S$258,0),2)</f>
        <v>92</v>
      </c>
      <c r="IM89">
        <f>INDEX(Capacity!$S$3:$T$258,MATCH(MOD(INDEX(Capacity!$V$3:$W$258,MATCH(INDEX($CF88:$HI88,1,$HN88),Capacity!$V$3:$V$258,0),2)+IM$65,255),Capacity!$S$3:$S$258,0),2)</f>
        <v>160</v>
      </c>
      <c r="IN89">
        <f>INDEX(Capacity!$S$3:$T$258,MATCH(MOD(INDEX(Capacity!$V$3:$W$258,MATCH(INDEX($CF88:$HI88,1,$HN88),Capacity!$V$3:$V$258,0),2)+IN$65,255),Capacity!$S$3:$S$258,0),2)</f>
        <v>203</v>
      </c>
      <c r="IO89">
        <f>INDEX(Capacity!$S$3:$T$258,MATCH(MOD(INDEX(Capacity!$V$3:$W$258,MATCH(INDEX($CF88:$HI88,1,$HN88),Capacity!$V$3:$V$258,0),2)+IO$65,255),Capacity!$S$3:$S$258,0),2)</f>
        <v>61</v>
      </c>
      <c r="IP89">
        <f>INDEX(Capacity!$S$3:$T$258,MATCH(MOD(INDEX(Capacity!$V$3:$W$258,MATCH(INDEX($CF88:$HI88,1,$HN88),Capacity!$V$3:$V$258,0),2)+IP$65,255),Capacity!$S$3:$S$258,0),2)</f>
        <v>159</v>
      </c>
      <c r="IQ89">
        <f>INDEX(Capacity!$S$3:$T$258,MATCH(MOD(INDEX(Capacity!$V$3:$W$258,MATCH(INDEX($CF88:$HI88,1,$HN88),Capacity!$V$3:$V$258,0),2)+IQ$65,255),Capacity!$S$3:$S$258,0),2)</f>
        <v>146</v>
      </c>
    </row>
    <row r="90" spans="83:251" x14ac:dyDescent="0.25">
      <c r="CE90" s="7">
        <f t="shared" si="466"/>
        <v>25</v>
      </c>
      <c r="CF90">
        <f t="shared" si="737"/>
        <v>0</v>
      </c>
      <c r="CG90">
        <f t="shared" si="738"/>
        <v>0</v>
      </c>
      <c r="CH90">
        <f t="shared" si="739"/>
        <v>0</v>
      </c>
      <c r="CI90">
        <f t="shared" si="740"/>
        <v>0</v>
      </c>
      <c r="CJ90">
        <f t="shared" si="741"/>
        <v>0</v>
      </c>
      <c r="CK90">
        <f t="shared" si="742"/>
        <v>0</v>
      </c>
      <c r="CL90">
        <f t="shared" si="743"/>
        <v>0</v>
      </c>
      <c r="CM90">
        <f t="shared" si="744"/>
        <v>0</v>
      </c>
      <c r="CN90">
        <f t="shared" si="745"/>
        <v>0</v>
      </c>
      <c r="CO90">
        <f t="shared" si="746"/>
        <v>0</v>
      </c>
      <c r="CP90">
        <f t="shared" si="747"/>
        <v>0</v>
      </c>
      <c r="CQ90">
        <f t="shared" si="748"/>
        <v>0</v>
      </c>
      <c r="CR90">
        <f t="shared" si="749"/>
        <v>0</v>
      </c>
      <c r="CS90">
        <f t="shared" si="750"/>
        <v>0</v>
      </c>
      <c r="CT90">
        <f t="shared" si="751"/>
        <v>0</v>
      </c>
      <c r="CU90">
        <f t="shared" si="752"/>
        <v>0</v>
      </c>
      <c r="CV90">
        <f t="shared" si="753"/>
        <v>0</v>
      </c>
      <c r="CW90">
        <f t="shared" si="754"/>
        <v>0</v>
      </c>
      <c r="CX90">
        <f t="shared" si="755"/>
        <v>0</v>
      </c>
      <c r="CY90">
        <f t="shared" si="756"/>
        <v>0</v>
      </c>
      <c r="CZ90">
        <f t="shared" si="757"/>
        <v>0</v>
      </c>
      <c r="DA90">
        <f t="shared" si="758"/>
        <v>0</v>
      </c>
      <c r="DB90">
        <f t="shared" si="759"/>
        <v>0</v>
      </c>
      <c r="DC90">
        <f t="shared" si="760"/>
        <v>0</v>
      </c>
      <c r="DD90">
        <f t="shared" si="761"/>
        <v>0</v>
      </c>
      <c r="DE90">
        <f t="shared" si="762"/>
        <v>169</v>
      </c>
      <c r="DF90">
        <f t="shared" si="763"/>
        <v>221</v>
      </c>
      <c r="DG90">
        <f t="shared" si="764"/>
        <v>92</v>
      </c>
      <c r="DH90">
        <f t="shared" si="765"/>
        <v>51</v>
      </c>
      <c r="DI90">
        <f t="shared" si="766"/>
        <v>108</v>
      </c>
      <c r="DJ90">
        <f t="shared" si="767"/>
        <v>75</v>
      </c>
      <c r="DK90">
        <f t="shared" si="768"/>
        <v>92</v>
      </c>
      <c r="DL90">
        <f t="shared" si="769"/>
        <v>9</v>
      </c>
      <c r="DM90">
        <f t="shared" si="770"/>
        <v>213</v>
      </c>
      <c r="DN90">
        <f t="shared" si="771"/>
        <v>202</v>
      </c>
      <c r="DO90">
        <f t="shared" si="772"/>
        <v>100</v>
      </c>
      <c r="DP90">
        <f t="shared" si="773"/>
        <v>219</v>
      </c>
      <c r="DQ90">
        <f t="shared" si="774"/>
        <v>240</v>
      </c>
      <c r="DR90">
        <f t="shared" si="775"/>
        <v>29</v>
      </c>
      <c r="DS90">
        <f t="shared" si="776"/>
        <v>188</v>
      </c>
      <c r="DT90">
        <f t="shared" si="777"/>
        <v>130</v>
      </c>
      <c r="DU90">
        <f t="shared" si="778"/>
        <v>41</v>
      </c>
      <c r="DV90">
        <f t="shared" si="779"/>
        <v>88</v>
      </c>
      <c r="DW90">
        <f t="shared" si="780"/>
        <v>221</v>
      </c>
      <c r="DX90">
        <f t="shared" si="781"/>
        <v>140</v>
      </c>
      <c r="DY90">
        <f t="shared" si="782"/>
        <v>173</v>
      </c>
      <c r="DZ90">
        <f t="shared" si="783"/>
        <v>245</v>
      </c>
      <c r="EA90">
        <f t="shared" si="784"/>
        <v>186</v>
      </c>
      <c r="EB90">
        <f t="shared" si="785"/>
        <v>238</v>
      </c>
      <c r="EC90">
        <f t="shared" si="786"/>
        <v>240</v>
      </c>
      <c r="ED90">
        <f t="shared" si="787"/>
        <v>4</v>
      </c>
      <c r="EE90">
        <f t="shared" si="788"/>
        <v>17</v>
      </c>
      <c r="EF90">
        <f t="shared" si="789"/>
        <v>236</v>
      </c>
      <c r="EG90">
        <f t="shared" si="790"/>
        <v>17</v>
      </c>
      <c r="EH90">
        <f t="shared" si="791"/>
        <v>236</v>
      </c>
      <c r="EI90">
        <f t="shared" si="792"/>
        <v>17</v>
      </c>
      <c r="EJ90">
        <f t="shared" si="793"/>
        <v>236</v>
      </c>
      <c r="EK90">
        <f t="shared" si="794"/>
        <v>17</v>
      </c>
      <c r="EL90">
        <f t="shared" si="795"/>
        <v>236</v>
      </c>
      <c r="EM90">
        <f t="shared" si="796"/>
        <v>17</v>
      </c>
      <c r="EN90">
        <f t="shared" si="797"/>
        <v>236</v>
      </c>
      <c r="EO90">
        <f t="shared" si="798"/>
        <v>17</v>
      </c>
      <c r="EP90">
        <f t="shared" si="799"/>
        <v>236</v>
      </c>
      <c r="EQ90">
        <f t="shared" si="800"/>
        <v>17</v>
      </c>
      <c r="ER90">
        <f t="shared" si="801"/>
        <v>236</v>
      </c>
      <c r="ES90">
        <f t="shared" si="802"/>
        <v>17</v>
      </c>
      <c r="ET90">
        <f t="shared" si="803"/>
        <v>236</v>
      </c>
      <c r="EU90">
        <f t="shared" si="804"/>
        <v>17</v>
      </c>
      <c r="EV90">
        <f t="shared" si="805"/>
        <v>236</v>
      </c>
      <c r="EW90">
        <f t="shared" si="806"/>
        <v>17</v>
      </c>
      <c r="EX90">
        <f t="shared" si="807"/>
        <v>236</v>
      </c>
      <c r="EY90">
        <f t="shared" si="808"/>
        <v>17</v>
      </c>
      <c r="EZ90">
        <f t="shared" si="809"/>
        <v>236</v>
      </c>
      <c r="FA90">
        <f t="shared" si="810"/>
        <v>17</v>
      </c>
      <c r="FB90">
        <f t="shared" si="811"/>
        <v>236</v>
      </c>
      <c r="FC90">
        <f t="shared" si="812"/>
        <v>17</v>
      </c>
      <c r="FD90">
        <f t="shared" si="813"/>
        <v>236</v>
      </c>
      <c r="FE90">
        <f t="shared" si="814"/>
        <v>17</v>
      </c>
      <c r="FF90">
        <f t="shared" si="815"/>
        <v>236</v>
      </c>
      <c r="FG90">
        <f t="shared" si="816"/>
        <v>17</v>
      </c>
      <c r="FH90">
        <f t="shared" si="817"/>
        <v>236</v>
      </c>
      <c r="FI90">
        <f t="shared" si="818"/>
        <v>17</v>
      </c>
      <c r="FJ90">
        <f t="shared" si="819"/>
        <v>236</v>
      </c>
      <c r="FK90">
        <f t="shared" si="820"/>
        <v>17</v>
      </c>
      <c r="FL90">
        <f t="shared" si="821"/>
        <v>236</v>
      </c>
      <c r="FM90">
        <f t="shared" si="822"/>
        <v>17</v>
      </c>
      <c r="FN90">
        <f t="shared" si="823"/>
        <v>236</v>
      </c>
      <c r="FO90">
        <f t="shared" si="824"/>
        <v>17</v>
      </c>
      <c r="FP90">
        <f t="shared" si="825"/>
        <v>236</v>
      </c>
      <c r="FQ90">
        <f t="shared" si="826"/>
        <v>17</v>
      </c>
      <c r="FR90">
        <f t="shared" si="827"/>
        <v>236</v>
      </c>
      <c r="FS90">
        <f t="shared" si="828"/>
        <v>17</v>
      </c>
      <c r="FT90">
        <f t="shared" si="829"/>
        <v>236</v>
      </c>
      <c r="FU90">
        <f t="shared" si="830"/>
        <v>17</v>
      </c>
      <c r="FV90">
        <f t="shared" si="831"/>
        <v>236</v>
      </c>
      <c r="FW90">
        <f t="shared" si="832"/>
        <v>17</v>
      </c>
      <c r="FX90">
        <f t="shared" si="833"/>
        <v>236</v>
      </c>
      <c r="FY90">
        <f t="shared" si="834"/>
        <v>17</v>
      </c>
      <c r="FZ90">
        <f t="shared" si="835"/>
        <v>236</v>
      </c>
      <c r="GA90">
        <f t="shared" si="836"/>
        <v>17</v>
      </c>
      <c r="GB90">
        <f t="shared" si="837"/>
        <v>236</v>
      </c>
      <c r="GC90">
        <f t="shared" si="838"/>
        <v>17</v>
      </c>
      <c r="GD90">
        <f t="shared" si="839"/>
        <v>236</v>
      </c>
      <c r="GE90">
        <f t="shared" si="840"/>
        <v>17</v>
      </c>
      <c r="GF90">
        <f t="shared" si="841"/>
        <v>236</v>
      </c>
      <c r="GG90">
        <f t="shared" si="842"/>
        <v>17</v>
      </c>
      <c r="GH90">
        <f t="shared" si="843"/>
        <v>236</v>
      </c>
      <c r="GI90">
        <f t="shared" si="844"/>
        <v>17</v>
      </c>
      <c r="GJ90">
        <f t="shared" si="845"/>
        <v>0</v>
      </c>
      <c r="GK90">
        <f t="shared" si="846"/>
        <v>0</v>
      </c>
      <c r="GL90">
        <f t="shared" si="847"/>
        <v>0</v>
      </c>
      <c r="GM90">
        <f t="shared" si="848"/>
        <v>0</v>
      </c>
      <c r="GN90">
        <f t="shared" si="849"/>
        <v>0</v>
      </c>
      <c r="GO90">
        <f t="shared" si="850"/>
        <v>0</v>
      </c>
      <c r="GP90">
        <f t="shared" si="851"/>
        <v>0</v>
      </c>
      <c r="GQ90">
        <f t="shared" si="852"/>
        <v>0</v>
      </c>
      <c r="GR90">
        <f t="shared" si="853"/>
        <v>0</v>
      </c>
      <c r="GS90">
        <f t="shared" si="854"/>
        <v>0</v>
      </c>
      <c r="GT90">
        <f t="shared" si="855"/>
        <v>0</v>
      </c>
      <c r="GU90">
        <f t="shared" si="856"/>
        <v>0</v>
      </c>
      <c r="GV90">
        <f t="shared" si="857"/>
        <v>0</v>
      </c>
      <c r="GW90">
        <f t="shared" si="858"/>
        <v>0</v>
      </c>
      <c r="GX90">
        <f t="shared" si="859"/>
        <v>0</v>
      </c>
      <c r="GY90">
        <f t="shared" si="860"/>
        <v>0</v>
      </c>
      <c r="GZ90">
        <f t="shared" si="861"/>
        <v>0</v>
      </c>
      <c r="HA90">
        <f t="shared" si="862"/>
        <v>0</v>
      </c>
      <c r="HB90">
        <f t="shared" si="863"/>
        <v>0</v>
      </c>
      <c r="HC90">
        <f t="shared" si="864"/>
        <v>0</v>
      </c>
      <c r="HD90">
        <f t="shared" si="865"/>
        <v>0</v>
      </c>
      <c r="HE90">
        <f t="shared" si="866"/>
        <v>0</v>
      </c>
      <c r="HF90">
        <f t="shared" si="867"/>
        <v>0</v>
      </c>
      <c r="HG90">
        <f t="shared" si="868"/>
        <v>0</v>
      </c>
      <c r="HH90">
        <f t="shared" si="869"/>
        <v>0</v>
      </c>
      <c r="HI90">
        <f t="shared" si="870"/>
        <v>0</v>
      </c>
      <c r="HK90" s="59" t="str">
        <f t="shared" si="467"/>
        <v/>
      </c>
      <c r="HN90">
        <f t="shared" si="330"/>
        <v>26</v>
      </c>
      <c r="HO90">
        <f t="shared" si="465"/>
        <v>109</v>
      </c>
      <c r="HQ90">
        <f>INDEX(Capacity!$S$3:$T$258,MATCH(MOD(INDEX(Capacity!$V$3:$W$258,MATCH(INDEX($CF89:$HI89,1,$HN89),Capacity!$V$3:$V$258,0),2)+HQ$65,255),Capacity!$S$3:$S$258,0),2)</f>
        <v>200</v>
      </c>
      <c r="HR90">
        <f>INDEX(Capacity!$S$3:$T$258,MATCH(MOD(INDEX(Capacity!$V$3:$W$258,MATCH(INDEX($CF89:$HI89,1,$HN89),Capacity!$V$3:$V$258,0),2)+HR$65,255),Capacity!$S$3:$S$258,0),2)</f>
        <v>62</v>
      </c>
      <c r="HS90">
        <f>INDEX(Capacity!$S$3:$T$258,MATCH(MOD(INDEX(Capacity!$V$3:$W$258,MATCH(INDEX($CF89:$HI89,1,$HN89),Capacity!$V$3:$V$258,0),2)+HS$65,255),Capacity!$S$3:$S$258,0),2)</f>
        <v>97</v>
      </c>
      <c r="HT90">
        <f>INDEX(Capacity!$S$3:$T$258,MATCH(MOD(INDEX(Capacity!$V$3:$W$258,MATCH(INDEX($CF89:$HI89,1,$HN89),Capacity!$V$3:$V$258,0),2)+HT$65,255),Capacity!$S$3:$S$258,0),2)</f>
        <v>134</v>
      </c>
      <c r="HU90">
        <f>INDEX(Capacity!$S$3:$T$258,MATCH(MOD(INDEX(Capacity!$V$3:$W$258,MATCH(INDEX($CF89:$HI89,1,$HN89),Capacity!$V$3:$V$258,0),2)+HU$65,255),Capacity!$S$3:$S$258,0),2)</f>
        <v>7</v>
      </c>
      <c r="HV90">
        <f>INDEX(Capacity!$S$3:$T$258,MATCH(MOD(INDEX(Capacity!$V$3:$W$258,MATCH(INDEX($CF89:$HI89,1,$HN89),Capacity!$V$3:$V$258,0),2)+HV$65,255),Capacity!$S$3:$S$258,0),2)</f>
        <v>238</v>
      </c>
      <c r="HW90">
        <f>INDEX(Capacity!$S$3:$T$258,MATCH(MOD(INDEX(Capacity!$V$3:$W$258,MATCH(INDEX($CF89:$HI89,1,$HN89),Capacity!$V$3:$V$258,0),2)+HW$65,255),Capacity!$S$3:$S$258,0),2)</f>
        <v>197</v>
      </c>
      <c r="HX90">
        <f>INDEX(Capacity!$S$3:$T$258,MATCH(MOD(INDEX(Capacity!$V$3:$W$258,MATCH(INDEX($CF89:$HI89,1,$HN89),Capacity!$V$3:$V$258,0),2)+HX$65,255),Capacity!$S$3:$S$258,0),2)</f>
        <v>210</v>
      </c>
      <c r="HY90">
        <f>INDEX(Capacity!$S$3:$T$258,MATCH(MOD(INDEX(Capacity!$V$3:$W$258,MATCH(INDEX($CF89:$HI89,1,$HN89),Capacity!$V$3:$V$258,0),2)+HY$65,255),Capacity!$S$3:$S$258,0),2)</f>
        <v>242</v>
      </c>
      <c r="HZ90">
        <f>INDEX(Capacity!$S$3:$T$258,MATCH(MOD(INDEX(Capacity!$V$3:$W$258,MATCH(INDEX($CF89:$HI89,1,$HN89),Capacity!$V$3:$V$258,0),2)+HZ$65,255),Capacity!$S$3:$S$258,0),2)</f>
        <v>177</v>
      </c>
      <c r="IA90">
        <f>INDEX(Capacity!$S$3:$T$258,MATCH(MOD(INDEX(Capacity!$V$3:$W$258,MATCH(INDEX($CF89:$HI89,1,$HN89),Capacity!$V$3:$V$258,0),2)+IA$65,255),Capacity!$S$3:$S$258,0),2)</f>
        <v>42</v>
      </c>
      <c r="IB90">
        <f>INDEX(Capacity!$S$3:$T$258,MATCH(MOD(INDEX(Capacity!$V$3:$W$258,MATCH(INDEX($CF89:$HI89,1,$HN89),Capacity!$V$3:$V$258,0),2)+IB$65,255),Capacity!$S$3:$S$258,0),2)</f>
        <v>20</v>
      </c>
      <c r="IC90">
        <f>INDEX(Capacity!$S$3:$T$258,MATCH(MOD(INDEX(Capacity!$V$3:$W$258,MATCH(INDEX($CF89:$HI89,1,$HN89),Capacity!$V$3:$V$258,0),2)+IC$65,255),Capacity!$S$3:$S$258,0),2)</f>
        <v>18</v>
      </c>
      <c r="ID90">
        <f>INDEX(Capacity!$S$3:$T$258,MATCH(MOD(INDEX(Capacity!$V$3:$W$258,MATCH(INDEX($CF89:$HI89,1,$HN89),Capacity!$V$3:$V$258,0),2)+ID$65,255),Capacity!$S$3:$S$258,0),2)</f>
        <v>52</v>
      </c>
      <c r="IE90">
        <f>INDEX(Capacity!$S$3:$T$258,MATCH(MOD(INDEX(Capacity!$V$3:$W$258,MATCH(INDEX($CF89:$HI89,1,$HN89),Capacity!$V$3:$V$258,0),2)+IE$65,255),Capacity!$S$3:$S$258,0),2)</f>
        <v>54</v>
      </c>
      <c r="IF90">
        <f>INDEX(Capacity!$S$3:$T$258,MATCH(MOD(INDEX(Capacity!$V$3:$W$258,MATCH(INDEX($CF89:$HI89,1,$HN89),Capacity!$V$3:$V$258,0),2)+IF$65,255),Capacity!$S$3:$S$258,0),2)</f>
        <v>68</v>
      </c>
      <c r="IG90">
        <f>INDEX(Capacity!$S$3:$T$258,MATCH(MOD(INDEX(Capacity!$V$3:$W$258,MATCH(INDEX($CF89:$HI89,1,$HN89),Capacity!$V$3:$V$258,0),2)+IG$65,255),Capacity!$S$3:$S$258,0),2)</f>
        <v>155</v>
      </c>
      <c r="IH90">
        <f>INDEX(Capacity!$S$3:$T$258,MATCH(MOD(INDEX(Capacity!$V$3:$W$258,MATCH(INDEX($CF89:$HI89,1,$HN89),Capacity!$V$3:$V$258,0),2)+IH$65,255),Capacity!$S$3:$S$258,0),2)</f>
        <v>110</v>
      </c>
      <c r="II90">
        <f>INDEX(Capacity!$S$3:$T$258,MATCH(MOD(INDEX(Capacity!$V$3:$W$258,MATCH(INDEX($CF89:$HI89,1,$HN89),Capacity!$V$3:$V$258,0),2)+II$65,255),Capacity!$S$3:$S$258,0),2)</f>
        <v>187</v>
      </c>
      <c r="IJ90">
        <f>INDEX(Capacity!$S$3:$T$258,MATCH(MOD(INDEX(Capacity!$V$3:$W$258,MATCH(INDEX($CF89:$HI89,1,$HN89),Capacity!$V$3:$V$258,0),2)+IJ$65,255),Capacity!$S$3:$S$258,0),2)</f>
        <v>162</v>
      </c>
      <c r="IK90">
        <f>INDEX(Capacity!$S$3:$T$258,MATCH(MOD(INDEX(Capacity!$V$3:$W$258,MATCH(INDEX($CF89:$HI89,1,$HN89),Capacity!$V$3:$V$258,0),2)+IK$65,255),Capacity!$S$3:$S$258,0),2)</f>
        <v>119</v>
      </c>
      <c r="IL90">
        <f>INDEX(Capacity!$S$3:$T$258,MATCH(MOD(INDEX(Capacity!$V$3:$W$258,MATCH(INDEX($CF89:$HI89,1,$HN89),Capacity!$V$3:$V$258,0),2)+IL$65,255),Capacity!$S$3:$S$258,0),2)</f>
        <v>250</v>
      </c>
      <c r="IM90">
        <f>INDEX(Capacity!$S$3:$T$258,MATCH(MOD(INDEX(Capacity!$V$3:$W$258,MATCH(INDEX($CF89:$HI89,1,$HN89),Capacity!$V$3:$V$258,0),2)+IM$65,255),Capacity!$S$3:$S$258,0),2)</f>
        <v>252</v>
      </c>
      <c r="IN90">
        <f>INDEX(Capacity!$S$3:$T$258,MATCH(MOD(INDEX(Capacity!$V$3:$W$258,MATCH(INDEX($CF89:$HI89,1,$HN89),Capacity!$V$3:$V$258,0),2)+IN$65,255),Capacity!$S$3:$S$258,0),2)</f>
        <v>113</v>
      </c>
      <c r="IO90">
        <f>INDEX(Capacity!$S$3:$T$258,MATCH(MOD(INDEX(Capacity!$V$3:$W$258,MATCH(INDEX($CF89:$HI89,1,$HN89),Capacity!$V$3:$V$258,0),2)+IO$65,255),Capacity!$S$3:$S$258,0),2)</f>
        <v>177</v>
      </c>
      <c r="IP90">
        <f>INDEX(Capacity!$S$3:$T$258,MATCH(MOD(INDEX(Capacity!$V$3:$W$258,MATCH(INDEX($CF89:$HI89,1,$HN89),Capacity!$V$3:$V$258,0),2)+IP$65,255),Capacity!$S$3:$S$258,0),2)</f>
        <v>115</v>
      </c>
      <c r="IQ90">
        <f>INDEX(Capacity!$S$3:$T$258,MATCH(MOD(INDEX(Capacity!$V$3:$W$258,MATCH(INDEX($CF89:$HI89,1,$HN89),Capacity!$V$3:$V$258,0),2)+IQ$65,255),Capacity!$S$3:$S$258,0),2)</f>
        <v>232</v>
      </c>
    </row>
    <row r="91" spans="83:251" x14ac:dyDescent="0.25">
      <c r="CE91" s="7">
        <f t="shared" si="466"/>
        <v>26</v>
      </c>
      <c r="CF91">
        <f t="shared" si="737"/>
        <v>0</v>
      </c>
      <c r="CG91">
        <f t="shared" si="738"/>
        <v>0</v>
      </c>
      <c r="CH91">
        <f t="shared" si="739"/>
        <v>0</v>
      </c>
      <c r="CI91">
        <f t="shared" si="740"/>
        <v>0</v>
      </c>
      <c r="CJ91">
        <f t="shared" si="741"/>
        <v>0</v>
      </c>
      <c r="CK91">
        <f t="shared" si="742"/>
        <v>0</v>
      </c>
      <c r="CL91">
        <f t="shared" si="743"/>
        <v>0</v>
      </c>
      <c r="CM91">
        <f t="shared" si="744"/>
        <v>0</v>
      </c>
      <c r="CN91">
        <f t="shared" si="745"/>
        <v>0</v>
      </c>
      <c r="CO91">
        <f t="shared" si="746"/>
        <v>0</v>
      </c>
      <c r="CP91">
        <f t="shared" si="747"/>
        <v>0</v>
      </c>
      <c r="CQ91">
        <f t="shared" si="748"/>
        <v>0</v>
      </c>
      <c r="CR91">
        <f t="shared" si="749"/>
        <v>0</v>
      </c>
      <c r="CS91">
        <f t="shared" si="750"/>
        <v>0</v>
      </c>
      <c r="CT91">
        <f t="shared" si="751"/>
        <v>0</v>
      </c>
      <c r="CU91">
        <f t="shared" si="752"/>
        <v>0</v>
      </c>
      <c r="CV91">
        <f t="shared" si="753"/>
        <v>0</v>
      </c>
      <c r="CW91">
        <f t="shared" si="754"/>
        <v>0</v>
      </c>
      <c r="CX91">
        <f t="shared" si="755"/>
        <v>0</v>
      </c>
      <c r="CY91">
        <f t="shared" si="756"/>
        <v>0</v>
      </c>
      <c r="CZ91">
        <f t="shared" si="757"/>
        <v>0</v>
      </c>
      <c r="DA91">
        <f t="shared" si="758"/>
        <v>0</v>
      </c>
      <c r="DB91">
        <f t="shared" si="759"/>
        <v>0</v>
      </c>
      <c r="DC91">
        <f t="shared" si="760"/>
        <v>0</v>
      </c>
      <c r="DD91">
        <f t="shared" si="761"/>
        <v>0</v>
      </c>
      <c r="DE91">
        <f t="shared" si="762"/>
        <v>0</v>
      </c>
      <c r="DF91">
        <f t="shared" si="763"/>
        <v>245</v>
      </c>
      <c r="DG91">
        <f t="shared" si="764"/>
        <v>124</v>
      </c>
      <c r="DH91">
        <f t="shared" si="765"/>
        <v>167</v>
      </c>
      <c r="DI91">
        <f t="shared" si="766"/>
        <v>242</v>
      </c>
      <c r="DJ91">
        <f t="shared" si="767"/>
        <v>64</v>
      </c>
      <c r="DK91">
        <f t="shared" si="768"/>
        <v>130</v>
      </c>
      <c r="DL91">
        <f t="shared" si="769"/>
        <v>78</v>
      </c>
      <c r="DM91">
        <f t="shared" si="770"/>
        <v>156</v>
      </c>
      <c r="DN91">
        <f t="shared" si="771"/>
        <v>201</v>
      </c>
      <c r="DO91">
        <f t="shared" si="772"/>
        <v>131</v>
      </c>
      <c r="DP91">
        <f t="shared" si="773"/>
        <v>20</v>
      </c>
      <c r="DQ91">
        <f t="shared" si="774"/>
        <v>147</v>
      </c>
      <c r="DR91">
        <f t="shared" si="775"/>
        <v>220</v>
      </c>
      <c r="DS91">
        <f t="shared" si="776"/>
        <v>25</v>
      </c>
      <c r="DT91">
        <f t="shared" si="777"/>
        <v>86</v>
      </c>
      <c r="DU91">
        <f t="shared" si="778"/>
        <v>205</v>
      </c>
      <c r="DV91">
        <f t="shared" si="779"/>
        <v>107</v>
      </c>
      <c r="DW91">
        <f t="shared" si="780"/>
        <v>55</v>
      </c>
      <c r="DX91">
        <f t="shared" si="781"/>
        <v>222</v>
      </c>
      <c r="DY91">
        <f t="shared" si="782"/>
        <v>38</v>
      </c>
      <c r="DZ91">
        <f t="shared" si="783"/>
        <v>49</v>
      </c>
      <c r="EA91">
        <f t="shared" si="784"/>
        <v>210</v>
      </c>
      <c r="EB91">
        <f t="shared" si="785"/>
        <v>201</v>
      </c>
      <c r="EC91">
        <f t="shared" si="786"/>
        <v>243</v>
      </c>
      <c r="ED91">
        <f t="shared" si="787"/>
        <v>71</v>
      </c>
      <c r="EE91">
        <f t="shared" si="788"/>
        <v>182</v>
      </c>
      <c r="EF91">
        <f t="shared" si="789"/>
        <v>236</v>
      </c>
      <c r="EG91">
        <f t="shared" si="790"/>
        <v>17</v>
      </c>
      <c r="EH91">
        <f t="shared" si="791"/>
        <v>236</v>
      </c>
      <c r="EI91">
        <f t="shared" si="792"/>
        <v>17</v>
      </c>
      <c r="EJ91">
        <f t="shared" si="793"/>
        <v>236</v>
      </c>
      <c r="EK91">
        <f t="shared" si="794"/>
        <v>17</v>
      </c>
      <c r="EL91">
        <f t="shared" si="795"/>
        <v>236</v>
      </c>
      <c r="EM91">
        <f t="shared" si="796"/>
        <v>17</v>
      </c>
      <c r="EN91">
        <f t="shared" si="797"/>
        <v>236</v>
      </c>
      <c r="EO91">
        <f t="shared" si="798"/>
        <v>17</v>
      </c>
      <c r="EP91">
        <f t="shared" si="799"/>
        <v>236</v>
      </c>
      <c r="EQ91">
        <f t="shared" si="800"/>
        <v>17</v>
      </c>
      <c r="ER91">
        <f t="shared" si="801"/>
        <v>236</v>
      </c>
      <c r="ES91">
        <f t="shared" si="802"/>
        <v>17</v>
      </c>
      <c r="ET91">
        <f t="shared" si="803"/>
        <v>236</v>
      </c>
      <c r="EU91">
        <f t="shared" si="804"/>
        <v>17</v>
      </c>
      <c r="EV91">
        <f t="shared" si="805"/>
        <v>236</v>
      </c>
      <c r="EW91">
        <f t="shared" si="806"/>
        <v>17</v>
      </c>
      <c r="EX91">
        <f t="shared" si="807"/>
        <v>236</v>
      </c>
      <c r="EY91">
        <f t="shared" si="808"/>
        <v>17</v>
      </c>
      <c r="EZ91">
        <f t="shared" si="809"/>
        <v>236</v>
      </c>
      <c r="FA91">
        <f t="shared" si="810"/>
        <v>17</v>
      </c>
      <c r="FB91">
        <f t="shared" si="811"/>
        <v>236</v>
      </c>
      <c r="FC91">
        <f t="shared" si="812"/>
        <v>17</v>
      </c>
      <c r="FD91">
        <f t="shared" si="813"/>
        <v>236</v>
      </c>
      <c r="FE91">
        <f t="shared" si="814"/>
        <v>17</v>
      </c>
      <c r="FF91">
        <f t="shared" si="815"/>
        <v>236</v>
      </c>
      <c r="FG91">
        <f t="shared" si="816"/>
        <v>17</v>
      </c>
      <c r="FH91">
        <f t="shared" si="817"/>
        <v>236</v>
      </c>
      <c r="FI91">
        <f t="shared" si="818"/>
        <v>17</v>
      </c>
      <c r="FJ91">
        <f t="shared" si="819"/>
        <v>236</v>
      </c>
      <c r="FK91">
        <f t="shared" si="820"/>
        <v>17</v>
      </c>
      <c r="FL91">
        <f t="shared" si="821"/>
        <v>236</v>
      </c>
      <c r="FM91">
        <f t="shared" si="822"/>
        <v>17</v>
      </c>
      <c r="FN91">
        <f t="shared" si="823"/>
        <v>236</v>
      </c>
      <c r="FO91">
        <f t="shared" si="824"/>
        <v>17</v>
      </c>
      <c r="FP91">
        <f t="shared" si="825"/>
        <v>236</v>
      </c>
      <c r="FQ91">
        <f t="shared" si="826"/>
        <v>17</v>
      </c>
      <c r="FR91">
        <f t="shared" si="827"/>
        <v>236</v>
      </c>
      <c r="FS91">
        <f t="shared" si="828"/>
        <v>17</v>
      </c>
      <c r="FT91">
        <f t="shared" si="829"/>
        <v>236</v>
      </c>
      <c r="FU91">
        <f t="shared" si="830"/>
        <v>17</v>
      </c>
      <c r="FV91">
        <f t="shared" si="831"/>
        <v>236</v>
      </c>
      <c r="FW91">
        <f t="shared" si="832"/>
        <v>17</v>
      </c>
      <c r="FX91">
        <f t="shared" si="833"/>
        <v>236</v>
      </c>
      <c r="FY91">
        <f t="shared" si="834"/>
        <v>17</v>
      </c>
      <c r="FZ91">
        <f t="shared" si="835"/>
        <v>236</v>
      </c>
      <c r="GA91">
        <f t="shared" si="836"/>
        <v>17</v>
      </c>
      <c r="GB91">
        <f t="shared" si="837"/>
        <v>236</v>
      </c>
      <c r="GC91">
        <f t="shared" si="838"/>
        <v>17</v>
      </c>
      <c r="GD91">
        <f t="shared" si="839"/>
        <v>236</v>
      </c>
      <c r="GE91">
        <f t="shared" si="840"/>
        <v>17</v>
      </c>
      <c r="GF91">
        <f t="shared" si="841"/>
        <v>236</v>
      </c>
      <c r="GG91">
        <f t="shared" si="842"/>
        <v>17</v>
      </c>
      <c r="GH91">
        <f t="shared" si="843"/>
        <v>236</v>
      </c>
      <c r="GI91">
        <f t="shared" si="844"/>
        <v>17</v>
      </c>
      <c r="GJ91">
        <f t="shared" si="845"/>
        <v>0</v>
      </c>
      <c r="GK91">
        <f t="shared" si="846"/>
        <v>0</v>
      </c>
      <c r="GL91">
        <f t="shared" si="847"/>
        <v>0</v>
      </c>
      <c r="GM91">
        <f t="shared" si="848"/>
        <v>0</v>
      </c>
      <c r="GN91">
        <f t="shared" si="849"/>
        <v>0</v>
      </c>
      <c r="GO91">
        <f t="shared" si="850"/>
        <v>0</v>
      </c>
      <c r="GP91">
        <f t="shared" si="851"/>
        <v>0</v>
      </c>
      <c r="GQ91">
        <f t="shared" si="852"/>
        <v>0</v>
      </c>
      <c r="GR91">
        <f t="shared" si="853"/>
        <v>0</v>
      </c>
      <c r="GS91">
        <f t="shared" si="854"/>
        <v>0</v>
      </c>
      <c r="GT91">
        <f t="shared" si="855"/>
        <v>0</v>
      </c>
      <c r="GU91">
        <f t="shared" si="856"/>
        <v>0</v>
      </c>
      <c r="GV91">
        <f t="shared" si="857"/>
        <v>0</v>
      </c>
      <c r="GW91">
        <f t="shared" si="858"/>
        <v>0</v>
      </c>
      <c r="GX91">
        <f t="shared" si="859"/>
        <v>0</v>
      </c>
      <c r="GY91">
        <f t="shared" si="860"/>
        <v>0</v>
      </c>
      <c r="GZ91">
        <f t="shared" si="861"/>
        <v>0</v>
      </c>
      <c r="HA91">
        <f t="shared" si="862"/>
        <v>0</v>
      </c>
      <c r="HB91">
        <f t="shared" si="863"/>
        <v>0</v>
      </c>
      <c r="HC91">
        <f t="shared" si="864"/>
        <v>0</v>
      </c>
      <c r="HD91">
        <f t="shared" si="865"/>
        <v>0</v>
      </c>
      <c r="HE91">
        <f t="shared" si="866"/>
        <v>0</v>
      </c>
      <c r="HF91">
        <f t="shared" si="867"/>
        <v>0</v>
      </c>
      <c r="HG91">
        <f t="shared" si="868"/>
        <v>0</v>
      </c>
      <c r="HH91">
        <f t="shared" si="869"/>
        <v>0</v>
      </c>
      <c r="HI91">
        <f t="shared" si="870"/>
        <v>0</v>
      </c>
      <c r="HK91" s="59" t="str">
        <f t="shared" si="467"/>
        <v/>
      </c>
      <c r="HN91">
        <f t="shared" si="330"/>
        <v>27</v>
      </c>
      <c r="HO91">
        <f t="shared" si="465"/>
        <v>108</v>
      </c>
      <c r="HQ91">
        <f>INDEX(Capacity!$S$3:$T$258,MATCH(MOD(INDEX(Capacity!$V$3:$W$258,MATCH(INDEX($CF90:$HI90,1,$HN90),Capacity!$V$3:$V$258,0),2)+HQ$65,255),Capacity!$S$3:$S$258,0),2)</f>
        <v>169</v>
      </c>
      <c r="HR91">
        <f>INDEX(Capacity!$S$3:$T$258,MATCH(MOD(INDEX(Capacity!$V$3:$W$258,MATCH(INDEX($CF90:$HI90,1,$HN90),Capacity!$V$3:$V$258,0),2)+HR$65,255),Capacity!$S$3:$S$258,0),2)</f>
        <v>40</v>
      </c>
      <c r="HS91">
        <f>INDEX(Capacity!$S$3:$T$258,MATCH(MOD(INDEX(Capacity!$V$3:$W$258,MATCH(INDEX($CF90:$HI90,1,$HN90),Capacity!$V$3:$V$258,0),2)+HS$65,255),Capacity!$S$3:$S$258,0),2)</f>
        <v>32</v>
      </c>
      <c r="HT91">
        <f>INDEX(Capacity!$S$3:$T$258,MATCH(MOD(INDEX(Capacity!$V$3:$W$258,MATCH(INDEX($CF90:$HI90,1,$HN90),Capacity!$V$3:$V$258,0),2)+HT$65,255),Capacity!$S$3:$S$258,0),2)</f>
        <v>148</v>
      </c>
      <c r="HU91">
        <f>INDEX(Capacity!$S$3:$T$258,MATCH(MOD(INDEX(Capacity!$V$3:$W$258,MATCH(INDEX($CF90:$HI90,1,$HN90),Capacity!$V$3:$V$258,0),2)+HU$65,255),Capacity!$S$3:$S$258,0),2)</f>
        <v>158</v>
      </c>
      <c r="HV91">
        <f>INDEX(Capacity!$S$3:$T$258,MATCH(MOD(INDEX(Capacity!$V$3:$W$258,MATCH(INDEX($CF90:$HI90,1,$HN90),Capacity!$V$3:$V$258,0),2)+HV$65,255),Capacity!$S$3:$S$258,0),2)</f>
        <v>11</v>
      </c>
      <c r="HW91">
        <f>INDEX(Capacity!$S$3:$T$258,MATCH(MOD(INDEX(Capacity!$V$3:$W$258,MATCH(INDEX($CF90:$HI90,1,$HN90),Capacity!$V$3:$V$258,0),2)+HW$65,255),Capacity!$S$3:$S$258,0),2)</f>
        <v>222</v>
      </c>
      <c r="HX91">
        <f>INDEX(Capacity!$S$3:$T$258,MATCH(MOD(INDEX(Capacity!$V$3:$W$258,MATCH(INDEX($CF90:$HI90,1,$HN90),Capacity!$V$3:$V$258,0),2)+HX$65,255),Capacity!$S$3:$S$258,0),2)</f>
        <v>71</v>
      </c>
      <c r="HY91">
        <f>INDEX(Capacity!$S$3:$T$258,MATCH(MOD(INDEX(Capacity!$V$3:$W$258,MATCH(INDEX($CF90:$HI90,1,$HN90),Capacity!$V$3:$V$258,0),2)+HY$65,255),Capacity!$S$3:$S$258,0),2)</f>
        <v>73</v>
      </c>
      <c r="HZ91">
        <f>INDEX(Capacity!$S$3:$T$258,MATCH(MOD(INDEX(Capacity!$V$3:$W$258,MATCH(INDEX($CF90:$HI90,1,$HN90),Capacity!$V$3:$V$258,0),2)+HZ$65,255),Capacity!$S$3:$S$258,0),2)</f>
        <v>3</v>
      </c>
      <c r="IA91">
        <f>INDEX(Capacity!$S$3:$T$258,MATCH(MOD(INDEX(Capacity!$V$3:$W$258,MATCH(INDEX($CF90:$HI90,1,$HN90),Capacity!$V$3:$V$258,0),2)+IA$65,255),Capacity!$S$3:$S$258,0),2)</f>
        <v>231</v>
      </c>
      <c r="IB91">
        <f>INDEX(Capacity!$S$3:$T$258,MATCH(MOD(INDEX(Capacity!$V$3:$W$258,MATCH(INDEX($CF90:$HI90,1,$HN90),Capacity!$V$3:$V$258,0),2)+IB$65,255),Capacity!$S$3:$S$258,0),2)</f>
        <v>207</v>
      </c>
      <c r="IC91">
        <f>INDEX(Capacity!$S$3:$T$258,MATCH(MOD(INDEX(Capacity!$V$3:$W$258,MATCH(INDEX($CF90:$HI90,1,$HN90),Capacity!$V$3:$V$258,0),2)+IC$65,255),Capacity!$S$3:$S$258,0),2)</f>
        <v>99</v>
      </c>
      <c r="ID91">
        <f>INDEX(Capacity!$S$3:$T$258,MATCH(MOD(INDEX(Capacity!$V$3:$W$258,MATCH(INDEX($CF90:$HI90,1,$HN90),Capacity!$V$3:$V$258,0),2)+ID$65,255),Capacity!$S$3:$S$258,0),2)</f>
        <v>193</v>
      </c>
      <c r="IE91">
        <f>INDEX(Capacity!$S$3:$T$258,MATCH(MOD(INDEX(Capacity!$V$3:$W$258,MATCH(INDEX($CF90:$HI90,1,$HN90),Capacity!$V$3:$V$258,0),2)+IE$65,255),Capacity!$S$3:$S$258,0),2)</f>
        <v>165</v>
      </c>
      <c r="IF91">
        <f>INDEX(Capacity!$S$3:$T$258,MATCH(MOD(INDEX(Capacity!$V$3:$W$258,MATCH(INDEX($CF90:$HI90,1,$HN90),Capacity!$V$3:$V$258,0),2)+IF$65,255),Capacity!$S$3:$S$258,0),2)</f>
        <v>212</v>
      </c>
      <c r="IG91">
        <f>INDEX(Capacity!$S$3:$T$258,MATCH(MOD(INDEX(Capacity!$V$3:$W$258,MATCH(INDEX($CF90:$HI90,1,$HN90),Capacity!$V$3:$V$258,0),2)+IG$65,255),Capacity!$S$3:$S$258,0),2)</f>
        <v>228</v>
      </c>
      <c r="IH91">
        <f>INDEX(Capacity!$S$3:$T$258,MATCH(MOD(INDEX(Capacity!$V$3:$W$258,MATCH(INDEX($CF90:$HI90,1,$HN90),Capacity!$V$3:$V$258,0),2)+IH$65,255),Capacity!$S$3:$S$258,0),2)</f>
        <v>51</v>
      </c>
      <c r="II91">
        <f>INDEX(Capacity!$S$3:$T$258,MATCH(MOD(INDEX(Capacity!$V$3:$W$258,MATCH(INDEX($CF90:$HI90,1,$HN90),Capacity!$V$3:$V$258,0),2)+II$65,255),Capacity!$S$3:$S$258,0),2)</f>
        <v>234</v>
      </c>
      <c r="IJ91">
        <f>INDEX(Capacity!$S$3:$T$258,MATCH(MOD(INDEX(Capacity!$V$3:$W$258,MATCH(INDEX($CF90:$HI90,1,$HN90),Capacity!$V$3:$V$258,0),2)+IJ$65,255),Capacity!$S$3:$S$258,0),2)</f>
        <v>82</v>
      </c>
      <c r="IK91">
        <f>INDEX(Capacity!$S$3:$T$258,MATCH(MOD(INDEX(Capacity!$V$3:$W$258,MATCH(INDEX($CF90:$HI90,1,$HN90),Capacity!$V$3:$V$258,0),2)+IK$65,255),Capacity!$S$3:$S$258,0),2)</f>
        <v>139</v>
      </c>
      <c r="IL91">
        <f>INDEX(Capacity!$S$3:$T$258,MATCH(MOD(INDEX(Capacity!$V$3:$W$258,MATCH(INDEX($CF90:$HI90,1,$HN90),Capacity!$V$3:$V$258,0),2)+IL$65,255),Capacity!$S$3:$S$258,0),2)</f>
        <v>196</v>
      </c>
      <c r="IM91">
        <f>INDEX(Capacity!$S$3:$T$258,MATCH(MOD(INDEX(Capacity!$V$3:$W$258,MATCH(INDEX($CF90:$HI90,1,$HN90),Capacity!$V$3:$V$258,0),2)+IM$65,255),Capacity!$S$3:$S$258,0),2)</f>
        <v>104</v>
      </c>
      <c r="IN91">
        <f>INDEX(Capacity!$S$3:$T$258,MATCH(MOD(INDEX(Capacity!$V$3:$W$258,MATCH(INDEX($CF90:$HI90,1,$HN90),Capacity!$V$3:$V$258,0),2)+IN$65,255),Capacity!$S$3:$S$258,0),2)</f>
        <v>39</v>
      </c>
      <c r="IO91">
        <f>INDEX(Capacity!$S$3:$T$258,MATCH(MOD(INDEX(Capacity!$V$3:$W$258,MATCH(INDEX($CF90:$HI90,1,$HN90),Capacity!$V$3:$V$258,0),2)+IO$65,255),Capacity!$S$3:$S$258,0),2)</f>
        <v>3</v>
      </c>
      <c r="IP91">
        <f>INDEX(Capacity!$S$3:$T$258,MATCH(MOD(INDEX(Capacity!$V$3:$W$258,MATCH(INDEX($CF90:$HI90,1,$HN90),Capacity!$V$3:$V$258,0),2)+IP$65,255),Capacity!$S$3:$S$258,0),2)</f>
        <v>67</v>
      </c>
      <c r="IQ91">
        <f>INDEX(Capacity!$S$3:$T$258,MATCH(MOD(INDEX(Capacity!$V$3:$W$258,MATCH(INDEX($CF90:$HI90,1,$HN90),Capacity!$V$3:$V$258,0),2)+IQ$65,255),Capacity!$S$3:$S$258,0),2)</f>
        <v>167</v>
      </c>
    </row>
    <row r="92" spans="83:251" x14ac:dyDescent="0.25">
      <c r="CE92" s="7">
        <f t="shared" si="466"/>
        <v>27</v>
      </c>
      <c r="CF92">
        <f t="shared" si="737"/>
        <v>0</v>
      </c>
      <c r="CG92">
        <f t="shared" si="738"/>
        <v>0</v>
      </c>
      <c r="CH92">
        <f t="shared" si="739"/>
        <v>0</v>
      </c>
      <c r="CI92">
        <f t="shared" si="740"/>
        <v>0</v>
      </c>
      <c r="CJ92">
        <f t="shared" si="741"/>
        <v>0</v>
      </c>
      <c r="CK92">
        <f t="shared" si="742"/>
        <v>0</v>
      </c>
      <c r="CL92">
        <f t="shared" si="743"/>
        <v>0</v>
      </c>
      <c r="CM92">
        <f t="shared" si="744"/>
        <v>0</v>
      </c>
      <c r="CN92">
        <f t="shared" si="745"/>
        <v>0</v>
      </c>
      <c r="CO92">
        <f t="shared" si="746"/>
        <v>0</v>
      </c>
      <c r="CP92">
        <f t="shared" si="747"/>
        <v>0</v>
      </c>
      <c r="CQ92">
        <f t="shared" si="748"/>
        <v>0</v>
      </c>
      <c r="CR92">
        <f t="shared" si="749"/>
        <v>0</v>
      </c>
      <c r="CS92">
        <f t="shared" si="750"/>
        <v>0</v>
      </c>
      <c r="CT92">
        <f t="shared" si="751"/>
        <v>0</v>
      </c>
      <c r="CU92">
        <f t="shared" si="752"/>
        <v>0</v>
      </c>
      <c r="CV92">
        <f t="shared" si="753"/>
        <v>0</v>
      </c>
      <c r="CW92">
        <f t="shared" si="754"/>
        <v>0</v>
      </c>
      <c r="CX92">
        <f t="shared" si="755"/>
        <v>0</v>
      </c>
      <c r="CY92">
        <f t="shared" si="756"/>
        <v>0</v>
      </c>
      <c r="CZ92">
        <f t="shared" si="757"/>
        <v>0</v>
      </c>
      <c r="DA92">
        <f t="shared" si="758"/>
        <v>0</v>
      </c>
      <c r="DB92">
        <f t="shared" si="759"/>
        <v>0</v>
      </c>
      <c r="DC92">
        <f t="shared" si="760"/>
        <v>0</v>
      </c>
      <c r="DD92">
        <f t="shared" si="761"/>
        <v>0</v>
      </c>
      <c r="DE92">
        <f t="shared" si="762"/>
        <v>0</v>
      </c>
      <c r="DF92">
        <f t="shared" si="763"/>
        <v>0</v>
      </c>
      <c r="DG92">
        <f t="shared" si="764"/>
        <v>216</v>
      </c>
      <c r="DH92">
        <f t="shared" si="765"/>
        <v>133</v>
      </c>
      <c r="DI92">
        <f t="shared" si="766"/>
        <v>40</v>
      </c>
      <c r="DJ92">
        <f t="shared" si="767"/>
        <v>179</v>
      </c>
      <c r="DK92">
        <f t="shared" si="768"/>
        <v>114</v>
      </c>
      <c r="DL92">
        <f t="shared" si="769"/>
        <v>249</v>
      </c>
      <c r="DM92">
        <f t="shared" si="770"/>
        <v>237</v>
      </c>
      <c r="DN92">
        <f t="shared" si="771"/>
        <v>210</v>
      </c>
      <c r="DO92">
        <f t="shared" si="772"/>
        <v>245</v>
      </c>
      <c r="DP92">
        <f t="shared" si="773"/>
        <v>207</v>
      </c>
      <c r="DQ92">
        <f t="shared" si="774"/>
        <v>236</v>
      </c>
      <c r="DR92">
        <f t="shared" si="775"/>
        <v>204</v>
      </c>
      <c r="DS92">
        <f t="shared" si="776"/>
        <v>12</v>
      </c>
      <c r="DT92">
        <f t="shared" si="777"/>
        <v>102</v>
      </c>
      <c r="DU92">
        <f t="shared" si="778"/>
        <v>83</v>
      </c>
      <c r="DV92">
        <f t="shared" si="779"/>
        <v>198</v>
      </c>
      <c r="DW92">
        <f t="shared" si="780"/>
        <v>114</v>
      </c>
      <c r="DX92">
        <f t="shared" si="781"/>
        <v>25</v>
      </c>
      <c r="DY92">
        <f t="shared" si="782"/>
        <v>220</v>
      </c>
      <c r="DZ92">
        <f t="shared" si="783"/>
        <v>73</v>
      </c>
      <c r="EA92">
        <f t="shared" si="784"/>
        <v>93</v>
      </c>
      <c r="EB92">
        <f t="shared" si="785"/>
        <v>41</v>
      </c>
      <c r="EC92">
        <f t="shared" si="786"/>
        <v>228</v>
      </c>
      <c r="ED92">
        <f t="shared" si="787"/>
        <v>49</v>
      </c>
      <c r="EE92">
        <f t="shared" si="788"/>
        <v>132</v>
      </c>
      <c r="EF92">
        <f t="shared" si="789"/>
        <v>115</v>
      </c>
      <c r="EG92">
        <f t="shared" si="790"/>
        <v>17</v>
      </c>
      <c r="EH92">
        <f t="shared" si="791"/>
        <v>236</v>
      </c>
      <c r="EI92">
        <f t="shared" si="792"/>
        <v>17</v>
      </c>
      <c r="EJ92">
        <f t="shared" si="793"/>
        <v>236</v>
      </c>
      <c r="EK92">
        <f t="shared" si="794"/>
        <v>17</v>
      </c>
      <c r="EL92">
        <f t="shared" si="795"/>
        <v>236</v>
      </c>
      <c r="EM92">
        <f t="shared" si="796"/>
        <v>17</v>
      </c>
      <c r="EN92">
        <f t="shared" si="797"/>
        <v>236</v>
      </c>
      <c r="EO92">
        <f t="shared" si="798"/>
        <v>17</v>
      </c>
      <c r="EP92">
        <f t="shared" si="799"/>
        <v>236</v>
      </c>
      <c r="EQ92">
        <f t="shared" si="800"/>
        <v>17</v>
      </c>
      <c r="ER92">
        <f t="shared" si="801"/>
        <v>236</v>
      </c>
      <c r="ES92">
        <f t="shared" si="802"/>
        <v>17</v>
      </c>
      <c r="ET92">
        <f t="shared" si="803"/>
        <v>236</v>
      </c>
      <c r="EU92">
        <f t="shared" si="804"/>
        <v>17</v>
      </c>
      <c r="EV92">
        <f t="shared" si="805"/>
        <v>236</v>
      </c>
      <c r="EW92">
        <f t="shared" si="806"/>
        <v>17</v>
      </c>
      <c r="EX92">
        <f t="shared" si="807"/>
        <v>236</v>
      </c>
      <c r="EY92">
        <f t="shared" si="808"/>
        <v>17</v>
      </c>
      <c r="EZ92">
        <f t="shared" si="809"/>
        <v>236</v>
      </c>
      <c r="FA92">
        <f t="shared" si="810"/>
        <v>17</v>
      </c>
      <c r="FB92">
        <f t="shared" si="811"/>
        <v>236</v>
      </c>
      <c r="FC92">
        <f t="shared" si="812"/>
        <v>17</v>
      </c>
      <c r="FD92">
        <f t="shared" si="813"/>
        <v>236</v>
      </c>
      <c r="FE92">
        <f t="shared" si="814"/>
        <v>17</v>
      </c>
      <c r="FF92">
        <f t="shared" si="815"/>
        <v>236</v>
      </c>
      <c r="FG92">
        <f t="shared" si="816"/>
        <v>17</v>
      </c>
      <c r="FH92">
        <f t="shared" si="817"/>
        <v>236</v>
      </c>
      <c r="FI92">
        <f t="shared" si="818"/>
        <v>17</v>
      </c>
      <c r="FJ92">
        <f t="shared" si="819"/>
        <v>236</v>
      </c>
      <c r="FK92">
        <f t="shared" si="820"/>
        <v>17</v>
      </c>
      <c r="FL92">
        <f t="shared" si="821"/>
        <v>236</v>
      </c>
      <c r="FM92">
        <f t="shared" si="822"/>
        <v>17</v>
      </c>
      <c r="FN92">
        <f t="shared" si="823"/>
        <v>236</v>
      </c>
      <c r="FO92">
        <f t="shared" si="824"/>
        <v>17</v>
      </c>
      <c r="FP92">
        <f t="shared" si="825"/>
        <v>236</v>
      </c>
      <c r="FQ92">
        <f t="shared" si="826"/>
        <v>17</v>
      </c>
      <c r="FR92">
        <f t="shared" si="827"/>
        <v>236</v>
      </c>
      <c r="FS92">
        <f t="shared" si="828"/>
        <v>17</v>
      </c>
      <c r="FT92">
        <f t="shared" si="829"/>
        <v>236</v>
      </c>
      <c r="FU92">
        <f t="shared" si="830"/>
        <v>17</v>
      </c>
      <c r="FV92">
        <f t="shared" si="831"/>
        <v>236</v>
      </c>
      <c r="FW92">
        <f t="shared" si="832"/>
        <v>17</v>
      </c>
      <c r="FX92">
        <f t="shared" si="833"/>
        <v>236</v>
      </c>
      <c r="FY92">
        <f t="shared" si="834"/>
        <v>17</v>
      </c>
      <c r="FZ92">
        <f t="shared" si="835"/>
        <v>236</v>
      </c>
      <c r="GA92">
        <f t="shared" si="836"/>
        <v>17</v>
      </c>
      <c r="GB92">
        <f t="shared" si="837"/>
        <v>236</v>
      </c>
      <c r="GC92">
        <f t="shared" si="838"/>
        <v>17</v>
      </c>
      <c r="GD92">
        <f t="shared" si="839"/>
        <v>236</v>
      </c>
      <c r="GE92">
        <f t="shared" si="840"/>
        <v>17</v>
      </c>
      <c r="GF92">
        <f t="shared" si="841"/>
        <v>236</v>
      </c>
      <c r="GG92">
        <f t="shared" si="842"/>
        <v>17</v>
      </c>
      <c r="GH92">
        <f t="shared" si="843"/>
        <v>236</v>
      </c>
      <c r="GI92">
        <f t="shared" si="844"/>
        <v>17</v>
      </c>
      <c r="GJ92">
        <f t="shared" si="845"/>
        <v>0</v>
      </c>
      <c r="GK92">
        <f t="shared" si="846"/>
        <v>0</v>
      </c>
      <c r="GL92">
        <f t="shared" si="847"/>
        <v>0</v>
      </c>
      <c r="GM92">
        <f t="shared" si="848"/>
        <v>0</v>
      </c>
      <c r="GN92">
        <f t="shared" si="849"/>
        <v>0</v>
      </c>
      <c r="GO92">
        <f t="shared" si="850"/>
        <v>0</v>
      </c>
      <c r="GP92">
        <f t="shared" si="851"/>
        <v>0</v>
      </c>
      <c r="GQ92">
        <f t="shared" si="852"/>
        <v>0</v>
      </c>
      <c r="GR92">
        <f t="shared" si="853"/>
        <v>0</v>
      </c>
      <c r="GS92">
        <f t="shared" si="854"/>
        <v>0</v>
      </c>
      <c r="GT92">
        <f t="shared" si="855"/>
        <v>0</v>
      </c>
      <c r="GU92">
        <f t="shared" si="856"/>
        <v>0</v>
      </c>
      <c r="GV92">
        <f t="shared" si="857"/>
        <v>0</v>
      </c>
      <c r="GW92">
        <f t="shared" si="858"/>
        <v>0</v>
      </c>
      <c r="GX92">
        <f t="shared" si="859"/>
        <v>0</v>
      </c>
      <c r="GY92">
        <f t="shared" si="860"/>
        <v>0</v>
      </c>
      <c r="GZ92">
        <f t="shared" si="861"/>
        <v>0</v>
      </c>
      <c r="HA92">
        <f t="shared" si="862"/>
        <v>0</v>
      </c>
      <c r="HB92">
        <f t="shared" si="863"/>
        <v>0</v>
      </c>
      <c r="HC92">
        <f t="shared" si="864"/>
        <v>0</v>
      </c>
      <c r="HD92">
        <f t="shared" si="865"/>
        <v>0</v>
      </c>
      <c r="HE92">
        <f t="shared" si="866"/>
        <v>0</v>
      </c>
      <c r="HF92">
        <f t="shared" si="867"/>
        <v>0</v>
      </c>
      <c r="HG92">
        <f t="shared" si="868"/>
        <v>0</v>
      </c>
      <c r="HH92">
        <f t="shared" si="869"/>
        <v>0</v>
      </c>
      <c r="HI92">
        <f t="shared" si="870"/>
        <v>0</v>
      </c>
      <c r="HK92" s="59" t="str">
        <f t="shared" si="467"/>
        <v/>
      </c>
      <c r="HN92">
        <f t="shared" si="330"/>
        <v>28</v>
      </c>
      <c r="HO92">
        <f t="shared" si="465"/>
        <v>107</v>
      </c>
      <c r="HQ92">
        <f>INDEX(Capacity!$S$3:$T$258,MATCH(MOD(INDEX(Capacity!$V$3:$W$258,MATCH(INDEX($CF91:$HI91,1,$HN91),Capacity!$V$3:$V$258,0),2)+HQ$65,255),Capacity!$S$3:$S$258,0),2)</f>
        <v>245</v>
      </c>
      <c r="HR92">
        <f>INDEX(Capacity!$S$3:$T$258,MATCH(MOD(INDEX(Capacity!$V$3:$W$258,MATCH(INDEX($CF91:$HI91,1,$HN91),Capacity!$V$3:$V$258,0),2)+HR$65,255),Capacity!$S$3:$S$258,0),2)</f>
        <v>164</v>
      </c>
      <c r="HS92">
        <f>INDEX(Capacity!$S$3:$T$258,MATCH(MOD(INDEX(Capacity!$V$3:$W$258,MATCH(INDEX($CF91:$HI91,1,$HN91),Capacity!$V$3:$V$258,0),2)+HS$65,255),Capacity!$S$3:$S$258,0),2)</f>
        <v>34</v>
      </c>
      <c r="HT92">
        <f>INDEX(Capacity!$S$3:$T$258,MATCH(MOD(INDEX(Capacity!$V$3:$W$258,MATCH(INDEX($CF91:$HI91,1,$HN91),Capacity!$V$3:$V$258,0),2)+HT$65,255),Capacity!$S$3:$S$258,0),2)</f>
        <v>218</v>
      </c>
      <c r="HU92">
        <f>INDEX(Capacity!$S$3:$T$258,MATCH(MOD(INDEX(Capacity!$V$3:$W$258,MATCH(INDEX($CF91:$HI91,1,$HN91),Capacity!$V$3:$V$258,0),2)+HU$65,255),Capacity!$S$3:$S$258,0),2)</f>
        <v>243</v>
      </c>
      <c r="HV92">
        <f>INDEX(Capacity!$S$3:$T$258,MATCH(MOD(INDEX(Capacity!$V$3:$W$258,MATCH(INDEX($CF91:$HI91,1,$HN91),Capacity!$V$3:$V$258,0),2)+HV$65,255),Capacity!$S$3:$S$258,0),2)</f>
        <v>240</v>
      </c>
      <c r="HW92">
        <f>INDEX(Capacity!$S$3:$T$258,MATCH(MOD(INDEX(Capacity!$V$3:$W$258,MATCH(INDEX($CF91:$HI91,1,$HN91),Capacity!$V$3:$V$258,0),2)+HW$65,255),Capacity!$S$3:$S$258,0),2)</f>
        <v>183</v>
      </c>
      <c r="HX92">
        <f>INDEX(Capacity!$S$3:$T$258,MATCH(MOD(INDEX(Capacity!$V$3:$W$258,MATCH(INDEX($CF91:$HI91,1,$HN91),Capacity!$V$3:$V$258,0),2)+HX$65,255),Capacity!$S$3:$S$258,0),2)</f>
        <v>113</v>
      </c>
      <c r="HY92">
        <f>INDEX(Capacity!$S$3:$T$258,MATCH(MOD(INDEX(Capacity!$V$3:$W$258,MATCH(INDEX($CF91:$HI91,1,$HN91),Capacity!$V$3:$V$258,0),2)+HY$65,255),Capacity!$S$3:$S$258,0),2)</f>
        <v>27</v>
      </c>
      <c r="HZ92">
        <f>INDEX(Capacity!$S$3:$T$258,MATCH(MOD(INDEX(Capacity!$V$3:$W$258,MATCH(INDEX($CF91:$HI91,1,$HN91),Capacity!$V$3:$V$258,0),2)+HZ$65,255),Capacity!$S$3:$S$258,0),2)</f>
        <v>118</v>
      </c>
      <c r="IA92">
        <f>INDEX(Capacity!$S$3:$T$258,MATCH(MOD(INDEX(Capacity!$V$3:$W$258,MATCH(INDEX($CF91:$HI91,1,$HN91),Capacity!$V$3:$V$258,0),2)+IA$65,255),Capacity!$S$3:$S$258,0),2)</f>
        <v>219</v>
      </c>
      <c r="IB92">
        <f>INDEX(Capacity!$S$3:$T$258,MATCH(MOD(INDEX(Capacity!$V$3:$W$258,MATCH(INDEX($CF91:$HI91,1,$HN91),Capacity!$V$3:$V$258,0),2)+IB$65,255),Capacity!$S$3:$S$258,0),2)</f>
        <v>127</v>
      </c>
      <c r="IC92">
        <f>INDEX(Capacity!$S$3:$T$258,MATCH(MOD(INDEX(Capacity!$V$3:$W$258,MATCH(INDEX($CF91:$HI91,1,$HN91),Capacity!$V$3:$V$258,0),2)+IC$65,255),Capacity!$S$3:$S$258,0),2)</f>
        <v>16</v>
      </c>
      <c r="ID92">
        <f>INDEX(Capacity!$S$3:$T$258,MATCH(MOD(INDEX(Capacity!$V$3:$W$258,MATCH(INDEX($CF91:$HI91,1,$HN91),Capacity!$V$3:$V$258,0),2)+ID$65,255),Capacity!$S$3:$S$258,0),2)</f>
        <v>21</v>
      </c>
      <c r="IE92">
        <f>INDEX(Capacity!$S$3:$T$258,MATCH(MOD(INDEX(Capacity!$V$3:$W$258,MATCH(INDEX($CF91:$HI91,1,$HN91),Capacity!$V$3:$V$258,0),2)+IE$65,255),Capacity!$S$3:$S$258,0),2)</f>
        <v>48</v>
      </c>
      <c r="IF92">
        <f>INDEX(Capacity!$S$3:$T$258,MATCH(MOD(INDEX(Capacity!$V$3:$W$258,MATCH(INDEX($CF91:$HI91,1,$HN91),Capacity!$V$3:$V$258,0),2)+IF$65,255),Capacity!$S$3:$S$258,0),2)</f>
        <v>158</v>
      </c>
      <c r="IG92">
        <f>INDEX(Capacity!$S$3:$T$258,MATCH(MOD(INDEX(Capacity!$V$3:$W$258,MATCH(INDEX($CF91:$HI91,1,$HN91),Capacity!$V$3:$V$258,0),2)+IG$65,255),Capacity!$S$3:$S$258,0),2)</f>
        <v>173</v>
      </c>
      <c r="IH92">
        <f>INDEX(Capacity!$S$3:$T$258,MATCH(MOD(INDEX(Capacity!$V$3:$W$258,MATCH(INDEX($CF91:$HI91,1,$HN91),Capacity!$V$3:$V$258,0),2)+IH$65,255),Capacity!$S$3:$S$258,0),2)</f>
        <v>69</v>
      </c>
      <c r="II92">
        <f>INDEX(Capacity!$S$3:$T$258,MATCH(MOD(INDEX(Capacity!$V$3:$W$258,MATCH(INDEX($CF91:$HI91,1,$HN91),Capacity!$V$3:$V$258,0),2)+II$65,255),Capacity!$S$3:$S$258,0),2)</f>
        <v>199</v>
      </c>
      <c r="IJ92">
        <f>INDEX(Capacity!$S$3:$T$258,MATCH(MOD(INDEX(Capacity!$V$3:$W$258,MATCH(INDEX($CF91:$HI91,1,$HN91),Capacity!$V$3:$V$258,0),2)+IJ$65,255),Capacity!$S$3:$S$258,0),2)</f>
        <v>250</v>
      </c>
      <c r="IK92">
        <f>INDEX(Capacity!$S$3:$T$258,MATCH(MOD(INDEX(Capacity!$V$3:$W$258,MATCH(INDEX($CF91:$HI91,1,$HN91),Capacity!$V$3:$V$258,0),2)+IK$65,255),Capacity!$S$3:$S$258,0),2)</f>
        <v>120</v>
      </c>
      <c r="IL92">
        <f>INDEX(Capacity!$S$3:$T$258,MATCH(MOD(INDEX(Capacity!$V$3:$W$258,MATCH(INDEX($CF91:$HI91,1,$HN91),Capacity!$V$3:$V$258,0),2)+IL$65,255),Capacity!$S$3:$S$258,0),2)</f>
        <v>143</v>
      </c>
      <c r="IM92">
        <f>INDEX(Capacity!$S$3:$T$258,MATCH(MOD(INDEX(Capacity!$V$3:$W$258,MATCH(INDEX($CF91:$HI91,1,$HN91),Capacity!$V$3:$V$258,0),2)+IM$65,255),Capacity!$S$3:$S$258,0),2)</f>
        <v>224</v>
      </c>
      <c r="IN92">
        <f>INDEX(Capacity!$S$3:$T$258,MATCH(MOD(INDEX(Capacity!$V$3:$W$258,MATCH(INDEX($CF91:$HI91,1,$HN91),Capacity!$V$3:$V$258,0),2)+IN$65,255),Capacity!$S$3:$S$258,0),2)</f>
        <v>23</v>
      </c>
      <c r="IO92">
        <f>INDEX(Capacity!$S$3:$T$258,MATCH(MOD(INDEX(Capacity!$V$3:$W$258,MATCH(INDEX($CF91:$HI91,1,$HN91),Capacity!$V$3:$V$258,0),2)+IO$65,255),Capacity!$S$3:$S$258,0),2)</f>
        <v>118</v>
      </c>
      <c r="IP92">
        <f>INDEX(Capacity!$S$3:$T$258,MATCH(MOD(INDEX(Capacity!$V$3:$W$258,MATCH(INDEX($CF91:$HI91,1,$HN91),Capacity!$V$3:$V$258,0),2)+IP$65,255),Capacity!$S$3:$S$258,0),2)</f>
        <v>50</v>
      </c>
      <c r="IQ92">
        <f>INDEX(Capacity!$S$3:$T$258,MATCH(MOD(INDEX(Capacity!$V$3:$W$258,MATCH(INDEX($CF91:$HI91,1,$HN91),Capacity!$V$3:$V$258,0),2)+IQ$65,255),Capacity!$S$3:$S$258,0),2)</f>
        <v>159</v>
      </c>
    </row>
    <row r="93" spans="83:251" x14ac:dyDescent="0.25">
      <c r="CE93" s="7">
        <f t="shared" si="466"/>
        <v>28</v>
      </c>
      <c r="CF93">
        <f t="shared" si="737"/>
        <v>0</v>
      </c>
      <c r="CG93">
        <f t="shared" si="738"/>
        <v>0</v>
      </c>
      <c r="CH93">
        <f t="shared" si="739"/>
        <v>0</v>
      </c>
      <c r="CI93">
        <f t="shared" si="740"/>
        <v>0</v>
      </c>
      <c r="CJ93">
        <f t="shared" si="741"/>
        <v>0</v>
      </c>
      <c r="CK93">
        <f t="shared" si="742"/>
        <v>0</v>
      </c>
      <c r="CL93">
        <f t="shared" si="743"/>
        <v>0</v>
      </c>
      <c r="CM93">
        <f t="shared" si="744"/>
        <v>0</v>
      </c>
      <c r="CN93">
        <f t="shared" si="745"/>
        <v>0</v>
      </c>
      <c r="CO93">
        <f t="shared" si="746"/>
        <v>0</v>
      </c>
      <c r="CP93">
        <f t="shared" si="747"/>
        <v>0</v>
      </c>
      <c r="CQ93">
        <f t="shared" si="748"/>
        <v>0</v>
      </c>
      <c r="CR93">
        <f t="shared" si="749"/>
        <v>0</v>
      </c>
      <c r="CS93">
        <f t="shared" si="750"/>
        <v>0</v>
      </c>
      <c r="CT93">
        <f t="shared" si="751"/>
        <v>0</v>
      </c>
      <c r="CU93">
        <f t="shared" si="752"/>
        <v>0</v>
      </c>
      <c r="CV93">
        <f t="shared" si="753"/>
        <v>0</v>
      </c>
      <c r="CW93">
        <f t="shared" si="754"/>
        <v>0</v>
      </c>
      <c r="CX93">
        <f t="shared" si="755"/>
        <v>0</v>
      </c>
      <c r="CY93">
        <f t="shared" si="756"/>
        <v>0</v>
      </c>
      <c r="CZ93">
        <f t="shared" si="757"/>
        <v>0</v>
      </c>
      <c r="DA93">
        <f t="shared" si="758"/>
        <v>0</v>
      </c>
      <c r="DB93">
        <f t="shared" si="759"/>
        <v>0</v>
      </c>
      <c r="DC93">
        <f t="shared" si="760"/>
        <v>0</v>
      </c>
      <c r="DD93">
        <f t="shared" si="761"/>
        <v>0</v>
      </c>
      <c r="DE93">
        <f t="shared" si="762"/>
        <v>0</v>
      </c>
      <c r="DF93">
        <f t="shared" si="763"/>
        <v>0</v>
      </c>
      <c r="DG93">
        <f t="shared" si="764"/>
        <v>0</v>
      </c>
      <c r="DH93">
        <f t="shared" si="765"/>
        <v>96</v>
      </c>
      <c r="DI93">
        <f t="shared" si="766"/>
        <v>94</v>
      </c>
      <c r="DJ93">
        <f t="shared" si="767"/>
        <v>138</v>
      </c>
      <c r="DK93">
        <f t="shared" si="768"/>
        <v>53</v>
      </c>
      <c r="DL93">
        <f t="shared" si="769"/>
        <v>127</v>
      </c>
      <c r="DM93">
        <f t="shared" si="770"/>
        <v>70</v>
      </c>
      <c r="DN93">
        <f t="shared" si="771"/>
        <v>236</v>
      </c>
      <c r="DO93">
        <f t="shared" si="772"/>
        <v>114</v>
      </c>
      <c r="DP93">
        <f t="shared" si="773"/>
        <v>218</v>
      </c>
      <c r="DQ93">
        <f t="shared" si="774"/>
        <v>97</v>
      </c>
      <c r="DR93">
        <f t="shared" si="775"/>
        <v>164</v>
      </c>
      <c r="DS93">
        <f t="shared" si="776"/>
        <v>131</v>
      </c>
      <c r="DT93">
        <f t="shared" si="777"/>
        <v>183</v>
      </c>
      <c r="DU93">
        <f t="shared" si="778"/>
        <v>223</v>
      </c>
      <c r="DV93">
        <f t="shared" si="779"/>
        <v>19</v>
      </c>
      <c r="DW93">
        <f t="shared" si="780"/>
        <v>234</v>
      </c>
      <c r="DX93">
        <f t="shared" si="781"/>
        <v>65</v>
      </c>
      <c r="DY93">
        <f t="shared" si="782"/>
        <v>253</v>
      </c>
      <c r="DZ93">
        <f t="shared" si="783"/>
        <v>115</v>
      </c>
      <c r="EA93">
        <f t="shared" si="784"/>
        <v>30</v>
      </c>
      <c r="EB93">
        <f t="shared" si="785"/>
        <v>199</v>
      </c>
      <c r="EC93">
        <f t="shared" si="786"/>
        <v>237</v>
      </c>
      <c r="ED93">
        <f t="shared" si="787"/>
        <v>149</v>
      </c>
      <c r="EE93">
        <f t="shared" si="788"/>
        <v>145</v>
      </c>
      <c r="EF93">
        <f t="shared" si="789"/>
        <v>138</v>
      </c>
      <c r="EG93">
        <f t="shared" si="790"/>
        <v>112</v>
      </c>
      <c r="EH93">
        <f t="shared" si="791"/>
        <v>236</v>
      </c>
      <c r="EI93">
        <f t="shared" si="792"/>
        <v>17</v>
      </c>
      <c r="EJ93">
        <f t="shared" si="793"/>
        <v>236</v>
      </c>
      <c r="EK93">
        <f t="shared" si="794"/>
        <v>17</v>
      </c>
      <c r="EL93">
        <f t="shared" si="795"/>
        <v>236</v>
      </c>
      <c r="EM93">
        <f t="shared" si="796"/>
        <v>17</v>
      </c>
      <c r="EN93">
        <f t="shared" si="797"/>
        <v>236</v>
      </c>
      <c r="EO93">
        <f t="shared" si="798"/>
        <v>17</v>
      </c>
      <c r="EP93">
        <f t="shared" si="799"/>
        <v>236</v>
      </c>
      <c r="EQ93">
        <f t="shared" si="800"/>
        <v>17</v>
      </c>
      <c r="ER93">
        <f t="shared" si="801"/>
        <v>236</v>
      </c>
      <c r="ES93">
        <f t="shared" si="802"/>
        <v>17</v>
      </c>
      <c r="ET93">
        <f t="shared" si="803"/>
        <v>236</v>
      </c>
      <c r="EU93">
        <f t="shared" si="804"/>
        <v>17</v>
      </c>
      <c r="EV93">
        <f t="shared" si="805"/>
        <v>236</v>
      </c>
      <c r="EW93">
        <f t="shared" si="806"/>
        <v>17</v>
      </c>
      <c r="EX93">
        <f t="shared" si="807"/>
        <v>236</v>
      </c>
      <c r="EY93">
        <f t="shared" si="808"/>
        <v>17</v>
      </c>
      <c r="EZ93">
        <f t="shared" si="809"/>
        <v>236</v>
      </c>
      <c r="FA93">
        <f t="shared" si="810"/>
        <v>17</v>
      </c>
      <c r="FB93">
        <f t="shared" si="811"/>
        <v>236</v>
      </c>
      <c r="FC93">
        <f t="shared" si="812"/>
        <v>17</v>
      </c>
      <c r="FD93">
        <f t="shared" si="813"/>
        <v>236</v>
      </c>
      <c r="FE93">
        <f t="shared" si="814"/>
        <v>17</v>
      </c>
      <c r="FF93">
        <f t="shared" si="815"/>
        <v>236</v>
      </c>
      <c r="FG93">
        <f t="shared" si="816"/>
        <v>17</v>
      </c>
      <c r="FH93">
        <f t="shared" si="817"/>
        <v>236</v>
      </c>
      <c r="FI93">
        <f t="shared" si="818"/>
        <v>17</v>
      </c>
      <c r="FJ93">
        <f t="shared" si="819"/>
        <v>236</v>
      </c>
      <c r="FK93">
        <f t="shared" si="820"/>
        <v>17</v>
      </c>
      <c r="FL93">
        <f t="shared" si="821"/>
        <v>236</v>
      </c>
      <c r="FM93">
        <f t="shared" si="822"/>
        <v>17</v>
      </c>
      <c r="FN93">
        <f t="shared" si="823"/>
        <v>236</v>
      </c>
      <c r="FO93">
        <f t="shared" si="824"/>
        <v>17</v>
      </c>
      <c r="FP93">
        <f t="shared" si="825"/>
        <v>236</v>
      </c>
      <c r="FQ93">
        <f t="shared" si="826"/>
        <v>17</v>
      </c>
      <c r="FR93">
        <f t="shared" si="827"/>
        <v>236</v>
      </c>
      <c r="FS93">
        <f t="shared" si="828"/>
        <v>17</v>
      </c>
      <c r="FT93">
        <f t="shared" si="829"/>
        <v>236</v>
      </c>
      <c r="FU93">
        <f t="shared" si="830"/>
        <v>17</v>
      </c>
      <c r="FV93">
        <f t="shared" si="831"/>
        <v>236</v>
      </c>
      <c r="FW93">
        <f t="shared" si="832"/>
        <v>17</v>
      </c>
      <c r="FX93">
        <f t="shared" si="833"/>
        <v>236</v>
      </c>
      <c r="FY93">
        <f t="shared" si="834"/>
        <v>17</v>
      </c>
      <c r="FZ93">
        <f t="shared" si="835"/>
        <v>236</v>
      </c>
      <c r="GA93">
        <f t="shared" si="836"/>
        <v>17</v>
      </c>
      <c r="GB93">
        <f t="shared" si="837"/>
        <v>236</v>
      </c>
      <c r="GC93">
        <f t="shared" si="838"/>
        <v>17</v>
      </c>
      <c r="GD93">
        <f t="shared" si="839"/>
        <v>236</v>
      </c>
      <c r="GE93">
        <f t="shared" si="840"/>
        <v>17</v>
      </c>
      <c r="GF93">
        <f t="shared" si="841"/>
        <v>236</v>
      </c>
      <c r="GG93">
        <f t="shared" si="842"/>
        <v>17</v>
      </c>
      <c r="GH93">
        <f t="shared" si="843"/>
        <v>236</v>
      </c>
      <c r="GI93">
        <f t="shared" si="844"/>
        <v>17</v>
      </c>
      <c r="GJ93">
        <f t="shared" si="845"/>
        <v>0</v>
      </c>
      <c r="GK93">
        <f t="shared" si="846"/>
        <v>0</v>
      </c>
      <c r="GL93">
        <f t="shared" si="847"/>
        <v>0</v>
      </c>
      <c r="GM93">
        <f t="shared" si="848"/>
        <v>0</v>
      </c>
      <c r="GN93">
        <f t="shared" si="849"/>
        <v>0</v>
      </c>
      <c r="GO93">
        <f t="shared" si="850"/>
        <v>0</v>
      </c>
      <c r="GP93">
        <f t="shared" si="851"/>
        <v>0</v>
      </c>
      <c r="GQ93">
        <f t="shared" si="852"/>
        <v>0</v>
      </c>
      <c r="GR93">
        <f t="shared" si="853"/>
        <v>0</v>
      </c>
      <c r="GS93">
        <f t="shared" si="854"/>
        <v>0</v>
      </c>
      <c r="GT93">
        <f t="shared" si="855"/>
        <v>0</v>
      </c>
      <c r="GU93">
        <f t="shared" si="856"/>
        <v>0</v>
      </c>
      <c r="GV93">
        <f t="shared" si="857"/>
        <v>0</v>
      </c>
      <c r="GW93">
        <f t="shared" si="858"/>
        <v>0</v>
      </c>
      <c r="GX93">
        <f t="shared" si="859"/>
        <v>0</v>
      </c>
      <c r="GY93">
        <f t="shared" si="860"/>
        <v>0</v>
      </c>
      <c r="GZ93">
        <f t="shared" si="861"/>
        <v>0</v>
      </c>
      <c r="HA93">
        <f t="shared" si="862"/>
        <v>0</v>
      </c>
      <c r="HB93">
        <f t="shared" si="863"/>
        <v>0</v>
      </c>
      <c r="HC93">
        <f t="shared" si="864"/>
        <v>0</v>
      </c>
      <c r="HD93">
        <f t="shared" si="865"/>
        <v>0</v>
      </c>
      <c r="HE93">
        <f t="shared" si="866"/>
        <v>0</v>
      </c>
      <c r="HF93">
        <f t="shared" si="867"/>
        <v>0</v>
      </c>
      <c r="HG93">
        <f t="shared" si="868"/>
        <v>0</v>
      </c>
      <c r="HH93">
        <f t="shared" si="869"/>
        <v>0</v>
      </c>
      <c r="HI93">
        <f t="shared" si="870"/>
        <v>0</v>
      </c>
      <c r="HK93" s="59" t="str">
        <f t="shared" si="467"/>
        <v/>
      </c>
      <c r="HN93">
        <f t="shared" si="330"/>
        <v>29</v>
      </c>
      <c r="HO93">
        <f t="shared" si="465"/>
        <v>106</v>
      </c>
      <c r="HQ93">
        <f>INDEX(Capacity!$S$3:$T$258,MATCH(MOD(INDEX(Capacity!$V$3:$W$258,MATCH(INDEX($CF92:$HI92,1,$HN92),Capacity!$V$3:$V$258,0),2)+HQ$65,255),Capacity!$S$3:$S$258,0),2)</f>
        <v>216</v>
      </c>
      <c r="HR93">
        <f>INDEX(Capacity!$S$3:$T$258,MATCH(MOD(INDEX(Capacity!$V$3:$W$258,MATCH(INDEX($CF92:$HI92,1,$HN92),Capacity!$V$3:$V$258,0),2)+HR$65,255),Capacity!$S$3:$S$258,0),2)</f>
        <v>229</v>
      </c>
      <c r="HS93">
        <f>INDEX(Capacity!$S$3:$T$258,MATCH(MOD(INDEX(Capacity!$V$3:$W$258,MATCH(INDEX($CF92:$HI92,1,$HN92),Capacity!$V$3:$V$258,0),2)+HS$65,255),Capacity!$S$3:$S$258,0),2)</f>
        <v>118</v>
      </c>
      <c r="HT93">
        <f>INDEX(Capacity!$S$3:$T$258,MATCH(MOD(INDEX(Capacity!$V$3:$W$258,MATCH(INDEX($CF92:$HI92,1,$HN92),Capacity!$V$3:$V$258,0),2)+HT$65,255),Capacity!$S$3:$S$258,0),2)</f>
        <v>57</v>
      </c>
      <c r="HU93">
        <f>INDEX(Capacity!$S$3:$T$258,MATCH(MOD(INDEX(Capacity!$V$3:$W$258,MATCH(INDEX($CF92:$HI92,1,$HN92),Capacity!$V$3:$V$258,0),2)+HU$65,255),Capacity!$S$3:$S$258,0),2)</f>
        <v>71</v>
      </c>
      <c r="HV93">
        <f>INDEX(Capacity!$S$3:$T$258,MATCH(MOD(INDEX(Capacity!$V$3:$W$258,MATCH(INDEX($CF92:$HI92,1,$HN92),Capacity!$V$3:$V$258,0),2)+HV$65,255),Capacity!$S$3:$S$258,0),2)</f>
        <v>134</v>
      </c>
      <c r="HW93">
        <f>INDEX(Capacity!$S$3:$T$258,MATCH(MOD(INDEX(Capacity!$V$3:$W$258,MATCH(INDEX($CF92:$HI92,1,$HN92),Capacity!$V$3:$V$258,0),2)+HW$65,255),Capacity!$S$3:$S$258,0),2)</f>
        <v>171</v>
      </c>
      <c r="HX93">
        <f>INDEX(Capacity!$S$3:$T$258,MATCH(MOD(INDEX(Capacity!$V$3:$W$258,MATCH(INDEX($CF92:$HI92,1,$HN92),Capacity!$V$3:$V$258,0),2)+HX$65,255),Capacity!$S$3:$S$258,0),2)</f>
        <v>62</v>
      </c>
      <c r="HY93">
        <f>INDEX(Capacity!$S$3:$T$258,MATCH(MOD(INDEX(Capacity!$V$3:$W$258,MATCH(INDEX($CF92:$HI92,1,$HN92),Capacity!$V$3:$V$258,0),2)+HY$65,255),Capacity!$S$3:$S$258,0),2)</f>
        <v>135</v>
      </c>
      <c r="HZ93">
        <f>INDEX(Capacity!$S$3:$T$258,MATCH(MOD(INDEX(Capacity!$V$3:$W$258,MATCH(INDEX($CF92:$HI92,1,$HN92),Capacity!$V$3:$V$258,0),2)+HZ$65,255),Capacity!$S$3:$S$258,0),2)</f>
        <v>21</v>
      </c>
      <c r="IA93">
        <f>INDEX(Capacity!$S$3:$T$258,MATCH(MOD(INDEX(Capacity!$V$3:$W$258,MATCH(INDEX($CF92:$HI92,1,$HN92),Capacity!$V$3:$V$258,0),2)+IA$65,255),Capacity!$S$3:$S$258,0),2)</f>
        <v>141</v>
      </c>
      <c r="IB93">
        <f>INDEX(Capacity!$S$3:$T$258,MATCH(MOD(INDEX(Capacity!$V$3:$W$258,MATCH(INDEX($CF92:$HI92,1,$HN92),Capacity!$V$3:$V$258,0),2)+IB$65,255),Capacity!$S$3:$S$258,0),2)</f>
        <v>104</v>
      </c>
      <c r="IC93">
        <f>INDEX(Capacity!$S$3:$T$258,MATCH(MOD(INDEX(Capacity!$V$3:$W$258,MATCH(INDEX($CF92:$HI92,1,$HN92),Capacity!$V$3:$V$258,0),2)+IC$65,255),Capacity!$S$3:$S$258,0),2)</f>
        <v>143</v>
      </c>
      <c r="ID93">
        <f>INDEX(Capacity!$S$3:$T$258,MATCH(MOD(INDEX(Capacity!$V$3:$W$258,MATCH(INDEX($CF92:$HI92,1,$HN92),Capacity!$V$3:$V$258,0),2)+ID$65,255),Capacity!$S$3:$S$258,0),2)</f>
        <v>209</v>
      </c>
      <c r="IE93">
        <f>INDEX(Capacity!$S$3:$T$258,MATCH(MOD(INDEX(Capacity!$V$3:$W$258,MATCH(INDEX($CF92:$HI92,1,$HN92),Capacity!$V$3:$V$258,0),2)+IE$65,255),Capacity!$S$3:$S$258,0),2)</f>
        <v>140</v>
      </c>
      <c r="IF93">
        <f>INDEX(Capacity!$S$3:$T$258,MATCH(MOD(INDEX(Capacity!$V$3:$W$258,MATCH(INDEX($CF92:$HI92,1,$HN92),Capacity!$V$3:$V$258,0),2)+IF$65,255),Capacity!$S$3:$S$258,0),2)</f>
        <v>213</v>
      </c>
      <c r="IG93">
        <f>INDEX(Capacity!$S$3:$T$258,MATCH(MOD(INDEX(Capacity!$V$3:$W$258,MATCH(INDEX($CF92:$HI92,1,$HN92),Capacity!$V$3:$V$258,0),2)+IG$65,255),Capacity!$S$3:$S$258,0),2)</f>
        <v>152</v>
      </c>
      <c r="IH93">
        <f>INDEX(Capacity!$S$3:$T$258,MATCH(MOD(INDEX(Capacity!$V$3:$W$258,MATCH(INDEX($CF92:$HI92,1,$HN92),Capacity!$V$3:$V$258,0),2)+IH$65,255),Capacity!$S$3:$S$258,0),2)</f>
        <v>88</v>
      </c>
      <c r="II93">
        <f>INDEX(Capacity!$S$3:$T$258,MATCH(MOD(INDEX(Capacity!$V$3:$W$258,MATCH(INDEX($CF92:$HI92,1,$HN92),Capacity!$V$3:$V$258,0),2)+II$65,255),Capacity!$S$3:$S$258,0),2)</f>
        <v>33</v>
      </c>
      <c r="IJ93">
        <f>INDEX(Capacity!$S$3:$T$258,MATCH(MOD(INDEX(Capacity!$V$3:$W$258,MATCH(INDEX($CF92:$HI92,1,$HN92),Capacity!$V$3:$V$258,0),2)+IJ$65,255),Capacity!$S$3:$S$258,0),2)</f>
        <v>58</v>
      </c>
      <c r="IK93">
        <f>INDEX(Capacity!$S$3:$T$258,MATCH(MOD(INDEX(Capacity!$V$3:$W$258,MATCH(INDEX($CF92:$HI92,1,$HN92),Capacity!$V$3:$V$258,0),2)+IK$65,255),Capacity!$S$3:$S$258,0),2)</f>
        <v>67</v>
      </c>
      <c r="IL93">
        <f>INDEX(Capacity!$S$3:$T$258,MATCH(MOD(INDEX(Capacity!$V$3:$W$258,MATCH(INDEX($CF92:$HI92,1,$HN92),Capacity!$V$3:$V$258,0),2)+IL$65,255),Capacity!$S$3:$S$258,0),2)</f>
        <v>238</v>
      </c>
      <c r="IM93">
        <f>INDEX(Capacity!$S$3:$T$258,MATCH(MOD(INDEX(Capacity!$V$3:$W$258,MATCH(INDEX($CF92:$HI92,1,$HN92),Capacity!$V$3:$V$258,0),2)+IM$65,255),Capacity!$S$3:$S$258,0),2)</f>
        <v>9</v>
      </c>
      <c r="IN93">
        <f>INDEX(Capacity!$S$3:$T$258,MATCH(MOD(INDEX(Capacity!$V$3:$W$258,MATCH(INDEX($CF92:$HI92,1,$HN92),Capacity!$V$3:$V$258,0),2)+IN$65,255),Capacity!$S$3:$S$258,0),2)</f>
        <v>164</v>
      </c>
      <c r="IO93">
        <f>INDEX(Capacity!$S$3:$T$258,MATCH(MOD(INDEX(Capacity!$V$3:$W$258,MATCH(INDEX($CF92:$HI92,1,$HN92),Capacity!$V$3:$V$258,0),2)+IO$65,255),Capacity!$S$3:$S$258,0),2)</f>
        <v>21</v>
      </c>
      <c r="IP93">
        <f>INDEX(Capacity!$S$3:$T$258,MATCH(MOD(INDEX(Capacity!$V$3:$W$258,MATCH(INDEX($CF92:$HI92,1,$HN92),Capacity!$V$3:$V$258,0),2)+IP$65,255),Capacity!$S$3:$S$258,0),2)</f>
        <v>249</v>
      </c>
      <c r="IQ93">
        <f>INDEX(Capacity!$S$3:$T$258,MATCH(MOD(INDEX(Capacity!$V$3:$W$258,MATCH(INDEX($CF92:$HI92,1,$HN92),Capacity!$V$3:$V$258,0),2)+IQ$65,255),Capacity!$S$3:$S$258,0),2)</f>
        <v>97</v>
      </c>
    </row>
    <row r="94" spans="83:251" x14ac:dyDescent="0.25">
      <c r="CE94" s="7">
        <f t="shared" si="466"/>
        <v>29</v>
      </c>
      <c r="CF94">
        <f t="shared" si="737"/>
        <v>0</v>
      </c>
      <c r="CG94">
        <f t="shared" si="738"/>
        <v>0</v>
      </c>
      <c r="CH94">
        <f t="shared" si="739"/>
        <v>0</v>
      </c>
      <c r="CI94">
        <f t="shared" si="740"/>
        <v>0</v>
      </c>
      <c r="CJ94">
        <f t="shared" si="741"/>
        <v>0</v>
      </c>
      <c r="CK94">
        <f t="shared" si="742"/>
        <v>0</v>
      </c>
      <c r="CL94">
        <f t="shared" si="743"/>
        <v>0</v>
      </c>
      <c r="CM94">
        <f t="shared" si="744"/>
        <v>0</v>
      </c>
      <c r="CN94">
        <f t="shared" si="745"/>
        <v>0</v>
      </c>
      <c r="CO94">
        <f t="shared" si="746"/>
        <v>0</v>
      </c>
      <c r="CP94">
        <f t="shared" si="747"/>
        <v>0</v>
      </c>
      <c r="CQ94">
        <f t="shared" si="748"/>
        <v>0</v>
      </c>
      <c r="CR94">
        <f t="shared" si="749"/>
        <v>0</v>
      </c>
      <c r="CS94">
        <f t="shared" si="750"/>
        <v>0</v>
      </c>
      <c r="CT94">
        <f t="shared" si="751"/>
        <v>0</v>
      </c>
      <c r="CU94">
        <f t="shared" si="752"/>
        <v>0</v>
      </c>
      <c r="CV94">
        <f t="shared" si="753"/>
        <v>0</v>
      </c>
      <c r="CW94">
        <f t="shared" si="754"/>
        <v>0</v>
      </c>
      <c r="CX94">
        <f t="shared" si="755"/>
        <v>0</v>
      </c>
      <c r="CY94">
        <f t="shared" si="756"/>
        <v>0</v>
      </c>
      <c r="CZ94">
        <f t="shared" si="757"/>
        <v>0</v>
      </c>
      <c r="DA94">
        <f t="shared" si="758"/>
        <v>0</v>
      </c>
      <c r="DB94">
        <f t="shared" si="759"/>
        <v>0</v>
      </c>
      <c r="DC94">
        <f t="shared" si="760"/>
        <v>0</v>
      </c>
      <c r="DD94">
        <f t="shared" si="761"/>
        <v>0</v>
      </c>
      <c r="DE94">
        <f t="shared" si="762"/>
        <v>0</v>
      </c>
      <c r="DF94">
        <f t="shared" si="763"/>
        <v>0</v>
      </c>
      <c r="DG94">
        <f t="shared" si="764"/>
        <v>0</v>
      </c>
      <c r="DH94">
        <f t="shared" si="765"/>
        <v>0</v>
      </c>
      <c r="DI94">
        <f t="shared" si="766"/>
        <v>190</v>
      </c>
      <c r="DJ94">
        <f t="shared" si="767"/>
        <v>248</v>
      </c>
      <c r="DK94">
        <f t="shared" si="768"/>
        <v>144</v>
      </c>
      <c r="DL94">
        <f t="shared" si="769"/>
        <v>226</v>
      </c>
      <c r="DM94">
        <f t="shared" si="770"/>
        <v>43</v>
      </c>
      <c r="DN94">
        <f t="shared" si="771"/>
        <v>149</v>
      </c>
      <c r="DO94">
        <f t="shared" si="772"/>
        <v>32</v>
      </c>
      <c r="DP94">
        <f t="shared" si="773"/>
        <v>249</v>
      </c>
      <c r="DQ94">
        <f t="shared" si="774"/>
        <v>158</v>
      </c>
      <c r="DR94">
        <f t="shared" si="775"/>
        <v>81</v>
      </c>
      <c r="DS94">
        <f t="shared" si="776"/>
        <v>150</v>
      </c>
      <c r="DT94">
        <f t="shared" si="777"/>
        <v>222</v>
      </c>
      <c r="DU94">
        <f t="shared" si="778"/>
        <v>187</v>
      </c>
      <c r="DV94">
        <f t="shared" si="779"/>
        <v>168</v>
      </c>
      <c r="DW94">
        <f t="shared" si="780"/>
        <v>171</v>
      </c>
      <c r="DX94">
        <f t="shared" si="781"/>
        <v>75</v>
      </c>
      <c r="DY94">
        <f t="shared" si="782"/>
        <v>73</v>
      </c>
      <c r="DZ94">
        <f t="shared" si="783"/>
        <v>8</v>
      </c>
      <c r="EA94">
        <f t="shared" si="784"/>
        <v>105</v>
      </c>
      <c r="EB94">
        <f t="shared" si="785"/>
        <v>127</v>
      </c>
      <c r="EC94">
        <f t="shared" si="786"/>
        <v>149</v>
      </c>
      <c r="ED94">
        <f t="shared" si="787"/>
        <v>145</v>
      </c>
      <c r="EE94">
        <f t="shared" si="788"/>
        <v>85</v>
      </c>
      <c r="EF94">
        <f t="shared" si="789"/>
        <v>117</v>
      </c>
      <c r="EG94">
        <f t="shared" si="790"/>
        <v>107</v>
      </c>
      <c r="EH94">
        <f t="shared" si="791"/>
        <v>253</v>
      </c>
      <c r="EI94">
        <f t="shared" si="792"/>
        <v>17</v>
      </c>
      <c r="EJ94">
        <f t="shared" si="793"/>
        <v>236</v>
      </c>
      <c r="EK94">
        <f t="shared" si="794"/>
        <v>17</v>
      </c>
      <c r="EL94">
        <f t="shared" si="795"/>
        <v>236</v>
      </c>
      <c r="EM94">
        <f t="shared" si="796"/>
        <v>17</v>
      </c>
      <c r="EN94">
        <f t="shared" si="797"/>
        <v>236</v>
      </c>
      <c r="EO94">
        <f t="shared" si="798"/>
        <v>17</v>
      </c>
      <c r="EP94">
        <f t="shared" si="799"/>
        <v>236</v>
      </c>
      <c r="EQ94">
        <f t="shared" si="800"/>
        <v>17</v>
      </c>
      <c r="ER94">
        <f t="shared" si="801"/>
        <v>236</v>
      </c>
      <c r="ES94">
        <f t="shared" si="802"/>
        <v>17</v>
      </c>
      <c r="ET94">
        <f t="shared" si="803"/>
        <v>236</v>
      </c>
      <c r="EU94">
        <f t="shared" si="804"/>
        <v>17</v>
      </c>
      <c r="EV94">
        <f t="shared" si="805"/>
        <v>236</v>
      </c>
      <c r="EW94">
        <f t="shared" si="806"/>
        <v>17</v>
      </c>
      <c r="EX94">
        <f t="shared" si="807"/>
        <v>236</v>
      </c>
      <c r="EY94">
        <f t="shared" si="808"/>
        <v>17</v>
      </c>
      <c r="EZ94">
        <f t="shared" si="809"/>
        <v>236</v>
      </c>
      <c r="FA94">
        <f t="shared" si="810"/>
        <v>17</v>
      </c>
      <c r="FB94">
        <f t="shared" si="811"/>
        <v>236</v>
      </c>
      <c r="FC94">
        <f t="shared" si="812"/>
        <v>17</v>
      </c>
      <c r="FD94">
        <f t="shared" si="813"/>
        <v>236</v>
      </c>
      <c r="FE94">
        <f t="shared" si="814"/>
        <v>17</v>
      </c>
      <c r="FF94">
        <f t="shared" si="815"/>
        <v>236</v>
      </c>
      <c r="FG94">
        <f t="shared" si="816"/>
        <v>17</v>
      </c>
      <c r="FH94">
        <f t="shared" si="817"/>
        <v>236</v>
      </c>
      <c r="FI94">
        <f t="shared" si="818"/>
        <v>17</v>
      </c>
      <c r="FJ94">
        <f t="shared" si="819"/>
        <v>236</v>
      </c>
      <c r="FK94">
        <f t="shared" si="820"/>
        <v>17</v>
      </c>
      <c r="FL94">
        <f t="shared" si="821"/>
        <v>236</v>
      </c>
      <c r="FM94">
        <f t="shared" si="822"/>
        <v>17</v>
      </c>
      <c r="FN94">
        <f t="shared" si="823"/>
        <v>236</v>
      </c>
      <c r="FO94">
        <f t="shared" si="824"/>
        <v>17</v>
      </c>
      <c r="FP94">
        <f t="shared" si="825"/>
        <v>236</v>
      </c>
      <c r="FQ94">
        <f t="shared" si="826"/>
        <v>17</v>
      </c>
      <c r="FR94">
        <f t="shared" si="827"/>
        <v>236</v>
      </c>
      <c r="FS94">
        <f t="shared" si="828"/>
        <v>17</v>
      </c>
      <c r="FT94">
        <f t="shared" si="829"/>
        <v>236</v>
      </c>
      <c r="FU94">
        <f t="shared" si="830"/>
        <v>17</v>
      </c>
      <c r="FV94">
        <f t="shared" si="831"/>
        <v>236</v>
      </c>
      <c r="FW94">
        <f t="shared" si="832"/>
        <v>17</v>
      </c>
      <c r="FX94">
        <f t="shared" si="833"/>
        <v>236</v>
      </c>
      <c r="FY94">
        <f t="shared" si="834"/>
        <v>17</v>
      </c>
      <c r="FZ94">
        <f t="shared" si="835"/>
        <v>236</v>
      </c>
      <c r="GA94">
        <f t="shared" si="836"/>
        <v>17</v>
      </c>
      <c r="GB94">
        <f t="shared" si="837"/>
        <v>236</v>
      </c>
      <c r="GC94">
        <f t="shared" si="838"/>
        <v>17</v>
      </c>
      <c r="GD94">
        <f t="shared" si="839"/>
        <v>236</v>
      </c>
      <c r="GE94">
        <f t="shared" si="840"/>
        <v>17</v>
      </c>
      <c r="GF94">
        <f t="shared" si="841"/>
        <v>236</v>
      </c>
      <c r="GG94">
        <f t="shared" si="842"/>
        <v>17</v>
      </c>
      <c r="GH94">
        <f t="shared" si="843"/>
        <v>236</v>
      </c>
      <c r="GI94">
        <f t="shared" si="844"/>
        <v>17</v>
      </c>
      <c r="GJ94">
        <f t="shared" si="845"/>
        <v>0</v>
      </c>
      <c r="GK94">
        <f t="shared" si="846"/>
        <v>0</v>
      </c>
      <c r="GL94">
        <f t="shared" si="847"/>
        <v>0</v>
      </c>
      <c r="GM94">
        <f t="shared" si="848"/>
        <v>0</v>
      </c>
      <c r="GN94">
        <f t="shared" si="849"/>
        <v>0</v>
      </c>
      <c r="GO94">
        <f t="shared" si="850"/>
        <v>0</v>
      </c>
      <c r="GP94">
        <f t="shared" si="851"/>
        <v>0</v>
      </c>
      <c r="GQ94">
        <f t="shared" si="852"/>
        <v>0</v>
      </c>
      <c r="GR94">
        <f t="shared" si="853"/>
        <v>0</v>
      </c>
      <c r="GS94">
        <f t="shared" si="854"/>
        <v>0</v>
      </c>
      <c r="GT94">
        <f t="shared" si="855"/>
        <v>0</v>
      </c>
      <c r="GU94">
        <f t="shared" si="856"/>
        <v>0</v>
      </c>
      <c r="GV94">
        <f t="shared" si="857"/>
        <v>0</v>
      </c>
      <c r="GW94">
        <f t="shared" si="858"/>
        <v>0</v>
      </c>
      <c r="GX94">
        <f t="shared" si="859"/>
        <v>0</v>
      </c>
      <c r="GY94">
        <f t="shared" si="860"/>
        <v>0</v>
      </c>
      <c r="GZ94">
        <f t="shared" si="861"/>
        <v>0</v>
      </c>
      <c r="HA94">
        <f t="shared" si="862"/>
        <v>0</v>
      </c>
      <c r="HB94">
        <f t="shared" si="863"/>
        <v>0</v>
      </c>
      <c r="HC94">
        <f t="shared" si="864"/>
        <v>0</v>
      </c>
      <c r="HD94">
        <f t="shared" si="865"/>
        <v>0</v>
      </c>
      <c r="HE94">
        <f t="shared" si="866"/>
        <v>0</v>
      </c>
      <c r="HF94">
        <f t="shared" si="867"/>
        <v>0</v>
      </c>
      <c r="HG94">
        <f t="shared" si="868"/>
        <v>0</v>
      </c>
      <c r="HH94">
        <f t="shared" si="869"/>
        <v>0</v>
      </c>
      <c r="HI94">
        <f t="shared" si="870"/>
        <v>0</v>
      </c>
      <c r="HK94" s="59" t="str">
        <f t="shared" si="467"/>
        <v/>
      </c>
      <c r="HN94">
        <f t="shared" si="330"/>
        <v>30</v>
      </c>
      <c r="HO94">
        <f t="shared" si="465"/>
        <v>105</v>
      </c>
      <c r="HQ94">
        <f>INDEX(Capacity!$S$3:$T$258,MATCH(MOD(INDEX(Capacity!$V$3:$W$258,MATCH(INDEX($CF93:$HI93,1,$HN93),Capacity!$V$3:$V$258,0),2)+HQ$65,255),Capacity!$S$3:$S$258,0),2)</f>
        <v>96</v>
      </c>
      <c r="HR94">
        <f>INDEX(Capacity!$S$3:$T$258,MATCH(MOD(INDEX(Capacity!$V$3:$W$258,MATCH(INDEX($CF93:$HI93,1,$HN93),Capacity!$V$3:$V$258,0),2)+HR$65,255),Capacity!$S$3:$S$258,0),2)</f>
        <v>224</v>
      </c>
      <c r="HS94">
        <f>INDEX(Capacity!$S$3:$T$258,MATCH(MOD(INDEX(Capacity!$V$3:$W$258,MATCH(INDEX($CF93:$HI93,1,$HN93),Capacity!$V$3:$V$258,0),2)+HS$65,255),Capacity!$S$3:$S$258,0),2)</f>
        <v>114</v>
      </c>
      <c r="HT94">
        <f>INDEX(Capacity!$S$3:$T$258,MATCH(MOD(INDEX(Capacity!$V$3:$W$258,MATCH(INDEX($CF93:$HI93,1,$HN93),Capacity!$V$3:$V$258,0),2)+HT$65,255),Capacity!$S$3:$S$258,0),2)</f>
        <v>165</v>
      </c>
      <c r="HU94">
        <f>INDEX(Capacity!$S$3:$T$258,MATCH(MOD(INDEX(Capacity!$V$3:$W$258,MATCH(INDEX($CF93:$HI93,1,$HN93),Capacity!$V$3:$V$258,0),2)+HU$65,255),Capacity!$S$3:$S$258,0),2)</f>
        <v>157</v>
      </c>
      <c r="HV94">
        <f>INDEX(Capacity!$S$3:$T$258,MATCH(MOD(INDEX(Capacity!$V$3:$W$258,MATCH(INDEX($CF93:$HI93,1,$HN93),Capacity!$V$3:$V$258,0),2)+HV$65,255),Capacity!$S$3:$S$258,0),2)</f>
        <v>109</v>
      </c>
      <c r="HW94">
        <f>INDEX(Capacity!$S$3:$T$258,MATCH(MOD(INDEX(Capacity!$V$3:$W$258,MATCH(INDEX($CF93:$HI93,1,$HN93),Capacity!$V$3:$V$258,0),2)+HW$65,255),Capacity!$S$3:$S$258,0),2)</f>
        <v>121</v>
      </c>
      <c r="HX94">
        <f>INDEX(Capacity!$S$3:$T$258,MATCH(MOD(INDEX(Capacity!$V$3:$W$258,MATCH(INDEX($CF93:$HI93,1,$HN93),Capacity!$V$3:$V$258,0),2)+HX$65,255),Capacity!$S$3:$S$258,0),2)</f>
        <v>82</v>
      </c>
      <c r="HY94">
        <f>INDEX(Capacity!$S$3:$T$258,MATCH(MOD(INDEX(Capacity!$V$3:$W$258,MATCH(INDEX($CF93:$HI93,1,$HN93),Capacity!$V$3:$V$258,0),2)+HY$65,255),Capacity!$S$3:$S$258,0),2)</f>
        <v>35</v>
      </c>
      <c r="HZ94">
        <f>INDEX(Capacity!$S$3:$T$258,MATCH(MOD(INDEX(Capacity!$V$3:$W$258,MATCH(INDEX($CF93:$HI93,1,$HN93),Capacity!$V$3:$V$258,0),2)+HZ$65,255),Capacity!$S$3:$S$258,0),2)</f>
        <v>255</v>
      </c>
      <c r="IA94">
        <f>INDEX(Capacity!$S$3:$T$258,MATCH(MOD(INDEX(Capacity!$V$3:$W$258,MATCH(INDEX($CF93:$HI93,1,$HN93),Capacity!$V$3:$V$258,0),2)+IA$65,255),Capacity!$S$3:$S$258,0),2)</f>
        <v>245</v>
      </c>
      <c r="IB94">
        <f>INDEX(Capacity!$S$3:$T$258,MATCH(MOD(INDEX(Capacity!$V$3:$W$258,MATCH(INDEX($CF93:$HI93,1,$HN93),Capacity!$V$3:$V$258,0),2)+IB$65,255),Capacity!$S$3:$S$258,0),2)</f>
        <v>21</v>
      </c>
      <c r="IC94">
        <f>INDEX(Capacity!$S$3:$T$258,MATCH(MOD(INDEX(Capacity!$V$3:$W$258,MATCH(INDEX($CF93:$HI93,1,$HN93),Capacity!$V$3:$V$258,0),2)+IC$65,255),Capacity!$S$3:$S$258,0),2)</f>
        <v>105</v>
      </c>
      <c r="ID94">
        <f>INDEX(Capacity!$S$3:$T$258,MATCH(MOD(INDEX(Capacity!$V$3:$W$258,MATCH(INDEX($CF93:$HI93,1,$HN93),Capacity!$V$3:$V$258,0),2)+ID$65,255),Capacity!$S$3:$S$258,0),2)</f>
        <v>100</v>
      </c>
      <c r="IE94">
        <f>INDEX(Capacity!$S$3:$T$258,MATCH(MOD(INDEX(Capacity!$V$3:$W$258,MATCH(INDEX($CF93:$HI93,1,$HN93),Capacity!$V$3:$V$258,0),2)+IE$65,255),Capacity!$S$3:$S$258,0),2)</f>
        <v>187</v>
      </c>
      <c r="IF94">
        <f>INDEX(Capacity!$S$3:$T$258,MATCH(MOD(INDEX(Capacity!$V$3:$W$258,MATCH(INDEX($CF93:$HI93,1,$HN93),Capacity!$V$3:$V$258,0),2)+IF$65,255),Capacity!$S$3:$S$258,0),2)</f>
        <v>65</v>
      </c>
      <c r="IG94">
        <f>INDEX(Capacity!$S$3:$T$258,MATCH(MOD(INDEX(Capacity!$V$3:$W$258,MATCH(INDEX($CF93:$HI93,1,$HN93),Capacity!$V$3:$V$258,0),2)+IG$65,255),Capacity!$S$3:$S$258,0),2)</f>
        <v>10</v>
      </c>
      <c r="IH94">
        <f>INDEX(Capacity!$S$3:$T$258,MATCH(MOD(INDEX(Capacity!$V$3:$W$258,MATCH(INDEX($CF93:$HI93,1,$HN93),Capacity!$V$3:$V$258,0),2)+IH$65,255),Capacity!$S$3:$S$258,0),2)</f>
        <v>180</v>
      </c>
      <c r="II94">
        <f>INDEX(Capacity!$S$3:$T$258,MATCH(MOD(INDEX(Capacity!$V$3:$W$258,MATCH(INDEX($CF93:$HI93,1,$HN93),Capacity!$V$3:$V$258,0),2)+II$65,255),Capacity!$S$3:$S$258,0),2)</f>
        <v>123</v>
      </c>
      <c r="IJ94">
        <f>INDEX(Capacity!$S$3:$T$258,MATCH(MOD(INDEX(Capacity!$V$3:$W$258,MATCH(INDEX($CF93:$HI93,1,$HN93),Capacity!$V$3:$V$258,0),2)+IJ$65,255),Capacity!$S$3:$S$258,0),2)</f>
        <v>119</v>
      </c>
      <c r="IK94">
        <f>INDEX(Capacity!$S$3:$T$258,MATCH(MOD(INDEX(Capacity!$V$3:$W$258,MATCH(INDEX($CF93:$HI93,1,$HN93),Capacity!$V$3:$V$258,0),2)+IK$65,255),Capacity!$S$3:$S$258,0),2)</f>
        <v>184</v>
      </c>
      <c r="IL94">
        <f>INDEX(Capacity!$S$3:$T$258,MATCH(MOD(INDEX(Capacity!$V$3:$W$258,MATCH(INDEX($CF93:$HI93,1,$HN93),Capacity!$V$3:$V$258,0),2)+IL$65,255),Capacity!$S$3:$S$258,0),2)</f>
        <v>120</v>
      </c>
      <c r="IM94">
        <f>INDEX(Capacity!$S$3:$T$258,MATCH(MOD(INDEX(Capacity!$V$3:$W$258,MATCH(INDEX($CF93:$HI93,1,$HN93),Capacity!$V$3:$V$258,0),2)+IM$65,255),Capacity!$S$3:$S$258,0),2)</f>
        <v>4</v>
      </c>
      <c r="IN94">
        <f>INDEX(Capacity!$S$3:$T$258,MATCH(MOD(INDEX(Capacity!$V$3:$W$258,MATCH(INDEX($CF93:$HI93,1,$HN93),Capacity!$V$3:$V$258,0),2)+IN$65,255),Capacity!$S$3:$S$258,0),2)</f>
        <v>196</v>
      </c>
      <c r="IO94">
        <f>INDEX(Capacity!$S$3:$T$258,MATCH(MOD(INDEX(Capacity!$V$3:$W$258,MATCH(INDEX($CF93:$HI93,1,$HN93),Capacity!$V$3:$V$258,0),2)+IO$65,255),Capacity!$S$3:$S$258,0),2)</f>
        <v>255</v>
      </c>
      <c r="IP94">
        <f>INDEX(Capacity!$S$3:$T$258,MATCH(MOD(INDEX(Capacity!$V$3:$W$258,MATCH(INDEX($CF93:$HI93,1,$HN93),Capacity!$V$3:$V$258,0),2)+IP$65,255),Capacity!$S$3:$S$258,0),2)</f>
        <v>27</v>
      </c>
      <c r="IQ94">
        <f>INDEX(Capacity!$S$3:$T$258,MATCH(MOD(INDEX(Capacity!$V$3:$W$258,MATCH(INDEX($CF93:$HI93,1,$HN93),Capacity!$V$3:$V$258,0),2)+IQ$65,255),Capacity!$S$3:$S$258,0),2)</f>
        <v>17</v>
      </c>
    </row>
    <row r="95" spans="83:251" x14ac:dyDescent="0.25">
      <c r="CE95" s="7">
        <f t="shared" si="466"/>
        <v>30</v>
      </c>
      <c r="CF95">
        <f t="shared" si="737"/>
        <v>0</v>
      </c>
      <c r="CG95">
        <f t="shared" si="738"/>
        <v>0</v>
      </c>
      <c r="CH95">
        <f t="shared" si="739"/>
        <v>0</v>
      </c>
      <c r="CI95">
        <f t="shared" si="740"/>
        <v>0</v>
      </c>
      <c r="CJ95">
        <f t="shared" si="741"/>
        <v>0</v>
      </c>
      <c r="CK95">
        <f t="shared" si="742"/>
        <v>0</v>
      </c>
      <c r="CL95">
        <f t="shared" si="743"/>
        <v>0</v>
      </c>
      <c r="CM95">
        <f t="shared" si="744"/>
        <v>0</v>
      </c>
      <c r="CN95">
        <f t="shared" si="745"/>
        <v>0</v>
      </c>
      <c r="CO95">
        <f t="shared" si="746"/>
        <v>0</v>
      </c>
      <c r="CP95">
        <f t="shared" si="747"/>
        <v>0</v>
      </c>
      <c r="CQ95">
        <f t="shared" si="748"/>
        <v>0</v>
      </c>
      <c r="CR95">
        <f t="shared" si="749"/>
        <v>0</v>
      </c>
      <c r="CS95">
        <f t="shared" si="750"/>
        <v>0</v>
      </c>
      <c r="CT95">
        <f t="shared" si="751"/>
        <v>0</v>
      </c>
      <c r="CU95">
        <f t="shared" si="752"/>
        <v>0</v>
      </c>
      <c r="CV95">
        <f t="shared" si="753"/>
        <v>0</v>
      </c>
      <c r="CW95">
        <f t="shared" si="754"/>
        <v>0</v>
      </c>
      <c r="CX95">
        <f t="shared" si="755"/>
        <v>0</v>
      </c>
      <c r="CY95">
        <f t="shared" si="756"/>
        <v>0</v>
      </c>
      <c r="CZ95">
        <f t="shared" si="757"/>
        <v>0</v>
      </c>
      <c r="DA95">
        <f t="shared" si="758"/>
        <v>0</v>
      </c>
      <c r="DB95">
        <f t="shared" si="759"/>
        <v>0</v>
      </c>
      <c r="DC95">
        <f t="shared" si="760"/>
        <v>0</v>
      </c>
      <c r="DD95">
        <f t="shared" si="761"/>
        <v>0</v>
      </c>
      <c r="DE95">
        <f t="shared" si="762"/>
        <v>0</v>
      </c>
      <c r="DF95">
        <f t="shared" si="763"/>
        <v>0</v>
      </c>
      <c r="DG95">
        <f t="shared" si="764"/>
        <v>0</v>
      </c>
      <c r="DH95">
        <f t="shared" si="765"/>
        <v>0</v>
      </c>
      <c r="DI95">
        <f t="shared" si="766"/>
        <v>0</v>
      </c>
      <c r="DJ95">
        <f t="shared" si="767"/>
        <v>243</v>
      </c>
      <c r="DK95">
        <f t="shared" si="768"/>
        <v>62</v>
      </c>
      <c r="DL95">
        <f t="shared" si="769"/>
        <v>235</v>
      </c>
      <c r="DM95">
        <f t="shared" si="770"/>
        <v>233</v>
      </c>
      <c r="DN95">
        <f t="shared" si="771"/>
        <v>105</v>
      </c>
      <c r="DO95">
        <f t="shared" si="772"/>
        <v>163</v>
      </c>
      <c r="DP95">
        <f t="shared" si="773"/>
        <v>61</v>
      </c>
      <c r="DQ95">
        <f t="shared" si="774"/>
        <v>77</v>
      </c>
      <c r="DR95">
        <f t="shared" si="775"/>
        <v>8</v>
      </c>
      <c r="DS95">
        <f t="shared" si="776"/>
        <v>126</v>
      </c>
      <c r="DT95">
        <f t="shared" si="777"/>
        <v>61</v>
      </c>
      <c r="DU95">
        <f t="shared" si="778"/>
        <v>13</v>
      </c>
      <c r="DV95">
        <f t="shared" si="779"/>
        <v>92</v>
      </c>
      <c r="DW95">
        <f t="shared" si="780"/>
        <v>108</v>
      </c>
      <c r="DX95">
        <f t="shared" si="781"/>
        <v>3</v>
      </c>
      <c r="DY95">
        <f t="shared" si="782"/>
        <v>248</v>
      </c>
      <c r="DZ95">
        <f t="shared" si="783"/>
        <v>168</v>
      </c>
      <c r="EA95">
        <f t="shared" si="784"/>
        <v>207</v>
      </c>
      <c r="EB95">
        <f t="shared" si="785"/>
        <v>7</v>
      </c>
      <c r="EC95">
        <f t="shared" si="786"/>
        <v>235</v>
      </c>
      <c r="ED95">
        <f t="shared" si="787"/>
        <v>142</v>
      </c>
      <c r="EE95">
        <f t="shared" si="788"/>
        <v>31</v>
      </c>
      <c r="EF95">
        <f t="shared" si="789"/>
        <v>94</v>
      </c>
      <c r="EG95">
        <f t="shared" si="790"/>
        <v>50</v>
      </c>
      <c r="EH95">
        <f t="shared" si="791"/>
        <v>229</v>
      </c>
      <c r="EI95">
        <f t="shared" si="792"/>
        <v>184</v>
      </c>
      <c r="EJ95">
        <f t="shared" si="793"/>
        <v>236</v>
      </c>
      <c r="EK95">
        <f t="shared" si="794"/>
        <v>17</v>
      </c>
      <c r="EL95">
        <f t="shared" si="795"/>
        <v>236</v>
      </c>
      <c r="EM95">
        <f t="shared" si="796"/>
        <v>17</v>
      </c>
      <c r="EN95">
        <f t="shared" si="797"/>
        <v>236</v>
      </c>
      <c r="EO95">
        <f t="shared" si="798"/>
        <v>17</v>
      </c>
      <c r="EP95">
        <f t="shared" si="799"/>
        <v>236</v>
      </c>
      <c r="EQ95">
        <f t="shared" si="800"/>
        <v>17</v>
      </c>
      <c r="ER95">
        <f t="shared" si="801"/>
        <v>236</v>
      </c>
      <c r="ES95">
        <f t="shared" si="802"/>
        <v>17</v>
      </c>
      <c r="ET95">
        <f t="shared" si="803"/>
        <v>236</v>
      </c>
      <c r="EU95">
        <f t="shared" si="804"/>
        <v>17</v>
      </c>
      <c r="EV95">
        <f t="shared" si="805"/>
        <v>236</v>
      </c>
      <c r="EW95">
        <f t="shared" si="806"/>
        <v>17</v>
      </c>
      <c r="EX95">
        <f t="shared" si="807"/>
        <v>236</v>
      </c>
      <c r="EY95">
        <f t="shared" si="808"/>
        <v>17</v>
      </c>
      <c r="EZ95">
        <f t="shared" si="809"/>
        <v>236</v>
      </c>
      <c r="FA95">
        <f t="shared" si="810"/>
        <v>17</v>
      </c>
      <c r="FB95">
        <f t="shared" si="811"/>
        <v>236</v>
      </c>
      <c r="FC95">
        <f t="shared" si="812"/>
        <v>17</v>
      </c>
      <c r="FD95">
        <f t="shared" si="813"/>
        <v>236</v>
      </c>
      <c r="FE95">
        <f t="shared" si="814"/>
        <v>17</v>
      </c>
      <c r="FF95">
        <f t="shared" si="815"/>
        <v>236</v>
      </c>
      <c r="FG95">
        <f t="shared" si="816"/>
        <v>17</v>
      </c>
      <c r="FH95">
        <f t="shared" si="817"/>
        <v>236</v>
      </c>
      <c r="FI95">
        <f t="shared" si="818"/>
        <v>17</v>
      </c>
      <c r="FJ95">
        <f t="shared" si="819"/>
        <v>236</v>
      </c>
      <c r="FK95">
        <f t="shared" si="820"/>
        <v>17</v>
      </c>
      <c r="FL95">
        <f t="shared" si="821"/>
        <v>236</v>
      </c>
      <c r="FM95">
        <f t="shared" si="822"/>
        <v>17</v>
      </c>
      <c r="FN95">
        <f t="shared" si="823"/>
        <v>236</v>
      </c>
      <c r="FO95">
        <f t="shared" si="824"/>
        <v>17</v>
      </c>
      <c r="FP95">
        <f t="shared" si="825"/>
        <v>236</v>
      </c>
      <c r="FQ95">
        <f t="shared" si="826"/>
        <v>17</v>
      </c>
      <c r="FR95">
        <f t="shared" si="827"/>
        <v>236</v>
      </c>
      <c r="FS95">
        <f t="shared" si="828"/>
        <v>17</v>
      </c>
      <c r="FT95">
        <f t="shared" si="829"/>
        <v>236</v>
      </c>
      <c r="FU95">
        <f t="shared" si="830"/>
        <v>17</v>
      </c>
      <c r="FV95">
        <f t="shared" si="831"/>
        <v>236</v>
      </c>
      <c r="FW95">
        <f t="shared" si="832"/>
        <v>17</v>
      </c>
      <c r="FX95">
        <f t="shared" si="833"/>
        <v>236</v>
      </c>
      <c r="FY95">
        <f t="shared" si="834"/>
        <v>17</v>
      </c>
      <c r="FZ95">
        <f t="shared" si="835"/>
        <v>236</v>
      </c>
      <c r="GA95">
        <f t="shared" si="836"/>
        <v>17</v>
      </c>
      <c r="GB95">
        <f t="shared" si="837"/>
        <v>236</v>
      </c>
      <c r="GC95">
        <f t="shared" si="838"/>
        <v>17</v>
      </c>
      <c r="GD95">
        <f t="shared" si="839"/>
        <v>236</v>
      </c>
      <c r="GE95">
        <f t="shared" si="840"/>
        <v>17</v>
      </c>
      <c r="GF95">
        <f t="shared" si="841"/>
        <v>236</v>
      </c>
      <c r="GG95">
        <f t="shared" si="842"/>
        <v>17</v>
      </c>
      <c r="GH95">
        <f t="shared" si="843"/>
        <v>236</v>
      </c>
      <c r="GI95">
        <f t="shared" si="844"/>
        <v>17</v>
      </c>
      <c r="GJ95">
        <f t="shared" si="845"/>
        <v>0</v>
      </c>
      <c r="GK95">
        <f t="shared" si="846"/>
        <v>0</v>
      </c>
      <c r="GL95">
        <f t="shared" si="847"/>
        <v>0</v>
      </c>
      <c r="GM95">
        <f t="shared" si="848"/>
        <v>0</v>
      </c>
      <c r="GN95">
        <f t="shared" si="849"/>
        <v>0</v>
      </c>
      <c r="GO95">
        <f t="shared" si="850"/>
        <v>0</v>
      </c>
      <c r="GP95">
        <f t="shared" si="851"/>
        <v>0</v>
      </c>
      <c r="GQ95">
        <f t="shared" si="852"/>
        <v>0</v>
      </c>
      <c r="GR95">
        <f t="shared" si="853"/>
        <v>0</v>
      </c>
      <c r="GS95">
        <f t="shared" si="854"/>
        <v>0</v>
      </c>
      <c r="GT95">
        <f t="shared" si="855"/>
        <v>0</v>
      </c>
      <c r="GU95">
        <f t="shared" si="856"/>
        <v>0</v>
      </c>
      <c r="GV95">
        <f t="shared" si="857"/>
        <v>0</v>
      </c>
      <c r="GW95">
        <f t="shared" si="858"/>
        <v>0</v>
      </c>
      <c r="GX95">
        <f t="shared" si="859"/>
        <v>0</v>
      </c>
      <c r="GY95">
        <f t="shared" si="860"/>
        <v>0</v>
      </c>
      <c r="GZ95">
        <f t="shared" si="861"/>
        <v>0</v>
      </c>
      <c r="HA95">
        <f t="shared" si="862"/>
        <v>0</v>
      </c>
      <c r="HB95">
        <f t="shared" si="863"/>
        <v>0</v>
      </c>
      <c r="HC95">
        <f t="shared" si="864"/>
        <v>0</v>
      </c>
      <c r="HD95">
        <f t="shared" si="865"/>
        <v>0</v>
      </c>
      <c r="HE95">
        <f t="shared" si="866"/>
        <v>0</v>
      </c>
      <c r="HF95">
        <f t="shared" si="867"/>
        <v>0</v>
      </c>
      <c r="HG95">
        <f t="shared" si="868"/>
        <v>0</v>
      </c>
      <c r="HH95">
        <f t="shared" si="869"/>
        <v>0</v>
      </c>
      <c r="HI95">
        <f t="shared" si="870"/>
        <v>0</v>
      </c>
      <c r="HK95" s="59" t="str">
        <f t="shared" si="467"/>
        <v/>
      </c>
      <c r="HN95">
        <f t="shared" si="330"/>
        <v>31</v>
      </c>
      <c r="HO95">
        <f t="shared" si="465"/>
        <v>104</v>
      </c>
      <c r="HQ95">
        <f>INDEX(Capacity!$S$3:$T$258,MATCH(MOD(INDEX(Capacity!$V$3:$W$258,MATCH(INDEX($CF94:$HI94,1,$HN94),Capacity!$V$3:$V$258,0),2)+HQ$65,255),Capacity!$S$3:$S$258,0),2)</f>
        <v>190</v>
      </c>
      <c r="HR95">
        <f>INDEX(Capacity!$S$3:$T$258,MATCH(MOD(INDEX(Capacity!$V$3:$W$258,MATCH(INDEX($CF94:$HI94,1,$HN94),Capacity!$V$3:$V$258,0),2)+HR$65,255),Capacity!$S$3:$S$258,0),2)</f>
        <v>11</v>
      </c>
      <c r="HS95">
        <f>INDEX(Capacity!$S$3:$T$258,MATCH(MOD(INDEX(Capacity!$V$3:$W$258,MATCH(INDEX($CF94:$HI94,1,$HN94),Capacity!$V$3:$V$258,0),2)+HS$65,255),Capacity!$S$3:$S$258,0),2)</f>
        <v>174</v>
      </c>
      <c r="HT95">
        <f>INDEX(Capacity!$S$3:$T$258,MATCH(MOD(INDEX(Capacity!$V$3:$W$258,MATCH(INDEX($CF94:$HI94,1,$HN94),Capacity!$V$3:$V$258,0),2)+HT$65,255),Capacity!$S$3:$S$258,0),2)</f>
        <v>9</v>
      </c>
      <c r="HU95">
        <f>INDEX(Capacity!$S$3:$T$258,MATCH(MOD(INDEX(Capacity!$V$3:$W$258,MATCH(INDEX($CF94:$HI94,1,$HN94),Capacity!$V$3:$V$258,0),2)+HU$65,255),Capacity!$S$3:$S$258,0),2)</f>
        <v>194</v>
      </c>
      <c r="HV95">
        <f>INDEX(Capacity!$S$3:$T$258,MATCH(MOD(INDEX(Capacity!$V$3:$W$258,MATCH(INDEX($CF94:$HI94,1,$HN94),Capacity!$V$3:$V$258,0),2)+HV$65,255),Capacity!$S$3:$S$258,0),2)</f>
        <v>252</v>
      </c>
      <c r="HW95">
        <f>INDEX(Capacity!$S$3:$T$258,MATCH(MOD(INDEX(Capacity!$V$3:$W$258,MATCH(INDEX($CF94:$HI94,1,$HN94),Capacity!$V$3:$V$258,0),2)+HW$65,255),Capacity!$S$3:$S$258,0),2)</f>
        <v>131</v>
      </c>
      <c r="HX95">
        <f>INDEX(Capacity!$S$3:$T$258,MATCH(MOD(INDEX(Capacity!$V$3:$W$258,MATCH(INDEX($CF94:$HI94,1,$HN94),Capacity!$V$3:$V$258,0),2)+HX$65,255),Capacity!$S$3:$S$258,0),2)</f>
        <v>196</v>
      </c>
      <c r="HY95">
        <f>INDEX(Capacity!$S$3:$T$258,MATCH(MOD(INDEX(Capacity!$V$3:$W$258,MATCH(INDEX($CF94:$HI94,1,$HN94),Capacity!$V$3:$V$258,0),2)+HY$65,255),Capacity!$S$3:$S$258,0),2)</f>
        <v>211</v>
      </c>
      <c r="HZ95">
        <f>INDEX(Capacity!$S$3:$T$258,MATCH(MOD(INDEX(Capacity!$V$3:$W$258,MATCH(INDEX($CF94:$HI94,1,$HN94),Capacity!$V$3:$V$258,0),2)+HZ$65,255),Capacity!$S$3:$S$258,0),2)</f>
        <v>89</v>
      </c>
      <c r="IA95">
        <f>INDEX(Capacity!$S$3:$T$258,MATCH(MOD(INDEX(Capacity!$V$3:$W$258,MATCH(INDEX($CF94:$HI94,1,$HN94),Capacity!$V$3:$V$258,0),2)+IA$65,255),Capacity!$S$3:$S$258,0),2)</f>
        <v>232</v>
      </c>
      <c r="IB95">
        <f>INDEX(Capacity!$S$3:$T$258,MATCH(MOD(INDEX(Capacity!$V$3:$W$258,MATCH(INDEX($CF94:$HI94,1,$HN94),Capacity!$V$3:$V$258,0),2)+IB$65,255),Capacity!$S$3:$S$258,0),2)</f>
        <v>227</v>
      </c>
      <c r="IC95">
        <f>INDEX(Capacity!$S$3:$T$258,MATCH(MOD(INDEX(Capacity!$V$3:$W$258,MATCH(INDEX($CF94:$HI94,1,$HN94),Capacity!$V$3:$V$258,0),2)+IC$65,255),Capacity!$S$3:$S$258,0),2)</f>
        <v>182</v>
      </c>
      <c r="ID95">
        <f>INDEX(Capacity!$S$3:$T$258,MATCH(MOD(INDEX(Capacity!$V$3:$W$258,MATCH(INDEX($CF94:$HI94,1,$HN94),Capacity!$V$3:$V$258,0),2)+ID$65,255),Capacity!$S$3:$S$258,0),2)</f>
        <v>244</v>
      </c>
      <c r="IE95">
        <f>INDEX(Capacity!$S$3:$T$258,MATCH(MOD(INDEX(Capacity!$V$3:$W$258,MATCH(INDEX($CF94:$HI94,1,$HN94),Capacity!$V$3:$V$258,0),2)+IE$65,255),Capacity!$S$3:$S$258,0),2)</f>
        <v>199</v>
      </c>
      <c r="IF95">
        <f>INDEX(Capacity!$S$3:$T$258,MATCH(MOD(INDEX(Capacity!$V$3:$W$258,MATCH(INDEX($CF94:$HI94,1,$HN94),Capacity!$V$3:$V$258,0),2)+IF$65,255),Capacity!$S$3:$S$258,0),2)</f>
        <v>72</v>
      </c>
      <c r="IG95">
        <f>INDEX(Capacity!$S$3:$T$258,MATCH(MOD(INDEX(Capacity!$V$3:$W$258,MATCH(INDEX($CF94:$HI94,1,$HN94),Capacity!$V$3:$V$258,0),2)+IG$65,255),Capacity!$S$3:$S$258,0),2)</f>
        <v>177</v>
      </c>
      <c r="IH95">
        <f>INDEX(Capacity!$S$3:$T$258,MATCH(MOD(INDEX(Capacity!$V$3:$W$258,MATCH(INDEX($CF94:$HI94,1,$HN94),Capacity!$V$3:$V$258,0),2)+IH$65,255),Capacity!$S$3:$S$258,0),2)</f>
        <v>160</v>
      </c>
      <c r="II95">
        <f>INDEX(Capacity!$S$3:$T$258,MATCH(MOD(INDEX(Capacity!$V$3:$W$258,MATCH(INDEX($CF94:$HI94,1,$HN94),Capacity!$V$3:$V$258,0),2)+II$65,255),Capacity!$S$3:$S$258,0),2)</f>
        <v>166</v>
      </c>
      <c r="IJ95">
        <f>INDEX(Capacity!$S$3:$T$258,MATCH(MOD(INDEX(Capacity!$V$3:$W$258,MATCH(INDEX($CF94:$HI94,1,$HN94),Capacity!$V$3:$V$258,0),2)+IJ$65,255),Capacity!$S$3:$S$258,0),2)</f>
        <v>120</v>
      </c>
      <c r="IK95">
        <f>INDEX(Capacity!$S$3:$T$258,MATCH(MOD(INDEX(Capacity!$V$3:$W$258,MATCH(INDEX($CF94:$HI94,1,$HN94),Capacity!$V$3:$V$258,0),2)+IK$65,255),Capacity!$S$3:$S$258,0),2)</f>
        <v>126</v>
      </c>
      <c r="IL95">
        <f>INDEX(Capacity!$S$3:$T$258,MATCH(MOD(INDEX(Capacity!$V$3:$W$258,MATCH(INDEX($CF94:$HI94,1,$HN94),Capacity!$V$3:$V$258,0),2)+IL$65,255),Capacity!$S$3:$S$258,0),2)</f>
        <v>31</v>
      </c>
      <c r="IM95">
        <f>INDEX(Capacity!$S$3:$T$258,MATCH(MOD(INDEX(Capacity!$V$3:$W$258,MATCH(INDEX($CF94:$HI94,1,$HN94),Capacity!$V$3:$V$258,0),2)+IM$65,255),Capacity!$S$3:$S$258,0),2)</f>
        <v>74</v>
      </c>
      <c r="IN95">
        <f>INDEX(Capacity!$S$3:$T$258,MATCH(MOD(INDEX(Capacity!$V$3:$W$258,MATCH(INDEX($CF94:$HI94,1,$HN94),Capacity!$V$3:$V$258,0),2)+IN$65,255),Capacity!$S$3:$S$258,0),2)</f>
        <v>43</v>
      </c>
      <c r="IO95">
        <f>INDEX(Capacity!$S$3:$T$258,MATCH(MOD(INDEX(Capacity!$V$3:$W$258,MATCH(INDEX($CF94:$HI94,1,$HN94),Capacity!$V$3:$V$258,0),2)+IO$65,255),Capacity!$S$3:$S$258,0),2)</f>
        <v>89</v>
      </c>
      <c r="IP95">
        <f>INDEX(Capacity!$S$3:$T$258,MATCH(MOD(INDEX(Capacity!$V$3:$W$258,MATCH(INDEX($CF94:$HI94,1,$HN94),Capacity!$V$3:$V$258,0),2)+IP$65,255),Capacity!$S$3:$S$258,0),2)</f>
        <v>24</v>
      </c>
      <c r="IQ95">
        <f>INDEX(Capacity!$S$3:$T$258,MATCH(MOD(INDEX(Capacity!$V$3:$W$258,MATCH(INDEX($CF94:$HI94,1,$HN94),Capacity!$V$3:$V$258,0),2)+IQ$65,255),Capacity!$S$3:$S$258,0),2)</f>
        <v>169</v>
      </c>
    </row>
    <row r="96" spans="83:251" x14ac:dyDescent="0.25">
      <c r="CE96" s="7">
        <f t="shared" si="466"/>
        <v>31</v>
      </c>
      <c r="CF96">
        <f t="shared" si="737"/>
        <v>0</v>
      </c>
      <c r="CG96">
        <f t="shared" si="738"/>
        <v>0</v>
      </c>
      <c r="CH96">
        <f t="shared" si="739"/>
        <v>0</v>
      </c>
      <c r="CI96">
        <f t="shared" si="740"/>
        <v>0</v>
      </c>
      <c r="CJ96">
        <f t="shared" si="741"/>
        <v>0</v>
      </c>
      <c r="CK96">
        <f t="shared" si="742"/>
        <v>0</v>
      </c>
      <c r="CL96">
        <f t="shared" si="743"/>
        <v>0</v>
      </c>
      <c r="CM96">
        <f t="shared" si="744"/>
        <v>0</v>
      </c>
      <c r="CN96">
        <f t="shared" si="745"/>
        <v>0</v>
      </c>
      <c r="CO96">
        <f t="shared" si="746"/>
        <v>0</v>
      </c>
      <c r="CP96">
        <f t="shared" si="747"/>
        <v>0</v>
      </c>
      <c r="CQ96">
        <f t="shared" si="748"/>
        <v>0</v>
      </c>
      <c r="CR96">
        <f t="shared" si="749"/>
        <v>0</v>
      </c>
      <c r="CS96">
        <f t="shared" si="750"/>
        <v>0</v>
      </c>
      <c r="CT96">
        <f t="shared" si="751"/>
        <v>0</v>
      </c>
      <c r="CU96">
        <f t="shared" si="752"/>
        <v>0</v>
      </c>
      <c r="CV96">
        <f t="shared" si="753"/>
        <v>0</v>
      </c>
      <c r="CW96">
        <f t="shared" si="754"/>
        <v>0</v>
      </c>
      <c r="CX96">
        <f t="shared" si="755"/>
        <v>0</v>
      </c>
      <c r="CY96">
        <f t="shared" si="756"/>
        <v>0</v>
      </c>
      <c r="CZ96">
        <f t="shared" si="757"/>
        <v>0</v>
      </c>
      <c r="DA96">
        <f t="shared" si="758"/>
        <v>0</v>
      </c>
      <c r="DB96">
        <f t="shared" si="759"/>
        <v>0</v>
      </c>
      <c r="DC96">
        <f t="shared" si="760"/>
        <v>0</v>
      </c>
      <c r="DD96">
        <f t="shared" si="761"/>
        <v>0</v>
      </c>
      <c r="DE96">
        <f t="shared" si="762"/>
        <v>0</v>
      </c>
      <c r="DF96">
        <f t="shared" si="763"/>
        <v>0</v>
      </c>
      <c r="DG96">
        <f t="shared" si="764"/>
        <v>0</v>
      </c>
      <c r="DH96">
        <f t="shared" si="765"/>
        <v>0</v>
      </c>
      <c r="DI96">
        <f t="shared" si="766"/>
        <v>0</v>
      </c>
      <c r="DJ96">
        <f t="shared" si="767"/>
        <v>0</v>
      </c>
      <c r="DK96">
        <f t="shared" si="768"/>
        <v>148</v>
      </c>
      <c r="DL96">
        <f t="shared" si="769"/>
        <v>99</v>
      </c>
      <c r="DM96">
        <f t="shared" si="770"/>
        <v>166</v>
      </c>
      <c r="DN96">
        <f t="shared" si="771"/>
        <v>130</v>
      </c>
      <c r="DO96">
        <f t="shared" si="772"/>
        <v>68</v>
      </c>
      <c r="DP96">
        <f t="shared" si="773"/>
        <v>219</v>
      </c>
      <c r="DQ96">
        <f t="shared" si="774"/>
        <v>148</v>
      </c>
      <c r="DR96">
        <f t="shared" si="775"/>
        <v>100</v>
      </c>
      <c r="DS96">
        <f t="shared" si="776"/>
        <v>187</v>
      </c>
      <c r="DT96">
        <f t="shared" si="777"/>
        <v>118</v>
      </c>
      <c r="DU96">
        <f t="shared" si="778"/>
        <v>236</v>
      </c>
      <c r="DV96">
        <f t="shared" si="779"/>
        <v>28</v>
      </c>
      <c r="DW96">
        <f t="shared" si="780"/>
        <v>56</v>
      </c>
      <c r="DX96">
        <f t="shared" si="781"/>
        <v>195</v>
      </c>
      <c r="DY96">
        <f t="shared" si="782"/>
        <v>186</v>
      </c>
      <c r="DZ96">
        <f t="shared" si="783"/>
        <v>38</v>
      </c>
      <c r="EA96">
        <f t="shared" si="784"/>
        <v>198</v>
      </c>
      <c r="EB96">
        <f t="shared" si="785"/>
        <v>60</v>
      </c>
      <c r="EC96">
        <f t="shared" si="786"/>
        <v>36</v>
      </c>
      <c r="ED96">
        <f t="shared" si="787"/>
        <v>115</v>
      </c>
      <c r="EE96">
        <f t="shared" si="788"/>
        <v>25</v>
      </c>
      <c r="EF96">
        <f t="shared" si="789"/>
        <v>249</v>
      </c>
      <c r="EG96">
        <f t="shared" si="790"/>
        <v>110</v>
      </c>
      <c r="EH96">
        <f t="shared" si="791"/>
        <v>32</v>
      </c>
      <c r="EI96">
        <f t="shared" si="792"/>
        <v>112</v>
      </c>
      <c r="EJ96">
        <f t="shared" si="793"/>
        <v>170</v>
      </c>
      <c r="EK96">
        <f t="shared" si="794"/>
        <v>17</v>
      </c>
      <c r="EL96">
        <f t="shared" si="795"/>
        <v>236</v>
      </c>
      <c r="EM96">
        <f t="shared" si="796"/>
        <v>17</v>
      </c>
      <c r="EN96">
        <f t="shared" si="797"/>
        <v>236</v>
      </c>
      <c r="EO96">
        <f t="shared" si="798"/>
        <v>17</v>
      </c>
      <c r="EP96">
        <f t="shared" si="799"/>
        <v>236</v>
      </c>
      <c r="EQ96">
        <f t="shared" si="800"/>
        <v>17</v>
      </c>
      <c r="ER96">
        <f t="shared" si="801"/>
        <v>236</v>
      </c>
      <c r="ES96">
        <f t="shared" si="802"/>
        <v>17</v>
      </c>
      <c r="ET96">
        <f t="shared" si="803"/>
        <v>236</v>
      </c>
      <c r="EU96">
        <f t="shared" si="804"/>
        <v>17</v>
      </c>
      <c r="EV96">
        <f t="shared" si="805"/>
        <v>236</v>
      </c>
      <c r="EW96">
        <f t="shared" si="806"/>
        <v>17</v>
      </c>
      <c r="EX96">
        <f t="shared" si="807"/>
        <v>236</v>
      </c>
      <c r="EY96">
        <f t="shared" si="808"/>
        <v>17</v>
      </c>
      <c r="EZ96">
        <f t="shared" si="809"/>
        <v>236</v>
      </c>
      <c r="FA96">
        <f t="shared" si="810"/>
        <v>17</v>
      </c>
      <c r="FB96">
        <f t="shared" si="811"/>
        <v>236</v>
      </c>
      <c r="FC96">
        <f t="shared" si="812"/>
        <v>17</v>
      </c>
      <c r="FD96">
        <f t="shared" si="813"/>
        <v>236</v>
      </c>
      <c r="FE96">
        <f t="shared" si="814"/>
        <v>17</v>
      </c>
      <c r="FF96">
        <f t="shared" si="815"/>
        <v>236</v>
      </c>
      <c r="FG96">
        <f t="shared" si="816"/>
        <v>17</v>
      </c>
      <c r="FH96">
        <f t="shared" si="817"/>
        <v>236</v>
      </c>
      <c r="FI96">
        <f t="shared" si="818"/>
        <v>17</v>
      </c>
      <c r="FJ96">
        <f t="shared" si="819"/>
        <v>236</v>
      </c>
      <c r="FK96">
        <f t="shared" si="820"/>
        <v>17</v>
      </c>
      <c r="FL96">
        <f t="shared" si="821"/>
        <v>236</v>
      </c>
      <c r="FM96">
        <f t="shared" si="822"/>
        <v>17</v>
      </c>
      <c r="FN96">
        <f t="shared" si="823"/>
        <v>236</v>
      </c>
      <c r="FO96">
        <f t="shared" si="824"/>
        <v>17</v>
      </c>
      <c r="FP96">
        <f t="shared" si="825"/>
        <v>236</v>
      </c>
      <c r="FQ96">
        <f t="shared" si="826"/>
        <v>17</v>
      </c>
      <c r="FR96">
        <f t="shared" si="827"/>
        <v>236</v>
      </c>
      <c r="FS96">
        <f t="shared" si="828"/>
        <v>17</v>
      </c>
      <c r="FT96">
        <f t="shared" si="829"/>
        <v>236</v>
      </c>
      <c r="FU96">
        <f t="shared" si="830"/>
        <v>17</v>
      </c>
      <c r="FV96">
        <f t="shared" si="831"/>
        <v>236</v>
      </c>
      <c r="FW96">
        <f t="shared" si="832"/>
        <v>17</v>
      </c>
      <c r="FX96">
        <f t="shared" si="833"/>
        <v>236</v>
      </c>
      <c r="FY96">
        <f t="shared" si="834"/>
        <v>17</v>
      </c>
      <c r="FZ96">
        <f t="shared" si="835"/>
        <v>236</v>
      </c>
      <c r="GA96">
        <f t="shared" si="836"/>
        <v>17</v>
      </c>
      <c r="GB96">
        <f t="shared" si="837"/>
        <v>236</v>
      </c>
      <c r="GC96">
        <f t="shared" si="838"/>
        <v>17</v>
      </c>
      <c r="GD96">
        <f t="shared" si="839"/>
        <v>236</v>
      </c>
      <c r="GE96">
        <f t="shared" si="840"/>
        <v>17</v>
      </c>
      <c r="GF96">
        <f t="shared" si="841"/>
        <v>236</v>
      </c>
      <c r="GG96">
        <f t="shared" si="842"/>
        <v>17</v>
      </c>
      <c r="GH96">
        <f t="shared" si="843"/>
        <v>236</v>
      </c>
      <c r="GI96">
        <f t="shared" si="844"/>
        <v>17</v>
      </c>
      <c r="GJ96">
        <f t="shared" si="845"/>
        <v>0</v>
      </c>
      <c r="GK96">
        <f t="shared" si="846"/>
        <v>0</v>
      </c>
      <c r="GL96">
        <f t="shared" si="847"/>
        <v>0</v>
      </c>
      <c r="GM96">
        <f t="shared" si="848"/>
        <v>0</v>
      </c>
      <c r="GN96">
        <f t="shared" si="849"/>
        <v>0</v>
      </c>
      <c r="GO96">
        <f t="shared" si="850"/>
        <v>0</v>
      </c>
      <c r="GP96">
        <f t="shared" si="851"/>
        <v>0</v>
      </c>
      <c r="GQ96">
        <f t="shared" si="852"/>
        <v>0</v>
      </c>
      <c r="GR96">
        <f t="shared" si="853"/>
        <v>0</v>
      </c>
      <c r="GS96">
        <f t="shared" si="854"/>
        <v>0</v>
      </c>
      <c r="GT96">
        <f t="shared" si="855"/>
        <v>0</v>
      </c>
      <c r="GU96">
        <f t="shared" si="856"/>
        <v>0</v>
      </c>
      <c r="GV96">
        <f t="shared" si="857"/>
        <v>0</v>
      </c>
      <c r="GW96">
        <f t="shared" si="858"/>
        <v>0</v>
      </c>
      <c r="GX96">
        <f t="shared" si="859"/>
        <v>0</v>
      </c>
      <c r="GY96">
        <f t="shared" si="860"/>
        <v>0</v>
      </c>
      <c r="GZ96">
        <f t="shared" si="861"/>
        <v>0</v>
      </c>
      <c r="HA96">
        <f t="shared" si="862"/>
        <v>0</v>
      </c>
      <c r="HB96">
        <f t="shared" si="863"/>
        <v>0</v>
      </c>
      <c r="HC96">
        <f t="shared" si="864"/>
        <v>0</v>
      </c>
      <c r="HD96">
        <f t="shared" si="865"/>
        <v>0</v>
      </c>
      <c r="HE96">
        <f t="shared" si="866"/>
        <v>0</v>
      </c>
      <c r="HF96">
        <f t="shared" si="867"/>
        <v>0</v>
      </c>
      <c r="HG96">
        <f t="shared" si="868"/>
        <v>0</v>
      </c>
      <c r="HH96">
        <f t="shared" si="869"/>
        <v>0</v>
      </c>
      <c r="HI96">
        <f t="shared" si="870"/>
        <v>0</v>
      </c>
      <c r="HK96" s="59" t="str">
        <f t="shared" si="467"/>
        <v/>
      </c>
      <c r="HN96">
        <f t="shared" si="330"/>
        <v>32</v>
      </c>
      <c r="HO96">
        <f t="shared" si="465"/>
        <v>103</v>
      </c>
      <c r="HQ96">
        <f>INDEX(Capacity!$S$3:$T$258,MATCH(MOD(INDEX(Capacity!$V$3:$W$258,MATCH(INDEX($CF95:$HI95,1,$HN95),Capacity!$V$3:$V$258,0),2)+HQ$65,255),Capacity!$S$3:$S$258,0),2)</f>
        <v>243</v>
      </c>
      <c r="HR96">
        <f>INDEX(Capacity!$S$3:$T$258,MATCH(MOD(INDEX(Capacity!$V$3:$W$258,MATCH(INDEX($CF95:$HI95,1,$HN95),Capacity!$V$3:$V$258,0),2)+HR$65,255),Capacity!$S$3:$S$258,0),2)</f>
        <v>170</v>
      </c>
      <c r="HS96">
        <f>INDEX(Capacity!$S$3:$T$258,MATCH(MOD(INDEX(Capacity!$V$3:$W$258,MATCH(INDEX($CF95:$HI95,1,$HN95),Capacity!$V$3:$V$258,0),2)+HS$65,255),Capacity!$S$3:$S$258,0),2)</f>
        <v>136</v>
      </c>
      <c r="HT96">
        <f>INDEX(Capacity!$S$3:$T$258,MATCH(MOD(INDEX(Capacity!$V$3:$W$258,MATCH(INDEX($CF95:$HI95,1,$HN95),Capacity!$V$3:$V$258,0),2)+HT$65,255),Capacity!$S$3:$S$258,0),2)</f>
        <v>79</v>
      </c>
      <c r="HU96">
        <f>INDEX(Capacity!$S$3:$T$258,MATCH(MOD(INDEX(Capacity!$V$3:$W$258,MATCH(INDEX($CF95:$HI95,1,$HN95),Capacity!$V$3:$V$258,0),2)+HU$65,255),Capacity!$S$3:$S$258,0),2)</f>
        <v>235</v>
      </c>
      <c r="HV96">
        <f>INDEX(Capacity!$S$3:$T$258,MATCH(MOD(INDEX(Capacity!$V$3:$W$258,MATCH(INDEX($CF95:$HI95,1,$HN95),Capacity!$V$3:$V$258,0),2)+HV$65,255),Capacity!$S$3:$S$258,0),2)</f>
        <v>231</v>
      </c>
      <c r="HW96">
        <f>INDEX(Capacity!$S$3:$T$258,MATCH(MOD(INDEX(Capacity!$V$3:$W$258,MATCH(INDEX($CF95:$HI95,1,$HN95),Capacity!$V$3:$V$258,0),2)+HW$65,255),Capacity!$S$3:$S$258,0),2)</f>
        <v>230</v>
      </c>
      <c r="HX96">
        <f>INDEX(Capacity!$S$3:$T$258,MATCH(MOD(INDEX(Capacity!$V$3:$W$258,MATCH(INDEX($CF95:$HI95,1,$HN95),Capacity!$V$3:$V$258,0),2)+HX$65,255),Capacity!$S$3:$S$258,0),2)</f>
        <v>217</v>
      </c>
      <c r="HY96">
        <f>INDEX(Capacity!$S$3:$T$258,MATCH(MOD(INDEX(Capacity!$V$3:$W$258,MATCH(INDEX($CF95:$HI95,1,$HN95),Capacity!$V$3:$V$258,0),2)+HY$65,255),Capacity!$S$3:$S$258,0),2)</f>
        <v>108</v>
      </c>
      <c r="HZ96">
        <f>INDEX(Capacity!$S$3:$T$258,MATCH(MOD(INDEX(Capacity!$V$3:$W$258,MATCH(INDEX($CF95:$HI95,1,$HN95),Capacity!$V$3:$V$258,0),2)+HZ$65,255),Capacity!$S$3:$S$258,0),2)</f>
        <v>197</v>
      </c>
      <c r="IA96">
        <f>INDEX(Capacity!$S$3:$T$258,MATCH(MOD(INDEX(Capacity!$V$3:$W$258,MATCH(INDEX($CF95:$HI95,1,$HN95),Capacity!$V$3:$V$258,0),2)+IA$65,255),Capacity!$S$3:$S$258,0),2)</f>
        <v>75</v>
      </c>
      <c r="IB96">
        <f>INDEX(Capacity!$S$3:$T$258,MATCH(MOD(INDEX(Capacity!$V$3:$W$258,MATCH(INDEX($CF95:$HI95,1,$HN95),Capacity!$V$3:$V$258,0),2)+IB$65,255),Capacity!$S$3:$S$258,0),2)</f>
        <v>225</v>
      </c>
      <c r="IC96">
        <f>INDEX(Capacity!$S$3:$T$258,MATCH(MOD(INDEX(Capacity!$V$3:$W$258,MATCH(INDEX($CF95:$HI95,1,$HN95),Capacity!$V$3:$V$258,0),2)+IC$65,255),Capacity!$S$3:$S$258,0),2)</f>
        <v>64</v>
      </c>
      <c r="ID96">
        <f>INDEX(Capacity!$S$3:$T$258,MATCH(MOD(INDEX(Capacity!$V$3:$W$258,MATCH(INDEX($CF95:$HI95,1,$HN95),Capacity!$V$3:$V$258,0),2)+ID$65,255),Capacity!$S$3:$S$258,0),2)</f>
        <v>84</v>
      </c>
      <c r="IE96">
        <f>INDEX(Capacity!$S$3:$T$258,MATCH(MOD(INDEX(Capacity!$V$3:$W$258,MATCH(INDEX($CF95:$HI95,1,$HN95),Capacity!$V$3:$V$258,0),2)+IE$65,255),Capacity!$S$3:$S$258,0),2)</f>
        <v>192</v>
      </c>
      <c r="IF96">
        <f>INDEX(Capacity!$S$3:$T$258,MATCH(MOD(INDEX(Capacity!$V$3:$W$258,MATCH(INDEX($CF95:$HI95,1,$HN95),Capacity!$V$3:$V$258,0),2)+IF$65,255),Capacity!$S$3:$S$258,0),2)</f>
        <v>66</v>
      </c>
      <c r="IG96">
        <f>INDEX(Capacity!$S$3:$T$258,MATCH(MOD(INDEX(Capacity!$V$3:$W$258,MATCH(INDEX($CF95:$HI95,1,$HN95),Capacity!$V$3:$V$258,0),2)+IG$65,255),Capacity!$S$3:$S$258,0),2)</f>
        <v>142</v>
      </c>
      <c r="IH96">
        <f>INDEX(Capacity!$S$3:$T$258,MATCH(MOD(INDEX(Capacity!$V$3:$W$258,MATCH(INDEX($CF95:$HI95,1,$HN95),Capacity!$V$3:$V$258,0),2)+IH$65,255),Capacity!$S$3:$S$258,0),2)</f>
        <v>9</v>
      </c>
      <c r="II96">
        <f>INDEX(Capacity!$S$3:$T$258,MATCH(MOD(INDEX(Capacity!$V$3:$W$258,MATCH(INDEX($CF95:$HI95,1,$HN95),Capacity!$V$3:$V$258,0),2)+II$65,255),Capacity!$S$3:$S$258,0),2)</f>
        <v>59</v>
      </c>
      <c r="IJ96">
        <f>INDEX(Capacity!$S$3:$T$258,MATCH(MOD(INDEX(Capacity!$V$3:$W$258,MATCH(INDEX($CF95:$HI95,1,$HN95),Capacity!$V$3:$V$258,0),2)+IJ$65,255),Capacity!$S$3:$S$258,0),2)</f>
        <v>207</v>
      </c>
      <c r="IK96">
        <f>INDEX(Capacity!$S$3:$T$258,MATCH(MOD(INDEX(Capacity!$V$3:$W$258,MATCH(INDEX($CF95:$HI95,1,$HN95),Capacity!$V$3:$V$258,0),2)+IK$65,255),Capacity!$S$3:$S$258,0),2)</f>
        <v>253</v>
      </c>
      <c r="IL96">
        <f>INDEX(Capacity!$S$3:$T$258,MATCH(MOD(INDEX(Capacity!$V$3:$W$258,MATCH(INDEX($CF95:$HI95,1,$HN95),Capacity!$V$3:$V$258,0),2)+IL$65,255),Capacity!$S$3:$S$258,0),2)</f>
        <v>6</v>
      </c>
      <c r="IM96">
        <f>INDEX(Capacity!$S$3:$T$258,MATCH(MOD(INDEX(Capacity!$V$3:$W$258,MATCH(INDEX($CF95:$HI95,1,$HN95),Capacity!$V$3:$V$258,0),2)+IM$65,255),Capacity!$S$3:$S$258,0),2)</f>
        <v>167</v>
      </c>
      <c r="IN96">
        <f>INDEX(Capacity!$S$3:$T$258,MATCH(MOD(INDEX(Capacity!$V$3:$W$258,MATCH(INDEX($CF95:$HI95,1,$HN95),Capacity!$V$3:$V$258,0),2)+IN$65,255),Capacity!$S$3:$S$258,0),2)</f>
        <v>92</v>
      </c>
      <c r="IO96">
        <f>INDEX(Capacity!$S$3:$T$258,MATCH(MOD(INDEX(Capacity!$V$3:$W$258,MATCH(INDEX($CF95:$HI95,1,$HN95),Capacity!$V$3:$V$258,0),2)+IO$65,255),Capacity!$S$3:$S$258,0),2)</f>
        <v>197</v>
      </c>
      <c r="IP96">
        <f>INDEX(Capacity!$S$3:$T$258,MATCH(MOD(INDEX(Capacity!$V$3:$W$258,MATCH(INDEX($CF95:$HI95,1,$HN95),Capacity!$V$3:$V$258,0),2)+IP$65,255),Capacity!$S$3:$S$258,0),2)</f>
        <v>200</v>
      </c>
      <c r="IQ96">
        <f>INDEX(Capacity!$S$3:$T$258,MATCH(MOD(INDEX(Capacity!$V$3:$W$258,MATCH(INDEX($CF95:$HI95,1,$HN95),Capacity!$V$3:$V$258,0),2)+IQ$65,255),Capacity!$S$3:$S$258,0),2)</f>
        <v>70</v>
      </c>
    </row>
    <row r="97" spans="83:251" x14ac:dyDescent="0.25">
      <c r="CE97" s="7">
        <f t="shared" si="466"/>
        <v>32</v>
      </c>
      <c r="CF97">
        <f t="shared" si="737"/>
        <v>0</v>
      </c>
      <c r="CG97">
        <f t="shared" si="738"/>
        <v>0</v>
      </c>
      <c r="CH97">
        <f t="shared" si="739"/>
        <v>0</v>
      </c>
      <c r="CI97">
        <f t="shared" si="740"/>
        <v>0</v>
      </c>
      <c r="CJ97">
        <f t="shared" si="741"/>
        <v>0</v>
      </c>
      <c r="CK97">
        <f t="shared" si="742"/>
        <v>0</v>
      </c>
      <c r="CL97">
        <f t="shared" si="743"/>
        <v>0</v>
      </c>
      <c r="CM97">
        <f t="shared" si="744"/>
        <v>0</v>
      </c>
      <c r="CN97">
        <f t="shared" si="745"/>
        <v>0</v>
      </c>
      <c r="CO97">
        <f t="shared" si="746"/>
        <v>0</v>
      </c>
      <c r="CP97">
        <f t="shared" si="747"/>
        <v>0</v>
      </c>
      <c r="CQ97">
        <f t="shared" si="748"/>
        <v>0</v>
      </c>
      <c r="CR97">
        <f t="shared" si="749"/>
        <v>0</v>
      </c>
      <c r="CS97">
        <f t="shared" si="750"/>
        <v>0</v>
      </c>
      <c r="CT97">
        <f t="shared" si="751"/>
        <v>0</v>
      </c>
      <c r="CU97">
        <f t="shared" si="752"/>
        <v>0</v>
      </c>
      <c r="CV97">
        <f t="shared" si="753"/>
        <v>0</v>
      </c>
      <c r="CW97">
        <f t="shared" si="754"/>
        <v>0</v>
      </c>
      <c r="CX97">
        <f t="shared" si="755"/>
        <v>0</v>
      </c>
      <c r="CY97">
        <f t="shared" si="756"/>
        <v>0</v>
      </c>
      <c r="CZ97">
        <f t="shared" si="757"/>
        <v>0</v>
      </c>
      <c r="DA97">
        <f t="shared" si="758"/>
        <v>0</v>
      </c>
      <c r="DB97">
        <f t="shared" si="759"/>
        <v>0</v>
      </c>
      <c r="DC97">
        <f t="shared" si="760"/>
        <v>0</v>
      </c>
      <c r="DD97">
        <f t="shared" si="761"/>
        <v>0</v>
      </c>
      <c r="DE97">
        <f t="shared" si="762"/>
        <v>0</v>
      </c>
      <c r="DF97">
        <f t="shared" si="763"/>
        <v>0</v>
      </c>
      <c r="DG97">
        <f t="shared" si="764"/>
        <v>0</v>
      </c>
      <c r="DH97">
        <f t="shared" si="765"/>
        <v>0</v>
      </c>
      <c r="DI97">
        <f t="shared" si="766"/>
        <v>0</v>
      </c>
      <c r="DJ97">
        <f t="shared" si="767"/>
        <v>0</v>
      </c>
      <c r="DK97">
        <f t="shared" si="768"/>
        <v>0</v>
      </c>
      <c r="DL97">
        <f t="shared" si="769"/>
        <v>209</v>
      </c>
      <c r="DM97">
        <f t="shared" si="770"/>
        <v>197</v>
      </c>
      <c r="DN97">
        <f t="shared" si="771"/>
        <v>74</v>
      </c>
      <c r="DO97">
        <f t="shared" si="772"/>
        <v>46</v>
      </c>
      <c r="DP97">
        <f t="shared" si="773"/>
        <v>206</v>
      </c>
      <c r="DQ97">
        <f t="shared" si="774"/>
        <v>56</v>
      </c>
      <c r="DR97">
        <f t="shared" si="775"/>
        <v>128</v>
      </c>
      <c r="DS97">
        <f t="shared" si="776"/>
        <v>27</v>
      </c>
      <c r="DT97">
        <f t="shared" si="777"/>
        <v>178</v>
      </c>
      <c r="DU97">
        <f t="shared" si="778"/>
        <v>250</v>
      </c>
      <c r="DV97">
        <f t="shared" si="779"/>
        <v>184</v>
      </c>
      <c r="DW97">
        <f t="shared" si="780"/>
        <v>89</v>
      </c>
      <c r="DX97">
        <f t="shared" si="781"/>
        <v>35</v>
      </c>
      <c r="DY97">
        <f t="shared" si="782"/>
        <v>25</v>
      </c>
      <c r="DZ97">
        <f t="shared" si="783"/>
        <v>40</v>
      </c>
      <c r="EA97">
        <f t="shared" si="784"/>
        <v>20</v>
      </c>
      <c r="EB97">
        <f t="shared" si="785"/>
        <v>36</v>
      </c>
      <c r="EC97">
        <f t="shared" si="786"/>
        <v>178</v>
      </c>
      <c r="ED97">
        <f t="shared" si="787"/>
        <v>121</v>
      </c>
      <c r="EE97">
        <f t="shared" si="788"/>
        <v>157</v>
      </c>
      <c r="EF97">
        <f t="shared" si="789"/>
        <v>72</v>
      </c>
      <c r="EG97">
        <f t="shared" si="790"/>
        <v>26</v>
      </c>
      <c r="EH97">
        <f t="shared" si="791"/>
        <v>97</v>
      </c>
      <c r="EI97">
        <f t="shared" si="792"/>
        <v>180</v>
      </c>
      <c r="EJ97">
        <f t="shared" si="793"/>
        <v>168</v>
      </c>
      <c r="EK97">
        <f t="shared" si="794"/>
        <v>193</v>
      </c>
      <c r="EL97">
        <f t="shared" si="795"/>
        <v>236</v>
      </c>
      <c r="EM97">
        <f t="shared" si="796"/>
        <v>17</v>
      </c>
      <c r="EN97">
        <f t="shared" si="797"/>
        <v>236</v>
      </c>
      <c r="EO97">
        <f t="shared" si="798"/>
        <v>17</v>
      </c>
      <c r="EP97">
        <f t="shared" si="799"/>
        <v>236</v>
      </c>
      <c r="EQ97">
        <f t="shared" si="800"/>
        <v>17</v>
      </c>
      <c r="ER97">
        <f t="shared" si="801"/>
        <v>236</v>
      </c>
      <c r="ES97">
        <f t="shared" si="802"/>
        <v>17</v>
      </c>
      <c r="ET97">
        <f t="shared" si="803"/>
        <v>236</v>
      </c>
      <c r="EU97">
        <f t="shared" si="804"/>
        <v>17</v>
      </c>
      <c r="EV97">
        <f t="shared" si="805"/>
        <v>236</v>
      </c>
      <c r="EW97">
        <f t="shared" si="806"/>
        <v>17</v>
      </c>
      <c r="EX97">
        <f t="shared" si="807"/>
        <v>236</v>
      </c>
      <c r="EY97">
        <f t="shared" si="808"/>
        <v>17</v>
      </c>
      <c r="EZ97">
        <f t="shared" si="809"/>
        <v>236</v>
      </c>
      <c r="FA97">
        <f t="shared" si="810"/>
        <v>17</v>
      </c>
      <c r="FB97">
        <f t="shared" si="811"/>
        <v>236</v>
      </c>
      <c r="FC97">
        <f t="shared" si="812"/>
        <v>17</v>
      </c>
      <c r="FD97">
        <f t="shared" si="813"/>
        <v>236</v>
      </c>
      <c r="FE97">
        <f t="shared" si="814"/>
        <v>17</v>
      </c>
      <c r="FF97">
        <f t="shared" si="815"/>
        <v>236</v>
      </c>
      <c r="FG97">
        <f t="shared" si="816"/>
        <v>17</v>
      </c>
      <c r="FH97">
        <f t="shared" si="817"/>
        <v>236</v>
      </c>
      <c r="FI97">
        <f t="shared" si="818"/>
        <v>17</v>
      </c>
      <c r="FJ97">
        <f t="shared" si="819"/>
        <v>236</v>
      </c>
      <c r="FK97">
        <f t="shared" si="820"/>
        <v>17</v>
      </c>
      <c r="FL97">
        <f t="shared" si="821"/>
        <v>236</v>
      </c>
      <c r="FM97">
        <f t="shared" si="822"/>
        <v>17</v>
      </c>
      <c r="FN97">
        <f t="shared" si="823"/>
        <v>236</v>
      </c>
      <c r="FO97">
        <f t="shared" si="824"/>
        <v>17</v>
      </c>
      <c r="FP97">
        <f t="shared" si="825"/>
        <v>236</v>
      </c>
      <c r="FQ97">
        <f t="shared" si="826"/>
        <v>17</v>
      </c>
      <c r="FR97">
        <f t="shared" si="827"/>
        <v>236</v>
      </c>
      <c r="FS97">
        <f t="shared" si="828"/>
        <v>17</v>
      </c>
      <c r="FT97">
        <f t="shared" si="829"/>
        <v>236</v>
      </c>
      <c r="FU97">
        <f t="shared" si="830"/>
        <v>17</v>
      </c>
      <c r="FV97">
        <f t="shared" si="831"/>
        <v>236</v>
      </c>
      <c r="FW97">
        <f t="shared" si="832"/>
        <v>17</v>
      </c>
      <c r="FX97">
        <f t="shared" si="833"/>
        <v>236</v>
      </c>
      <c r="FY97">
        <f t="shared" si="834"/>
        <v>17</v>
      </c>
      <c r="FZ97">
        <f t="shared" si="835"/>
        <v>236</v>
      </c>
      <c r="GA97">
        <f t="shared" si="836"/>
        <v>17</v>
      </c>
      <c r="GB97">
        <f t="shared" si="837"/>
        <v>236</v>
      </c>
      <c r="GC97">
        <f t="shared" si="838"/>
        <v>17</v>
      </c>
      <c r="GD97">
        <f t="shared" si="839"/>
        <v>236</v>
      </c>
      <c r="GE97">
        <f t="shared" si="840"/>
        <v>17</v>
      </c>
      <c r="GF97">
        <f t="shared" si="841"/>
        <v>236</v>
      </c>
      <c r="GG97">
        <f t="shared" si="842"/>
        <v>17</v>
      </c>
      <c r="GH97">
        <f t="shared" si="843"/>
        <v>236</v>
      </c>
      <c r="GI97">
        <f t="shared" si="844"/>
        <v>17</v>
      </c>
      <c r="GJ97">
        <f t="shared" si="845"/>
        <v>0</v>
      </c>
      <c r="GK97">
        <f t="shared" si="846"/>
        <v>0</v>
      </c>
      <c r="GL97">
        <f t="shared" si="847"/>
        <v>0</v>
      </c>
      <c r="GM97">
        <f t="shared" si="848"/>
        <v>0</v>
      </c>
      <c r="GN97">
        <f t="shared" si="849"/>
        <v>0</v>
      </c>
      <c r="GO97">
        <f t="shared" si="850"/>
        <v>0</v>
      </c>
      <c r="GP97">
        <f t="shared" si="851"/>
        <v>0</v>
      </c>
      <c r="GQ97">
        <f t="shared" si="852"/>
        <v>0</v>
      </c>
      <c r="GR97">
        <f t="shared" si="853"/>
        <v>0</v>
      </c>
      <c r="GS97">
        <f t="shared" si="854"/>
        <v>0</v>
      </c>
      <c r="GT97">
        <f t="shared" si="855"/>
        <v>0</v>
      </c>
      <c r="GU97">
        <f t="shared" si="856"/>
        <v>0</v>
      </c>
      <c r="GV97">
        <f t="shared" si="857"/>
        <v>0</v>
      </c>
      <c r="GW97">
        <f t="shared" si="858"/>
        <v>0</v>
      </c>
      <c r="GX97">
        <f t="shared" si="859"/>
        <v>0</v>
      </c>
      <c r="GY97">
        <f t="shared" si="860"/>
        <v>0</v>
      </c>
      <c r="GZ97">
        <f t="shared" si="861"/>
        <v>0</v>
      </c>
      <c r="HA97">
        <f t="shared" si="862"/>
        <v>0</v>
      </c>
      <c r="HB97">
        <f t="shared" si="863"/>
        <v>0</v>
      </c>
      <c r="HC97">
        <f t="shared" si="864"/>
        <v>0</v>
      </c>
      <c r="HD97">
        <f t="shared" si="865"/>
        <v>0</v>
      </c>
      <c r="HE97">
        <f t="shared" si="866"/>
        <v>0</v>
      </c>
      <c r="HF97">
        <f t="shared" si="867"/>
        <v>0</v>
      </c>
      <c r="HG97">
        <f t="shared" si="868"/>
        <v>0</v>
      </c>
      <c r="HH97">
        <f t="shared" si="869"/>
        <v>0</v>
      </c>
      <c r="HI97">
        <f t="shared" si="870"/>
        <v>0</v>
      </c>
      <c r="HK97" s="59" t="str">
        <f t="shared" si="467"/>
        <v/>
      </c>
      <c r="HN97">
        <f t="shared" ref="HN97:HN128" si="871">IFERROR(MATCH(TRUE,INDEX(CF97:HI97&lt;&gt;0,),0),0)</f>
        <v>33</v>
      </c>
      <c r="HO97">
        <f t="shared" si="465"/>
        <v>102</v>
      </c>
      <c r="HQ97">
        <f>INDEX(Capacity!$S$3:$T$258,MATCH(MOD(INDEX(Capacity!$V$3:$W$258,MATCH(INDEX($CF96:$HI96,1,$HN96),Capacity!$V$3:$V$258,0),2)+HQ$65,255),Capacity!$S$3:$S$258,0),2)</f>
        <v>148</v>
      </c>
      <c r="HR97">
        <f>INDEX(Capacity!$S$3:$T$258,MATCH(MOD(INDEX(Capacity!$V$3:$W$258,MATCH(INDEX($CF96:$HI96,1,$HN96),Capacity!$V$3:$V$258,0),2)+HR$65,255),Capacity!$S$3:$S$258,0),2)</f>
        <v>178</v>
      </c>
      <c r="HS97">
        <f>INDEX(Capacity!$S$3:$T$258,MATCH(MOD(INDEX(Capacity!$V$3:$W$258,MATCH(INDEX($CF96:$HI96,1,$HN96),Capacity!$V$3:$V$258,0),2)+HS$65,255),Capacity!$S$3:$S$258,0),2)</f>
        <v>99</v>
      </c>
      <c r="HT97">
        <f>INDEX(Capacity!$S$3:$T$258,MATCH(MOD(INDEX(Capacity!$V$3:$W$258,MATCH(INDEX($CF96:$HI96,1,$HN96),Capacity!$V$3:$V$258,0),2)+HT$65,255),Capacity!$S$3:$S$258,0),2)</f>
        <v>200</v>
      </c>
      <c r="HU97">
        <f>INDEX(Capacity!$S$3:$T$258,MATCH(MOD(INDEX(Capacity!$V$3:$W$258,MATCH(INDEX($CF96:$HI96,1,$HN96),Capacity!$V$3:$V$258,0),2)+HU$65,255),Capacity!$S$3:$S$258,0),2)</f>
        <v>106</v>
      </c>
      <c r="HV97">
        <f>INDEX(Capacity!$S$3:$T$258,MATCH(MOD(INDEX(Capacity!$V$3:$W$258,MATCH(INDEX($CF96:$HI96,1,$HN96),Capacity!$V$3:$V$258,0),2)+HV$65,255),Capacity!$S$3:$S$258,0),2)</f>
        <v>21</v>
      </c>
      <c r="HW97">
        <f>INDEX(Capacity!$S$3:$T$258,MATCH(MOD(INDEX(Capacity!$V$3:$W$258,MATCH(INDEX($CF96:$HI96,1,$HN96),Capacity!$V$3:$V$258,0),2)+HW$65,255),Capacity!$S$3:$S$258,0),2)</f>
        <v>172</v>
      </c>
      <c r="HX97">
        <f>INDEX(Capacity!$S$3:$T$258,MATCH(MOD(INDEX(Capacity!$V$3:$W$258,MATCH(INDEX($CF96:$HI96,1,$HN96),Capacity!$V$3:$V$258,0),2)+HX$65,255),Capacity!$S$3:$S$258,0),2)</f>
        <v>228</v>
      </c>
      <c r="HY97">
        <f>INDEX(Capacity!$S$3:$T$258,MATCH(MOD(INDEX(Capacity!$V$3:$W$258,MATCH(INDEX($CF96:$HI96,1,$HN96),Capacity!$V$3:$V$258,0),2)+HY$65,255),Capacity!$S$3:$S$258,0),2)</f>
        <v>160</v>
      </c>
      <c r="HZ97">
        <f>INDEX(Capacity!$S$3:$T$258,MATCH(MOD(INDEX(Capacity!$V$3:$W$258,MATCH(INDEX($CF96:$HI96,1,$HN96),Capacity!$V$3:$V$258,0),2)+HZ$65,255),Capacity!$S$3:$S$258,0),2)</f>
        <v>196</v>
      </c>
      <c r="IA97">
        <f>INDEX(Capacity!$S$3:$T$258,MATCH(MOD(INDEX(Capacity!$V$3:$W$258,MATCH(INDEX($CF96:$HI96,1,$HN96),Capacity!$V$3:$V$258,0),2)+IA$65,255),Capacity!$S$3:$S$258,0),2)</f>
        <v>22</v>
      </c>
      <c r="IB97">
        <f>INDEX(Capacity!$S$3:$T$258,MATCH(MOD(INDEX(Capacity!$V$3:$W$258,MATCH(INDEX($CF96:$HI96,1,$HN96),Capacity!$V$3:$V$258,0),2)+IB$65,255),Capacity!$S$3:$S$258,0),2)</f>
        <v>164</v>
      </c>
      <c r="IC97">
        <f>INDEX(Capacity!$S$3:$T$258,MATCH(MOD(INDEX(Capacity!$V$3:$W$258,MATCH(INDEX($CF96:$HI96,1,$HN96),Capacity!$V$3:$V$258,0),2)+IC$65,255),Capacity!$S$3:$S$258,0),2)</f>
        <v>97</v>
      </c>
      <c r="ID97">
        <f>INDEX(Capacity!$S$3:$T$258,MATCH(MOD(INDEX(Capacity!$V$3:$W$258,MATCH(INDEX($CF96:$HI96,1,$HN96),Capacity!$V$3:$V$258,0),2)+ID$65,255),Capacity!$S$3:$S$258,0),2)</f>
        <v>224</v>
      </c>
      <c r="IE97">
        <f>INDEX(Capacity!$S$3:$T$258,MATCH(MOD(INDEX(Capacity!$V$3:$W$258,MATCH(INDEX($CF96:$HI96,1,$HN96),Capacity!$V$3:$V$258,0),2)+IE$65,255),Capacity!$S$3:$S$258,0),2)</f>
        <v>163</v>
      </c>
      <c r="IF97">
        <f>INDEX(Capacity!$S$3:$T$258,MATCH(MOD(INDEX(Capacity!$V$3:$W$258,MATCH(INDEX($CF96:$HI96,1,$HN96),Capacity!$V$3:$V$258,0),2)+IF$65,255),Capacity!$S$3:$S$258,0),2)</f>
        <v>14</v>
      </c>
      <c r="IG97">
        <f>INDEX(Capacity!$S$3:$T$258,MATCH(MOD(INDEX(Capacity!$V$3:$W$258,MATCH(INDEX($CF96:$HI96,1,$HN96),Capacity!$V$3:$V$258,0),2)+IG$65,255),Capacity!$S$3:$S$258,0),2)</f>
        <v>210</v>
      </c>
      <c r="IH97">
        <f>INDEX(Capacity!$S$3:$T$258,MATCH(MOD(INDEX(Capacity!$V$3:$W$258,MATCH(INDEX($CF96:$HI96,1,$HN96),Capacity!$V$3:$V$258,0),2)+IH$65,255),Capacity!$S$3:$S$258,0),2)</f>
        <v>24</v>
      </c>
      <c r="II97">
        <f>INDEX(Capacity!$S$3:$T$258,MATCH(MOD(INDEX(Capacity!$V$3:$W$258,MATCH(INDEX($CF96:$HI96,1,$HN96),Capacity!$V$3:$V$258,0),2)+II$65,255),Capacity!$S$3:$S$258,0),2)</f>
        <v>150</v>
      </c>
      <c r="IJ97">
        <f>INDEX(Capacity!$S$3:$T$258,MATCH(MOD(INDEX(Capacity!$V$3:$W$258,MATCH(INDEX($CF96:$HI96,1,$HN96),Capacity!$V$3:$V$258,0),2)+IJ$65,255),Capacity!$S$3:$S$258,0),2)</f>
        <v>10</v>
      </c>
      <c r="IK97">
        <f>INDEX(Capacity!$S$3:$T$258,MATCH(MOD(INDEX(Capacity!$V$3:$W$258,MATCH(INDEX($CF96:$HI96,1,$HN96),Capacity!$V$3:$V$258,0),2)+IK$65,255),Capacity!$S$3:$S$258,0),2)</f>
        <v>132</v>
      </c>
      <c r="IL97">
        <f>INDEX(Capacity!$S$3:$T$258,MATCH(MOD(INDEX(Capacity!$V$3:$W$258,MATCH(INDEX($CF96:$HI96,1,$HN96),Capacity!$V$3:$V$258,0),2)+IL$65,255),Capacity!$S$3:$S$258,0),2)</f>
        <v>177</v>
      </c>
      <c r="IM97">
        <f>INDEX(Capacity!$S$3:$T$258,MATCH(MOD(INDEX(Capacity!$V$3:$W$258,MATCH(INDEX($CF96:$HI96,1,$HN96),Capacity!$V$3:$V$258,0),2)+IM$65,255),Capacity!$S$3:$S$258,0),2)</f>
        <v>116</v>
      </c>
      <c r="IN97">
        <f>INDEX(Capacity!$S$3:$T$258,MATCH(MOD(INDEX(Capacity!$V$3:$W$258,MATCH(INDEX($CF96:$HI96,1,$HN96),Capacity!$V$3:$V$258,0),2)+IN$65,255),Capacity!$S$3:$S$258,0),2)</f>
        <v>65</v>
      </c>
      <c r="IO97">
        <f>INDEX(Capacity!$S$3:$T$258,MATCH(MOD(INDEX(Capacity!$V$3:$W$258,MATCH(INDEX($CF96:$HI96,1,$HN96),Capacity!$V$3:$V$258,0),2)+IO$65,255),Capacity!$S$3:$S$258,0),2)</f>
        <v>196</v>
      </c>
      <c r="IP97">
        <f>INDEX(Capacity!$S$3:$T$258,MATCH(MOD(INDEX(Capacity!$V$3:$W$258,MATCH(INDEX($CF96:$HI96,1,$HN96),Capacity!$V$3:$V$258,0),2)+IP$65,255),Capacity!$S$3:$S$258,0),2)</f>
        <v>2</v>
      </c>
      <c r="IQ97">
        <f>INDEX(Capacity!$S$3:$T$258,MATCH(MOD(INDEX(Capacity!$V$3:$W$258,MATCH(INDEX($CF96:$HI96,1,$HN96),Capacity!$V$3:$V$258,0),2)+IQ$65,255),Capacity!$S$3:$S$258,0),2)</f>
        <v>208</v>
      </c>
    </row>
    <row r="98" spans="83:251" x14ac:dyDescent="0.25">
      <c r="CE98" s="7">
        <f t="shared" si="466"/>
        <v>33</v>
      </c>
      <c r="CF98">
        <f t="shared" si="737"/>
        <v>0</v>
      </c>
      <c r="CG98">
        <f t="shared" si="738"/>
        <v>0</v>
      </c>
      <c r="CH98">
        <f t="shared" si="739"/>
        <v>0</v>
      </c>
      <c r="CI98">
        <f t="shared" si="740"/>
        <v>0</v>
      </c>
      <c r="CJ98">
        <f t="shared" si="741"/>
        <v>0</v>
      </c>
      <c r="CK98">
        <f t="shared" si="742"/>
        <v>0</v>
      </c>
      <c r="CL98">
        <f t="shared" si="743"/>
        <v>0</v>
      </c>
      <c r="CM98">
        <f t="shared" si="744"/>
        <v>0</v>
      </c>
      <c r="CN98">
        <f t="shared" si="745"/>
        <v>0</v>
      </c>
      <c r="CO98">
        <f t="shared" si="746"/>
        <v>0</v>
      </c>
      <c r="CP98">
        <f t="shared" si="747"/>
        <v>0</v>
      </c>
      <c r="CQ98">
        <f t="shared" si="748"/>
        <v>0</v>
      </c>
      <c r="CR98">
        <f t="shared" si="749"/>
        <v>0</v>
      </c>
      <c r="CS98">
        <f t="shared" si="750"/>
        <v>0</v>
      </c>
      <c r="CT98">
        <f t="shared" si="751"/>
        <v>0</v>
      </c>
      <c r="CU98">
        <f t="shared" si="752"/>
        <v>0</v>
      </c>
      <c r="CV98">
        <f t="shared" si="753"/>
        <v>0</v>
      </c>
      <c r="CW98">
        <f t="shared" si="754"/>
        <v>0</v>
      </c>
      <c r="CX98">
        <f t="shared" si="755"/>
        <v>0</v>
      </c>
      <c r="CY98">
        <f t="shared" si="756"/>
        <v>0</v>
      </c>
      <c r="CZ98">
        <f t="shared" si="757"/>
        <v>0</v>
      </c>
      <c r="DA98">
        <f t="shared" si="758"/>
        <v>0</v>
      </c>
      <c r="DB98">
        <f t="shared" si="759"/>
        <v>0</v>
      </c>
      <c r="DC98">
        <f t="shared" si="760"/>
        <v>0</v>
      </c>
      <c r="DD98">
        <f t="shared" si="761"/>
        <v>0</v>
      </c>
      <c r="DE98">
        <f t="shared" si="762"/>
        <v>0</v>
      </c>
      <c r="DF98">
        <f t="shared" si="763"/>
        <v>0</v>
      </c>
      <c r="DG98">
        <f t="shared" si="764"/>
        <v>0</v>
      </c>
      <c r="DH98">
        <f t="shared" si="765"/>
        <v>0</v>
      </c>
      <c r="DI98">
        <f t="shared" si="766"/>
        <v>0</v>
      </c>
      <c r="DJ98">
        <f t="shared" si="767"/>
        <v>0</v>
      </c>
      <c r="DK98">
        <f t="shared" si="768"/>
        <v>0</v>
      </c>
      <c r="DL98">
        <f t="shared" si="769"/>
        <v>0</v>
      </c>
      <c r="DM98">
        <f t="shared" si="770"/>
        <v>53</v>
      </c>
      <c r="DN98">
        <f t="shared" si="771"/>
        <v>138</v>
      </c>
      <c r="DO98">
        <f t="shared" si="772"/>
        <v>113</v>
      </c>
      <c r="DP98">
        <f t="shared" si="773"/>
        <v>173</v>
      </c>
      <c r="DQ98">
        <f t="shared" si="774"/>
        <v>2</v>
      </c>
      <c r="DR98">
        <f t="shared" si="775"/>
        <v>126</v>
      </c>
      <c r="DS98">
        <f t="shared" si="776"/>
        <v>148</v>
      </c>
      <c r="DT98">
        <f t="shared" si="777"/>
        <v>25</v>
      </c>
      <c r="DU98">
        <f t="shared" si="778"/>
        <v>240</v>
      </c>
      <c r="DV98">
        <f t="shared" si="779"/>
        <v>208</v>
      </c>
      <c r="DW98">
        <f t="shared" si="780"/>
        <v>193</v>
      </c>
      <c r="DX98">
        <f t="shared" si="781"/>
        <v>116</v>
      </c>
      <c r="DY98">
        <f t="shared" si="782"/>
        <v>165</v>
      </c>
      <c r="DZ98">
        <f t="shared" si="783"/>
        <v>209</v>
      </c>
      <c r="EA98">
        <f t="shared" si="784"/>
        <v>214</v>
      </c>
      <c r="EB98">
        <f t="shared" si="785"/>
        <v>70</v>
      </c>
      <c r="EC98">
        <f t="shared" si="786"/>
        <v>24</v>
      </c>
      <c r="ED98">
        <f t="shared" si="787"/>
        <v>63</v>
      </c>
      <c r="EE98">
        <f t="shared" si="788"/>
        <v>108</v>
      </c>
      <c r="EF98">
        <f t="shared" si="789"/>
        <v>85</v>
      </c>
      <c r="EG98">
        <f t="shared" si="790"/>
        <v>184</v>
      </c>
      <c r="EH98">
        <f t="shared" si="791"/>
        <v>12</v>
      </c>
      <c r="EI98">
        <f t="shared" si="792"/>
        <v>102</v>
      </c>
      <c r="EJ98">
        <f t="shared" si="793"/>
        <v>162</v>
      </c>
      <c r="EK98">
        <f t="shared" si="794"/>
        <v>86</v>
      </c>
      <c r="EL98">
        <f t="shared" si="795"/>
        <v>25</v>
      </c>
      <c r="EM98">
        <f t="shared" si="796"/>
        <v>17</v>
      </c>
      <c r="EN98">
        <f t="shared" si="797"/>
        <v>236</v>
      </c>
      <c r="EO98">
        <f t="shared" si="798"/>
        <v>17</v>
      </c>
      <c r="EP98">
        <f t="shared" si="799"/>
        <v>236</v>
      </c>
      <c r="EQ98">
        <f t="shared" si="800"/>
        <v>17</v>
      </c>
      <c r="ER98">
        <f t="shared" si="801"/>
        <v>236</v>
      </c>
      <c r="ES98">
        <f t="shared" si="802"/>
        <v>17</v>
      </c>
      <c r="ET98">
        <f t="shared" si="803"/>
        <v>236</v>
      </c>
      <c r="EU98">
        <f t="shared" si="804"/>
        <v>17</v>
      </c>
      <c r="EV98">
        <f t="shared" si="805"/>
        <v>236</v>
      </c>
      <c r="EW98">
        <f t="shared" si="806"/>
        <v>17</v>
      </c>
      <c r="EX98">
        <f t="shared" si="807"/>
        <v>236</v>
      </c>
      <c r="EY98">
        <f t="shared" si="808"/>
        <v>17</v>
      </c>
      <c r="EZ98">
        <f t="shared" si="809"/>
        <v>236</v>
      </c>
      <c r="FA98">
        <f t="shared" si="810"/>
        <v>17</v>
      </c>
      <c r="FB98">
        <f t="shared" si="811"/>
        <v>236</v>
      </c>
      <c r="FC98">
        <f t="shared" si="812"/>
        <v>17</v>
      </c>
      <c r="FD98">
        <f t="shared" si="813"/>
        <v>236</v>
      </c>
      <c r="FE98">
        <f t="shared" si="814"/>
        <v>17</v>
      </c>
      <c r="FF98">
        <f t="shared" si="815"/>
        <v>236</v>
      </c>
      <c r="FG98">
        <f t="shared" si="816"/>
        <v>17</v>
      </c>
      <c r="FH98">
        <f t="shared" si="817"/>
        <v>236</v>
      </c>
      <c r="FI98">
        <f t="shared" si="818"/>
        <v>17</v>
      </c>
      <c r="FJ98">
        <f t="shared" si="819"/>
        <v>236</v>
      </c>
      <c r="FK98">
        <f t="shared" si="820"/>
        <v>17</v>
      </c>
      <c r="FL98">
        <f t="shared" si="821"/>
        <v>236</v>
      </c>
      <c r="FM98">
        <f t="shared" si="822"/>
        <v>17</v>
      </c>
      <c r="FN98">
        <f t="shared" si="823"/>
        <v>236</v>
      </c>
      <c r="FO98">
        <f t="shared" si="824"/>
        <v>17</v>
      </c>
      <c r="FP98">
        <f t="shared" si="825"/>
        <v>236</v>
      </c>
      <c r="FQ98">
        <f t="shared" si="826"/>
        <v>17</v>
      </c>
      <c r="FR98">
        <f t="shared" si="827"/>
        <v>236</v>
      </c>
      <c r="FS98">
        <f t="shared" si="828"/>
        <v>17</v>
      </c>
      <c r="FT98">
        <f t="shared" si="829"/>
        <v>236</v>
      </c>
      <c r="FU98">
        <f t="shared" si="830"/>
        <v>17</v>
      </c>
      <c r="FV98">
        <f t="shared" si="831"/>
        <v>236</v>
      </c>
      <c r="FW98">
        <f t="shared" si="832"/>
        <v>17</v>
      </c>
      <c r="FX98">
        <f t="shared" si="833"/>
        <v>236</v>
      </c>
      <c r="FY98">
        <f t="shared" si="834"/>
        <v>17</v>
      </c>
      <c r="FZ98">
        <f t="shared" si="835"/>
        <v>236</v>
      </c>
      <c r="GA98">
        <f t="shared" si="836"/>
        <v>17</v>
      </c>
      <c r="GB98">
        <f t="shared" si="837"/>
        <v>236</v>
      </c>
      <c r="GC98">
        <f t="shared" si="838"/>
        <v>17</v>
      </c>
      <c r="GD98">
        <f t="shared" si="839"/>
        <v>236</v>
      </c>
      <c r="GE98">
        <f t="shared" si="840"/>
        <v>17</v>
      </c>
      <c r="GF98">
        <f t="shared" si="841"/>
        <v>236</v>
      </c>
      <c r="GG98">
        <f t="shared" si="842"/>
        <v>17</v>
      </c>
      <c r="GH98">
        <f t="shared" si="843"/>
        <v>236</v>
      </c>
      <c r="GI98">
        <f t="shared" si="844"/>
        <v>17</v>
      </c>
      <c r="GJ98">
        <f t="shared" si="845"/>
        <v>0</v>
      </c>
      <c r="GK98">
        <f t="shared" si="846"/>
        <v>0</v>
      </c>
      <c r="GL98">
        <f t="shared" si="847"/>
        <v>0</v>
      </c>
      <c r="GM98">
        <f t="shared" si="848"/>
        <v>0</v>
      </c>
      <c r="GN98">
        <f t="shared" si="849"/>
        <v>0</v>
      </c>
      <c r="GO98">
        <f t="shared" si="850"/>
        <v>0</v>
      </c>
      <c r="GP98">
        <f t="shared" si="851"/>
        <v>0</v>
      </c>
      <c r="GQ98">
        <f t="shared" si="852"/>
        <v>0</v>
      </c>
      <c r="GR98">
        <f t="shared" si="853"/>
        <v>0</v>
      </c>
      <c r="GS98">
        <f t="shared" si="854"/>
        <v>0</v>
      </c>
      <c r="GT98">
        <f t="shared" si="855"/>
        <v>0</v>
      </c>
      <c r="GU98">
        <f t="shared" si="856"/>
        <v>0</v>
      </c>
      <c r="GV98">
        <f t="shared" si="857"/>
        <v>0</v>
      </c>
      <c r="GW98">
        <f t="shared" si="858"/>
        <v>0</v>
      </c>
      <c r="GX98">
        <f t="shared" si="859"/>
        <v>0</v>
      </c>
      <c r="GY98">
        <f t="shared" si="860"/>
        <v>0</v>
      </c>
      <c r="GZ98">
        <f t="shared" si="861"/>
        <v>0</v>
      </c>
      <c r="HA98">
        <f t="shared" si="862"/>
        <v>0</v>
      </c>
      <c r="HB98">
        <f t="shared" si="863"/>
        <v>0</v>
      </c>
      <c r="HC98">
        <f t="shared" si="864"/>
        <v>0</v>
      </c>
      <c r="HD98">
        <f t="shared" si="865"/>
        <v>0</v>
      </c>
      <c r="HE98">
        <f t="shared" si="866"/>
        <v>0</v>
      </c>
      <c r="HF98">
        <f t="shared" si="867"/>
        <v>0</v>
      </c>
      <c r="HG98">
        <f t="shared" si="868"/>
        <v>0</v>
      </c>
      <c r="HH98">
        <f t="shared" si="869"/>
        <v>0</v>
      </c>
      <c r="HI98">
        <f t="shared" si="870"/>
        <v>0</v>
      </c>
      <c r="HK98" s="59" t="str">
        <f t="shared" si="467"/>
        <v/>
      </c>
      <c r="HN98">
        <f t="shared" si="871"/>
        <v>34</v>
      </c>
      <c r="HO98">
        <f t="shared" si="465"/>
        <v>101</v>
      </c>
      <c r="HQ98">
        <f>INDEX(Capacity!$S$3:$T$258,MATCH(MOD(INDEX(Capacity!$V$3:$W$258,MATCH(INDEX($CF97:$HI97,1,$HN97),Capacity!$V$3:$V$258,0),2)+HQ$65,255),Capacity!$S$3:$S$258,0),2)</f>
        <v>209</v>
      </c>
      <c r="HR98">
        <f>INDEX(Capacity!$S$3:$T$258,MATCH(MOD(INDEX(Capacity!$V$3:$W$258,MATCH(INDEX($CF97:$HI97,1,$HN97),Capacity!$V$3:$V$258,0),2)+HR$65,255),Capacity!$S$3:$S$258,0),2)</f>
        <v>240</v>
      </c>
      <c r="HS98">
        <f>INDEX(Capacity!$S$3:$T$258,MATCH(MOD(INDEX(Capacity!$V$3:$W$258,MATCH(INDEX($CF97:$HI97,1,$HN97),Capacity!$V$3:$V$258,0),2)+HS$65,255),Capacity!$S$3:$S$258,0),2)</f>
        <v>192</v>
      </c>
      <c r="HT98">
        <f>INDEX(Capacity!$S$3:$T$258,MATCH(MOD(INDEX(Capacity!$V$3:$W$258,MATCH(INDEX($CF97:$HI97,1,$HN97),Capacity!$V$3:$V$258,0),2)+HT$65,255),Capacity!$S$3:$S$258,0),2)</f>
        <v>95</v>
      </c>
      <c r="HU98">
        <f>INDEX(Capacity!$S$3:$T$258,MATCH(MOD(INDEX(Capacity!$V$3:$W$258,MATCH(INDEX($CF97:$HI97,1,$HN97),Capacity!$V$3:$V$258,0),2)+HU$65,255),Capacity!$S$3:$S$258,0),2)</f>
        <v>99</v>
      </c>
      <c r="HV98">
        <f>INDEX(Capacity!$S$3:$T$258,MATCH(MOD(INDEX(Capacity!$V$3:$W$258,MATCH(INDEX($CF97:$HI97,1,$HN97),Capacity!$V$3:$V$258,0),2)+HV$65,255),Capacity!$S$3:$S$258,0),2)</f>
        <v>58</v>
      </c>
      <c r="HW98">
        <f>INDEX(Capacity!$S$3:$T$258,MATCH(MOD(INDEX(Capacity!$V$3:$W$258,MATCH(INDEX($CF97:$HI97,1,$HN97),Capacity!$V$3:$V$258,0),2)+HW$65,255),Capacity!$S$3:$S$258,0),2)</f>
        <v>254</v>
      </c>
      <c r="HX98">
        <f>INDEX(Capacity!$S$3:$T$258,MATCH(MOD(INDEX(Capacity!$V$3:$W$258,MATCH(INDEX($CF97:$HI97,1,$HN97),Capacity!$V$3:$V$258,0),2)+HX$65,255),Capacity!$S$3:$S$258,0),2)</f>
        <v>143</v>
      </c>
      <c r="HY98">
        <f>INDEX(Capacity!$S$3:$T$258,MATCH(MOD(INDEX(Capacity!$V$3:$W$258,MATCH(INDEX($CF97:$HI97,1,$HN97),Capacity!$V$3:$V$258,0),2)+HY$65,255),Capacity!$S$3:$S$258,0),2)</f>
        <v>171</v>
      </c>
      <c r="HZ98">
        <f>INDEX(Capacity!$S$3:$T$258,MATCH(MOD(INDEX(Capacity!$V$3:$W$258,MATCH(INDEX($CF97:$HI97,1,$HN97),Capacity!$V$3:$V$258,0),2)+HZ$65,255),Capacity!$S$3:$S$258,0),2)</f>
        <v>10</v>
      </c>
      <c r="IA98">
        <f>INDEX(Capacity!$S$3:$T$258,MATCH(MOD(INDEX(Capacity!$V$3:$W$258,MATCH(INDEX($CF97:$HI97,1,$HN97),Capacity!$V$3:$V$258,0),2)+IA$65,255),Capacity!$S$3:$S$258,0),2)</f>
        <v>104</v>
      </c>
      <c r="IB98">
        <f>INDEX(Capacity!$S$3:$T$258,MATCH(MOD(INDEX(Capacity!$V$3:$W$258,MATCH(INDEX($CF97:$HI97,1,$HN97),Capacity!$V$3:$V$258,0),2)+IB$65,255),Capacity!$S$3:$S$258,0),2)</f>
        <v>152</v>
      </c>
      <c r="IC98">
        <f>INDEX(Capacity!$S$3:$T$258,MATCH(MOD(INDEX(Capacity!$V$3:$W$258,MATCH(INDEX($CF97:$HI97,1,$HN97),Capacity!$V$3:$V$258,0),2)+IC$65,255),Capacity!$S$3:$S$258,0),2)</f>
        <v>87</v>
      </c>
      <c r="ID98">
        <f>INDEX(Capacity!$S$3:$T$258,MATCH(MOD(INDEX(Capacity!$V$3:$W$258,MATCH(INDEX($CF97:$HI97,1,$HN97),Capacity!$V$3:$V$258,0),2)+ID$65,255),Capacity!$S$3:$S$258,0),2)</f>
        <v>188</v>
      </c>
      <c r="IE98">
        <f>INDEX(Capacity!$S$3:$T$258,MATCH(MOD(INDEX(Capacity!$V$3:$W$258,MATCH(INDEX($CF97:$HI97,1,$HN97),Capacity!$V$3:$V$258,0),2)+IE$65,255),Capacity!$S$3:$S$258,0),2)</f>
        <v>249</v>
      </c>
      <c r="IF98">
        <f>INDEX(Capacity!$S$3:$T$258,MATCH(MOD(INDEX(Capacity!$V$3:$W$258,MATCH(INDEX($CF97:$HI97,1,$HN97),Capacity!$V$3:$V$258,0),2)+IF$65,255),Capacity!$S$3:$S$258,0),2)</f>
        <v>194</v>
      </c>
      <c r="IG98">
        <f>INDEX(Capacity!$S$3:$T$258,MATCH(MOD(INDEX(Capacity!$V$3:$W$258,MATCH(INDEX($CF97:$HI97,1,$HN97),Capacity!$V$3:$V$258,0),2)+IG$65,255),Capacity!$S$3:$S$258,0),2)</f>
        <v>98</v>
      </c>
      <c r="IH98">
        <f>INDEX(Capacity!$S$3:$T$258,MATCH(MOD(INDEX(Capacity!$V$3:$W$258,MATCH(INDEX($CF97:$HI97,1,$HN97),Capacity!$V$3:$V$258,0),2)+IH$65,255),Capacity!$S$3:$S$258,0),2)</f>
        <v>170</v>
      </c>
      <c r="II98">
        <f>INDEX(Capacity!$S$3:$T$258,MATCH(MOD(INDEX(Capacity!$V$3:$W$258,MATCH(INDEX($CF97:$HI97,1,$HN97),Capacity!$V$3:$V$258,0),2)+II$65,255),Capacity!$S$3:$S$258,0),2)</f>
        <v>70</v>
      </c>
      <c r="IJ98">
        <f>INDEX(Capacity!$S$3:$T$258,MATCH(MOD(INDEX(Capacity!$V$3:$W$258,MATCH(INDEX($CF97:$HI97,1,$HN97),Capacity!$V$3:$V$258,0),2)+IJ$65,255),Capacity!$S$3:$S$258,0),2)</f>
        <v>241</v>
      </c>
      <c r="IK98">
        <f>INDEX(Capacity!$S$3:$T$258,MATCH(MOD(INDEX(Capacity!$V$3:$W$258,MATCH(INDEX($CF97:$HI97,1,$HN97),Capacity!$V$3:$V$258,0),2)+IK$65,255),Capacity!$S$3:$S$258,0),2)</f>
        <v>29</v>
      </c>
      <c r="IL98">
        <f>INDEX(Capacity!$S$3:$T$258,MATCH(MOD(INDEX(Capacity!$V$3:$W$258,MATCH(INDEX($CF97:$HI97,1,$HN97),Capacity!$V$3:$V$258,0),2)+IL$65,255),Capacity!$S$3:$S$258,0),2)</f>
        <v>162</v>
      </c>
      <c r="IM98">
        <f>INDEX(Capacity!$S$3:$T$258,MATCH(MOD(INDEX(Capacity!$V$3:$W$258,MATCH(INDEX($CF97:$HI97,1,$HN97),Capacity!$V$3:$V$258,0),2)+IM$65,255),Capacity!$S$3:$S$258,0),2)</f>
        <v>109</v>
      </c>
      <c r="IN98">
        <f>INDEX(Capacity!$S$3:$T$258,MATCH(MOD(INDEX(Capacity!$V$3:$W$258,MATCH(INDEX($CF97:$HI97,1,$HN97),Capacity!$V$3:$V$258,0),2)+IN$65,255),Capacity!$S$3:$S$258,0),2)</f>
        <v>210</v>
      </c>
      <c r="IO98">
        <f>INDEX(Capacity!$S$3:$T$258,MATCH(MOD(INDEX(Capacity!$V$3:$W$258,MATCH(INDEX($CF97:$HI97,1,$HN97),Capacity!$V$3:$V$258,0),2)+IO$65,255),Capacity!$S$3:$S$258,0),2)</f>
        <v>10</v>
      </c>
      <c r="IP98">
        <f>INDEX(Capacity!$S$3:$T$258,MATCH(MOD(INDEX(Capacity!$V$3:$W$258,MATCH(INDEX($CF97:$HI97,1,$HN97),Capacity!$V$3:$V$258,0),2)+IP$65,255),Capacity!$S$3:$S$258,0),2)</f>
        <v>151</v>
      </c>
      <c r="IQ98">
        <f>INDEX(Capacity!$S$3:$T$258,MATCH(MOD(INDEX(Capacity!$V$3:$W$258,MATCH(INDEX($CF97:$HI97,1,$HN97),Capacity!$V$3:$V$258,0),2)+IQ$65,255),Capacity!$S$3:$S$258,0),2)</f>
        <v>245</v>
      </c>
    </row>
    <row r="99" spans="83:251" x14ac:dyDescent="0.25">
      <c r="CE99" s="7">
        <f t="shared" si="466"/>
        <v>34</v>
      </c>
      <c r="CF99">
        <f t="shared" si="737"/>
        <v>0</v>
      </c>
      <c r="CG99">
        <f t="shared" si="738"/>
        <v>0</v>
      </c>
      <c r="CH99">
        <f t="shared" si="739"/>
        <v>0</v>
      </c>
      <c r="CI99">
        <f t="shared" si="740"/>
        <v>0</v>
      </c>
      <c r="CJ99">
        <f t="shared" si="741"/>
        <v>0</v>
      </c>
      <c r="CK99">
        <f t="shared" si="742"/>
        <v>0</v>
      </c>
      <c r="CL99">
        <f t="shared" si="743"/>
        <v>0</v>
      </c>
      <c r="CM99">
        <f t="shared" si="744"/>
        <v>0</v>
      </c>
      <c r="CN99">
        <f t="shared" si="745"/>
        <v>0</v>
      </c>
      <c r="CO99">
        <f t="shared" si="746"/>
        <v>0</v>
      </c>
      <c r="CP99">
        <f t="shared" si="747"/>
        <v>0</v>
      </c>
      <c r="CQ99">
        <f t="shared" si="748"/>
        <v>0</v>
      </c>
      <c r="CR99">
        <f t="shared" si="749"/>
        <v>0</v>
      </c>
      <c r="CS99">
        <f t="shared" si="750"/>
        <v>0</v>
      </c>
      <c r="CT99">
        <f t="shared" si="751"/>
        <v>0</v>
      </c>
      <c r="CU99">
        <f t="shared" si="752"/>
        <v>0</v>
      </c>
      <c r="CV99">
        <f t="shared" si="753"/>
        <v>0</v>
      </c>
      <c r="CW99">
        <f t="shared" si="754"/>
        <v>0</v>
      </c>
      <c r="CX99">
        <f t="shared" si="755"/>
        <v>0</v>
      </c>
      <c r="CY99">
        <f t="shared" si="756"/>
        <v>0</v>
      </c>
      <c r="CZ99">
        <f t="shared" si="757"/>
        <v>0</v>
      </c>
      <c r="DA99">
        <f t="shared" si="758"/>
        <v>0</v>
      </c>
      <c r="DB99">
        <f t="shared" si="759"/>
        <v>0</v>
      </c>
      <c r="DC99">
        <f t="shared" si="760"/>
        <v>0</v>
      </c>
      <c r="DD99">
        <f t="shared" si="761"/>
        <v>0</v>
      </c>
      <c r="DE99">
        <f t="shared" si="762"/>
        <v>0</v>
      </c>
      <c r="DF99">
        <f t="shared" si="763"/>
        <v>0</v>
      </c>
      <c r="DG99">
        <f t="shared" si="764"/>
        <v>0</v>
      </c>
      <c r="DH99">
        <f t="shared" si="765"/>
        <v>0</v>
      </c>
      <c r="DI99">
        <f t="shared" si="766"/>
        <v>0</v>
      </c>
      <c r="DJ99">
        <f t="shared" si="767"/>
        <v>0</v>
      </c>
      <c r="DK99">
        <f t="shared" si="768"/>
        <v>0</v>
      </c>
      <c r="DL99">
        <f t="shared" si="769"/>
        <v>0</v>
      </c>
      <c r="DM99">
        <f t="shared" si="770"/>
        <v>0</v>
      </c>
      <c r="DN99">
        <f t="shared" si="771"/>
        <v>243</v>
      </c>
      <c r="DO99">
        <f t="shared" si="772"/>
        <v>183</v>
      </c>
      <c r="DP99">
        <f t="shared" si="773"/>
        <v>32</v>
      </c>
      <c r="DQ99">
        <f t="shared" si="774"/>
        <v>214</v>
      </c>
      <c r="DR99">
        <f t="shared" si="775"/>
        <v>84</v>
      </c>
      <c r="DS99">
        <f t="shared" si="776"/>
        <v>209</v>
      </c>
      <c r="DT99">
        <f t="shared" si="777"/>
        <v>204</v>
      </c>
      <c r="DU99">
        <f t="shared" si="778"/>
        <v>173</v>
      </c>
      <c r="DV99">
        <f t="shared" si="779"/>
        <v>69</v>
      </c>
      <c r="DW99">
        <f t="shared" si="780"/>
        <v>237</v>
      </c>
      <c r="DX99">
        <f t="shared" si="781"/>
        <v>33</v>
      </c>
      <c r="DY99">
        <f t="shared" si="782"/>
        <v>103</v>
      </c>
      <c r="DZ99">
        <f t="shared" si="783"/>
        <v>12</v>
      </c>
      <c r="EA99">
        <f t="shared" si="784"/>
        <v>141</v>
      </c>
      <c r="EB99">
        <f t="shared" si="785"/>
        <v>90</v>
      </c>
      <c r="EC99">
        <f t="shared" si="786"/>
        <v>161</v>
      </c>
      <c r="ED99">
        <f t="shared" si="787"/>
        <v>15</v>
      </c>
      <c r="EE99">
        <f t="shared" si="788"/>
        <v>93</v>
      </c>
      <c r="EF99">
        <f t="shared" si="789"/>
        <v>65</v>
      </c>
      <c r="EG99">
        <f t="shared" si="790"/>
        <v>173</v>
      </c>
      <c r="EH99">
        <f t="shared" si="791"/>
        <v>115</v>
      </c>
      <c r="EI99">
        <f t="shared" si="792"/>
        <v>142</v>
      </c>
      <c r="EJ99">
        <f t="shared" si="793"/>
        <v>32</v>
      </c>
      <c r="EK99">
        <f t="shared" si="794"/>
        <v>195</v>
      </c>
      <c r="EL99">
        <f t="shared" si="795"/>
        <v>29</v>
      </c>
      <c r="EM99">
        <f t="shared" si="796"/>
        <v>172</v>
      </c>
      <c r="EN99">
        <f t="shared" si="797"/>
        <v>236</v>
      </c>
      <c r="EO99">
        <f t="shared" si="798"/>
        <v>17</v>
      </c>
      <c r="EP99">
        <f t="shared" si="799"/>
        <v>236</v>
      </c>
      <c r="EQ99">
        <f t="shared" si="800"/>
        <v>17</v>
      </c>
      <c r="ER99">
        <f t="shared" si="801"/>
        <v>236</v>
      </c>
      <c r="ES99">
        <f t="shared" si="802"/>
        <v>17</v>
      </c>
      <c r="ET99">
        <f t="shared" si="803"/>
        <v>236</v>
      </c>
      <c r="EU99">
        <f t="shared" si="804"/>
        <v>17</v>
      </c>
      <c r="EV99">
        <f t="shared" si="805"/>
        <v>236</v>
      </c>
      <c r="EW99">
        <f t="shared" si="806"/>
        <v>17</v>
      </c>
      <c r="EX99">
        <f t="shared" si="807"/>
        <v>236</v>
      </c>
      <c r="EY99">
        <f t="shared" si="808"/>
        <v>17</v>
      </c>
      <c r="EZ99">
        <f t="shared" si="809"/>
        <v>236</v>
      </c>
      <c r="FA99">
        <f t="shared" si="810"/>
        <v>17</v>
      </c>
      <c r="FB99">
        <f t="shared" si="811"/>
        <v>236</v>
      </c>
      <c r="FC99">
        <f t="shared" si="812"/>
        <v>17</v>
      </c>
      <c r="FD99">
        <f t="shared" si="813"/>
        <v>236</v>
      </c>
      <c r="FE99">
        <f t="shared" si="814"/>
        <v>17</v>
      </c>
      <c r="FF99">
        <f t="shared" si="815"/>
        <v>236</v>
      </c>
      <c r="FG99">
        <f t="shared" si="816"/>
        <v>17</v>
      </c>
      <c r="FH99">
        <f t="shared" si="817"/>
        <v>236</v>
      </c>
      <c r="FI99">
        <f t="shared" si="818"/>
        <v>17</v>
      </c>
      <c r="FJ99">
        <f t="shared" si="819"/>
        <v>236</v>
      </c>
      <c r="FK99">
        <f t="shared" si="820"/>
        <v>17</v>
      </c>
      <c r="FL99">
        <f t="shared" si="821"/>
        <v>236</v>
      </c>
      <c r="FM99">
        <f t="shared" si="822"/>
        <v>17</v>
      </c>
      <c r="FN99">
        <f t="shared" si="823"/>
        <v>236</v>
      </c>
      <c r="FO99">
        <f t="shared" si="824"/>
        <v>17</v>
      </c>
      <c r="FP99">
        <f t="shared" si="825"/>
        <v>236</v>
      </c>
      <c r="FQ99">
        <f t="shared" si="826"/>
        <v>17</v>
      </c>
      <c r="FR99">
        <f t="shared" si="827"/>
        <v>236</v>
      </c>
      <c r="FS99">
        <f t="shared" si="828"/>
        <v>17</v>
      </c>
      <c r="FT99">
        <f t="shared" si="829"/>
        <v>236</v>
      </c>
      <c r="FU99">
        <f t="shared" si="830"/>
        <v>17</v>
      </c>
      <c r="FV99">
        <f t="shared" si="831"/>
        <v>236</v>
      </c>
      <c r="FW99">
        <f t="shared" si="832"/>
        <v>17</v>
      </c>
      <c r="FX99">
        <f t="shared" si="833"/>
        <v>236</v>
      </c>
      <c r="FY99">
        <f t="shared" si="834"/>
        <v>17</v>
      </c>
      <c r="FZ99">
        <f t="shared" si="835"/>
        <v>236</v>
      </c>
      <c r="GA99">
        <f t="shared" si="836"/>
        <v>17</v>
      </c>
      <c r="GB99">
        <f t="shared" si="837"/>
        <v>236</v>
      </c>
      <c r="GC99">
        <f t="shared" si="838"/>
        <v>17</v>
      </c>
      <c r="GD99">
        <f t="shared" si="839"/>
        <v>236</v>
      </c>
      <c r="GE99">
        <f t="shared" si="840"/>
        <v>17</v>
      </c>
      <c r="GF99">
        <f t="shared" si="841"/>
        <v>236</v>
      </c>
      <c r="GG99">
        <f t="shared" si="842"/>
        <v>17</v>
      </c>
      <c r="GH99">
        <f t="shared" si="843"/>
        <v>236</v>
      </c>
      <c r="GI99">
        <f t="shared" si="844"/>
        <v>17</v>
      </c>
      <c r="GJ99">
        <f t="shared" si="845"/>
        <v>0</v>
      </c>
      <c r="GK99">
        <f t="shared" si="846"/>
        <v>0</v>
      </c>
      <c r="GL99">
        <f t="shared" si="847"/>
        <v>0</v>
      </c>
      <c r="GM99">
        <f t="shared" si="848"/>
        <v>0</v>
      </c>
      <c r="GN99">
        <f t="shared" si="849"/>
        <v>0</v>
      </c>
      <c r="GO99">
        <f t="shared" si="850"/>
        <v>0</v>
      </c>
      <c r="GP99">
        <f t="shared" si="851"/>
        <v>0</v>
      </c>
      <c r="GQ99">
        <f t="shared" si="852"/>
        <v>0</v>
      </c>
      <c r="GR99">
        <f t="shared" si="853"/>
        <v>0</v>
      </c>
      <c r="GS99">
        <f t="shared" si="854"/>
        <v>0</v>
      </c>
      <c r="GT99">
        <f t="shared" si="855"/>
        <v>0</v>
      </c>
      <c r="GU99">
        <f t="shared" si="856"/>
        <v>0</v>
      </c>
      <c r="GV99">
        <f t="shared" si="857"/>
        <v>0</v>
      </c>
      <c r="GW99">
        <f t="shared" si="858"/>
        <v>0</v>
      </c>
      <c r="GX99">
        <f t="shared" si="859"/>
        <v>0</v>
      </c>
      <c r="GY99">
        <f t="shared" si="860"/>
        <v>0</v>
      </c>
      <c r="GZ99">
        <f t="shared" si="861"/>
        <v>0</v>
      </c>
      <c r="HA99">
        <f t="shared" si="862"/>
        <v>0</v>
      </c>
      <c r="HB99">
        <f t="shared" si="863"/>
        <v>0</v>
      </c>
      <c r="HC99">
        <f t="shared" si="864"/>
        <v>0</v>
      </c>
      <c r="HD99">
        <f t="shared" si="865"/>
        <v>0</v>
      </c>
      <c r="HE99">
        <f t="shared" si="866"/>
        <v>0</v>
      </c>
      <c r="HF99">
        <f t="shared" si="867"/>
        <v>0</v>
      </c>
      <c r="HG99">
        <f t="shared" si="868"/>
        <v>0</v>
      </c>
      <c r="HH99">
        <f t="shared" si="869"/>
        <v>0</v>
      </c>
      <c r="HI99">
        <f t="shared" si="870"/>
        <v>0</v>
      </c>
      <c r="HK99" s="59" t="str">
        <f t="shared" si="467"/>
        <v/>
      </c>
      <c r="HN99">
        <f t="shared" si="871"/>
        <v>35</v>
      </c>
      <c r="HO99">
        <f t="shared" si="465"/>
        <v>100</v>
      </c>
      <c r="HQ99">
        <f>INDEX(Capacity!$S$3:$T$258,MATCH(MOD(INDEX(Capacity!$V$3:$W$258,MATCH(INDEX($CF98:$HI98,1,$HN98),Capacity!$V$3:$V$258,0),2)+HQ$65,255),Capacity!$S$3:$S$258,0),2)</f>
        <v>53</v>
      </c>
      <c r="HR99">
        <f>INDEX(Capacity!$S$3:$T$258,MATCH(MOD(INDEX(Capacity!$V$3:$W$258,MATCH(INDEX($CF98:$HI98,1,$HN98),Capacity!$V$3:$V$258,0),2)+HR$65,255),Capacity!$S$3:$S$258,0),2)</f>
        <v>121</v>
      </c>
      <c r="HS99">
        <f>INDEX(Capacity!$S$3:$T$258,MATCH(MOD(INDEX(Capacity!$V$3:$W$258,MATCH(INDEX($CF98:$HI98,1,$HN98),Capacity!$V$3:$V$258,0),2)+HS$65,255),Capacity!$S$3:$S$258,0),2)</f>
        <v>198</v>
      </c>
      <c r="HT99">
        <f>INDEX(Capacity!$S$3:$T$258,MATCH(MOD(INDEX(Capacity!$V$3:$W$258,MATCH(INDEX($CF98:$HI98,1,$HN98),Capacity!$V$3:$V$258,0),2)+HT$65,255),Capacity!$S$3:$S$258,0),2)</f>
        <v>141</v>
      </c>
      <c r="HU99">
        <f>INDEX(Capacity!$S$3:$T$258,MATCH(MOD(INDEX(Capacity!$V$3:$W$258,MATCH(INDEX($CF98:$HI98,1,$HN98),Capacity!$V$3:$V$258,0),2)+HU$65,255),Capacity!$S$3:$S$258,0),2)</f>
        <v>212</v>
      </c>
      <c r="HV99">
        <f>INDEX(Capacity!$S$3:$T$258,MATCH(MOD(INDEX(Capacity!$V$3:$W$258,MATCH(INDEX($CF98:$HI98,1,$HN98),Capacity!$V$3:$V$258,0),2)+HV$65,255),Capacity!$S$3:$S$258,0),2)</f>
        <v>42</v>
      </c>
      <c r="HW99">
        <f>INDEX(Capacity!$S$3:$T$258,MATCH(MOD(INDEX(Capacity!$V$3:$W$258,MATCH(INDEX($CF98:$HI98,1,$HN98),Capacity!$V$3:$V$258,0),2)+HW$65,255),Capacity!$S$3:$S$258,0),2)</f>
        <v>69</v>
      </c>
      <c r="HX99">
        <f>INDEX(Capacity!$S$3:$T$258,MATCH(MOD(INDEX(Capacity!$V$3:$W$258,MATCH(INDEX($CF98:$HI98,1,$HN98),Capacity!$V$3:$V$258,0),2)+HX$65,255),Capacity!$S$3:$S$258,0),2)</f>
        <v>213</v>
      </c>
      <c r="HY99">
        <f>INDEX(Capacity!$S$3:$T$258,MATCH(MOD(INDEX(Capacity!$V$3:$W$258,MATCH(INDEX($CF98:$HI98,1,$HN98),Capacity!$V$3:$V$258,0),2)+HY$65,255),Capacity!$S$3:$S$258,0),2)</f>
        <v>93</v>
      </c>
      <c r="HZ99">
        <f>INDEX(Capacity!$S$3:$T$258,MATCH(MOD(INDEX(Capacity!$V$3:$W$258,MATCH(INDEX($CF98:$HI98,1,$HN98),Capacity!$V$3:$V$258,0),2)+HZ$65,255),Capacity!$S$3:$S$258,0),2)</f>
        <v>149</v>
      </c>
      <c r="IA99">
        <f>INDEX(Capacity!$S$3:$T$258,MATCH(MOD(INDEX(Capacity!$V$3:$W$258,MATCH(INDEX($CF98:$HI98,1,$HN98),Capacity!$V$3:$V$258,0),2)+IA$65,255),Capacity!$S$3:$S$258,0),2)</f>
        <v>44</v>
      </c>
      <c r="IB99">
        <f>INDEX(Capacity!$S$3:$T$258,MATCH(MOD(INDEX(Capacity!$V$3:$W$258,MATCH(INDEX($CF98:$HI98,1,$HN98),Capacity!$V$3:$V$258,0),2)+IB$65,255),Capacity!$S$3:$S$258,0),2)</f>
        <v>85</v>
      </c>
      <c r="IC99">
        <f>INDEX(Capacity!$S$3:$T$258,MATCH(MOD(INDEX(Capacity!$V$3:$W$258,MATCH(INDEX($CF98:$HI98,1,$HN98),Capacity!$V$3:$V$258,0),2)+IC$65,255),Capacity!$S$3:$S$258,0),2)</f>
        <v>194</v>
      </c>
      <c r="ID99">
        <f>INDEX(Capacity!$S$3:$T$258,MATCH(MOD(INDEX(Capacity!$V$3:$W$258,MATCH(INDEX($CF98:$HI98,1,$HN98),Capacity!$V$3:$V$258,0),2)+ID$65,255),Capacity!$S$3:$S$258,0),2)</f>
        <v>221</v>
      </c>
      <c r="IE99">
        <f>INDEX(Capacity!$S$3:$T$258,MATCH(MOD(INDEX(Capacity!$V$3:$W$258,MATCH(INDEX($CF98:$HI98,1,$HN98),Capacity!$V$3:$V$258,0),2)+IE$65,255),Capacity!$S$3:$S$258,0),2)</f>
        <v>91</v>
      </c>
      <c r="IF99">
        <f>INDEX(Capacity!$S$3:$T$258,MATCH(MOD(INDEX(Capacity!$V$3:$W$258,MATCH(INDEX($CF98:$HI98,1,$HN98),Capacity!$V$3:$V$258,0),2)+IF$65,255),Capacity!$S$3:$S$258,0),2)</f>
        <v>28</v>
      </c>
      <c r="IG99">
        <f>INDEX(Capacity!$S$3:$T$258,MATCH(MOD(INDEX(Capacity!$V$3:$W$258,MATCH(INDEX($CF98:$HI98,1,$HN98),Capacity!$V$3:$V$258,0),2)+IG$65,255),Capacity!$S$3:$S$258,0),2)</f>
        <v>185</v>
      </c>
      <c r="IH99">
        <f>INDEX(Capacity!$S$3:$T$258,MATCH(MOD(INDEX(Capacity!$V$3:$W$258,MATCH(INDEX($CF98:$HI98,1,$HN98),Capacity!$V$3:$V$258,0),2)+IH$65,255),Capacity!$S$3:$S$258,0),2)</f>
        <v>48</v>
      </c>
      <c r="II99">
        <f>INDEX(Capacity!$S$3:$T$258,MATCH(MOD(INDEX(Capacity!$V$3:$W$258,MATCH(INDEX($CF98:$HI98,1,$HN98),Capacity!$V$3:$V$258,0),2)+II$65,255),Capacity!$S$3:$S$258,0),2)</f>
        <v>49</v>
      </c>
      <c r="IJ99">
        <f>INDEX(Capacity!$S$3:$T$258,MATCH(MOD(INDEX(Capacity!$V$3:$W$258,MATCH(INDEX($CF98:$HI98,1,$HN98),Capacity!$V$3:$V$258,0),2)+IJ$65,255),Capacity!$S$3:$S$258,0),2)</f>
        <v>20</v>
      </c>
      <c r="IK99">
        <f>INDEX(Capacity!$S$3:$T$258,MATCH(MOD(INDEX(Capacity!$V$3:$W$258,MATCH(INDEX($CF98:$HI98,1,$HN98),Capacity!$V$3:$V$258,0),2)+IK$65,255),Capacity!$S$3:$S$258,0),2)</f>
        <v>21</v>
      </c>
      <c r="IL99">
        <f>INDEX(Capacity!$S$3:$T$258,MATCH(MOD(INDEX(Capacity!$V$3:$W$258,MATCH(INDEX($CF98:$HI98,1,$HN98),Capacity!$V$3:$V$258,0),2)+IL$65,255),Capacity!$S$3:$S$258,0),2)</f>
        <v>127</v>
      </c>
      <c r="IM99">
        <f>INDEX(Capacity!$S$3:$T$258,MATCH(MOD(INDEX(Capacity!$V$3:$W$258,MATCH(INDEX($CF98:$HI98,1,$HN98),Capacity!$V$3:$V$258,0),2)+IM$65,255),Capacity!$S$3:$S$258,0),2)</f>
        <v>232</v>
      </c>
      <c r="IN99">
        <f>INDEX(Capacity!$S$3:$T$258,MATCH(MOD(INDEX(Capacity!$V$3:$W$258,MATCH(INDEX($CF98:$HI98,1,$HN98),Capacity!$V$3:$V$258,0),2)+IN$65,255),Capacity!$S$3:$S$258,0),2)</f>
        <v>130</v>
      </c>
      <c r="IO99">
        <f>INDEX(Capacity!$S$3:$T$258,MATCH(MOD(INDEX(Capacity!$V$3:$W$258,MATCH(INDEX($CF98:$HI98,1,$HN98),Capacity!$V$3:$V$258,0),2)+IO$65,255),Capacity!$S$3:$S$258,0),2)</f>
        <v>149</v>
      </c>
      <c r="IP99">
        <f>INDEX(Capacity!$S$3:$T$258,MATCH(MOD(INDEX(Capacity!$V$3:$W$258,MATCH(INDEX($CF98:$HI98,1,$HN98),Capacity!$V$3:$V$258,0),2)+IP$65,255),Capacity!$S$3:$S$258,0),2)</f>
        <v>4</v>
      </c>
      <c r="IQ99">
        <f>INDEX(Capacity!$S$3:$T$258,MATCH(MOD(INDEX(Capacity!$V$3:$W$258,MATCH(INDEX($CF98:$HI98,1,$HN98),Capacity!$V$3:$V$258,0),2)+IQ$65,255),Capacity!$S$3:$S$258,0),2)</f>
        <v>189</v>
      </c>
    </row>
    <row r="100" spans="83:251" x14ac:dyDescent="0.25">
      <c r="CE100" s="7">
        <f t="shared" si="466"/>
        <v>35</v>
      </c>
      <c r="CF100">
        <f t="shared" si="737"/>
        <v>0</v>
      </c>
      <c r="CG100">
        <f t="shared" si="738"/>
        <v>0</v>
      </c>
      <c r="CH100">
        <f t="shared" si="739"/>
        <v>0</v>
      </c>
      <c r="CI100">
        <f t="shared" si="740"/>
        <v>0</v>
      </c>
      <c r="CJ100">
        <f t="shared" si="741"/>
        <v>0</v>
      </c>
      <c r="CK100">
        <f t="shared" si="742"/>
        <v>0</v>
      </c>
      <c r="CL100">
        <f t="shared" si="743"/>
        <v>0</v>
      </c>
      <c r="CM100">
        <f t="shared" si="744"/>
        <v>0</v>
      </c>
      <c r="CN100">
        <f t="shared" si="745"/>
        <v>0</v>
      </c>
      <c r="CO100">
        <f t="shared" si="746"/>
        <v>0</v>
      </c>
      <c r="CP100">
        <f t="shared" si="747"/>
        <v>0</v>
      </c>
      <c r="CQ100">
        <f t="shared" si="748"/>
        <v>0</v>
      </c>
      <c r="CR100">
        <f t="shared" si="749"/>
        <v>0</v>
      </c>
      <c r="CS100">
        <f t="shared" si="750"/>
        <v>0</v>
      </c>
      <c r="CT100">
        <f t="shared" si="751"/>
        <v>0</v>
      </c>
      <c r="CU100">
        <f t="shared" si="752"/>
        <v>0</v>
      </c>
      <c r="CV100">
        <f t="shared" si="753"/>
        <v>0</v>
      </c>
      <c r="CW100">
        <f t="shared" si="754"/>
        <v>0</v>
      </c>
      <c r="CX100">
        <f t="shared" si="755"/>
        <v>0</v>
      </c>
      <c r="CY100">
        <f t="shared" si="756"/>
        <v>0</v>
      </c>
      <c r="CZ100">
        <f t="shared" si="757"/>
        <v>0</v>
      </c>
      <c r="DA100">
        <f t="shared" si="758"/>
        <v>0</v>
      </c>
      <c r="DB100">
        <f t="shared" si="759"/>
        <v>0</v>
      </c>
      <c r="DC100">
        <f t="shared" si="760"/>
        <v>0</v>
      </c>
      <c r="DD100">
        <f t="shared" si="761"/>
        <v>0</v>
      </c>
      <c r="DE100">
        <f t="shared" si="762"/>
        <v>0</v>
      </c>
      <c r="DF100">
        <f t="shared" si="763"/>
        <v>0</v>
      </c>
      <c r="DG100">
        <f t="shared" si="764"/>
        <v>0</v>
      </c>
      <c r="DH100">
        <f t="shared" si="765"/>
        <v>0</v>
      </c>
      <c r="DI100">
        <f t="shared" si="766"/>
        <v>0</v>
      </c>
      <c r="DJ100">
        <f t="shared" si="767"/>
        <v>0</v>
      </c>
      <c r="DK100">
        <f t="shared" si="768"/>
        <v>0</v>
      </c>
      <c r="DL100">
        <f t="shared" si="769"/>
        <v>0</v>
      </c>
      <c r="DM100">
        <f t="shared" si="770"/>
        <v>0</v>
      </c>
      <c r="DN100">
        <f t="shared" si="771"/>
        <v>0</v>
      </c>
      <c r="DO100">
        <f t="shared" si="772"/>
        <v>29</v>
      </c>
      <c r="DP100">
        <f t="shared" si="773"/>
        <v>168</v>
      </c>
      <c r="DQ100">
        <f t="shared" si="774"/>
        <v>153</v>
      </c>
      <c r="DR100">
        <f t="shared" si="775"/>
        <v>191</v>
      </c>
      <c r="DS100">
        <f t="shared" si="776"/>
        <v>54</v>
      </c>
      <c r="DT100">
        <f t="shared" si="777"/>
        <v>42</v>
      </c>
      <c r="DU100">
        <f t="shared" si="778"/>
        <v>116</v>
      </c>
      <c r="DV100">
        <f t="shared" si="779"/>
        <v>41</v>
      </c>
      <c r="DW100">
        <f t="shared" si="780"/>
        <v>40</v>
      </c>
      <c r="DX100">
        <f t="shared" si="781"/>
        <v>106</v>
      </c>
      <c r="DY100">
        <f t="shared" si="782"/>
        <v>134</v>
      </c>
      <c r="DZ100">
        <f t="shared" si="783"/>
        <v>76</v>
      </c>
      <c r="EA100">
        <f t="shared" si="784"/>
        <v>217</v>
      </c>
      <c r="EB100">
        <f t="shared" si="785"/>
        <v>154</v>
      </c>
      <c r="EC100">
        <f t="shared" si="786"/>
        <v>227</v>
      </c>
      <c r="ED100">
        <f t="shared" si="787"/>
        <v>129</v>
      </c>
      <c r="EE100">
        <f t="shared" si="788"/>
        <v>84</v>
      </c>
      <c r="EF100">
        <f t="shared" si="789"/>
        <v>122</v>
      </c>
      <c r="EG100">
        <f t="shared" si="790"/>
        <v>98</v>
      </c>
      <c r="EH100">
        <f t="shared" si="791"/>
        <v>142</v>
      </c>
      <c r="EI100">
        <f t="shared" si="792"/>
        <v>136</v>
      </c>
      <c r="EJ100">
        <f t="shared" si="793"/>
        <v>135</v>
      </c>
      <c r="EK100">
        <f t="shared" si="794"/>
        <v>159</v>
      </c>
      <c r="EL100">
        <f t="shared" si="795"/>
        <v>216</v>
      </c>
      <c r="EM100">
        <f t="shared" si="796"/>
        <v>100</v>
      </c>
      <c r="EN100">
        <f t="shared" si="797"/>
        <v>170</v>
      </c>
      <c r="EO100">
        <f t="shared" si="798"/>
        <v>17</v>
      </c>
      <c r="EP100">
        <f t="shared" si="799"/>
        <v>236</v>
      </c>
      <c r="EQ100">
        <f t="shared" si="800"/>
        <v>17</v>
      </c>
      <c r="ER100">
        <f t="shared" si="801"/>
        <v>236</v>
      </c>
      <c r="ES100">
        <f t="shared" si="802"/>
        <v>17</v>
      </c>
      <c r="ET100">
        <f t="shared" si="803"/>
        <v>236</v>
      </c>
      <c r="EU100">
        <f t="shared" si="804"/>
        <v>17</v>
      </c>
      <c r="EV100">
        <f t="shared" si="805"/>
        <v>236</v>
      </c>
      <c r="EW100">
        <f t="shared" si="806"/>
        <v>17</v>
      </c>
      <c r="EX100">
        <f t="shared" si="807"/>
        <v>236</v>
      </c>
      <c r="EY100">
        <f t="shared" si="808"/>
        <v>17</v>
      </c>
      <c r="EZ100">
        <f t="shared" si="809"/>
        <v>236</v>
      </c>
      <c r="FA100">
        <f t="shared" si="810"/>
        <v>17</v>
      </c>
      <c r="FB100">
        <f t="shared" si="811"/>
        <v>236</v>
      </c>
      <c r="FC100">
        <f t="shared" si="812"/>
        <v>17</v>
      </c>
      <c r="FD100">
        <f t="shared" si="813"/>
        <v>236</v>
      </c>
      <c r="FE100">
        <f t="shared" si="814"/>
        <v>17</v>
      </c>
      <c r="FF100">
        <f t="shared" si="815"/>
        <v>236</v>
      </c>
      <c r="FG100">
        <f t="shared" si="816"/>
        <v>17</v>
      </c>
      <c r="FH100">
        <f t="shared" si="817"/>
        <v>236</v>
      </c>
      <c r="FI100">
        <f t="shared" si="818"/>
        <v>17</v>
      </c>
      <c r="FJ100">
        <f t="shared" si="819"/>
        <v>236</v>
      </c>
      <c r="FK100">
        <f t="shared" si="820"/>
        <v>17</v>
      </c>
      <c r="FL100">
        <f t="shared" si="821"/>
        <v>236</v>
      </c>
      <c r="FM100">
        <f t="shared" si="822"/>
        <v>17</v>
      </c>
      <c r="FN100">
        <f t="shared" si="823"/>
        <v>236</v>
      </c>
      <c r="FO100">
        <f t="shared" si="824"/>
        <v>17</v>
      </c>
      <c r="FP100">
        <f t="shared" si="825"/>
        <v>236</v>
      </c>
      <c r="FQ100">
        <f t="shared" si="826"/>
        <v>17</v>
      </c>
      <c r="FR100">
        <f t="shared" si="827"/>
        <v>236</v>
      </c>
      <c r="FS100">
        <f t="shared" si="828"/>
        <v>17</v>
      </c>
      <c r="FT100">
        <f t="shared" si="829"/>
        <v>236</v>
      </c>
      <c r="FU100">
        <f t="shared" si="830"/>
        <v>17</v>
      </c>
      <c r="FV100">
        <f t="shared" si="831"/>
        <v>236</v>
      </c>
      <c r="FW100">
        <f t="shared" si="832"/>
        <v>17</v>
      </c>
      <c r="FX100">
        <f t="shared" si="833"/>
        <v>236</v>
      </c>
      <c r="FY100">
        <f t="shared" si="834"/>
        <v>17</v>
      </c>
      <c r="FZ100">
        <f t="shared" si="835"/>
        <v>236</v>
      </c>
      <c r="GA100">
        <f t="shared" si="836"/>
        <v>17</v>
      </c>
      <c r="GB100">
        <f t="shared" si="837"/>
        <v>236</v>
      </c>
      <c r="GC100">
        <f t="shared" si="838"/>
        <v>17</v>
      </c>
      <c r="GD100">
        <f t="shared" si="839"/>
        <v>236</v>
      </c>
      <c r="GE100">
        <f t="shared" si="840"/>
        <v>17</v>
      </c>
      <c r="GF100">
        <f t="shared" si="841"/>
        <v>236</v>
      </c>
      <c r="GG100">
        <f t="shared" si="842"/>
        <v>17</v>
      </c>
      <c r="GH100">
        <f t="shared" si="843"/>
        <v>236</v>
      </c>
      <c r="GI100">
        <f t="shared" si="844"/>
        <v>17</v>
      </c>
      <c r="GJ100">
        <f t="shared" si="845"/>
        <v>0</v>
      </c>
      <c r="GK100">
        <f t="shared" si="846"/>
        <v>0</v>
      </c>
      <c r="GL100">
        <f t="shared" si="847"/>
        <v>0</v>
      </c>
      <c r="GM100">
        <f t="shared" si="848"/>
        <v>0</v>
      </c>
      <c r="GN100">
        <f t="shared" si="849"/>
        <v>0</v>
      </c>
      <c r="GO100">
        <f t="shared" si="850"/>
        <v>0</v>
      </c>
      <c r="GP100">
        <f t="shared" si="851"/>
        <v>0</v>
      </c>
      <c r="GQ100">
        <f t="shared" si="852"/>
        <v>0</v>
      </c>
      <c r="GR100">
        <f t="shared" si="853"/>
        <v>0</v>
      </c>
      <c r="GS100">
        <f t="shared" si="854"/>
        <v>0</v>
      </c>
      <c r="GT100">
        <f t="shared" si="855"/>
        <v>0</v>
      </c>
      <c r="GU100">
        <f t="shared" si="856"/>
        <v>0</v>
      </c>
      <c r="GV100">
        <f t="shared" si="857"/>
        <v>0</v>
      </c>
      <c r="GW100">
        <f t="shared" si="858"/>
        <v>0</v>
      </c>
      <c r="GX100">
        <f t="shared" si="859"/>
        <v>0</v>
      </c>
      <c r="GY100">
        <f t="shared" si="860"/>
        <v>0</v>
      </c>
      <c r="GZ100">
        <f t="shared" si="861"/>
        <v>0</v>
      </c>
      <c r="HA100">
        <f t="shared" si="862"/>
        <v>0</v>
      </c>
      <c r="HB100">
        <f t="shared" si="863"/>
        <v>0</v>
      </c>
      <c r="HC100">
        <f t="shared" si="864"/>
        <v>0</v>
      </c>
      <c r="HD100">
        <f t="shared" si="865"/>
        <v>0</v>
      </c>
      <c r="HE100">
        <f t="shared" si="866"/>
        <v>0</v>
      </c>
      <c r="HF100">
        <f t="shared" si="867"/>
        <v>0</v>
      </c>
      <c r="HG100">
        <f t="shared" si="868"/>
        <v>0</v>
      </c>
      <c r="HH100">
        <f t="shared" si="869"/>
        <v>0</v>
      </c>
      <c r="HI100">
        <f t="shared" si="870"/>
        <v>0</v>
      </c>
      <c r="HK100" s="59" t="str">
        <f t="shared" si="467"/>
        <v/>
      </c>
      <c r="HN100">
        <f t="shared" si="871"/>
        <v>36</v>
      </c>
      <c r="HO100">
        <f t="shared" si="465"/>
        <v>99</v>
      </c>
      <c r="HQ100">
        <f>INDEX(Capacity!$S$3:$T$258,MATCH(MOD(INDEX(Capacity!$V$3:$W$258,MATCH(INDEX($CF99:$HI99,1,$HN99),Capacity!$V$3:$V$258,0),2)+HQ$65,255),Capacity!$S$3:$S$258,0),2)</f>
        <v>243</v>
      </c>
      <c r="HR100">
        <f>INDEX(Capacity!$S$3:$T$258,MATCH(MOD(INDEX(Capacity!$V$3:$W$258,MATCH(INDEX($CF99:$HI99,1,$HN99),Capacity!$V$3:$V$258,0),2)+HR$65,255),Capacity!$S$3:$S$258,0),2)</f>
        <v>170</v>
      </c>
      <c r="HS100">
        <f>INDEX(Capacity!$S$3:$T$258,MATCH(MOD(INDEX(Capacity!$V$3:$W$258,MATCH(INDEX($CF99:$HI99,1,$HN99),Capacity!$V$3:$V$258,0),2)+HS$65,255),Capacity!$S$3:$S$258,0),2)</f>
        <v>136</v>
      </c>
      <c r="HT100">
        <f>INDEX(Capacity!$S$3:$T$258,MATCH(MOD(INDEX(Capacity!$V$3:$W$258,MATCH(INDEX($CF99:$HI99,1,$HN99),Capacity!$V$3:$V$258,0),2)+HT$65,255),Capacity!$S$3:$S$258,0),2)</f>
        <v>79</v>
      </c>
      <c r="HU100">
        <f>INDEX(Capacity!$S$3:$T$258,MATCH(MOD(INDEX(Capacity!$V$3:$W$258,MATCH(INDEX($CF99:$HI99,1,$HN99),Capacity!$V$3:$V$258,0),2)+HU$65,255),Capacity!$S$3:$S$258,0),2)</f>
        <v>235</v>
      </c>
      <c r="HV100">
        <f>INDEX(Capacity!$S$3:$T$258,MATCH(MOD(INDEX(Capacity!$V$3:$W$258,MATCH(INDEX($CF99:$HI99,1,$HN99),Capacity!$V$3:$V$258,0),2)+HV$65,255),Capacity!$S$3:$S$258,0),2)</f>
        <v>231</v>
      </c>
      <c r="HW100">
        <f>INDEX(Capacity!$S$3:$T$258,MATCH(MOD(INDEX(Capacity!$V$3:$W$258,MATCH(INDEX($CF99:$HI99,1,$HN99),Capacity!$V$3:$V$258,0),2)+HW$65,255),Capacity!$S$3:$S$258,0),2)</f>
        <v>230</v>
      </c>
      <c r="HX100">
        <f>INDEX(Capacity!$S$3:$T$258,MATCH(MOD(INDEX(Capacity!$V$3:$W$258,MATCH(INDEX($CF99:$HI99,1,$HN99),Capacity!$V$3:$V$258,0),2)+HX$65,255),Capacity!$S$3:$S$258,0),2)</f>
        <v>217</v>
      </c>
      <c r="HY100">
        <f>INDEX(Capacity!$S$3:$T$258,MATCH(MOD(INDEX(Capacity!$V$3:$W$258,MATCH(INDEX($CF99:$HI99,1,$HN99),Capacity!$V$3:$V$258,0),2)+HY$65,255),Capacity!$S$3:$S$258,0),2)</f>
        <v>108</v>
      </c>
      <c r="HZ100">
        <f>INDEX(Capacity!$S$3:$T$258,MATCH(MOD(INDEX(Capacity!$V$3:$W$258,MATCH(INDEX($CF99:$HI99,1,$HN99),Capacity!$V$3:$V$258,0),2)+HZ$65,255),Capacity!$S$3:$S$258,0),2)</f>
        <v>197</v>
      </c>
      <c r="IA100">
        <f>INDEX(Capacity!$S$3:$T$258,MATCH(MOD(INDEX(Capacity!$V$3:$W$258,MATCH(INDEX($CF99:$HI99,1,$HN99),Capacity!$V$3:$V$258,0),2)+IA$65,255),Capacity!$S$3:$S$258,0),2)</f>
        <v>75</v>
      </c>
      <c r="IB100">
        <f>INDEX(Capacity!$S$3:$T$258,MATCH(MOD(INDEX(Capacity!$V$3:$W$258,MATCH(INDEX($CF99:$HI99,1,$HN99),Capacity!$V$3:$V$258,0),2)+IB$65,255),Capacity!$S$3:$S$258,0),2)</f>
        <v>225</v>
      </c>
      <c r="IC100">
        <f>INDEX(Capacity!$S$3:$T$258,MATCH(MOD(INDEX(Capacity!$V$3:$W$258,MATCH(INDEX($CF99:$HI99,1,$HN99),Capacity!$V$3:$V$258,0),2)+IC$65,255),Capacity!$S$3:$S$258,0),2)</f>
        <v>64</v>
      </c>
      <c r="ID100">
        <f>INDEX(Capacity!$S$3:$T$258,MATCH(MOD(INDEX(Capacity!$V$3:$W$258,MATCH(INDEX($CF99:$HI99,1,$HN99),Capacity!$V$3:$V$258,0),2)+ID$65,255),Capacity!$S$3:$S$258,0),2)</f>
        <v>84</v>
      </c>
      <c r="IE100">
        <f>INDEX(Capacity!$S$3:$T$258,MATCH(MOD(INDEX(Capacity!$V$3:$W$258,MATCH(INDEX($CF99:$HI99,1,$HN99),Capacity!$V$3:$V$258,0),2)+IE$65,255),Capacity!$S$3:$S$258,0),2)</f>
        <v>192</v>
      </c>
      <c r="IF100">
        <f>INDEX(Capacity!$S$3:$T$258,MATCH(MOD(INDEX(Capacity!$V$3:$W$258,MATCH(INDEX($CF99:$HI99,1,$HN99),Capacity!$V$3:$V$258,0),2)+IF$65,255),Capacity!$S$3:$S$258,0),2)</f>
        <v>66</v>
      </c>
      <c r="IG100">
        <f>INDEX(Capacity!$S$3:$T$258,MATCH(MOD(INDEX(Capacity!$V$3:$W$258,MATCH(INDEX($CF99:$HI99,1,$HN99),Capacity!$V$3:$V$258,0),2)+IG$65,255),Capacity!$S$3:$S$258,0),2)</f>
        <v>142</v>
      </c>
      <c r="IH100">
        <f>INDEX(Capacity!$S$3:$T$258,MATCH(MOD(INDEX(Capacity!$V$3:$W$258,MATCH(INDEX($CF99:$HI99,1,$HN99),Capacity!$V$3:$V$258,0),2)+IH$65,255),Capacity!$S$3:$S$258,0),2)</f>
        <v>9</v>
      </c>
      <c r="II100">
        <f>INDEX(Capacity!$S$3:$T$258,MATCH(MOD(INDEX(Capacity!$V$3:$W$258,MATCH(INDEX($CF99:$HI99,1,$HN99),Capacity!$V$3:$V$258,0),2)+II$65,255),Capacity!$S$3:$S$258,0),2)</f>
        <v>59</v>
      </c>
      <c r="IJ100">
        <f>INDEX(Capacity!$S$3:$T$258,MATCH(MOD(INDEX(Capacity!$V$3:$W$258,MATCH(INDEX($CF99:$HI99,1,$HN99),Capacity!$V$3:$V$258,0),2)+IJ$65,255),Capacity!$S$3:$S$258,0),2)</f>
        <v>207</v>
      </c>
      <c r="IK100">
        <f>INDEX(Capacity!$S$3:$T$258,MATCH(MOD(INDEX(Capacity!$V$3:$W$258,MATCH(INDEX($CF99:$HI99,1,$HN99),Capacity!$V$3:$V$258,0),2)+IK$65,255),Capacity!$S$3:$S$258,0),2)</f>
        <v>253</v>
      </c>
      <c r="IL100">
        <f>INDEX(Capacity!$S$3:$T$258,MATCH(MOD(INDEX(Capacity!$V$3:$W$258,MATCH(INDEX($CF99:$HI99,1,$HN99),Capacity!$V$3:$V$258,0),2)+IL$65,255),Capacity!$S$3:$S$258,0),2)</f>
        <v>6</v>
      </c>
      <c r="IM100">
        <f>INDEX(Capacity!$S$3:$T$258,MATCH(MOD(INDEX(Capacity!$V$3:$W$258,MATCH(INDEX($CF99:$HI99,1,$HN99),Capacity!$V$3:$V$258,0),2)+IM$65,255),Capacity!$S$3:$S$258,0),2)</f>
        <v>167</v>
      </c>
      <c r="IN100">
        <f>INDEX(Capacity!$S$3:$T$258,MATCH(MOD(INDEX(Capacity!$V$3:$W$258,MATCH(INDEX($CF99:$HI99,1,$HN99),Capacity!$V$3:$V$258,0),2)+IN$65,255),Capacity!$S$3:$S$258,0),2)</f>
        <v>92</v>
      </c>
      <c r="IO100">
        <f>INDEX(Capacity!$S$3:$T$258,MATCH(MOD(INDEX(Capacity!$V$3:$W$258,MATCH(INDEX($CF99:$HI99,1,$HN99),Capacity!$V$3:$V$258,0),2)+IO$65,255),Capacity!$S$3:$S$258,0),2)</f>
        <v>197</v>
      </c>
      <c r="IP100">
        <f>INDEX(Capacity!$S$3:$T$258,MATCH(MOD(INDEX(Capacity!$V$3:$W$258,MATCH(INDEX($CF99:$HI99,1,$HN99),Capacity!$V$3:$V$258,0),2)+IP$65,255),Capacity!$S$3:$S$258,0),2)</f>
        <v>200</v>
      </c>
      <c r="IQ100">
        <f>INDEX(Capacity!$S$3:$T$258,MATCH(MOD(INDEX(Capacity!$V$3:$W$258,MATCH(INDEX($CF99:$HI99,1,$HN99),Capacity!$V$3:$V$258,0),2)+IQ$65,255),Capacity!$S$3:$S$258,0),2)</f>
        <v>70</v>
      </c>
    </row>
    <row r="101" spans="83:251" x14ac:dyDescent="0.25">
      <c r="CE101" s="7">
        <f t="shared" si="466"/>
        <v>36</v>
      </c>
      <c r="CF101">
        <f t="shared" si="737"/>
        <v>0</v>
      </c>
      <c r="CG101">
        <f t="shared" si="738"/>
        <v>0</v>
      </c>
      <c r="CH101">
        <f t="shared" si="739"/>
        <v>0</v>
      </c>
      <c r="CI101">
        <f t="shared" si="740"/>
        <v>0</v>
      </c>
      <c r="CJ101">
        <f t="shared" si="741"/>
        <v>0</v>
      </c>
      <c r="CK101">
        <f t="shared" si="742"/>
        <v>0</v>
      </c>
      <c r="CL101">
        <f t="shared" si="743"/>
        <v>0</v>
      </c>
      <c r="CM101">
        <f t="shared" si="744"/>
        <v>0</v>
      </c>
      <c r="CN101">
        <f t="shared" si="745"/>
        <v>0</v>
      </c>
      <c r="CO101">
        <f t="shared" si="746"/>
        <v>0</v>
      </c>
      <c r="CP101">
        <f t="shared" si="747"/>
        <v>0</v>
      </c>
      <c r="CQ101">
        <f t="shared" si="748"/>
        <v>0</v>
      </c>
      <c r="CR101">
        <f t="shared" si="749"/>
        <v>0</v>
      </c>
      <c r="CS101">
        <f t="shared" si="750"/>
        <v>0</v>
      </c>
      <c r="CT101">
        <f t="shared" si="751"/>
        <v>0</v>
      </c>
      <c r="CU101">
        <f t="shared" si="752"/>
        <v>0</v>
      </c>
      <c r="CV101">
        <f t="shared" si="753"/>
        <v>0</v>
      </c>
      <c r="CW101">
        <f t="shared" si="754"/>
        <v>0</v>
      </c>
      <c r="CX101">
        <f t="shared" si="755"/>
        <v>0</v>
      </c>
      <c r="CY101">
        <f t="shared" si="756"/>
        <v>0</v>
      </c>
      <c r="CZ101">
        <f t="shared" si="757"/>
        <v>0</v>
      </c>
      <c r="DA101">
        <f t="shared" si="758"/>
        <v>0</v>
      </c>
      <c r="DB101">
        <f t="shared" si="759"/>
        <v>0</v>
      </c>
      <c r="DC101">
        <f t="shared" si="760"/>
        <v>0</v>
      </c>
      <c r="DD101">
        <f t="shared" si="761"/>
        <v>0</v>
      </c>
      <c r="DE101">
        <f t="shared" si="762"/>
        <v>0</v>
      </c>
      <c r="DF101">
        <f t="shared" si="763"/>
        <v>0</v>
      </c>
      <c r="DG101">
        <f t="shared" si="764"/>
        <v>0</v>
      </c>
      <c r="DH101">
        <f t="shared" si="765"/>
        <v>0</v>
      </c>
      <c r="DI101">
        <f t="shared" si="766"/>
        <v>0</v>
      </c>
      <c r="DJ101">
        <f t="shared" si="767"/>
        <v>0</v>
      </c>
      <c r="DK101">
        <f t="shared" si="768"/>
        <v>0</v>
      </c>
      <c r="DL101">
        <f t="shared" si="769"/>
        <v>0</v>
      </c>
      <c r="DM101">
        <f t="shared" si="770"/>
        <v>0</v>
      </c>
      <c r="DN101">
        <f t="shared" si="771"/>
        <v>0</v>
      </c>
      <c r="DO101">
        <f t="shared" si="772"/>
        <v>0</v>
      </c>
      <c r="DP101">
        <f t="shared" si="773"/>
        <v>153</v>
      </c>
      <c r="DQ101">
        <f t="shared" si="774"/>
        <v>244</v>
      </c>
      <c r="DR101">
        <f t="shared" si="775"/>
        <v>128</v>
      </c>
      <c r="DS101">
        <f t="shared" si="776"/>
        <v>66</v>
      </c>
      <c r="DT101">
        <f t="shared" si="777"/>
        <v>228</v>
      </c>
      <c r="DU101">
        <f t="shared" si="778"/>
        <v>218</v>
      </c>
      <c r="DV101">
        <f t="shared" si="779"/>
        <v>79</v>
      </c>
      <c r="DW101">
        <f t="shared" si="780"/>
        <v>43</v>
      </c>
      <c r="DX101">
        <f t="shared" si="781"/>
        <v>248</v>
      </c>
      <c r="DY101">
        <f t="shared" si="782"/>
        <v>36</v>
      </c>
      <c r="DZ101">
        <f t="shared" si="783"/>
        <v>223</v>
      </c>
      <c r="EA101">
        <f t="shared" si="784"/>
        <v>252</v>
      </c>
      <c r="EB101">
        <f t="shared" si="785"/>
        <v>108</v>
      </c>
      <c r="EC101">
        <f t="shared" si="786"/>
        <v>140</v>
      </c>
      <c r="ED101">
        <f t="shared" si="787"/>
        <v>100</v>
      </c>
      <c r="EE101">
        <f t="shared" si="788"/>
        <v>100</v>
      </c>
      <c r="EF101">
        <f t="shared" si="789"/>
        <v>61</v>
      </c>
      <c r="EG101">
        <f t="shared" si="790"/>
        <v>55</v>
      </c>
      <c r="EH101">
        <f t="shared" si="791"/>
        <v>251</v>
      </c>
      <c r="EI101">
        <f t="shared" si="792"/>
        <v>239</v>
      </c>
      <c r="EJ101">
        <f t="shared" si="793"/>
        <v>218</v>
      </c>
      <c r="EK101">
        <f t="shared" si="794"/>
        <v>116</v>
      </c>
      <c r="EL101">
        <f t="shared" si="795"/>
        <v>9</v>
      </c>
      <c r="EM101">
        <f t="shared" si="796"/>
        <v>246</v>
      </c>
      <c r="EN101">
        <f t="shared" si="797"/>
        <v>226</v>
      </c>
      <c r="EO101">
        <f t="shared" si="798"/>
        <v>105</v>
      </c>
      <c r="EP101">
        <f t="shared" si="799"/>
        <v>236</v>
      </c>
      <c r="EQ101">
        <f t="shared" si="800"/>
        <v>17</v>
      </c>
      <c r="ER101">
        <f t="shared" si="801"/>
        <v>236</v>
      </c>
      <c r="ES101">
        <f t="shared" si="802"/>
        <v>17</v>
      </c>
      <c r="ET101">
        <f t="shared" si="803"/>
        <v>236</v>
      </c>
      <c r="EU101">
        <f t="shared" si="804"/>
        <v>17</v>
      </c>
      <c r="EV101">
        <f t="shared" si="805"/>
        <v>236</v>
      </c>
      <c r="EW101">
        <f t="shared" si="806"/>
        <v>17</v>
      </c>
      <c r="EX101">
        <f t="shared" si="807"/>
        <v>236</v>
      </c>
      <c r="EY101">
        <f t="shared" si="808"/>
        <v>17</v>
      </c>
      <c r="EZ101">
        <f t="shared" si="809"/>
        <v>236</v>
      </c>
      <c r="FA101">
        <f t="shared" si="810"/>
        <v>17</v>
      </c>
      <c r="FB101">
        <f t="shared" si="811"/>
        <v>236</v>
      </c>
      <c r="FC101">
        <f t="shared" si="812"/>
        <v>17</v>
      </c>
      <c r="FD101">
        <f t="shared" si="813"/>
        <v>236</v>
      </c>
      <c r="FE101">
        <f t="shared" si="814"/>
        <v>17</v>
      </c>
      <c r="FF101">
        <f t="shared" si="815"/>
        <v>236</v>
      </c>
      <c r="FG101">
        <f t="shared" si="816"/>
        <v>17</v>
      </c>
      <c r="FH101">
        <f t="shared" si="817"/>
        <v>236</v>
      </c>
      <c r="FI101">
        <f t="shared" si="818"/>
        <v>17</v>
      </c>
      <c r="FJ101">
        <f t="shared" si="819"/>
        <v>236</v>
      </c>
      <c r="FK101">
        <f t="shared" si="820"/>
        <v>17</v>
      </c>
      <c r="FL101">
        <f t="shared" si="821"/>
        <v>236</v>
      </c>
      <c r="FM101">
        <f t="shared" si="822"/>
        <v>17</v>
      </c>
      <c r="FN101">
        <f t="shared" si="823"/>
        <v>236</v>
      </c>
      <c r="FO101">
        <f t="shared" si="824"/>
        <v>17</v>
      </c>
      <c r="FP101">
        <f t="shared" si="825"/>
        <v>236</v>
      </c>
      <c r="FQ101">
        <f t="shared" si="826"/>
        <v>17</v>
      </c>
      <c r="FR101">
        <f t="shared" si="827"/>
        <v>236</v>
      </c>
      <c r="FS101">
        <f t="shared" si="828"/>
        <v>17</v>
      </c>
      <c r="FT101">
        <f t="shared" si="829"/>
        <v>236</v>
      </c>
      <c r="FU101">
        <f t="shared" si="830"/>
        <v>17</v>
      </c>
      <c r="FV101">
        <f t="shared" si="831"/>
        <v>236</v>
      </c>
      <c r="FW101">
        <f t="shared" si="832"/>
        <v>17</v>
      </c>
      <c r="FX101">
        <f t="shared" si="833"/>
        <v>236</v>
      </c>
      <c r="FY101">
        <f t="shared" si="834"/>
        <v>17</v>
      </c>
      <c r="FZ101">
        <f t="shared" si="835"/>
        <v>236</v>
      </c>
      <c r="GA101">
        <f t="shared" si="836"/>
        <v>17</v>
      </c>
      <c r="GB101">
        <f t="shared" si="837"/>
        <v>236</v>
      </c>
      <c r="GC101">
        <f t="shared" si="838"/>
        <v>17</v>
      </c>
      <c r="GD101">
        <f t="shared" si="839"/>
        <v>236</v>
      </c>
      <c r="GE101">
        <f t="shared" si="840"/>
        <v>17</v>
      </c>
      <c r="GF101">
        <f t="shared" si="841"/>
        <v>236</v>
      </c>
      <c r="GG101">
        <f t="shared" si="842"/>
        <v>17</v>
      </c>
      <c r="GH101">
        <f t="shared" si="843"/>
        <v>236</v>
      </c>
      <c r="GI101">
        <f t="shared" si="844"/>
        <v>17</v>
      </c>
      <c r="GJ101">
        <f t="shared" si="845"/>
        <v>0</v>
      </c>
      <c r="GK101">
        <f t="shared" si="846"/>
        <v>0</v>
      </c>
      <c r="GL101">
        <f t="shared" si="847"/>
        <v>0</v>
      </c>
      <c r="GM101">
        <f t="shared" si="848"/>
        <v>0</v>
      </c>
      <c r="GN101">
        <f t="shared" si="849"/>
        <v>0</v>
      </c>
      <c r="GO101">
        <f t="shared" si="850"/>
        <v>0</v>
      </c>
      <c r="GP101">
        <f t="shared" si="851"/>
        <v>0</v>
      </c>
      <c r="GQ101">
        <f t="shared" si="852"/>
        <v>0</v>
      </c>
      <c r="GR101">
        <f t="shared" si="853"/>
        <v>0</v>
      </c>
      <c r="GS101">
        <f t="shared" si="854"/>
        <v>0</v>
      </c>
      <c r="GT101">
        <f t="shared" si="855"/>
        <v>0</v>
      </c>
      <c r="GU101">
        <f t="shared" si="856"/>
        <v>0</v>
      </c>
      <c r="GV101">
        <f t="shared" si="857"/>
        <v>0</v>
      </c>
      <c r="GW101">
        <f t="shared" si="858"/>
        <v>0</v>
      </c>
      <c r="GX101">
        <f t="shared" si="859"/>
        <v>0</v>
      </c>
      <c r="GY101">
        <f t="shared" si="860"/>
        <v>0</v>
      </c>
      <c r="GZ101">
        <f t="shared" si="861"/>
        <v>0</v>
      </c>
      <c r="HA101">
        <f t="shared" si="862"/>
        <v>0</v>
      </c>
      <c r="HB101">
        <f t="shared" si="863"/>
        <v>0</v>
      </c>
      <c r="HC101">
        <f t="shared" si="864"/>
        <v>0</v>
      </c>
      <c r="HD101">
        <f t="shared" si="865"/>
        <v>0</v>
      </c>
      <c r="HE101">
        <f t="shared" si="866"/>
        <v>0</v>
      </c>
      <c r="HF101">
        <f t="shared" si="867"/>
        <v>0</v>
      </c>
      <c r="HG101">
        <f t="shared" si="868"/>
        <v>0</v>
      </c>
      <c r="HH101">
        <f t="shared" si="869"/>
        <v>0</v>
      </c>
      <c r="HI101">
        <f t="shared" si="870"/>
        <v>0</v>
      </c>
      <c r="HK101" s="59" t="str">
        <f t="shared" si="467"/>
        <v/>
      </c>
      <c r="HN101">
        <f t="shared" si="871"/>
        <v>37</v>
      </c>
      <c r="HO101">
        <f t="shared" si="465"/>
        <v>98</v>
      </c>
      <c r="HQ101">
        <f>INDEX(Capacity!$S$3:$T$258,MATCH(MOD(INDEX(Capacity!$V$3:$W$258,MATCH(INDEX($CF100:$HI100,1,$HN100),Capacity!$V$3:$V$258,0),2)+HQ$65,255),Capacity!$S$3:$S$258,0),2)</f>
        <v>29</v>
      </c>
      <c r="HR101">
        <f>INDEX(Capacity!$S$3:$T$258,MATCH(MOD(INDEX(Capacity!$V$3:$W$258,MATCH(INDEX($CF100:$HI100,1,$HN100),Capacity!$V$3:$V$258,0),2)+HR$65,255),Capacity!$S$3:$S$258,0),2)</f>
        <v>49</v>
      </c>
      <c r="HS101">
        <f>INDEX(Capacity!$S$3:$T$258,MATCH(MOD(INDEX(Capacity!$V$3:$W$258,MATCH(INDEX($CF100:$HI100,1,$HN100),Capacity!$V$3:$V$258,0),2)+HS$65,255),Capacity!$S$3:$S$258,0),2)</f>
        <v>109</v>
      </c>
      <c r="HT101">
        <f>INDEX(Capacity!$S$3:$T$258,MATCH(MOD(INDEX(Capacity!$V$3:$W$258,MATCH(INDEX($CF100:$HI100,1,$HN100),Capacity!$V$3:$V$258,0),2)+HT$65,255),Capacity!$S$3:$S$258,0),2)</f>
        <v>63</v>
      </c>
      <c r="HU101">
        <f>INDEX(Capacity!$S$3:$T$258,MATCH(MOD(INDEX(Capacity!$V$3:$W$258,MATCH(INDEX($CF100:$HI100,1,$HN100),Capacity!$V$3:$V$258,0),2)+HU$65,255),Capacity!$S$3:$S$258,0),2)</f>
        <v>116</v>
      </c>
      <c r="HV101">
        <f>INDEX(Capacity!$S$3:$T$258,MATCH(MOD(INDEX(Capacity!$V$3:$W$258,MATCH(INDEX($CF100:$HI100,1,$HN100),Capacity!$V$3:$V$258,0),2)+HV$65,255),Capacity!$S$3:$S$258,0),2)</f>
        <v>206</v>
      </c>
      <c r="HW101">
        <f>INDEX(Capacity!$S$3:$T$258,MATCH(MOD(INDEX(Capacity!$V$3:$W$258,MATCH(INDEX($CF100:$HI100,1,$HN100),Capacity!$V$3:$V$258,0),2)+HW$65,255),Capacity!$S$3:$S$258,0),2)</f>
        <v>174</v>
      </c>
      <c r="HX101">
        <f>INDEX(Capacity!$S$3:$T$258,MATCH(MOD(INDEX(Capacity!$V$3:$W$258,MATCH(INDEX($CF100:$HI100,1,$HN100),Capacity!$V$3:$V$258,0),2)+HX$65,255),Capacity!$S$3:$S$258,0),2)</f>
        <v>102</v>
      </c>
      <c r="HY101">
        <f>INDEX(Capacity!$S$3:$T$258,MATCH(MOD(INDEX(Capacity!$V$3:$W$258,MATCH(INDEX($CF100:$HI100,1,$HN100),Capacity!$V$3:$V$258,0),2)+HY$65,255),Capacity!$S$3:$S$258,0),2)</f>
        <v>3</v>
      </c>
      <c r="HZ101">
        <f>INDEX(Capacity!$S$3:$T$258,MATCH(MOD(INDEX(Capacity!$V$3:$W$258,MATCH(INDEX($CF100:$HI100,1,$HN100),Capacity!$V$3:$V$258,0),2)+HZ$65,255),Capacity!$S$3:$S$258,0),2)</f>
        <v>146</v>
      </c>
      <c r="IA101">
        <f>INDEX(Capacity!$S$3:$T$258,MATCH(MOD(INDEX(Capacity!$V$3:$W$258,MATCH(INDEX($CF100:$HI100,1,$HN100),Capacity!$V$3:$V$258,0),2)+IA$65,255),Capacity!$S$3:$S$258,0),2)</f>
        <v>162</v>
      </c>
      <c r="IB101">
        <f>INDEX(Capacity!$S$3:$T$258,MATCH(MOD(INDEX(Capacity!$V$3:$W$258,MATCH(INDEX($CF100:$HI100,1,$HN100),Capacity!$V$3:$V$258,0),2)+IB$65,255),Capacity!$S$3:$S$258,0),2)</f>
        <v>147</v>
      </c>
      <c r="IC101">
        <f>INDEX(Capacity!$S$3:$T$258,MATCH(MOD(INDEX(Capacity!$V$3:$W$258,MATCH(INDEX($CF100:$HI100,1,$HN100),Capacity!$V$3:$V$258,0),2)+IC$65,255),Capacity!$S$3:$S$258,0),2)</f>
        <v>37</v>
      </c>
      <c r="ID101">
        <f>INDEX(Capacity!$S$3:$T$258,MATCH(MOD(INDEX(Capacity!$V$3:$W$258,MATCH(INDEX($CF100:$HI100,1,$HN100),Capacity!$V$3:$V$258,0),2)+ID$65,255),Capacity!$S$3:$S$258,0),2)</f>
        <v>246</v>
      </c>
      <c r="IE101">
        <f>INDEX(Capacity!$S$3:$T$258,MATCH(MOD(INDEX(Capacity!$V$3:$W$258,MATCH(INDEX($CF100:$HI100,1,$HN100),Capacity!$V$3:$V$258,0),2)+IE$65,255),Capacity!$S$3:$S$258,0),2)</f>
        <v>111</v>
      </c>
      <c r="IF101">
        <f>INDEX(Capacity!$S$3:$T$258,MATCH(MOD(INDEX(Capacity!$V$3:$W$258,MATCH(INDEX($CF100:$HI100,1,$HN100),Capacity!$V$3:$V$258,0),2)+IF$65,255),Capacity!$S$3:$S$258,0),2)</f>
        <v>229</v>
      </c>
      <c r="IG101">
        <f>INDEX(Capacity!$S$3:$T$258,MATCH(MOD(INDEX(Capacity!$V$3:$W$258,MATCH(INDEX($CF100:$HI100,1,$HN100),Capacity!$V$3:$V$258,0),2)+IG$65,255),Capacity!$S$3:$S$258,0),2)</f>
        <v>48</v>
      </c>
      <c r="IH101">
        <f>INDEX(Capacity!$S$3:$T$258,MATCH(MOD(INDEX(Capacity!$V$3:$W$258,MATCH(INDEX($CF100:$HI100,1,$HN100),Capacity!$V$3:$V$258,0),2)+IH$65,255),Capacity!$S$3:$S$258,0),2)</f>
        <v>71</v>
      </c>
      <c r="II101">
        <f>INDEX(Capacity!$S$3:$T$258,MATCH(MOD(INDEX(Capacity!$V$3:$W$258,MATCH(INDEX($CF100:$HI100,1,$HN100),Capacity!$V$3:$V$258,0),2)+II$65,255),Capacity!$S$3:$S$258,0),2)</f>
        <v>85</v>
      </c>
      <c r="IJ101">
        <f>INDEX(Capacity!$S$3:$T$258,MATCH(MOD(INDEX(Capacity!$V$3:$W$258,MATCH(INDEX($CF100:$HI100,1,$HN100),Capacity!$V$3:$V$258,0),2)+IJ$65,255),Capacity!$S$3:$S$258,0),2)</f>
        <v>117</v>
      </c>
      <c r="IK101">
        <f>INDEX(Capacity!$S$3:$T$258,MATCH(MOD(INDEX(Capacity!$V$3:$W$258,MATCH(INDEX($CF100:$HI100,1,$HN100),Capacity!$V$3:$V$258,0),2)+IK$65,255),Capacity!$S$3:$S$258,0),2)</f>
        <v>103</v>
      </c>
      <c r="IL101">
        <f>INDEX(Capacity!$S$3:$T$258,MATCH(MOD(INDEX(Capacity!$V$3:$W$258,MATCH(INDEX($CF100:$HI100,1,$HN100),Capacity!$V$3:$V$258,0),2)+IL$65,255),Capacity!$S$3:$S$258,0),2)</f>
        <v>93</v>
      </c>
      <c r="IM101">
        <f>INDEX(Capacity!$S$3:$T$258,MATCH(MOD(INDEX(Capacity!$V$3:$W$258,MATCH(INDEX($CF100:$HI100,1,$HN100),Capacity!$V$3:$V$258,0),2)+IM$65,255),Capacity!$S$3:$S$258,0),2)</f>
        <v>235</v>
      </c>
      <c r="IN101">
        <f>INDEX(Capacity!$S$3:$T$258,MATCH(MOD(INDEX(Capacity!$V$3:$W$258,MATCH(INDEX($CF100:$HI100,1,$HN100),Capacity!$V$3:$V$258,0),2)+IN$65,255),Capacity!$S$3:$S$258,0),2)</f>
        <v>209</v>
      </c>
      <c r="IO101">
        <f>INDEX(Capacity!$S$3:$T$258,MATCH(MOD(INDEX(Capacity!$V$3:$W$258,MATCH(INDEX($CF100:$HI100,1,$HN100),Capacity!$V$3:$V$258,0),2)+IO$65,255),Capacity!$S$3:$S$258,0),2)</f>
        <v>146</v>
      </c>
      <c r="IP101">
        <f>INDEX(Capacity!$S$3:$T$258,MATCH(MOD(INDEX(Capacity!$V$3:$W$258,MATCH(INDEX($CF100:$HI100,1,$HN100),Capacity!$V$3:$V$258,0),2)+IP$65,255),Capacity!$S$3:$S$258,0),2)</f>
        <v>72</v>
      </c>
      <c r="IQ101">
        <f>INDEX(Capacity!$S$3:$T$258,MATCH(MOD(INDEX(Capacity!$V$3:$W$258,MATCH(INDEX($CF100:$HI100,1,$HN100),Capacity!$V$3:$V$258,0),2)+IQ$65,255),Capacity!$S$3:$S$258,0),2)</f>
        <v>120</v>
      </c>
    </row>
    <row r="102" spans="83:251" x14ac:dyDescent="0.25">
      <c r="CE102" s="7">
        <f t="shared" si="466"/>
        <v>37</v>
      </c>
      <c r="CF102">
        <f t="shared" si="737"/>
        <v>0</v>
      </c>
      <c r="CG102">
        <f t="shared" si="738"/>
        <v>0</v>
      </c>
      <c r="CH102">
        <f t="shared" si="739"/>
        <v>0</v>
      </c>
      <c r="CI102">
        <f t="shared" si="740"/>
        <v>0</v>
      </c>
      <c r="CJ102">
        <f t="shared" si="741"/>
        <v>0</v>
      </c>
      <c r="CK102">
        <f t="shared" si="742"/>
        <v>0</v>
      </c>
      <c r="CL102">
        <f t="shared" si="743"/>
        <v>0</v>
      </c>
      <c r="CM102">
        <f t="shared" si="744"/>
        <v>0</v>
      </c>
      <c r="CN102">
        <f t="shared" si="745"/>
        <v>0</v>
      </c>
      <c r="CO102">
        <f t="shared" si="746"/>
        <v>0</v>
      </c>
      <c r="CP102">
        <f t="shared" si="747"/>
        <v>0</v>
      </c>
      <c r="CQ102">
        <f t="shared" si="748"/>
        <v>0</v>
      </c>
      <c r="CR102">
        <f t="shared" si="749"/>
        <v>0</v>
      </c>
      <c r="CS102">
        <f t="shared" si="750"/>
        <v>0</v>
      </c>
      <c r="CT102">
        <f t="shared" si="751"/>
        <v>0</v>
      </c>
      <c r="CU102">
        <f t="shared" si="752"/>
        <v>0</v>
      </c>
      <c r="CV102">
        <f t="shared" si="753"/>
        <v>0</v>
      </c>
      <c r="CW102">
        <f t="shared" si="754"/>
        <v>0</v>
      </c>
      <c r="CX102">
        <f t="shared" si="755"/>
        <v>0</v>
      </c>
      <c r="CY102">
        <f t="shared" si="756"/>
        <v>0</v>
      </c>
      <c r="CZ102">
        <f t="shared" si="757"/>
        <v>0</v>
      </c>
      <c r="DA102">
        <f t="shared" si="758"/>
        <v>0</v>
      </c>
      <c r="DB102">
        <f t="shared" si="759"/>
        <v>0</v>
      </c>
      <c r="DC102">
        <f t="shared" si="760"/>
        <v>0</v>
      </c>
      <c r="DD102">
        <f t="shared" si="761"/>
        <v>0</v>
      </c>
      <c r="DE102">
        <f t="shared" si="762"/>
        <v>0</v>
      </c>
      <c r="DF102">
        <f t="shared" si="763"/>
        <v>0</v>
      </c>
      <c r="DG102">
        <f t="shared" si="764"/>
        <v>0</v>
      </c>
      <c r="DH102">
        <f t="shared" si="765"/>
        <v>0</v>
      </c>
      <c r="DI102">
        <f t="shared" si="766"/>
        <v>0</v>
      </c>
      <c r="DJ102">
        <f t="shared" si="767"/>
        <v>0</v>
      </c>
      <c r="DK102">
        <f t="shared" si="768"/>
        <v>0</v>
      </c>
      <c r="DL102">
        <f t="shared" si="769"/>
        <v>0</v>
      </c>
      <c r="DM102">
        <f t="shared" si="770"/>
        <v>0</v>
      </c>
      <c r="DN102">
        <f t="shared" si="771"/>
        <v>0</v>
      </c>
      <c r="DO102">
        <f t="shared" si="772"/>
        <v>0</v>
      </c>
      <c r="DP102">
        <f t="shared" si="773"/>
        <v>0</v>
      </c>
      <c r="DQ102">
        <f t="shared" si="774"/>
        <v>172</v>
      </c>
      <c r="DR102">
        <f t="shared" si="775"/>
        <v>153</v>
      </c>
      <c r="DS102">
        <f t="shared" si="776"/>
        <v>10</v>
      </c>
      <c r="DT102">
        <f t="shared" si="777"/>
        <v>186</v>
      </c>
      <c r="DU102">
        <f t="shared" si="778"/>
        <v>105</v>
      </c>
      <c r="DV102">
        <f t="shared" si="779"/>
        <v>35</v>
      </c>
      <c r="DW102">
        <f t="shared" si="780"/>
        <v>69</v>
      </c>
      <c r="DX102">
        <f t="shared" si="781"/>
        <v>46</v>
      </c>
      <c r="DY102">
        <f t="shared" si="782"/>
        <v>214</v>
      </c>
      <c r="DZ102">
        <f t="shared" si="783"/>
        <v>204</v>
      </c>
      <c r="EA102">
        <f t="shared" si="784"/>
        <v>183</v>
      </c>
      <c r="EB102">
        <f t="shared" si="785"/>
        <v>181</v>
      </c>
      <c r="EC102">
        <f t="shared" si="786"/>
        <v>127</v>
      </c>
      <c r="ED102">
        <f t="shared" si="787"/>
        <v>18</v>
      </c>
      <c r="EE102">
        <f t="shared" si="788"/>
        <v>30</v>
      </c>
      <c r="EF102">
        <f t="shared" si="789"/>
        <v>220</v>
      </c>
      <c r="EG102">
        <f t="shared" si="790"/>
        <v>94</v>
      </c>
      <c r="EH102">
        <f t="shared" si="791"/>
        <v>162</v>
      </c>
      <c r="EI102">
        <f t="shared" si="792"/>
        <v>8</v>
      </c>
      <c r="EJ102">
        <f t="shared" si="793"/>
        <v>13</v>
      </c>
      <c r="EK102">
        <f t="shared" si="794"/>
        <v>140</v>
      </c>
      <c r="EL102">
        <f t="shared" si="795"/>
        <v>99</v>
      </c>
      <c r="EM102">
        <f t="shared" si="796"/>
        <v>179</v>
      </c>
      <c r="EN102">
        <f t="shared" si="797"/>
        <v>16</v>
      </c>
      <c r="EO102">
        <f t="shared" si="798"/>
        <v>169</v>
      </c>
      <c r="EP102">
        <f t="shared" si="799"/>
        <v>205</v>
      </c>
      <c r="EQ102">
        <f t="shared" si="800"/>
        <v>17</v>
      </c>
      <c r="ER102">
        <f t="shared" si="801"/>
        <v>236</v>
      </c>
      <c r="ES102">
        <f t="shared" si="802"/>
        <v>17</v>
      </c>
      <c r="ET102">
        <f t="shared" si="803"/>
        <v>236</v>
      </c>
      <c r="EU102">
        <f t="shared" si="804"/>
        <v>17</v>
      </c>
      <c r="EV102">
        <f t="shared" si="805"/>
        <v>236</v>
      </c>
      <c r="EW102">
        <f t="shared" si="806"/>
        <v>17</v>
      </c>
      <c r="EX102">
        <f t="shared" si="807"/>
        <v>236</v>
      </c>
      <c r="EY102">
        <f t="shared" si="808"/>
        <v>17</v>
      </c>
      <c r="EZ102">
        <f t="shared" si="809"/>
        <v>236</v>
      </c>
      <c r="FA102">
        <f t="shared" si="810"/>
        <v>17</v>
      </c>
      <c r="FB102">
        <f t="shared" si="811"/>
        <v>236</v>
      </c>
      <c r="FC102">
        <f t="shared" si="812"/>
        <v>17</v>
      </c>
      <c r="FD102">
        <f t="shared" si="813"/>
        <v>236</v>
      </c>
      <c r="FE102">
        <f t="shared" si="814"/>
        <v>17</v>
      </c>
      <c r="FF102">
        <f t="shared" si="815"/>
        <v>236</v>
      </c>
      <c r="FG102">
        <f t="shared" si="816"/>
        <v>17</v>
      </c>
      <c r="FH102">
        <f t="shared" si="817"/>
        <v>236</v>
      </c>
      <c r="FI102">
        <f t="shared" si="818"/>
        <v>17</v>
      </c>
      <c r="FJ102">
        <f t="shared" si="819"/>
        <v>236</v>
      </c>
      <c r="FK102">
        <f t="shared" si="820"/>
        <v>17</v>
      </c>
      <c r="FL102">
        <f t="shared" si="821"/>
        <v>236</v>
      </c>
      <c r="FM102">
        <f t="shared" si="822"/>
        <v>17</v>
      </c>
      <c r="FN102">
        <f t="shared" si="823"/>
        <v>236</v>
      </c>
      <c r="FO102">
        <f t="shared" si="824"/>
        <v>17</v>
      </c>
      <c r="FP102">
        <f t="shared" si="825"/>
        <v>236</v>
      </c>
      <c r="FQ102">
        <f t="shared" si="826"/>
        <v>17</v>
      </c>
      <c r="FR102">
        <f t="shared" si="827"/>
        <v>236</v>
      </c>
      <c r="FS102">
        <f t="shared" si="828"/>
        <v>17</v>
      </c>
      <c r="FT102">
        <f t="shared" si="829"/>
        <v>236</v>
      </c>
      <c r="FU102">
        <f t="shared" si="830"/>
        <v>17</v>
      </c>
      <c r="FV102">
        <f t="shared" si="831"/>
        <v>236</v>
      </c>
      <c r="FW102">
        <f t="shared" si="832"/>
        <v>17</v>
      </c>
      <c r="FX102">
        <f t="shared" si="833"/>
        <v>236</v>
      </c>
      <c r="FY102">
        <f t="shared" si="834"/>
        <v>17</v>
      </c>
      <c r="FZ102">
        <f t="shared" si="835"/>
        <v>236</v>
      </c>
      <c r="GA102">
        <f t="shared" si="836"/>
        <v>17</v>
      </c>
      <c r="GB102">
        <f t="shared" si="837"/>
        <v>236</v>
      </c>
      <c r="GC102">
        <f t="shared" si="838"/>
        <v>17</v>
      </c>
      <c r="GD102">
        <f t="shared" si="839"/>
        <v>236</v>
      </c>
      <c r="GE102">
        <f t="shared" si="840"/>
        <v>17</v>
      </c>
      <c r="GF102">
        <f t="shared" si="841"/>
        <v>236</v>
      </c>
      <c r="GG102">
        <f t="shared" si="842"/>
        <v>17</v>
      </c>
      <c r="GH102">
        <f t="shared" si="843"/>
        <v>236</v>
      </c>
      <c r="GI102">
        <f t="shared" si="844"/>
        <v>17</v>
      </c>
      <c r="GJ102">
        <f t="shared" si="845"/>
        <v>0</v>
      </c>
      <c r="GK102">
        <f t="shared" si="846"/>
        <v>0</v>
      </c>
      <c r="GL102">
        <f t="shared" si="847"/>
        <v>0</v>
      </c>
      <c r="GM102">
        <f t="shared" si="848"/>
        <v>0</v>
      </c>
      <c r="GN102">
        <f t="shared" si="849"/>
        <v>0</v>
      </c>
      <c r="GO102">
        <f t="shared" si="850"/>
        <v>0</v>
      </c>
      <c r="GP102">
        <f t="shared" si="851"/>
        <v>0</v>
      </c>
      <c r="GQ102">
        <f t="shared" si="852"/>
        <v>0</v>
      </c>
      <c r="GR102">
        <f t="shared" si="853"/>
        <v>0</v>
      </c>
      <c r="GS102">
        <f t="shared" si="854"/>
        <v>0</v>
      </c>
      <c r="GT102">
        <f t="shared" si="855"/>
        <v>0</v>
      </c>
      <c r="GU102">
        <f t="shared" si="856"/>
        <v>0</v>
      </c>
      <c r="GV102">
        <f t="shared" si="857"/>
        <v>0</v>
      </c>
      <c r="GW102">
        <f t="shared" si="858"/>
        <v>0</v>
      </c>
      <c r="GX102">
        <f t="shared" si="859"/>
        <v>0</v>
      </c>
      <c r="GY102">
        <f t="shared" si="860"/>
        <v>0</v>
      </c>
      <c r="GZ102">
        <f t="shared" si="861"/>
        <v>0</v>
      </c>
      <c r="HA102">
        <f t="shared" si="862"/>
        <v>0</v>
      </c>
      <c r="HB102">
        <f t="shared" si="863"/>
        <v>0</v>
      </c>
      <c r="HC102">
        <f t="shared" si="864"/>
        <v>0</v>
      </c>
      <c r="HD102">
        <f t="shared" si="865"/>
        <v>0</v>
      </c>
      <c r="HE102">
        <f t="shared" si="866"/>
        <v>0</v>
      </c>
      <c r="HF102">
        <f t="shared" si="867"/>
        <v>0</v>
      </c>
      <c r="HG102">
        <f t="shared" si="868"/>
        <v>0</v>
      </c>
      <c r="HH102">
        <f t="shared" si="869"/>
        <v>0</v>
      </c>
      <c r="HI102">
        <f t="shared" si="870"/>
        <v>0</v>
      </c>
      <c r="HK102" s="59" t="str">
        <f t="shared" si="467"/>
        <v/>
      </c>
      <c r="HN102">
        <f t="shared" si="871"/>
        <v>38</v>
      </c>
      <c r="HO102">
        <f t="shared" si="465"/>
        <v>97</v>
      </c>
      <c r="HQ102">
        <f>INDEX(Capacity!$S$3:$T$258,MATCH(MOD(INDEX(Capacity!$V$3:$W$258,MATCH(INDEX($CF101:$HI101,1,$HN101),Capacity!$V$3:$V$258,0),2)+HQ$65,255),Capacity!$S$3:$S$258,0),2)</f>
        <v>153</v>
      </c>
      <c r="HR102">
        <f>INDEX(Capacity!$S$3:$T$258,MATCH(MOD(INDEX(Capacity!$V$3:$W$258,MATCH(INDEX($CF101:$HI101,1,$HN101),Capacity!$V$3:$V$258,0),2)+HR$65,255),Capacity!$S$3:$S$258,0),2)</f>
        <v>88</v>
      </c>
      <c r="HS102">
        <f>INDEX(Capacity!$S$3:$T$258,MATCH(MOD(INDEX(Capacity!$V$3:$W$258,MATCH(INDEX($CF101:$HI101,1,$HN101),Capacity!$V$3:$V$258,0),2)+HS$65,255),Capacity!$S$3:$S$258,0),2)</f>
        <v>25</v>
      </c>
      <c r="HT102">
        <f>INDEX(Capacity!$S$3:$T$258,MATCH(MOD(INDEX(Capacity!$V$3:$W$258,MATCH(INDEX($CF101:$HI101,1,$HN101),Capacity!$V$3:$V$258,0),2)+HT$65,255),Capacity!$S$3:$S$258,0),2)</f>
        <v>72</v>
      </c>
      <c r="HU102">
        <f>INDEX(Capacity!$S$3:$T$258,MATCH(MOD(INDEX(Capacity!$V$3:$W$258,MATCH(INDEX($CF101:$HI101,1,$HN101),Capacity!$V$3:$V$258,0),2)+HU$65,255),Capacity!$S$3:$S$258,0),2)</f>
        <v>94</v>
      </c>
      <c r="HV102">
        <f>INDEX(Capacity!$S$3:$T$258,MATCH(MOD(INDEX(Capacity!$V$3:$W$258,MATCH(INDEX($CF101:$HI101,1,$HN101),Capacity!$V$3:$V$258,0),2)+HV$65,255),Capacity!$S$3:$S$258,0),2)</f>
        <v>179</v>
      </c>
      <c r="HW102">
        <f>INDEX(Capacity!$S$3:$T$258,MATCH(MOD(INDEX(Capacity!$V$3:$W$258,MATCH(INDEX($CF101:$HI101,1,$HN101),Capacity!$V$3:$V$258,0),2)+HW$65,255),Capacity!$S$3:$S$258,0),2)</f>
        <v>108</v>
      </c>
      <c r="HX102">
        <f>INDEX(Capacity!$S$3:$T$258,MATCH(MOD(INDEX(Capacity!$V$3:$W$258,MATCH(INDEX($CF101:$HI101,1,$HN101),Capacity!$V$3:$V$258,0),2)+HX$65,255),Capacity!$S$3:$S$258,0),2)</f>
        <v>110</v>
      </c>
      <c r="HY102">
        <f>INDEX(Capacity!$S$3:$T$258,MATCH(MOD(INDEX(Capacity!$V$3:$W$258,MATCH(INDEX($CF101:$HI101,1,$HN101),Capacity!$V$3:$V$258,0),2)+HY$65,255),Capacity!$S$3:$S$258,0),2)</f>
        <v>214</v>
      </c>
      <c r="HZ102">
        <f>INDEX(Capacity!$S$3:$T$258,MATCH(MOD(INDEX(Capacity!$V$3:$W$258,MATCH(INDEX($CF101:$HI101,1,$HN101),Capacity!$V$3:$V$258,0),2)+HZ$65,255),Capacity!$S$3:$S$258,0),2)</f>
        <v>242</v>
      </c>
      <c r="IA102">
        <f>INDEX(Capacity!$S$3:$T$258,MATCH(MOD(INDEX(Capacity!$V$3:$W$258,MATCH(INDEX($CF101:$HI101,1,$HN101),Capacity!$V$3:$V$258,0),2)+IA$65,255),Capacity!$S$3:$S$258,0),2)</f>
        <v>19</v>
      </c>
      <c r="IB102">
        <f>INDEX(Capacity!$S$3:$T$258,MATCH(MOD(INDEX(Capacity!$V$3:$W$258,MATCH(INDEX($CF101:$HI101,1,$HN101),Capacity!$V$3:$V$258,0),2)+IB$65,255),Capacity!$S$3:$S$258,0),2)</f>
        <v>75</v>
      </c>
      <c r="IC102">
        <f>INDEX(Capacity!$S$3:$T$258,MATCH(MOD(INDEX(Capacity!$V$3:$W$258,MATCH(INDEX($CF101:$HI101,1,$HN101),Capacity!$V$3:$V$258,0),2)+IC$65,255),Capacity!$S$3:$S$258,0),2)</f>
        <v>217</v>
      </c>
      <c r="ID102">
        <f>INDEX(Capacity!$S$3:$T$258,MATCH(MOD(INDEX(Capacity!$V$3:$W$258,MATCH(INDEX($CF101:$HI101,1,$HN101),Capacity!$V$3:$V$258,0),2)+ID$65,255),Capacity!$S$3:$S$258,0),2)</f>
        <v>243</v>
      </c>
      <c r="IE102">
        <f>INDEX(Capacity!$S$3:$T$258,MATCH(MOD(INDEX(Capacity!$V$3:$W$258,MATCH(INDEX($CF101:$HI101,1,$HN101),Capacity!$V$3:$V$258,0),2)+IE$65,255),Capacity!$S$3:$S$258,0),2)</f>
        <v>118</v>
      </c>
      <c r="IF102">
        <f>INDEX(Capacity!$S$3:$T$258,MATCH(MOD(INDEX(Capacity!$V$3:$W$258,MATCH(INDEX($CF101:$HI101,1,$HN101),Capacity!$V$3:$V$258,0),2)+IF$65,255),Capacity!$S$3:$S$258,0),2)</f>
        <v>122</v>
      </c>
      <c r="IG102">
        <f>INDEX(Capacity!$S$3:$T$258,MATCH(MOD(INDEX(Capacity!$V$3:$W$258,MATCH(INDEX($CF101:$HI101,1,$HN101),Capacity!$V$3:$V$258,0),2)+IG$65,255),Capacity!$S$3:$S$258,0),2)</f>
        <v>225</v>
      </c>
      <c r="IH102">
        <f>INDEX(Capacity!$S$3:$T$258,MATCH(MOD(INDEX(Capacity!$V$3:$W$258,MATCH(INDEX($CF101:$HI101,1,$HN101),Capacity!$V$3:$V$258,0),2)+IH$65,255),Capacity!$S$3:$S$258,0),2)</f>
        <v>105</v>
      </c>
      <c r="II102">
        <f>INDEX(Capacity!$S$3:$T$258,MATCH(MOD(INDEX(Capacity!$V$3:$W$258,MATCH(INDEX($CF101:$HI101,1,$HN101),Capacity!$V$3:$V$258,0),2)+II$65,255),Capacity!$S$3:$S$258,0),2)</f>
        <v>89</v>
      </c>
      <c r="IJ102">
        <f>INDEX(Capacity!$S$3:$T$258,MATCH(MOD(INDEX(Capacity!$V$3:$W$258,MATCH(INDEX($CF101:$HI101,1,$HN101),Capacity!$V$3:$V$258,0),2)+IJ$65,255),Capacity!$S$3:$S$258,0),2)</f>
        <v>231</v>
      </c>
      <c r="IK102">
        <f>INDEX(Capacity!$S$3:$T$258,MATCH(MOD(INDEX(Capacity!$V$3:$W$258,MATCH(INDEX($CF101:$HI101,1,$HN101),Capacity!$V$3:$V$258,0),2)+IK$65,255),Capacity!$S$3:$S$258,0),2)</f>
        <v>215</v>
      </c>
      <c r="IL102">
        <f>INDEX(Capacity!$S$3:$T$258,MATCH(MOD(INDEX(Capacity!$V$3:$W$258,MATCH(INDEX($CF101:$HI101,1,$HN101),Capacity!$V$3:$V$258,0),2)+IL$65,255),Capacity!$S$3:$S$258,0),2)</f>
        <v>248</v>
      </c>
      <c r="IM102">
        <f>INDEX(Capacity!$S$3:$T$258,MATCH(MOD(INDEX(Capacity!$V$3:$W$258,MATCH(INDEX($CF101:$HI101,1,$HN101),Capacity!$V$3:$V$258,0),2)+IM$65,255),Capacity!$S$3:$S$258,0),2)</f>
        <v>106</v>
      </c>
      <c r="IN102">
        <f>INDEX(Capacity!$S$3:$T$258,MATCH(MOD(INDEX(Capacity!$V$3:$W$258,MATCH(INDEX($CF101:$HI101,1,$HN101),Capacity!$V$3:$V$258,0),2)+IN$65,255),Capacity!$S$3:$S$258,0),2)</f>
        <v>69</v>
      </c>
      <c r="IO102">
        <f>INDEX(Capacity!$S$3:$T$258,MATCH(MOD(INDEX(Capacity!$V$3:$W$258,MATCH(INDEX($CF101:$HI101,1,$HN101),Capacity!$V$3:$V$258,0),2)+IO$65,255),Capacity!$S$3:$S$258,0),2)</f>
        <v>242</v>
      </c>
      <c r="IP102">
        <f>INDEX(Capacity!$S$3:$T$258,MATCH(MOD(INDEX(Capacity!$V$3:$W$258,MATCH(INDEX($CF101:$HI101,1,$HN101),Capacity!$V$3:$V$258,0),2)+IP$65,255),Capacity!$S$3:$S$258,0),2)</f>
        <v>192</v>
      </c>
      <c r="IQ102">
        <f>INDEX(Capacity!$S$3:$T$258,MATCH(MOD(INDEX(Capacity!$V$3:$W$258,MATCH(INDEX($CF101:$HI101,1,$HN101),Capacity!$V$3:$V$258,0),2)+IQ$65,255),Capacity!$S$3:$S$258,0),2)</f>
        <v>33</v>
      </c>
    </row>
    <row r="103" spans="83:251" x14ac:dyDescent="0.25">
      <c r="CE103" s="7">
        <f t="shared" si="466"/>
        <v>38</v>
      </c>
      <c r="CF103">
        <f t="shared" si="737"/>
        <v>0</v>
      </c>
      <c r="CG103">
        <f t="shared" si="738"/>
        <v>0</v>
      </c>
      <c r="CH103">
        <f t="shared" si="739"/>
        <v>0</v>
      </c>
      <c r="CI103">
        <f t="shared" si="740"/>
        <v>0</v>
      </c>
      <c r="CJ103">
        <f t="shared" si="741"/>
        <v>0</v>
      </c>
      <c r="CK103">
        <f t="shared" si="742"/>
        <v>0</v>
      </c>
      <c r="CL103">
        <f t="shared" si="743"/>
        <v>0</v>
      </c>
      <c r="CM103">
        <f t="shared" si="744"/>
        <v>0</v>
      </c>
      <c r="CN103">
        <f t="shared" si="745"/>
        <v>0</v>
      </c>
      <c r="CO103">
        <f t="shared" si="746"/>
        <v>0</v>
      </c>
      <c r="CP103">
        <f t="shared" si="747"/>
        <v>0</v>
      </c>
      <c r="CQ103">
        <f t="shared" si="748"/>
        <v>0</v>
      </c>
      <c r="CR103">
        <f t="shared" si="749"/>
        <v>0</v>
      </c>
      <c r="CS103">
        <f t="shared" si="750"/>
        <v>0</v>
      </c>
      <c r="CT103">
        <f t="shared" si="751"/>
        <v>0</v>
      </c>
      <c r="CU103">
        <f t="shared" si="752"/>
        <v>0</v>
      </c>
      <c r="CV103">
        <f t="shared" si="753"/>
        <v>0</v>
      </c>
      <c r="CW103">
        <f t="shared" si="754"/>
        <v>0</v>
      </c>
      <c r="CX103">
        <f t="shared" si="755"/>
        <v>0</v>
      </c>
      <c r="CY103">
        <f t="shared" si="756"/>
        <v>0</v>
      </c>
      <c r="CZ103">
        <f t="shared" si="757"/>
        <v>0</v>
      </c>
      <c r="DA103">
        <f t="shared" si="758"/>
        <v>0</v>
      </c>
      <c r="DB103">
        <f t="shared" si="759"/>
        <v>0</v>
      </c>
      <c r="DC103">
        <f t="shared" si="760"/>
        <v>0</v>
      </c>
      <c r="DD103">
        <f t="shared" si="761"/>
        <v>0</v>
      </c>
      <c r="DE103">
        <f t="shared" si="762"/>
        <v>0</v>
      </c>
      <c r="DF103">
        <f t="shared" si="763"/>
        <v>0</v>
      </c>
      <c r="DG103">
        <f t="shared" si="764"/>
        <v>0</v>
      </c>
      <c r="DH103">
        <f t="shared" si="765"/>
        <v>0</v>
      </c>
      <c r="DI103">
        <f t="shared" si="766"/>
        <v>0</v>
      </c>
      <c r="DJ103">
        <f t="shared" si="767"/>
        <v>0</v>
      </c>
      <c r="DK103">
        <f t="shared" si="768"/>
        <v>0</v>
      </c>
      <c r="DL103">
        <f t="shared" si="769"/>
        <v>0</v>
      </c>
      <c r="DM103">
        <f t="shared" si="770"/>
        <v>0</v>
      </c>
      <c r="DN103">
        <f t="shared" si="771"/>
        <v>0</v>
      </c>
      <c r="DO103">
        <f t="shared" si="772"/>
        <v>0</v>
      </c>
      <c r="DP103">
        <f t="shared" si="773"/>
        <v>0</v>
      </c>
      <c r="DQ103">
        <f t="shared" si="774"/>
        <v>0</v>
      </c>
      <c r="DR103">
        <f t="shared" si="775"/>
        <v>184</v>
      </c>
      <c r="DS103">
        <f t="shared" si="776"/>
        <v>213</v>
      </c>
      <c r="DT103">
        <f t="shared" si="777"/>
        <v>127</v>
      </c>
      <c r="DU103">
        <f t="shared" si="778"/>
        <v>227</v>
      </c>
      <c r="DV103">
        <f t="shared" si="779"/>
        <v>186</v>
      </c>
      <c r="DW103">
        <f t="shared" si="780"/>
        <v>108</v>
      </c>
      <c r="DX103">
        <f t="shared" si="781"/>
        <v>149</v>
      </c>
      <c r="DY103">
        <f t="shared" si="782"/>
        <v>93</v>
      </c>
      <c r="DZ103">
        <f t="shared" si="783"/>
        <v>171</v>
      </c>
      <c r="EA103">
        <f t="shared" si="784"/>
        <v>136</v>
      </c>
      <c r="EB103">
        <f t="shared" si="785"/>
        <v>171</v>
      </c>
      <c r="EC103">
        <f t="shared" si="786"/>
        <v>100</v>
      </c>
      <c r="ED103">
        <f t="shared" si="787"/>
        <v>60</v>
      </c>
      <c r="EE103">
        <f t="shared" si="788"/>
        <v>51</v>
      </c>
      <c r="EF103">
        <f t="shared" si="789"/>
        <v>186</v>
      </c>
      <c r="EG103">
        <f t="shared" si="790"/>
        <v>6</v>
      </c>
      <c r="EH103">
        <f t="shared" si="791"/>
        <v>251</v>
      </c>
      <c r="EI103">
        <f t="shared" si="792"/>
        <v>96</v>
      </c>
      <c r="EJ103">
        <f t="shared" si="793"/>
        <v>254</v>
      </c>
      <c r="EK103">
        <f t="shared" si="794"/>
        <v>78</v>
      </c>
      <c r="EL103">
        <f t="shared" si="795"/>
        <v>228</v>
      </c>
      <c r="EM103">
        <f t="shared" si="796"/>
        <v>49</v>
      </c>
      <c r="EN103">
        <f t="shared" si="797"/>
        <v>215</v>
      </c>
      <c r="EO103">
        <f t="shared" si="798"/>
        <v>206</v>
      </c>
      <c r="EP103">
        <f t="shared" si="799"/>
        <v>9</v>
      </c>
      <c r="EQ103">
        <f t="shared" si="800"/>
        <v>141</v>
      </c>
      <c r="ER103">
        <f t="shared" si="801"/>
        <v>236</v>
      </c>
      <c r="ES103">
        <f t="shared" si="802"/>
        <v>17</v>
      </c>
      <c r="ET103">
        <f t="shared" si="803"/>
        <v>236</v>
      </c>
      <c r="EU103">
        <f t="shared" si="804"/>
        <v>17</v>
      </c>
      <c r="EV103">
        <f t="shared" si="805"/>
        <v>236</v>
      </c>
      <c r="EW103">
        <f t="shared" si="806"/>
        <v>17</v>
      </c>
      <c r="EX103">
        <f t="shared" si="807"/>
        <v>236</v>
      </c>
      <c r="EY103">
        <f t="shared" si="808"/>
        <v>17</v>
      </c>
      <c r="EZ103">
        <f t="shared" si="809"/>
        <v>236</v>
      </c>
      <c r="FA103">
        <f t="shared" si="810"/>
        <v>17</v>
      </c>
      <c r="FB103">
        <f t="shared" si="811"/>
        <v>236</v>
      </c>
      <c r="FC103">
        <f t="shared" si="812"/>
        <v>17</v>
      </c>
      <c r="FD103">
        <f t="shared" si="813"/>
        <v>236</v>
      </c>
      <c r="FE103">
        <f t="shared" si="814"/>
        <v>17</v>
      </c>
      <c r="FF103">
        <f t="shared" si="815"/>
        <v>236</v>
      </c>
      <c r="FG103">
        <f t="shared" si="816"/>
        <v>17</v>
      </c>
      <c r="FH103">
        <f t="shared" si="817"/>
        <v>236</v>
      </c>
      <c r="FI103">
        <f t="shared" si="818"/>
        <v>17</v>
      </c>
      <c r="FJ103">
        <f t="shared" si="819"/>
        <v>236</v>
      </c>
      <c r="FK103">
        <f t="shared" si="820"/>
        <v>17</v>
      </c>
      <c r="FL103">
        <f t="shared" si="821"/>
        <v>236</v>
      </c>
      <c r="FM103">
        <f t="shared" si="822"/>
        <v>17</v>
      </c>
      <c r="FN103">
        <f t="shared" si="823"/>
        <v>236</v>
      </c>
      <c r="FO103">
        <f t="shared" si="824"/>
        <v>17</v>
      </c>
      <c r="FP103">
        <f t="shared" si="825"/>
        <v>236</v>
      </c>
      <c r="FQ103">
        <f t="shared" si="826"/>
        <v>17</v>
      </c>
      <c r="FR103">
        <f t="shared" si="827"/>
        <v>236</v>
      </c>
      <c r="FS103">
        <f t="shared" si="828"/>
        <v>17</v>
      </c>
      <c r="FT103">
        <f t="shared" si="829"/>
        <v>236</v>
      </c>
      <c r="FU103">
        <f t="shared" si="830"/>
        <v>17</v>
      </c>
      <c r="FV103">
        <f t="shared" si="831"/>
        <v>236</v>
      </c>
      <c r="FW103">
        <f t="shared" si="832"/>
        <v>17</v>
      </c>
      <c r="FX103">
        <f t="shared" si="833"/>
        <v>236</v>
      </c>
      <c r="FY103">
        <f t="shared" si="834"/>
        <v>17</v>
      </c>
      <c r="FZ103">
        <f t="shared" si="835"/>
        <v>236</v>
      </c>
      <c r="GA103">
        <f t="shared" si="836"/>
        <v>17</v>
      </c>
      <c r="GB103">
        <f t="shared" si="837"/>
        <v>236</v>
      </c>
      <c r="GC103">
        <f t="shared" si="838"/>
        <v>17</v>
      </c>
      <c r="GD103">
        <f t="shared" si="839"/>
        <v>236</v>
      </c>
      <c r="GE103">
        <f t="shared" si="840"/>
        <v>17</v>
      </c>
      <c r="GF103">
        <f t="shared" si="841"/>
        <v>236</v>
      </c>
      <c r="GG103">
        <f t="shared" si="842"/>
        <v>17</v>
      </c>
      <c r="GH103">
        <f t="shared" si="843"/>
        <v>236</v>
      </c>
      <c r="GI103">
        <f t="shared" si="844"/>
        <v>17</v>
      </c>
      <c r="GJ103">
        <f t="shared" si="845"/>
        <v>0</v>
      </c>
      <c r="GK103">
        <f t="shared" si="846"/>
        <v>0</v>
      </c>
      <c r="GL103">
        <f t="shared" si="847"/>
        <v>0</v>
      </c>
      <c r="GM103">
        <f t="shared" si="848"/>
        <v>0</v>
      </c>
      <c r="GN103">
        <f t="shared" si="849"/>
        <v>0</v>
      </c>
      <c r="GO103">
        <f t="shared" si="850"/>
        <v>0</v>
      </c>
      <c r="GP103">
        <f t="shared" si="851"/>
        <v>0</v>
      </c>
      <c r="GQ103">
        <f t="shared" si="852"/>
        <v>0</v>
      </c>
      <c r="GR103">
        <f t="shared" si="853"/>
        <v>0</v>
      </c>
      <c r="GS103">
        <f t="shared" si="854"/>
        <v>0</v>
      </c>
      <c r="GT103">
        <f t="shared" si="855"/>
        <v>0</v>
      </c>
      <c r="GU103">
        <f t="shared" si="856"/>
        <v>0</v>
      </c>
      <c r="GV103">
        <f t="shared" si="857"/>
        <v>0</v>
      </c>
      <c r="GW103">
        <f t="shared" si="858"/>
        <v>0</v>
      </c>
      <c r="GX103">
        <f t="shared" si="859"/>
        <v>0</v>
      </c>
      <c r="GY103">
        <f t="shared" si="860"/>
        <v>0</v>
      </c>
      <c r="GZ103">
        <f t="shared" si="861"/>
        <v>0</v>
      </c>
      <c r="HA103">
        <f t="shared" si="862"/>
        <v>0</v>
      </c>
      <c r="HB103">
        <f t="shared" si="863"/>
        <v>0</v>
      </c>
      <c r="HC103">
        <f t="shared" si="864"/>
        <v>0</v>
      </c>
      <c r="HD103">
        <f t="shared" si="865"/>
        <v>0</v>
      </c>
      <c r="HE103">
        <f t="shared" si="866"/>
        <v>0</v>
      </c>
      <c r="HF103">
        <f t="shared" si="867"/>
        <v>0</v>
      </c>
      <c r="HG103">
        <f t="shared" si="868"/>
        <v>0</v>
      </c>
      <c r="HH103">
        <f t="shared" si="869"/>
        <v>0</v>
      </c>
      <c r="HI103">
        <f t="shared" si="870"/>
        <v>0</v>
      </c>
      <c r="HK103" s="59" t="str">
        <f t="shared" si="467"/>
        <v/>
      </c>
      <c r="HN103">
        <f t="shared" si="871"/>
        <v>39</v>
      </c>
      <c r="HO103">
        <f t="shared" si="465"/>
        <v>96</v>
      </c>
      <c r="HQ103">
        <f>INDEX(Capacity!$S$3:$T$258,MATCH(MOD(INDEX(Capacity!$V$3:$W$258,MATCH(INDEX($CF102:$HI102,1,$HN102),Capacity!$V$3:$V$258,0),2)+HQ$65,255),Capacity!$S$3:$S$258,0),2)</f>
        <v>172</v>
      </c>
      <c r="HR103">
        <f>INDEX(Capacity!$S$3:$T$258,MATCH(MOD(INDEX(Capacity!$V$3:$W$258,MATCH(INDEX($CF102:$HI102,1,$HN102),Capacity!$V$3:$V$258,0),2)+HR$65,255),Capacity!$S$3:$S$258,0),2)</f>
        <v>33</v>
      </c>
      <c r="HS103">
        <f>INDEX(Capacity!$S$3:$T$258,MATCH(MOD(INDEX(Capacity!$V$3:$W$258,MATCH(INDEX($CF102:$HI102,1,$HN102),Capacity!$V$3:$V$258,0),2)+HS$65,255),Capacity!$S$3:$S$258,0),2)</f>
        <v>223</v>
      </c>
      <c r="HT103">
        <f>INDEX(Capacity!$S$3:$T$258,MATCH(MOD(INDEX(Capacity!$V$3:$W$258,MATCH(INDEX($CF102:$HI102,1,$HN102),Capacity!$V$3:$V$258,0),2)+HT$65,255),Capacity!$S$3:$S$258,0),2)</f>
        <v>197</v>
      </c>
      <c r="HU103">
        <f>INDEX(Capacity!$S$3:$T$258,MATCH(MOD(INDEX(Capacity!$V$3:$W$258,MATCH(INDEX($CF102:$HI102,1,$HN102),Capacity!$V$3:$V$258,0),2)+HU$65,255),Capacity!$S$3:$S$258,0),2)</f>
        <v>138</v>
      </c>
      <c r="HV103">
        <f>INDEX(Capacity!$S$3:$T$258,MATCH(MOD(INDEX(Capacity!$V$3:$W$258,MATCH(INDEX($CF102:$HI102,1,$HN102),Capacity!$V$3:$V$258,0),2)+HV$65,255),Capacity!$S$3:$S$258,0),2)</f>
        <v>153</v>
      </c>
      <c r="HW103">
        <f>INDEX(Capacity!$S$3:$T$258,MATCH(MOD(INDEX(Capacity!$V$3:$W$258,MATCH(INDEX($CF102:$HI102,1,$HN102),Capacity!$V$3:$V$258,0),2)+HW$65,255),Capacity!$S$3:$S$258,0),2)</f>
        <v>41</v>
      </c>
      <c r="HX103">
        <f>INDEX(Capacity!$S$3:$T$258,MATCH(MOD(INDEX(Capacity!$V$3:$W$258,MATCH(INDEX($CF102:$HI102,1,$HN102),Capacity!$V$3:$V$258,0),2)+HX$65,255),Capacity!$S$3:$S$258,0),2)</f>
        <v>187</v>
      </c>
      <c r="HY103">
        <f>INDEX(Capacity!$S$3:$T$258,MATCH(MOD(INDEX(Capacity!$V$3:$W$258,MATCH(INDEX($CF102:$HI102,1,$HN102),Capacity!$V$3:$V$258,0),2)+HY$65,255),Capacity!$S$3:$S$258,0),2)</f>
        <v>139</v>
      </c>
      <c r="HZ103">
        <f>INDEX(Capacity!$S$3:$T$258,MATCH(MOD(INDEX(Capacity!$V$3:$W$258,MATCH(INDEX($CF102:$HI102,1,$HN102),Capacity!$V$3:$V$258,0),2)+HZ$65,255),Capacity!$S$3:$S$258,0),2)</f>
        <v>103</v>
      </c>
      <c r="IA103">
        <f>INDEX(Capacity!$S$3:$T$258,MATCH(MOD(INDEX(Capacity!$V$3:$W$258,MATCH(INDEX($CF102:$HI102,1,$HN102),Capacity!$V$3:$V$258,0),2)+IA$65,255),Capacity!$S$3:$S$258,0),2)</f>
        <v>63</v>
      </c>
      <c r="IB103">
        <f>INDEX(Capacity!$S$3:$T$258,MATCH(MOD(INDEX(Capacity!$V$3:$W$258,MATCH(INDEX($CF102:$HI102,1,$HN102),Capacity!$V$3:$V$258,0),2)+IB$65,255),Capacity!$S$3:$S$258,0),2)</f>
        <v>30</v>
      </c>
      <c r="IC103">
        <f>INDEX(Capacity!$S$3:$T$258,MATCH(MOD(INDEX(Capacity!$V$3:$W$258,MATCH(INDEX($CF102:$HI102,1,$HN102),Capacity!$V$3:$V$258,0),2)+IC$65,255),Capacity!$S$3:$S$258,0),2)</f>
        <v>27</v>
      </c>
      <c r="ID103">
        <f>INDEX(Capacity!$S$3:$T$258,MATCH(MOD(INDEX(Capacity!$V$3:$W$258,MATCH(INDEX($CF102:$HI102,1,$HN102),Capacity!$V$3:$V$258,0),2)+ID$65,255),Capacity!$S$3:$S$258,0),2)</f>
        <v>46</v>
      </c>
      <c r="IE103">
        <f>INDEX(Capacity!$S$3:$T$258,MATCH(MOD(INDEX(Capacity!$V$3:$W$258,MATCH(INDEX($CF102:$HI102,1,$HN102),Capacity!$V$3:$V$258,0),2)+IE$65,255),Capacity!$S$3:$S$258,0),2)</f>
        <v>45</v>
      </c>
      <c r="IF103">
        <f>INDEX(Capacity!$S$3:$T$258,MATCH(MOD(INDEX(Capacity!$V$3:$W$258,MATCH(INDEX($CF102:$HI102,1,$HN102),Capacity!$V$3:$V$258,0),2)+IF$65,255),Capacity!$S$3:$S$258,0),2)</f>
        <v>102</v>
      </c>
      <c r="IG103">
        <f>INDEX(Capacity!$S$3:$T$258,MATCH(MOD(INDEX(Capacity!$V$3:$W$258,MATCH(INDEX($CF102:$HI102,1,$HN102),Capacity!$V$3:$V$258,0),2)+IG$65,255),Capacity!$S$3:$S$258,0),2)</f>
        <v>88</v>
      </c>
      <c r="IH103">
        <f>INDEX(Capacity!$S$3:$T$258,MATCH(MOD(INDEX(Capacity!$V$3:$W$258,MATCH(INDEX($CF102:$HI102,1,$HN102),Capacity!$V$3:$V$258,0),2)+IH$65,255),Capacity!$S$3:$S$258,0),2)</f>
        <v>89</v>
      </c>
      <c r="II103">
        <f>INDEX(Capacity!$S$3:$T$258,MATCH(MOD(INDEX(Capacity!$V$3:$W$258,MATCH(INDEX($CF102:$HI102,1,$HN102),Capacity!$V$3:$V$258,0),2)+II$65,255),Capacity!$S$3:$S$258,0),2)</f>
        <v>104</v>
      </c>
      <c r="IJ103">
        <f>INDEX(Capacity!$S$3:$T$258,MATCH(MOD(INDEX(Capacity!$V$3:$W$258,MATCH(INDEX($CF102:$HI102,1,$HN102),Capacity!$V$3:$V$258,0),2)+IJ$65,255),Capacity!$S$3:$S$258,0),2)</f>
        <v>243</v>
      </c>
      <c r="IK103">
        <f>INDEX(Capacity!$S$3:$T$258,MATCH(MOD(INDEX(Capacity!$V$3:$W$258,MATCH(INDEX($CF102:$HI102,1,$HN102),Capacity!$V$3:$V$258,0),2)+IK$65,255),Capacity!$S$3:$S$258,0),2)</f>
        <v>194</v>
      </c>
      <c r="IL103">
        <f>INDEX(Capacity!$S$3:$T$258,MATCH(MOD(INDEX(Capacity!$V$3:$W$258,MATCH(INDEX($CF102:$HI102,1,$HN102),Capacity!$V$3:$V$258,0),2)+IL$65,255),Capacity!$S$3:$S$258,0),2)</f>
        <v>135</v>
      </c>
      <c r="IM103">
        <f>INDEX(Capacity!$S$3:$T$258,MATCH(MOD(INDEX(Capacity!$V$3:$W$258,MATCH(INDEX($CF102:$HI102,1,$HN102),Capacity!$V$3:$V$258,0),2)+IM$65,255),Capacity!$S$3:$S$258,0),2)</f>
        <v>130</v>
      </c>
      <c r="IN103">
        <f>INDEX(Capacity!$S$3:$T$258,MATCH(MOD(INDEX(Capacity!$V$3:$W$258,MATCH(INDEX($CF102:$HI102,1,$HN102),Capacity!$V$3:$V$258,0),2)+IN$65,255),Capacity!$S$3:$S$258,0),2)</f>
        <v>199</v>
      </c>
      <c r="IO103">
        <f>INDEX(Capacity!$S$3:$T$258,MATCH(MOD(INDEX(Capacity!$V$3:$W$258,MATCH(INDEX($CF102:$HI102,1,$HN102),Capacity!$V$3:$V$258,0),2)+IO$65,255),Capacity!$S$3:$S$258,0),2)</f>
        <v>103</v>
      </c>
      <c r="IP103">
        <f>INDEX(Capacity!$S$3:$T$258,MATCH(MOD(INDEX(Capacity!$V$3:$W$258,MATCH(INDEX($CF102:$HI102,1,$HN102),Capacity!$V$3:$V$258,0),2)+IP$65,255),Capacity!$S$3:$S$258,0),2)</f>
        <v>196</v>
      </c>
      <c r="IQ103">
        <f>INDEX(Capacity!$S$3:$T$258,MATCH(MOD(INDEX(Capacity!$V$3:$W$258,MATCH(INDEX($CF102:$HI102,1,$HN102),Capacity!$V$3:$V$258,0),2)+IQ$65,255),Capacity!$S$3:$S$258,0),2)</f>
        <v>156</v>
      </c>
    </row>
    <row r="104" spans="83:251" x14ac:dyDescent="0.25">
      <c r="CE104" s="7">
        <f t="shared" si="466"/>
        <v>39</v>
      </c>
      <c r="CF104">
        <f t="shared" si="737"/>
        <v>0</v>
      </c>
      <c r="CG104">
        <f t="shared" si="738"/>
        <v>0</v>
      </c>
      <c r="CH104">
        <f t="shared" si="739"/>
        <v>0</v>
      </c>
      <c r="CI104">
        <f t="shared" si="740"/>
        <v>0</v>
      </c>
      <c r="CJ104">
        <f t="shared" si="741"/>
        <v>0</v>
      </c>
      <c r="CK104">
        <f t="shared" si="742"/>
        <v>0</v>
      </c>
      <c r="CL104">
        <f t="shared" si="743"/>
        <v>0</v>
      </c>
      <c r="CM104">
        <f t="shared" si="744"/>
        <v>0</v>
      </c>
      <c r="CN104">
        <f t="shared" si="745"/>
        <v>0</v>
      </c>
      <c r="CO104">
        <f t="shared" si="746"/>
        <v>0</v>
      </c>
      <c r="CP104">
        <f t="shared" si="747"/>
        <v>0</v>
      </c>
      <c r="CQ104">
        <f t="shared" si="748"/>
        <v>0</v>
      </c>
      <c r="CR104">
        <f t="shared" si="749"/>
        <v>0</v>
      </c>
      <c r="CS104">
        <f t="shared" si="750"/>
        <v>0</v>
      </c>
      <c r="CT104">
        <f t="shared" si="751"/>
        <v>0</v>
      </c>
      <c r="CU104">
        <f t="shared" si="752"/>
        <v>0</v>
      </c>
      <c r="CV104">
        <f t="shared" si="753"/>
        <v>0</v>
      </c>
      <c r="CW104">
        <f t="shared" si="754"/>
        <v>0</v>
      </c>
      <c r="CX104">
        <f t="shared" si="755"/>
        <v>0</v>
      </c>
      <c r="CY104">
        <f t="shared" si="756"/>
        <v>0</v>
      </c>
      <c r="CZ104">
        <f t="shared" si="757"/>
        <v>0</v>
      </c>
      <c r="DA104">
        <f t="shared" si="758"/>
        <v>0</v>
      </c>
      <c r="DB104">
        <f t="shared" si="759"/>
        <v>0</v>
      </c>
      <c r="DC104">
        <f t="shared" si="760"/>
        <v>0</v>
      </c>
      <c r="DD104">
        <f t="shared" si="761"/>
        <v>0</v>
      </c>
      <c r="DE104">
        <f t="shared" si="762"/>
        <v>0</v>
      </c>
      <c r="DF104">
        <f t="shared" si="763"/>
        <v>0</v>
      </c>
      <c r="DG104">
        <f t="shared" si="764"/>
        <v>0</v>
      </c>
      <c r="DH104">
        <f t="shared" si="765"/>
        <v>0</v>
      </c>
      <c r="DI104">
        <f t="shared" si="766"/>
        <v>0</v>
      </c>
      <c r="DJ104">
        <f t="shared" si="767"/>
        <v>0</v>
      </c>
      <c r="DK104">
        <f t="shared" si="768"/>
        <v>0</v>
      </c>
      <c r="DL104">
        <f t="shared" si="769"/>
        <v>0</v>
      </c>
      <c r="DM104">
        <f t="shared" si="770"/>
        <v>0</v>
      </c>
      <c r="DN104">
        <f t="shared" si="771"/>
        <v>0</v>
      </c>
      <c r="DO104">
        <f t="shared" si="772"/>
        <v>0</v>
      </c>
      <c r="DP104">
        <f t="shared" si="773"/>
        <v>0</v>
      </c>
      <c r="DQ104">
        <f t="shared" si="774"/>
        <v>0</v>
      </c>
      <c r="DR104">
        <f t="shared" si="775"/>
        <v>0</v>
      </c>
      <c r="DS104">
        <f t="shared" si="776"/>
        <v>208</v>
      </c>
      <c r="DT104">
        <f t="shared" si="777"/>
        <v>123</v>
      </c>
      <c r="DU104">
        <f t="shared" si="778"/>
        <v>127</v>
      </c>
      <c r="DV104">
        <f t="shared" si="779"/>
        <v>96</v>
      </c>
      <c r="DW104">
        <f t="shared" si="780"/>
        <v>135</v>
      </c>
      <c r="DX104">
        <f t="shared" si="781"/>
        <v>71</v>
      </c>
      <c r="DY104">
        <f t="shared" si="782"/>
        <v>49</v>
      </c>
      <c r="DZ104">
        <f t="shared" si="783"/>
        <v>15</v>
      </c>
      <c r="EA104">
        <f t="shared" si="784"/>
        <v>98</v>
      </c>
      <c r="EB104">
        <f t="shared" si="785"/>
        <v>211</v>
      </c>
      <c r="EC104">
        <f t="shared" si="786"/>
        <v>25</v>
      </c>
      <c r="ED104">
        <f t="shared" si="787"/>
        <v>218</v>
      </c>
      <c r="EE104">
        <f t="shared" si="788"/>
        <v>134</v>
      </c>
      <c r="EF104">
        <f t="shared" si="789"/>
        <v>141</v>
      </c>
      <c r="EG104">
        <f t="shared" si="790"/>
        <v>146</v>
      </c>
      <c r="EH104">
        <f t="shared" si="791"/>
        <v>105</v>
      </c>
      <c r="EI104">
        <f t="shared" si="792"/>
        <v>140</v>
      </c>
      <c r="EJ104">
        <f t="shared" si="793"/>
        <v>164</v>
      </c>
      <c r="EK104">
        <f t="shared" si="794"/>
        <v>3</v>
      </c>
      <c r="EL104">
        <f t="shared" si="795"/>
        <v>31</v>
      </c>
      <c r="EM104">
        <f t="shared" si="796"/>
        <v>167</v>
      </c>
      <c r="EN104">
        <f t="shared" si="797"/>
        <v>218</v>
      </c>
      <c r="EO104">
        <f t="shared" si="798"/>
        <v>174</v>
      </c>
      <c r="EP104">
        <f t="shared" si="799"/>
        <v>227</v>
      </c>
      <c r="EQ104">
        <f t="shared" si="800"/>
        <v>111</v>
      </c>
      <c r="ER104">
        <f t="shared" si="801"/>
        <v>156</v>
      </c>
      <c r="ES104">
        <f t="shared" si="802"/>
        <v>17</v>
      </c>
      <c r="ET104">
        <f t="shared" si="803"/>
        <v>236</v>
      </c>
      <c r="EU104">
        <f t="shared" si="804"/>
        <v>17</v>
      </c>
      <c r="EV104">
        <f t="shared" si="805"/>
        <v>236</v>
      </c>
      <c r="EW104">
        <f t="shared" si="806"/>
        <v>17</v>
      </c>
      <c r="EX104">
        <f t="shared" si="807"/>
        <v>236</v>
      </c>
      <c r="EY104">
        <f t="shared" si="808"/>
        <v>17</v>
      </c>
      <c r="EZ104">
        <f t="shared" si="809"/>
        <v>236</v>
      </c>
      <c r="FA104">
        <f t="shared" si="810"/>
        <v>17</v>
      </c>
      <c r="FB104">
        <f t="shared" si="811"/>
        <v>236</v>
      </c>
      <c r="FC104">
        <f t="shared" si="812"/>
        <v>17</v>
      </c>
      <c r="FD104">
        <f t="shared" si="813"/>
        <v>236</v>
      </c>
      <c r="FE104">
        <f t="shared" si="814"/>
        <v>17</v>
      </c>
      <c r="FF104">
        <f t="shared" si="815"/>
        <v>236</v>
      </c>
      <c r="FG104">
        <f t="shared" si="816"/>
        <v>17</v>
      </c>
      <c r="FH104">
        <f t="shared" si="817"/>
        <v>236</v>
      </c>
      <c r="FI104">
        <f t="shared" si="818"/>
        <v>17</v>
      </c>
      <c r="FJ104">
        <f t="shared" si="819"/>
        <v>236</v>
      </c>
      <c r="FK104">
        <f t="shared" si="820"/>
        <v>17</v>
      </c>
      <c r="FL104">
        <f t="shared" si="821"/>
        <v>236</v>
      </c>
      <c r="FM104">
        <f t="shared" si="822"/>
        <v>17</v>
      </c>
      <c r="FN104">
        <f t="shared" si="823"/>
        <v>236</v>
      </c>
      <c r="FO104">
        <f t="shared" si="824"/>
        <v>17</v>
      </c>
      <c r="FP104">
        <f t="shared" si="825"/>
        <v>236</v>
      </c>
      <c r="FQ104">
        <f t="shared" si="826"/>
        <v>17</v>
      </c>
      <c r="FR104">
        <f t="shared" si="827"/>
        <v>236</v>
      </c>
      <c r="FS104">
        <f t="shared" si="828"/>
        <v>17</v>
      </c>
      <c r="FT104">
        <f t="shared" si="829"/>
        <v>236</v>
      </c>
      <c r="FU104">
        <f t="shared" si="830"/>
        <v>17</v>
      </c>
      <c r="FV104">
        <f t="shared" si="831"/>
        <v>236</v>
      </c>
      <c r="FW104">
        <f t="shared" si="832"/>
        <v>17</v>
      </c>
      <c r="FX104">
        <f t="shared" si="833"/>
        <v>236</v>
      </c>
      <c r="FY104">
        <f t="shared" si="834"/>
        <v>17</v>
      </c>
      <c r="FZ104">
        <f t="shared" si="835"/>
        <v>236</v>
      </c>
      <c r="GA104">
        <f t="shared" si="836"/>
        <v>17</v>
      </c>
      <c r="GB104">
        <f t="shared" si="837"/>
        <v>236</v>
      </c>
      <c r="GC104">
        <f t="shared" si="838"/>
        <v>17</v>
      </c>
      <c r="GD104">
        <f t="shared" si="839"/>
        <v>236</v>
      </c>
      <c r="GE104">
        <f t="shared" si="840"/>
        <v>17</v>
      </c>
      <c r="GF104">
        <f t="shared" si="841"/>
        <v>236</v>
      </c>
      <c r="GG104">
        <f t="shared" si="842"/>
        <v>17</v>
      </c>
      <c r="GH104">
        <f t="shared" si="843"/>
        <v>236</v>
      </c>
      <c r="GI104">
        <f t="shared" si="844"/>
        <v>17</v>
      </c>
      <c r="GJ104">
        <f t="shared" si="845"/>
        <v>0</v>
      </c>
      <c r="GK104">
        <f t="shared" si="846"/>
        <v>0</v>
      </c>
      <c r="GL104">
        <f t="shared" si="847"/>
        <v>0</v>
      </c>
      <c r="GM104">
        <f t="shared" si="848"/>
        <v>0</v>
      </c>
      <c r="GN104">
        <f t="shared" si="849"/>
        <v>0</v>
      </c>
      <c r="GO104">
        <f t="shared" si="850"/>
        <v>0</v>
      </c>
      <c r="GP104">
        <f t="shared" si="851"/>
        <v>0</v>
      </c>
      <c r="GQ104">
        <f t="shared" si="852"/>
        <v>0</v>
      </c>
      <c r="GR104">
        <f t="shared" si="853"/>
        <v>0</v>
      </c>
      <c r="GS104">
        <f t="shared" si="854"/>
        <v>0</v>
      </c>
      <c r="GT104">
        <f t="shared" si="855"/>
        <v>0</v>
      </c>
      <c r="GU104">
        <f t="shared" si="856"/>
        <v>0</v>
      </c>
      <c r="GV104">
        <f t="shared" si="857"/>
        <v>0</v>
      </c>
      <c r="GW104">
        <f t="shared" si="858"/>
        <v>0</v>
      </c>
      <c r="GX104">
        <f t="shared" si="859"/>
        <v>0</v>
      </c>
      <c r="GY104">
        <f t="shared" si="860"/>
        <v>0</v>
      </c>
      <c r="GZ104">
        <f t="shared" si="861"/>
        <v>0</v>
      </c>
      <c r="HA104">
        <f t="shared" si="862"/>
        <v>0</v>
      </c>
      <c r="HB104">
        <f t="shared" si="863"/>
        <v>0</v>
      </c>
      <c r="HC104">
        <f t="shared" si="864"/>
        <v>0</v>
      </c>
      <c r="HD104">
        <f t="shared" si="865"/>
        <v>0</v>
      </c>
      <c r="HE104">
        <f t="shared" si="866"/>
        <v>0</v>
      </c>
      <c r="HF104">
        <f t="shared" si="867"/>
        <v>0</v>
      </c>
      <c r="HG104">
        <f t="shared" si="868"/>
        <v>0</v>
      </c>
      <c r="HH104">
        <f t="shared" si="869"/>
        <v>0</v>
      </c>
      <c r="HI104">
        <f t="shared" si="870"/>
        <v>0</v>
      </c>
      <c r="HK104" s="59" t="str">
        <f t="shared" si="467"/>
        <v/>
      </c>
      <c r="HN104">
        <f t="shared" si="871"/>
        <v>40</v>
      </c>
      <c r="HO104">
        <f t="shared" si="465"/>
        <v>95</v>
      </c>
      <c r="HQ104">
        <f>INDEX(Capacity!$S$3:$T$258,MATCH(MOD(INDEX(Capacity!$V$3:$W$258,MATCH(INDEX($CF103:$HI103,1,$HN103),Capacity!$V$3:$V$258,0),2)+HQ$65,255),Capacity!$S$3:$S$258,0),2)</f>
        <v>184</v>
      </c>
      <c r="HR104">
        <f>INDEX(Capacity!$S$3:$T$258,MATCH(MOD(INDEX(Capacity!$V$3:$W$258,MATCH(INDEX($CF103:$HI103,1,$HN103),Capacity!$V$3:$V$258,0),2)+HR$65,255),Capacity!$S$3:$S$258,0),2)</f>
        <v>5</v>
      </c>
      <c r="HS104">
        <f>INDEX(Capacity!$S$3:$T$258,MATCH(MOD(INDEX(Capacity!$V$3:$W$258,MATCH(INDEX($CF103:$HI103,1,$HN103),Capacity!$V$3:$V$258,0),2)+HS$65,255),Capacity!$S$3:$S$258,0),2)</f>
        <v>4</v>
      </c>
      <c r="HT104">
        <f>INDEX(Capacity!$S$3:$T$258,MATCH(MOD(INDEX(Capacity!$V$3:$W$258,MATCH(INDEX($CF103:$HI103,1,$HN103),Capacity!$V$3:$V$258,0),2)+HT$65,255),Capacity!$S$3:$S$258,0),2)</f>
        <v>156</v>
      </c>
      <c r="HU104">
        <f>INDEX(Capacity!$S$3:$T$258,MATCH(MOD(INDEX(Capacity!$V$3:$W$258,MATCH(INDEX($CF103:$HI103,1,$HN103),Capacity!$V$3:$V$258,0),2)+HU$65,255),Capacity!$S$3:$S$258,0),2)</f>
        <v>218</v>
      </c>
      <c r="HV104">
        <f>INDEX(Capacity!$S$3:$T$258,MATCH(MOD(INDEX(Capacity!$V$3:$W$258,MATCH(INDEX($CF103:$HI103,1,$HN103),Capacity!$V$3:$V$258,0),2)+HV$65,255),Capacity!$S$3:$S$258,0),2)</f>
        <v>235</v>
      </c>
      <c r="HW104">
        <f>INDEX(Capacity!$S$3:$T$258,MATCH(MOD(INDEX(Capacity!$V$3:$W$258,MATCH(INDEX($CF103:$HI103,1,$HN103),Capacity!$V$3:$V$258,0),2)+HW$65,255),Capacity!$S$3:$S$258,0),2)</f>
        <v>210</v>
      </c>
      <c r="HX104">
        <f>INDEX(Capacity!$S$3:$T$258,MATCH(MOD(INDEX(Capacity!$V$3:$W$258,MATCH(INDEX($CF103:$HI103,1,$HN103),Capacity!$V$3:$V$258,0),2)+HX$65,255),Capacity!$S$3:$S$258,0),2)</f>
        <v>108</v>
      </c>
      <c r="HY104">
        <f>INDEX(Capacity!$S$3:$T$258,MATCH(MOD(INDEX(Capacity!$V$3:$W$258,MATCH(INDEX($CF103:$HI103,1,$HN103),Capacity!$V$3:$V$258,0),2)+HY$65,255),Capacity!$S$3:$S$258,0),2)</f>
        <v>164</v>
      </c>
      <c r="HZ104">
        <f>INDEX(Capacity!$S$3:$T$258,MATCH(MOD(INDEX(Capacity!$V$3:$W$258,MATCH(INDEX($CF103:$HI103,1,$HN103),Capacity!$V$3:$V$258,0),2)+HZ$65,255),Capacity!$S$3:$S$258,0),2)</f>
        <v>234</v>
      </c>
      <c r="IA104">
        <f>INDEX(Capacity!$S$3:$T$258,MATCH(MOD(INDEX(Capacity!$V$3:$W$258,MATCH(INDEX($CF103:$HI103,1,$HN103),Capacity!$V$3:$V$258,0),2)+IA$65,255),Capacity!$S$3:$S$258,0),2)</f>
        <v>120</v>
      </c>
      <c r="IB104">
        <f>INDEX(Capacity!$S$3:$T$258,MATCH(MOD(INDEX(Capacity!$V$3:$W$258,MATCH(INDEX($CF103:$HI103,1,$HN103),Capacity!$V$3:$V$258,0),2)+IB$65,255),Capacity!$S$3:$S$258,0),2)</f>
        <v>125</v>
      </c>
      <c r="IC104">
        <f>INDEX(Capacity!$S$3:$T$258,MATCH(MOD(INDEX(Capacity!$V$3:$W$258,MATCH(INDEX($CF103:$HI103,1,$HN103),Capacity!$V$3:$V$258,0),2)+IC$65,255),Capacity!$S$3:$S$258,0),2)</f>
        <v>230</v>
      </c>
      <c r="ID104">
        <f>INDEX(Capacity!$S$3:$T$258,MATCH(MOD(INDEX(Capacity!$V$3:$W$258,MATCH(INDEX($CF103:$HI103,1,$HN103),Capacity!$V$3:$V$258,0),2)+ID$65,255),Capacity!$S$3:$S$258,0),2)</f>
        <v>181</v>
      </c>
      <c r="IE104">
        <f>INDEX(Capacity!$S$3:$T$258,MATCH(MOD(INDEX(Capacity!$V$3:$W$258,MATCH(INDEX($CF103:$HI103,1,$HN103),Capacity!$V$3:$V$258,0),2)+IE$65,255),Capacity!$S$3:$S$258,0),2)</f>
        <v>55</v>
      </c>
      <c r="IF104">
        <f>INDEX(Capacity!$S$3:$T$258,MATCH(MOD(INDEX(Capacity!$V$3:$W$258,MATCH(INDEX($CF103:$HI103,1,$HN103),Capacity!$V$3:$V$258,0),2)+IF$65,255),Capacity!$S$3:$S$258,0),2)</f>
        <v>148</v>
      </c>
      <c r="IG104">
        <f>INDEX(Capacity!$S$3:$T$258,MATCH(MOD(INDEX(Capacity!$V$3:$W$258,MATCH(INDEX($CF103:$HI103,1,$HN103),Capacity!$V$3:$V$258,0),2)+IG$65,255),Capacity!$S$3:$S$258,0),2)</f>
        <v>146</v>
      </c>
      <c r="IH104">
        <f>INDEX(Capacity!$S$3:$T$258,MATCH(MOD(INDEX(Capacity!$V$3:$W$258,MATCH(INDEX($CF103:$HI103,1,$HN103),Capacity!$V$3:$V$258,0),2)+IH$65,255),Capacity!$S$3:$S$258,0),2)</f>
        <v>236</v>
      </c>
      <c r="II104">
        <f>INDEX(Capacity!$S$3:$T$258,MATCH(MOD(INDEX(Capacity!$V$3:$W$258,MATCH(INDEX($CF103:$HI103,1,$HN103),Capacity!$V$3:$V$258,0),2)+II$65,255),Capacity!$S$3:$S$258,0),2)</f>
        <v>90</v>
      </c>
      <c r="IJ104">
        <f>INDEX(Capacity!$S$3:$T$258,MATCH(MOD(INDEX(Capacity!$V$3:$W$258,MATCH(INDEX($CF103:$HI103,1,$HN103),Capacity!$V$3:$V$258,0),2)+IJ$65,255),Capacity!$S$3:$S$258,0),2)</f>
        <v>77</v>
      </c>
      <c r="IK104">
        <f>INDEX(Capacity!$S$3:$T$258,MATCH(MOD(INDEX(Capacity!$V$3:$W$258,MATCH(INDEX($CF103:$HI103,1,$HN103),Capacity!$V$3:$V$258,0),2)+IK$65,255),Capacity!$S$3:$S$258,0),2)</f>
        <v>251</v>
      </c>
      <c r="IL104">
        <f>INDEX(Capacity!$S$3:$T$258,MATCH(MOD(INDEX(Capacity!$V$3:$W$258,MATCH(INDEX($CF103:$HI103,1,$HN103),Capacity!$V$3:$V$258,0),2)+IL$65,255),Capacity!$S$3:$S$258,0),2)</f>
        <v>150</v>
      </c>
      <c r="IM104">
        <f>INDEX(Capacity!$S$3:$T$258,MATCH(MOD(INDEX(Capacity!$V$3:$W$258,MATCH(INDEX($CF103:$HI103,1,$HN103),Capacity!$V$3:$V$258,0),2)+IM$65,255),Capacity!$S$3:$S$258,0),2)</f>
        <v>13</v>
      </c>
      <c r="IN104">
        <f>INDEX(Capacity!$S$3:$T$258,MATCH(MOD(INDEX(Capacity!$V$3:$W$258,MATCH(INDEX($CF103:$HI103,1,$HN103),Capacity!$V$3:$V$258,0),2)+IN$65,255),Capacity!$S$3:$S$258,0),2)</f>
        <v>96</v>
      </c>
      <c r="IO104">
        <f>INDEX(Capacity!$S$3:$T$258,MATCH(MOD(INDEX(Capacity!$V$3:$W$258,MATCH(INDEX($CF103:$HI103,1,$HN103),Capacity!$V$3:$V$258,0),2)+IO$65,255),Capacity!$S$3:$S$258,0),2)</f>
        <v>234</v>
      </c>
      <c r="IP104">
        <f>INDEX(Capacity!$S$3:$T$258,MATCH(MOD(INDEX(Capacity!$V$3:$W$258,MATCH(INDEX($CF103:$HI103,1,$HN103),Capacity!$V$3:$V$258,0),2)+IP$65,255),Capacity!$S$3:$S$258,0),2)</f>
        <v>226</v>
      </c>
      <c r="IQ104">
        <f>INDEX(Capacity!$S$3:$T$258,MATCH(MOD(INDEX(Capacity!$V$3:$W$258,MATCH(INDEX($CF103:$HI103,1,$HN103),Capacity!$V$3:$V$258,0),2)+IQ$65,255),Capacity!$S$3:$S$258,0),2)</f>
        <v>112</v>
      </c>
    </row>
    <row r="105" spans="83:251" x14ac:dyDescent="0.25">
      <c r="CE105" s="7">
        <f t="shared" si="466"/>
        <v>40</v>
      </c>
      <c r="CF105">
        <f t="shared" si="737"/>
        <v>0</v>
      </c>
      <c r="CG105">
        <f t="shared" si="738"/>
        <v>0</v>
      </c>
      <c r="CH105">
        <f t="shared" si="739"/>
        <v>0</v>
      </c>
      <c r="CI105">
        <f t="shared" si="740"/>
        <v>0</v>
      </c>
      <c r="CJ105">
        <f t="shared" si="741"/>
        <v>0</v>
      </c>
      <c r="CK105">
        <f t="shared" si="742"/>
        <v>0</v>
      </c>
      <c r="CL105">
        <f t="shared" si="743"/>
        <v>0</v>
      </c>
      <c r="CM105">
        <f t="shared" si="744"/>
        <v>0</v>
      </c>
      <c r="CN105">
        <f t="shared" si="745"/>
        <v>0</v>
      </c>
      <c r="CO105">
        <f t="shared" si="746"/>
        <v>0</v>
      </c>
      <c r="CP105">
        <f t="shared" si="747"/>
        <v>0</v>
      </c>
      <c r="CQ105">
        <f t="shared" si="748"/>
        <v>0</v>
      </c>
      <c r="CR105">
        <f t="shared" si="749"/>
        <v>0</v>
      </c>
      <c r="CS105">
        <f t="shared" si="750"/>
        <v>0</v>
      </c>
      <c r="CT105">
        <f t="shared" si="751"/>
        <v>0</v>
      </c>
      <c r="CU105">
        <f t="shared" si="752"/>
        <v>0</v>
      </c>
      <c r="CV105">
        <f t="shared" si="753"/>
        <v>0</v>
      </c>
      <c r="CW105">
        <f t="shared" si="754"/>
        <v>0</v>
      </c>
      <c r="CX105">
        <f t="shared" si="755"/>
        <v>0</v>
      </c>
      <c r="CY105">
        <f t="shared" si="756"/>
        <v>0</v>
      </c>
      <c r="CZ105">
        <f t="shared" si="757"/>
        <v>0</v>
      </c>
      <c r="DA105">
        <f t="shared" si="758"/>
        <v>0</v>
      </c>
      <c r="DB105">
        <f t="shared" si="759"/>
        <v>0</v>
      </c>
      <c r="DC105">
        <f t="shared" si="760"/>
        <v>0</v>
      </c>
      <c r="DD105">
        <f t="shared" si="761"/>
        <v>0</v>
      </c>
      <c r="DE105">
        <f t="shared" si="762"/>
        <v>0</v>
      </c>
      <c r="DF105">
        <f t="shared" si="763"/>
        <v>0</v>
      </c>
      <c r="DG105">
        <f t="shared" si="764"/>
        <v>0</v>
      </c>
      <c r="DH105">
        <f t="shared" si="765"/>
        <v>0</v>
      </c>
      <c r="DI105">
        <f t="shared" si="766"/>
        <v>0</v>
      </c>
      <c r="DJ105">
        <f t="shared" si="767"/>
        <v>0</v>
      </c>
      <c r="DK105">
        <f t="shared" si="768"/>
        <v>0</v>
      </c>
      <c r="DL105">
        <f t="shared" si="769"/>
        <v>0</v>
      </c>
      <c r="DM105">
        <f t="shared" si="770"/>
        <v>0</v>
      </c>
      <c r="DN105">
        <f t="shared" si="771"/>
        <v>0</v>
      </c>
      <c r="DO105">
        <f t="shared" si="772"/>
        <v>0</v>
      </c>
      <c r="DP105">
        <f t="shared" si="773"/>
        <v>0</v>
      </c>
      <c r="DQ105">
        <f t="shared" si="774"/>
        <v>0</v>
      </c>
      <c r="DR105">
        <f t="shared" si="775"/>
        <v>0</v>
      </c>
      <c r="DS105">
        <f t="shared" si="776"/>
        <v>0</v>
      </c>
      <c r="DT105">
        <f t="shared" si="777"/>
        <v>125</v>
      </c>
      <c r="DU105">
        <f t="shared" si="778"/>
        <v>140</v>
      </c>
      <c r="DV105">
        <f t="shared" si="779"/>
        <v>136</v>
      </c>
      <c r="DW105">
        <f t="shared" si="780"/>
        <v>224</v>
      </c>
      <c r="DX105">
        <f t="shared" si="781"/>
        <v>245</v>
      </c>
      <c r="DY105">
        <f t="shared" si="782"/>
        <v>173</v>
      </c>
      <c r="DZ105">
        <f t="shared" si="783"/>
        <v>71</v>
      </c>
      <c r="EA105">
        <f t="shared" si="784"/>
        <v>81</v>
      </c>
      <c r="EB105">
        <f t="shared" si="785"/>
        <v>148</v>
      </c>
      <c r="EC105">
        <f t="shared" si="786"/>
        <v>73</v>
      </c>
      <c r="ED105">
        <f t="shared" si="787"/>
        <v>140</v>
      </c>
      <c r="EE105">
        <f t="shared" si="788"/>
        <v>201</v>
      </c>
      <c r="EF105">
        <f t="shared" si="789"/>
        <v>160</v>
      </c>
      <c r="EG105">
        <f t="shared" si="790"/>
        <v>67</v>
      </c>
      <c r="EH105">
        <f t="shared" si="791"/>
        <v>122</v>
      </c>
      <c r="EI105">
        <f t="shared" si="792"/>
        <v>155</v>
      </c>
      <c r="EJ105">
        <f t="shared" si="793"/>
        <v>231</v>
      </c>
      <c r="EK105">
        <f t="shared" si="794"/>
        <v>111</v>
      </c>
      <c r="EL105">
        <f t="shared" si="795"/>
        <v>105</v>
      </c>
      <c r="EM105">
        <f t="shared" si="796"/>
        <v>254</v>
      </c>
      <c r="EN105">
        <f t="shared" si="797"/>
        <v>62</v>
      </c>
      <c r="EO105">
        <f t="shared" si="798"/>
        <v>83</v>
      </c>
      <c r="EP105">
        <f t="shared" si="799"/>
        <v>163</v>
      </c>
      <c r="EQ105">
        <f t="shared" si="800"/>
        <v>40</v>
      </c>
      <c r="ER105">
        <f t="shared" si="801"/>
        <v>32</v>
      </c>
      <c r="ES105">
        <f t="shared" si="802"/>
        <v>186</v>
      </c>
      <c r="ET105">
        <f t="shared" si="803"/>
        <v>236</v>
      </c>
      <c r="EU105">
        <f t="shared" si="804"/>
        <v>17</v>
      </c>
      <c r="EV105">
        <f t="shared" si="805"/>
        <v>236</v>
      </c>
      <c r="EW105">
        <f t="shared" si="806"/>
        <v>17</v>
      </c>
      <c r="EX105">
        <f t="shared" si="807"/>
        <v>236</v>
      </c>
      <c r="EY105">
        <f t="shared" si="808"/>
        <v>17</v>
      </c>
      <c r="EZ105">
        <f t="shared" si="809"/>
        <v>236</v>
      </c>
      <c r="FA105">
        <f t="shared" si="810"/>
        <v>17</v>
      </c>
      <c r="FB105">
        <f t="shared" si="811"/>
        <v>236</v>
      </c>
      <c r="FC105">
        <f t="shared" si="812"/>
        <v>17</v>
      </c>
      <c r="FD105">
        <f t="shared" si="813"/>
        <v>236</v>
      </c>
      <c r="FE105">
        <f t="shared" si="814"/>
        <v>17</v>
      </c>
      <c r="FF105">
        <f t="shared" si="815"/>
        <v>236</v>
      </c>
      <c r="FG105">
        <f t="shared" si="816"/>
        <v>17</v>
      </c>
      <c r="FH105">
        <f t="shared" si="817"/>
        <v>236</v>
      </c>
      <c r="FI105">
        <f t="shared" si="818"/>
        <v>17</v>
      </c>
      <c r="FJ105">
        <f t="shared" si="819"/>
        <v>236</v>
      </c>
      <c r="FK105">
        <f t="shared" si="820"/>
        <v>17</v>
      </c>
      <c r="FL105">
        <f t="shared" si="821"/>
        <v>236</v>
      </c>
      <c r="FM105">
        <f t="shared" si="822"/>
        <v>17</v>
      </c>
      <c r="FN105">
        <f t="shared" si="823"/>
        <v>236</v>
      </c>
      <c r="FO105">
        <f t="shared" si="824"/>
        <v>17</v>
      </c>
      <c r="FP105">
        <f t="shared" si="825"/>
        <v>236</v>
      </c>
      <c r="FQ105">
        <f t="shared" si="826"/>
        <v>17</v>
      </c>
      <c r="FR105">
        <f t="shared" si="827"/>
        <v>236</v>
      </c>
      <c r="FS105">
        <f t="shared" si="828"/>
        <v>17</v>
      </c>
      <c r="FT105">
        <f t="shared" si="829"/>
        <v>236</v>
      </c>
      <c r="FU105">
        <f t="shared" si="830"/>
        <v>17</v>
      </c>
      <c r="FV105">
        <f t="shared" si="831"/>
        <v>236</v>
      </c>
      <c r="FW105">
        <f t="shared" si="832"/>
        <v>17</v>
      </c>
      <c r="FX105">
        <f t="shared" si="833"/>
        <v>236</v>
      </c>
      <c r="FY105">
        <f t="shared" si="834"/>
        <v>17</v>
      </c>
      <c r="FZ105">
        <f t="shared" si="835"/>
        <v>236</v>
      </c>
      <c r="GA105">
        <f t="shared" si="836"/>
        <v>17</v>
      </c>
      <c r="GB105">
        <f t="shared" si="837"/>
        <v>236</v>
      </c>
      <c r="GC105">
        <f t="shared" si="838"/>
        <v>17</v>
      </c>
      <c r="GD105">
        <f t="shared" si="839"/>
        <v>236</v>
      </c>
      <c r="GE105">
        <f t="shared" si="840"/>
        <v>17</v>
      </c>
      <c r="GF105">
        <f t="shared" si="841"/>
        <v>236</v>
      </c>
      <c r="GG105">
        <f t="shared" si="842"/>
        <v>17</v>
      </c>
      <c r="GH105">
        <f t="shared" si="843"/>
        <v>236</v>
      </c>
      <c r="GI105">
        <f t="shared" si="844"/>
        <v>17</v>
      </c>
      <c r="GJ105">
        <f t="shared" si="845"/>
        <v>0</v>
      </c>
      <c r="GK105">
        <f t="shared" si="846"/>
        <v>0</v>
      </c>
      <c r="GL105">
        <f t="shared" si="847"/>
        <v>0</v>
      </c>
      <c r="GM105">
        <f t="shared" si="848"/>
        <v>0</v>
      </c>
      <c r="GN105">
        <f t="shared" si="849"/>
        <v>0</v>
      </c>
      <c r="GO105">
        <f t="shared" si="850"/>
        <v>0</v>
      </c>
      <c r="GP105">
        <f t="shared" si="851"/>
        <v>0</v>
      </c>
      <c r="GQ105">
        <f t="shared" si="852"/>
        <v>0</v>
      </c>
      <c r="GR105">
        <f t="shared" si="853"/>
        <v>0</v>
      </c>
      <c r="GS105">
        <f t="shared" si="854"/>
        <v>0</v>
      </c>
      <c r="GT105">
        <f t="shared" si="855"/>
        <v>0</v>
      </c>
      <c r="GU105">
        <f t="shared" si="856"/>
        <v>0</v>
      </c>
      <c r="GV105">
        <f t="shared" si="857"/>
        <v>0</v>
      </c>
      <c r="GW105">
        <f t="shared" si="858"/>
        <v>0</v>
      </c>
      <c r="GX105">
        <f t="shared" si="859"/>
        <v>0</v>
      </c>
      <c r="GY105">
        <f t="shared" si="860"/>
        <v>0</v>
      </c>
      <c r="GZ105">
        <f t="shared" si="861"/>
        <v>0</v>
      </c>
      <c r="HA105">
        <f t="shared" si="862"/>
        <v>0</v>
      </c>
      <c r="HB105">
        <f t="shared" si="863"/>
        <v>0</v>
      </c>
      <c r="HC105">
        <f t="shared" si="864"/>
        <v>0</v>
      </c>
      <c r="HD105">
        <f t="shared" si="865"/>
        <v>0</v>
      </c>
      <c r="HE105">
        <f t="shared" si="866"/>
        <v>0</v>
      </c>
      <c r="HF105">
        <f t="shared" si="867"/>
        <v>0</v>
      </c>
      <c r="HG105">
        <f t="shared" si="868"/>
        <v>0</v>
      </c>
      <c r="HH105">
        <f t="shared" si="869"/>
        <v>0</v>
      </c>
      <c r="HI105">
        <f t="shared" si="870"/>
        <v>0</v>
      </c>
      <c r="HK105" s="59" t="str">
        <f t="shared" si="467"/>
        <v/>
      </c>
      <c r="HN105">
        <f t="shared" si="871"/>
        <v>41</v>
      </c>
      <c r="HO105">
        <f t="shared" si="465"/>
        <v>94</v>
      </c>
      <c r="HQ105">
        <f>INDEX(Capacity!$S$3:$T$258,MATCH(MOD(INDEX(Capacity!$V$3:$W$258,MATCH(INDEX($CF104:$HI104,1,$HN104),Capacity!$V$3:$V$258,0),2)+HQ$65,255),Capacity!$S$3:$S$258,0),2)</f>
        <v>208</v>
      </c>
      <c r="HR105">
        <f>INDEX(Capacity!$S$3:$T$258,MATCH(MOD(INDEX(Capacity!$V$3:$W$258,MATCH(INDEX($CF104:$HI104,1,$HN104),Capacity!$V$3:$V$258,0),2)+HR$65,255),Capacity!$S$3:$S$258,0),2)</f>
        <v>6</v>
      </c>
      <c r="HS105">
        <f>INDEX(Capacity!$S$3:$T$258,MATCH(MOD(INDEX(Capacity!$V$3:$W$258,MATCH(INDEX($CF104:$HI104,1,$HN104),Capacity!$V$3:$V$258,0),2)+HS$65,255),Capacity!$S$3:$S$258,0),2)</f>
        <v>243</v>
      </c>
      <c r="HT105">
        <f>INDEX(Capacity!$S$3:$T$258,MATCH(MOD(INDEX(Capacity!$V$3:$W$258,MATCH(INDEX($CF104:$HI104,1,$HN104),Capacity!$V$3:$V$258,0),2)+HT$65,255),Capacity!$S$3:$S$258,0),2)</f>
        <v>232</v>
      </c>
      <c r="HU105">
        <f>INDEX(Capacity!$S$3:$T$258,MATCH(MOD(INDEX(Capacity!$V$3:$W$258,MATCH(INDEX($CF104:$HI104,1,$HN104),Capacity!$V$3:$V$258,0),2)+HU$65,255),Capacity!$S$3:$S$258,0),2)</f>
        <v>103</v>
      </c>
      <c r="HV105">
        <f>INDEX(Capacity!$S$3:$T$258,MATCH(MOD(INDEX(Capacity!$V$3:$W$258,MATCH(INDEX($CF104:$HI104,1,$HN104),Capacity!$V$3:$V$258,0),2)+HV$65,255),Capacity!$S$3:$S$258,0),2)</f>
        <v>178</v>
      </c>
      <c r="HW105">
        <f>INDEX(Capacity!$S$3:$T$258,MATCH(MOD(INDEX(Capacity!$V$3:$W$258,MATCH(INDEX($CF104:$HI104,1,$HN104),Capacity!$V$3:$V$258,0),2)+HW$65,255),Capacity!$S$3:$S$258,0),2)</f>
        <v>156</v>
      </c>
      <c r="HX105">
        <f>INDEX(Capacity!$S$3:$T$258,MATCH(MOD(INDEX(Capacity!$V$3:$W$258,MATCH(INDEX($CF104:$HI104,1,$HN104),Capacity!$V$3:$V$258,0),2)+HX$65,255),Capacity!$S$3:$S$258,0),2)</f>
        <v>72</v>
      </c>
      <c r="HY105">
        <f>INDEX(Capacity!$S$3:$T$258,MATCH(MOD(INDEX(Capacity!$V$3:$W$258,MATCH(INDEX($CF104:$HI104,1,$HN104),Capacity!$V$3:$V$258,0),2)+HY$65,255),Capacity!$S$3:$S$258,0),2)</f>
        <v>51</v>
      </c>
      <c r="HZ105">
        <f>INDEX(Capacity!$S$3:$T$258,MATCH(MOD(INDEX(Capacity!$V$3:$W$258,MATCH(INDEX($CF104:$HI104,1,$HN104),Capacity!$V$3:$V$258,0),2)+HZ$65,255),Capacity!$S$3:$S$258,0),2)</f>
        <v>71</v>
      </c>
      <c r="IA105">
        <f>INDEX(Capacity!$S$3:$T$258,MATCH(MOD(INDEX(Capacity!$V$3:$W$258,MATCH(INDEX($CF104:$HI104,1,$HN104),Capacity!$V$3:$V$258,0),2)+IA$65,255),Capacity!$S$3:$S$258,0),2)</f>
        <v>80</v>
      </c>
      <c r="IB105">
        <f>INDEX(Capacity!$S$3:$T$258,MATCH(MOD(INDEX(Capacity!$V$3:$W$258,MATCH(INDEX($CF104:$HI104,1,$HN104),Capacity!$V$3:$V$258,0),2)+IB$65,255),Capacity!$S$3:$S$258,0),2)</f>
        <v>86</v>
      </c>
      <c r="IC105">
        <f>INDEX(Capacity!$S$3:$T$258,MATCH(MOD(INDEX(Capacity!$V$3:$W$258,MATCH(INDEX($CF104:$HI104,1,$HN104),Capacity!$V$3:$V$258,0),2)+IC$65,255),Capacity!$S$3:$S$258,0),2)</f>
        <v>79</v>
      </c>
      <c r="ID105">
        <f>INDEX(Capacity!$S$3:$T$258,MATCH(MOD(INDEX(Capacity!$V$3:$W$258,MATCH(INDEX($CF104:$HI104,1,$HN104),Capacity!$V$3:$V$258,0),2)+ID$65,255),Capacity!$S$3:$S$258,0),2)</f>
        <v>45</v>
      </c>
      <c r="IE105">
        <f>INDEX(Capacity!$S$3:$T$258,MATCH(MOD(INDEX(Capacity!$V$3:$W$258,MATCH(INDEX($CF104:$HI104,1,$HN104),Capacity!$V$3:$V$258,0),2)+IE$65,255),Capacity!$S$3:$S$258,0),2)</f>
        <v>209</v>
      </c>
      <c r="IF105">
        <f>INDEX(Capacity!$S$3:$T$258,MATCH(MOD(INDEX(Capacity!$V$3:$W$258,MATCH(INDEX($CF104:$HI104,1,$HN104),Capacity!$V$3:$V$258,0),2)+IF$65,255),Capacity!$S$3:$S$258,0),2)</f>
        <v>19</v>
      </c>
      <c r="IG105">
        <f>INDEX(Capacity!$S$3:$T$258,MATCH(MOD(INDEX(Capacity!$V$3:$W$258,MATCH(INDEX($CF104:$HI104,1,$HN104),Capacity!$V$3:$V$258,0),2)+IG$65,255),Capacity!$S$3:$S$258,0),2)</f>
        <v>23</v>
      </c>
      <c r="IH105">
        <f>INDEX(Capacity!$S$3:$T$258,MATCH(MOD(INDEX(Capacity!$V$3:$W$258,MATCH(INDEX($CF104:$HI104,1,$HN104),Capacity!$V$3:$V$258,0),2)+IH$65,255),Capacity!$S$3:$S$258,0),2)</f>
        <v>67</v>
      </c>
      <c r="II105">
        <f>INDEX(Capacity!$S$3:$T$258,MATCH(MOD(INDEX(Capacity!$V$3:$W$258,MATCH(INDEX($CF104:$HI104,1,$HN104),Capacity!$V$3:$V$258,0),2)+II$65,255),Capacity!$S$3:$S$258,0),2)</f>
        <v>108</v>
      </c>
      <c r="IJ105">
        <f>INDEX(Capacity!$S$3:$T$258,MATCH(MOD(INDEX(Capacity!$V$3:$W$258,MATCH(INDEX($CF104:$HI104,1,$HN104),Capacity!$V$3:$V$258,0),2)+IJ$65,255),Capacity!$S$3:$S$258,0),2)</f>
        <v>118</v>
      </c>
      <c r="IK105">
        <f>INDEX(Capacity!$S$3:$T$258,MATCH(MOD(INDEX(Capacity!$V$3:$W$258,MATCH(INDEX($CF104:$HI104,1,$HN104),Capacity!$V$3:$V$258,0),2)+IK$65,255),Capacity!$S$3:$S$258,0),2)</f>
        <v>89</v>
      </c>
      <c r="IL105">
        <f>INDEX(Capacity!$S$3:$T$258,MATCH(MOD(INDEX(Capacity!$V$3:$W$258,MATCH(INDEX($CF104:$HI104,1,$HN104),Capacity!$V$3:$V$258,0),2)+IL$65,255),Capacity!$S$3:$S$258,0),2)</f>
        <v>228</v>
      </c>
      <c r="IM105">
        <f>INDEX(Capacity!$S$3:$T$258,MATCH(MOD(INDEX(Capacity!$V$3:$W$258,MATCH(INDEX($CF104:$HI104,1,$HN104),Capacity!$V$3:$V$258,0),2)+IM$65,255),Capacity!$S$3:$S$258,0),2)</f>
        <v>253</v>
      </c>
      <c r="IN105">
        <f>INDEX(Capacity!$S$3:$T$258,MATCH(MOD(INDEX(Capacity!$V$3:$W$258,MATCH(INDEX($CF104:$HI104,1,$HN104),Capacity!$V$3:$V$258,0),2)+IN$65,255),Capacity!$S$3:$S$258,0),2)</f>
        <v>64</v>
      </c>
      <c r="IO105">
        <f>INDEX(Capacity!$S$3:$T$258,MATCH(MOD(INDEX(Capacity!$V$3:$W$258,MATCH(INDEX($CF104:$HI104,1,$HN104),Capacity!$V$3:$V$258,0),2)+IO$65,255),Capacity!$S$3:$S$258,0),2)</f>
        <v>71</v>
      </c>
      <c r="IP105">
        <f>INDEX(Capacity!$S$3:$T$258,MATCH(MOD(INDEX(Capacity!$V$3:$W$258,MATCH(INDEX($CF104:$HI104,1,$HN104),Capacity!$V$3:$V$258,0),2)+IP$65,255),Capacity!$S$3:$S$258,0),2)</f>
        <v>188</v>
      </c>
      <c r="IQ105">
        <f>INDEX(Capacity!$S$3:$T$258,MATCH(MOD(INDEX(Capacity!$V$3:$W$258,MATCH(INDEX($CF104:$HI104,1,$HN104),Capacity!$V$3:$V$258,0),2)+IQ$65,255),Capacity!$S$3:$S$258,0),2)</f>
        <v>171</v>
      </c>
    </row>
    <row r="106" spans="83:251" x14ac:dyDescent="0.25">
      <c r="CE106" s="7">
        <f t="shared" si="466"/>
        <v>41</v>
      </c>
      <c r="CF106">
        <f t="shared" si="737"/>
        <v>0</v>
      </c>
      <c r="CG106">
        <f t="shared" si="738"/>
        <v>0</v>
      </c>
      <c r="CH106">
        <f t="shared" si="739"/>
        <v>0</v>
      </c>
      <c r="CI106">
        <f t="shared" si="740"/>
        <v>0</v>
      </c>
      <c r="CJ106">
        <f t="shared" si="741"/>
        <v>0</v>
      </c>
      <c r="CK106">
        <f t="shared" si="742"/>
        <v>0</v>
      </c>
      <c r="CL106">
        <f t="shared" si="743"/>
        <v>0</v>
      </c>
      <c r="CM106">
        <f t="shared" si="744"/>
        <v>0</v>
      </c>
      <c r="CN106">
        <f t="shared" si="745"/>
        <v>0</v>
      </c>
      <c r="CO106">
        <f t="shared" si="746"/>
        <v>0</v>
      </c>
      <c r="CP106">
        <f t="shared" si="747"/>
        <v>0</v>
      </c>
      <c r="CQ106">
        <f t="shared" si="748"/>
        <v>0</v>
      </c>
      <c r="CR106">
        <f t="shared" si="749"/>
        <v>0</v>
      </c>
      <c r="CS106">
        <f t="shared" si="750"/>
        <v>0</v>
      </c>
      <c r="CT106">
        <f t="shared" si="751"/>
        <v>0</v>
      </c>
      <c r="CU106">
        <f t="shared" si="752"/>
        <v>0</v>
      </c>
      <c r="CV106">
        <f t="shared" si="753"/>
        <v>0</v>
      </c>
      <c r="CW106">
        <f t="shared" si="754"/>
        <v>0</v>
      </c>
      <c r="CX106">
        <f t="shared" si="755"/>
        <v>0</v>
      </c>
      <c r="CY106">
        <f t="shared" si="756"/>
        <v>0</v>
      </c>
      <c r="CZ106">
        <f t="shared" si="757"/>
        <v>0</v>
      </c>
      <c r="DA106">
        <f t="shared" si="758"/>
        <v>0</v>
      </c>
      <c r="DB106">
        <f t="shared" si="759"/>
        <v>0</v>
      </c>
      <c r="DC106">
        <f t="shared" si="760"/>
        <v>0</v>
      </c>
      <c r="DD106">
        <f t="shared" si="761"/>
        <v>0</v>
      </c>
      <c r="DE106">
        <f t="shared" si="762"/>
        <v>0</v>
      </c>
      <c r="DF106">
        <f t="shared" si="763"/>
        <v>0</v>
      </c>
      <c r="DG106">
        <f t="shared" si="764"/>
        <v>0</v>
      </c>
      <c r="DH106">
        <f t="shared" si="765"/>
        <v>0</v>
      </c>
      <c r="DI106">
        <f t="shared" si="766"/>
        <v>0</v>
      </c>
      <c r="DJ106">
        <f t="shared" si="767"/>
        <v>0</v>
      </c>
      <c r="DK106">
        <f t="shared" si="768"/>
        <v>0</v>
      </c>
      <c r="DL106">
        <f t="shared" si="769"/>
        <v>0</v>
      </c>
      <c r="DM106">
        <f t="shared" si="770"/>
        <v>0</v>
      </c>
      <c r="DN106">
        <f t="shared" si="771"/>
        <v>0</v>
      </c>
      <c r="DO106">
        <f t="shared" si="772"/>
        <v>0</v>
      </c>
      <c r="DP106">
        <f t="shared" si="773"/>
        <v>0</v>
      </c>
      <c r="DQ106">
        <f t="shared" si="774"/>
        <v>0</v>
      </c>
      <c r="DR106">
        <f t="shared" si="775"/>
        <v>0</v>
      </c>
      <c r="DS106">
        <f t="shared" si="776"/>
        <v>0</v>
      </c>
      <c r="DT106">
        <f t="shared" si="777"/>
        <v>0</v>
      </c>
      <c r="DU106">
        <f t="shared" si="778"/>
        <v>93</v>
      </c>
      <c r="DV106">
        <f t="shared" si="779"/>
        <v>151</v>
      </c>
      <c r="DW106">
        <f t="shared" si="780"/>
        <v>122</v>
      </c>
      <c r="DX106">
        <f t="shared" si="781"/>
        <v>28</v>
      </c>
      <c r="DY106">
        <f t="shared" si="782"/>
        <v>14</v>
      </c>
      <c r="DZ106">
        <f t="shared" si="783"/>
        <v>144</v>
      </c>
      <c r="EA106">
        <f t="shared" si="784"/>
        <v>101</v>
      </c>
      <c r="EB106">
        <f t="shared" si="785"/>
        <v>180</v>
      </c>
      <c r="EC106">
        <f t="shared" si="786"/>
        <v>36</v>
      </c>
      <c r="ED106">
        <f t="shared" si="787"/>
        <v>219</v>
      </c>
      <c r="EE106">
        <f t="shared" si="788"/>
        <v>79</v>
      </c>
      <c r="EF106">
        <f t="shared" si="789"/>
        <v>236</v>
      </c>
      <c r="EG106">
        <f t="shared" si="790"/>
        <v>209</v>
      </c>
      <c r="EH106">
        <f t="shared" si="791"/>
        <v>174</v>
      </c>
      <c r="EI106">
        <f t="shared" si="792"/>
        <v>63</v>
      </c>
      <c r="EJ106">
        <f t="shared" si="793"/>
        <v>221</v>
      </c>
      <c r="EK106">
        <f t="shared" si="794"/>
        <v>156</v>
      </c>
      <c r="EL106">
        <f t="shared" si="795"/>
        <v>71</v>
      </c>
      <c r="EM106">
        <f t="shared" si="796"/>
        <v>252</v>
      </c>
      <c r="EN106">
        <f t="shared" si="797"/>
        <v>225</v>
      </c>
      <c r="EO106">
        <f t="shared" si="798"/>
        <v>118</v>
      </c>
      <c r="EP106">
        <f t="shared" si="799"/>
        <v>76</v>
      </c>
      <c r="EQ106">
        <f t="shared" si="800"/>
        <v>61</v>
      </c>
      <c r="ER106">
        <f t="shared" si="801"/>
        <v>77</v>
      </c>
      <c r="ES106">
        <f t="shared" si="802"/>
        <v>233</v>
      </c>
      <c r="ET106">
        <f t="shared" si="803"/>
        <v>133</v>
      </c>
      <c r="EU106">
        <f t="shared" si="804"/>
        <v>17</v>
      </c>
      <c r="EV106">
        <f t="shared" si="805"/>
        <v>236</v>
      </c>
      <c r="EW106">
        <f t="shared" si="806"/>
        <v>17</v>
      </c>
      <c r="EX106">
        <f t="shared" si="807"/>
        <v>236</v>
      </c>
      <c r="EY106">
        <f t="shared" si="808"/>
        <v>17</v>
      </c>
      <c r="EZ106">
        <f t="shared" si="809"/>
        <v>236</v>
      </c>
      <c r="FA106">
        <f t="shared" si="810"/>
        <v>17</v>
      </c>
      <c r="FB106">
        <f t="shared" si="811"/>
        <v>236</v>
      </c>
      <c r="FC106">
        <f t="shared" si="812"/>
        <v>17</v>
      </c>
      <c r="FD106">
        <f t="shared" si="813"/>
        <v>236</v>
      </c>
      <c r="FE106">
        <f t="shared" si="814"/>
        <v>17</v>
      </c>
      <c r="FF106">
        <f t="shared" si="815"/>
        <v>236</v>
      </c>
      <c r="FG106">
        <f t="shared" si="816"/>
        <v>17</v>
      </c>
      <c r="FH106">
        <f t="shared" si="817"/>
        <v>236</v>
      </c>
      <c r="FI106">
        <f t="shared" si="818"/>
        <v>17</v>
      </c>
      <c r="FJ106">
        <f t="shared" si="819"/>
        <v>236</v>
      </c>
      <c r="FK106">
        <f t="shared" si="820"/>
        <v>17</v>
      </c>
      <c r="FL106">
        <f t="shared" si="821"/>
        <v>236</v>
      </c>
      <c r="FM106">
        <f t="shared" si="822"/>
        <v>17</v>
      </c>
      <c r="FN106">
        <f t="shared" si="823"/>
        <v>236</v>
      </c>
      <c r="FO106">
        <f t="shared" si="824"/>
        <v>17</v>
      </c>
      <c r="FP106">
        <f t="shared" si="825"/>
        <v>236</v>
      </c>
      <c r="FQ106">
        <f t="shared" si="826"/>
        <v>17</v>
      </c>
      <c r="FR106">
        <f t="shared" si="827"/>
        <v>236</v>
      </c>
      <c r="FS106">
        <f t="shared" si="828"/>
        <v>17</v>
      </c>
      <c r="FT106">
        <f t="shared" si="829"/>
        <v>236</v>
      </c>
      <c r="FU106">
        <f t="shared" si="830"/>
        <v>17</v>
      </c>
      <c r="FV106">
        <f t="shared" si="831"/>
        <v>236</v>
      </c>
      <c r="FW106">
        <f t="shared" si="832"/>
        <v>17</v>
      </c>
      <c r="FX106">
        <f t="shared" si="833"/>
        <v>236</v>
      </c>
      <c r="FY106">
        <f t="shared" si="834"/>
        <v>17</v>
      </c>
      <c r="FZ106">
        <f t="shared" si="835"/>
        <v>236</v>
      </c>
      <c r="GA106">
        <f t="shared" si="836"/>
        <v>17</v>
      </c>
      <c r="GB106">
        <f t="shared" si="837"/>
        <v>236</v>
      </c>
      <c r="GC106">
        <f t="shared" si="838"/>
        <v>17</v>
      </c>
      <c r="GD106">
        <f t="shared" si="839"/>
        <v>236</v>
      </c>
      <c r="GE106">
        <f t="shared" si="840"/>
        <v>17</v>
      </c>
      <c r="GF106">
        <f t="shared" si="841"/>
        <v>236</v>
      </c>
      <c r="GG106">
        <f t="shared" si="842"/>
        <v>17</v>
      </c>
      <c r="GH106">
        <f t="shared" si="843"/>
        <v>236</v>
      </c>
      <c r="GI106">
        <f t="shared" si="844"/>
        <v>17</v>
      </c>
      <c r="GJ106">
        <f t="shared" si="845"/>
        <v>0</v>
      </c>
      <c r="GK106">
        <f t="shared" si="846"/>
        <v>0</v>
      </c>
      <c r="GL106">
        <f t="shared" si="847"/>
        <v>0</v>
      </c>
      <c r="GM106">
        <f t="shared" si="848"/>
        <v>0</v>
      </c>
      <c r="GN106">
        <f t="shared" si="849"/>
        <v>0</v>
      </c>
      <c r="GO106">
        <f t="shared" si="850"/>
        <v>0</v>
      </c>
      <c r="GP106">
        <f t="shared" si="851"/>
        <v>0</v>
      </c>
      <c r="GQ106">
        <f t="shared" si="852"/>
        <v>0</v>
      </c>
      <c r="GR106">
        <f t="shared" si="853"/>
        <v>0</v>
      </c>
      <c r="GS106">
        <f t="shared" si="854"/>
        <v>0</v>
      </c>
      <c r="GT106">
        <f t="shared" si="855"/>
        <v>0</v>
      </c>
      <c r="GU106">
        <f t="shared" si="856"/>
        <v>0</v>
      </c>
      <c r="GV106">
        <f t="shared" si="857"/>
        <v>0</v>
      </c>
      <c r="GW106">
        <f t="shared" si="858"/>
        <v>0</v>
      </c>
      <c r="GX106">
        <f t="shared" si="859"/>
        <v>0</v>
      </c>
      <c r="GY106">
        <f t="shared" si="860"/>
        <v>0</v>
      </c>
      <c r="GZ106">
        <f t="shared" si="861"/>
        <v>0</v>
      </c>
      <c r="HA106">
        <f t="shared" si="862"/>
        <v>0</v>
      </c>
      <c r="HB106">
        <f t="shared" si="863"/>
        <v>0</v>
      </c>
      <c r="HC106">
        <f t="shared" si="864"/>
        <v>0</v>
      </c>
      <c r="HD106">
        <f t="shared" si="865"/>
        <v>0</v>
      </c>
      <c r="HE106">
        <f t="shared" si="866"/>
        <v>0</v>
      </c>
      <c r="HF106">
        <f t="shared" si="867"/>
        <v>0</v>
      </c>
      <c r="HG106">
        <f t="shared" si="868"/>
        <v>0</v>
      </c>
      <c r="HH106">
        <f t="shared" si="869"/>
        <v>0</v>
      </c>
      <c r="HI106">
        <f t="shared" si="870"/>
        <v>0</v>
      </c>
      <c r="HK106" s="59" t="str">
        <f t="shared" si="467"/>
        <v/>
      </c>
      <c r="HN106">
        <f t="shared" si="871"/>
        <v>42</v>
      </c>
      <c r="HO106">
        <f t="shared" si="465"/>
        <v>93</v>
      </c>
      <c r="HQ106">
        <f>INDEX(Capacity!$S$3:$T$258,MATCH(MOD(INDEX(Capacity!$V$3:$W$258,MATCH(INDEX($CF105:$HI105,1,$HN105),Capacity!$V$3:$V$258,0),2)+HQ$65,255),Capacity!$S$3:$S$258,0),2)</f>
        <v>125</v>
      </c>
      <c r="HR106">
        <f>INDEX(Capacity!$S$3:$T$258,MATCH(MOD(INDEX(Capacity!$V$3:$W$258,MATCH(INDEX($CF105:$HI105,1,$HN105),Capacity!$V$3:$V$258,0),2)+HR$65,255),Capacity!$S$3:$S$258,0),2)</f>
        <v>209</v>
      </c>
      <c r="HS106">
        <f>INDEX(Capacity!$S$3:$T$258,MATCH(MOD(INDEX(Capacity!$V$3:$W$258,MATCH(INDEX($CF105:$HI105,1,$HN105),Capacity!$V$3:$V$258,0),2)+HS$65,255),Capacity!$S$3:$S$258,0),2)</f>
        <v>31</v>
      </c>
      <c r="HT106">
        <f>INDEX(Capacity!$S$3:$T$258,MATCH(MOD(INDEX(Capacity!$V$3:$W$258,MATCH(INDEX($CF105:$HI105,1,$HN105),Capacity!$V$3:$V$258,0),2)+HT$65,255),Capacity!$S$3:$S$258,0),2)</f>
        <v>154</v>
      </c>
      <c r="HU106">
        <f>INDEX(Capacity!$S$3:$T$258,MATCH(MOD(INDEX(Capacity!$V$3:$W$258,MATCH(INDEX($CF105:$HI105,1,$HN105),Capacity!$V$3:$V$258,0),2)+HU$65,255),Capacity!$S$3:$S$258,0),2)</f>
        <v>233</v>
      </c>
      <c r="HV106">
        <f>INDEX(Capacity!$S$3:$T$258,MATCH(MOD(INDEX(Capacity!$V$3:$W$258,MATCH(INDEX($CF105:$HI105,1,$HN105),Capacity!$V$3:$V$258,0),2)+HV$65,255),Capacity!$S$3:$S$258,0),2)</f>
        <v>163</v>
      </c>
      <c r="HW106">
        <f>INDEX(Capacity!$S$3:$T$258,MATCH(MOD(INDEX(Capacity!$V$3:$W$258,MATCH(INDEX($CF105:$HI105,1,$HN105),Capacity!$V$3:$V$258,0),2)+HW$65,255),Capacity!$S$3:$S$258,0),2)</f>
        <v>215</v>
      </c>
      <c r="HX106">
        <f>INDEX(Capacity!$S$3:$T$258,MATCH(MOD(INDEX(Capacity!$V$3:$W$258,MATCH(INDEX($CF105:$HI105,1,$HN105),Capacity!$V$3:$V$258,0),2)+HX$65,255),Capacity!$S$3:$S$258,0),2)</f>
        <v>52</v>
      </c>
      <c r="HY106">
        <f>INDEX(Capacity!$S$3:$T$258,MATCH(MOD(INDEX(Capacity!$V$3:$W$258,MATCH(INDEX($CF105:$HI105,1,$HN105),Capacity!$V$3:$V$258,0),2)+HY$65,255),Capacity!$S$3:$S$258,0),2)</f>
        <v>32</v>
      </c>
      <c r="HZ106">
        <f>INDEX(Capacity!$S$3:$T$258,MATCH(MOD(INDEX(Capacity!$V$3:$W$258,MATCH(INDEX($CF105:$HI105,1,$HN105),Capacity!$V$3:$V$258,0),2)+HZ$65,255),Capacity!$S$3:$S$258,0),2)</f>
        <v>109</v>
      </c>
      <c r="IA106">
        <f>INDEX(Capacity!$S$3:$T$258,MATCH(MOD(INDEX(Capacity!$V$3:$W$258,MATCH(INDEX($CF105:$HI105,1,$HN105),Capacity!$V$3:$V$258,0),2)+IA$65,255),Capacity!$S$3:$S$258,0),2)</f>
        <v>87</v>
      </c>
      <c r="IB106">
        <f>INDEX(Capacity!$S$3:$T$258,MATCH(MOD(INDEX(Capacity!$V$3:$W$258,MATCH(INDEX($CF105:$HI105,1,$HN105),Capacity!$V$3:$V$258,0),2)+IB$65,255),Capacity!$S$3:$S$258,0),2)</f>
        <v>134</v>
      </c>
      <c r="IC106">
        <f>INDEX(Capacity!$S$3:$T$258,MATCH(MOD(INDEX(Capacity!$V$3:$W$258,MATCH(INDEX($CF105:$HI105,1,$HN105),Capacity!$V$3:$V$258,0),2)+IC$65,255),Capacity!$S$3:$S$258,0),2)</f>
        <v>76</v>
      </c>
      <c r="ID106">
        <f>INDEX(Capacity!$S$3:$T$258,MATCH(MOD(INDEX(Capacity!$V$3:$W$258,MATCH(INDEX($CF105:$HI105,1,$HN105),Capacity!$V$3:$V$258,0),2)+ID$65,255),Capacity!$S$3:$S$258,0),2)</f>
        <v>146</v>
      </c>
      <c r="IE106">
        <f>INDEX(Capacity!$S$3:$T$258,MATCH(MOD(INDEX(Capacity!$V$3:$W$258,MATCH(INDEX($CF105:$HI105,1,$HN105),Capacity!$V$3:$V$258,0),2)+IE$65,255),Capacity!$S$3:$S$258,0),2)</f>
        <v>212</v>
      </c>
      <c r="IF106">
        <f>INDEX(Capacity!$S$3:$T$258,MATCH(MOD(INDEX(Capacity!$V$3:$W$258,MATCH(INDEX($CF105:$HI105,1,$HN105),Capacity!$V$3:$V$258,0),2)+IF$65,255),Capacity!$S$3:$S$258,0),2)</f>
        <v>164</v>
      </c>
      <c r="IG106">
        <f>INDEX(Capacity!$S$3:$T$258,MATCH(MOD(INDEX(Capacity!$V$3:$W$258,MATCH(INDEX($CF105:$HI105,1,$HN105),Capacity!$V$3:$V$258,0),2)+IG$65,255),Capacity!$S$3:$S$258,0),2)</f>
        <v>58</v>
      </c>
      <c r="IH106">
        <f>INDEX(Capacity!$S$3:$T$258,MATCH(MOD(INDEX(Capacity!$V$3:$W$258,MATCH(INDEX($CF105:$HI105,1,$HN105),Capacity!$V$3:$V$258,0),2)+IH$65,255),Capacity!$S$3:$S$258,0),2)</f>
        <v>243</v>
      </c>
      <c r="II106">
        <f>INDEX(Capacity!$S$3:$T$258,MATCH(MOD(INDEX(Capacity!$V$3:$W$258,MATCH(INDEX($CF105:$HI105,1,$HN105),Capacity!$V$3:$V$258,0),2)+II$65,255),Capacity!$S$3:$S$258,0),2)</f>
        <v>46</v>
      </c>
      <c r="IJ106">
        <f>INDEX(Capacity!$S$3:$T$258,MATCH(MOD(INDEX(Capacity!$V$3:$W$258,MATCH(INDEX($CF105:$HI105,1,$HN105),Capacity!$V$3:$V$258,0),2)+IJ$65,255),Capacity!$S$3:$S$258,0),2)</f>
        <v>2</v>
      </c>
      <c r="IK106">
        <f>INDEX(Capacity!$S$3:$T$258,MATCH(MOD(INDEX(Capacity!$V$3:$W$258,MATCH(INDEX($CF105:$HI105,1,$HN105),Capacity!$V$3:$V$258,0),2)+IK$65,255),Capacity!$S$3:$S$258,0),2)</f>
        <v>223</v>
      </c>
      <c r="IL106">
        <f>INDEX(Capacity!$S$3:$T$258,MATCH(MOD(INDEX(Capacity!$V$3:$W$258,MATCH(INDEX($CF105:$HI105,1,$HN105),Capacity!$V$3:$V$258,0),2)+IL$65,255),Capacity!$S$3:$S$258,0),2)</f>
        <v>37</v>
      </c>
      <c r="IM106">
        <f>INDEX(Capacity!$S$3:$T$258,MATCH(MOD(INDEX(Capacity!$V$3:$W$258,MATCH(INDEX($CF105:$HI105,1,$HN105),Capacity!$V$3:$V$258,0),2)+IM$65,255),Capacity!$S$3:$S$258,0),2)</f>
        <v>239</v>
      </c>
      <c r="IN106">
        <f>INDEX(Capacity!$S$3:$T$258,MATCH(MOD(INDEX(Capacity!$V$3:$W$258,MATCH(INDEX($CF105:$HI105,1,$HN105),Capacity!$V$3:$V$258,0),2)+IN$65,255),Capacity!$S$3:$S$258,0),2)</f>
        <v>21</v>
      </c>
      <c r="IO106">
        <f>INDEX(Capacity!$S$3:$T$258,MATCH(MOD(INDEX(Capacity!$V$3:$W$258,MATCH(INDEX($CF105:$HI105,1,$HN105),Capacity!$V$3:$V$258,0),2)+IO$65,255),Capacity!$S$3:$S$258,0),2)</f>
        <v>109</v>
      </c>
      <c r="IP106">
        <f>INDEX(Capacity!$S$3:$T$258,MATCH(MOD(INDEX(Capacity!$V$3:$W$258,MATCH(INDEX($CF105:$HI105,1,$HN105),Capacity!$V$3:$V$258,0),2)+IP$65,255),Capacity!$S$3:$S$258,0),2)</f>
        <v>83</v>
      </c>
      <c r="IQ106">
        <f>INDEX(Capacity!$S$3:$T$258,MATCH(MOD(INDEX(Capacity!$V$3:$W$258,MATCH(INDEX($CF105:$HI105,1,$HN105),Capacity!$V$3:$V$258,0),2)+IQ$65,255),Capacity!$S$3:$S$258,0),2)</f>
        <v>105</v>
      </c>
    </row>
    <row r="107" spans="83:251" x14ac:dyDescent="0.25">
      <c r="CE107" s="7">
        <f t="shared" si="466"/>
        <v>42</v>
      </c>
      <c r="CF107">
        <f t="shared" si="737"/>
        <v>0</v>
      </c>
      <c r="CG107">
        <f t="shared" si="738"/>
        <v>0</v>
      </c>
      <c r="CH107">
        <f t="shared" si="739"/>
        <v>0</v>
      </c>
      <c r="CI107">
        <f t="shared" si="740"/>
        <v>0</v>
      </c>
      <c r="CJ107">
        <f t="shared" si="741"/>
        <v>0</v>
      </c>
      <c r="CK107">
        <f t="shared" si="742"/>
        <v>0</v>
      </c>
      <c r="CL107">
        <f t="shared" si="743"/>
        <v>0</v>
      </c>
      <c r="CM107">
        <f t="shared" si="744"/>
        <v>0</v>
      </c>
      <c r="CN107">
        <f t="shared" si="745"/>
        <v>0</v>
      </c>
      <c r="CO107">
        <f t="shared" si="746"/>
        <v>0</v>
      </c>
      <c r="CP107">
        <f t="shared" si="747"/>
        <v>0</v>
      </c>
      <c r="CQ107">
        <f t="shared" si="748"/>
        <v>0</v>
      </c>
      <c r="CR107">
        <f t="shared" si="749"/>
        <v>0</v>
      </c>
      <c r="CS107">
        <f t="shared" si="750"/>
        <v>0</v>
      </c>
      <c r="CT107">
        <f t="shared" si="751"/>
        <v>0</v>
      </c>
      <c r="CU107">
        <f t="shared" si="752"/>
        <v>0</v>
      </c>
      <c r="CV107">
        <f t="shared" si="753"/>
        <v>0</v>
      </c>
      <c r="CW107">
        <f t="shared" si="754"/>
        <v>0</v>
      </c>
      <c r="CX107">
        <f t="shared" si="755"/>
        <v>0</v>
      </c>
      <c r="CY107">
        <f t="shared" si="756"/>
        <v>0</v>
      </c>
      <c r="CZ107">
        <f t="shared" si="757"/>
        <v>0</v>
      </c>
      <c r="DA107">
        <f t="shared" si="758"/>
        <v>0</v>
      </c>
      <c r="DB107">
        <f t="shared" si="759"/>
        <v>0</v>
      </c>
      <c r="DC107">
        <f t="shared" si="760"/>
        <v>0</v>
      </c>
      <c r="DD107">
        <f t="shared" si="761"/>
        <v>0</v>
      </c>
      <c r="DE107">
        <f t="shared" si="762"/>
        <v>0</v>
      </c>
      <c r="DF107">
        <f t="shared" si="763"/>
        <v>0</v>
      </c>
      <c r="DG107">
        <f t="shared" si="764"/>
        <v>0</v>
      </c>
      <c r="DH107">
        <f t="shared" si="765"/>
        <v>0</v>
      </c>
      <c r="DI107">
        <f t="shared" si="766"/>
        <v>0</v>
      </c>
      <c r="DJ107">
        <f t="shared" si="767"/>
        <v>0</v>
      </c>
      <c r="DK107">
        <f t="shared" si="768"/>
        <v>0</v>
      </c>
      <c r="DL107">
        <f t="shared" si="769"/>
        <v>0</v>
      </c>
      <c r="DM107">
        <f t="shared" si="770"/>
        <v>0</v>
      </c>
      <c r="DN107">
        <f t="shared" si="771"/>
        <v>0</v>
      </c>
      <c r="DO107">
        <f t="shared" si="772"/>
        <v>0</v>
      </c>
      <c r="DP107">
        <f t="shared" si="773"/>
        <v>0</v>
      </c>
      <c r="DQ107">
        <f t="shared" si="774"/>
        <v>0</v>
      </c>
      <c r="DR107">
        <f t="shared" si="775"/>
        <v>0</v>
      </c>
      <c r="DS107">
        <f t="shared" si="776"/>
        <v>0</v>
      </c>
      <c r="DT107">
        <f t="shared" si="777"/>
        <v>0</v>
      </c>
      <c r="DU107">
        <f t="shared" si="778"/>
        <v>0</v>
      </c>
      <c r="DV107">
        <f t="shared" si="779"/>
        <v>237</v>
      </c>
      <c r="DW107">
        <f t="shared" si="780"/>
        <v>75</v>
      </c>
      <c r="DX107">
        <f t="shared" si="781"/>
        <v>229</v>
      </c>
      <c r="DY107">
        <f t="shared" si="782"/>
        <v>103</v>
      </c>
      <c r="DZ107">
        <f t="shared" si="783"/>
        <v>227</v>
      </c>
      <c r="EA107">
        <f t="shared" si="784"/>
        <v>110</v>
      </c>
      <c r="EB107">
        <f t="shared" si="785"/>
        <v>69</v>
      </c>
      <c r="EC107">
        <f t="shared" si="786"/>
        <v>238</v>
      </c>
      <c r="ED107">
        <f t="shared" si="787"/>
        <v>227</v>
      </c>
      <c r="EE107">
        <f t="shared" si="788"/>
        <v>75</v>
      </c>
      <c r="EF107">
        <f t="shared" si="789"/>
        <v>146</v>
      </c>
      <c r="EG107">
        <f t="shared" si="790"/>
        <v>186</v>
      </c>
      <c r="EH107">
        <f t="shared" si="791"/>
        <v>235</v>
      </c>
      <c r="EI107">
        <f t="shared" si="792"/>
        <v>130</v>
      </c>
      <c r="EJ107">
        <f t="shared" si="793"/>
        <v>70</v>
      </c>
      <c r="EK107">
        <f t="shared" si="794"/>
        <v>160</v>
      </c>
      <c r="EL107">
        <f t="shared" si="795"/>
        <v>216</v>
      </c>
      <c r="EM107">
        <f t="shared" si="796"/>
        <v>251</v>
      </c>
      <c r="EN107">
        <f t="shared" si="797"/>
        <v>206</v>
      </c>
      <c r="EO107">
        <f t="shared" si="798"/>
        <v>193</v>
      </c>
      <c r="EP107">
        <f t="shared" si="799"/>
        <v>65</v>
      </c>
      <c r="EQ107">
        <f t="shared" si="800"/>
        <v>37</v>
      </c>
      <c r="ER107">
        <f t="shared" si="801"/>
        <v>239</v>
      </c>
      <c r="ES107">
        <f t="shared" si="802"/>
        <v>209</v>
      </c>
      <c r="ET107">
        <f t="shared" si="803"/>
        <v>223</v>
      </c>
      <c r="EU107">
        <f t="shared" si="804"/>
        <v>119</v>
      </c>
      <c r="EV107">
        <f t="shared" si="805"/>
        <v>236</v>
      </c>
      <c r="EW107">
        <f t="shared" si="806"/>
        <v>17</v>
      </c>
      <c r="EX107">
        <f t="shared" si="807"/>
        <v>236</v>
      </c>
      <c r="EY107">
        <f t="shared" si="808"/>
        <v>17</v>
      </c>
      <c r="EZ107">
        <f t="shared" si="809"/>
        <v>236</v>
      </c>
      <c r="FA107">
        <f t="shared" si="810"/>
        <v>17</v>
      </c>
      <c r="FB107">
        <f t="shared" si="811"/>
        <v>236</v>
      </c>
      <c r="FC107">
        <f t="shared" si="812"/>
        <v>17</v>
      </c>
      <c r="FD107">
        <f t="shared" si="813"/>
        <v>236</v>
      </c>
      <c r="FE107">
        <f t="shared" si="814"/>
        <v>17</v>
      </c>
      <c r="FF107">
        <f t="shared" si="815"/>
        <v>236</v>
      </c>
      <c r="FG107">
        <f t="shared" si="816"/>
        <v>17</v>
      </c>
      <c r="FH107">
        <f t="shared" si="817"/>
        <v>236</v>
      </c>
      <c r="FI107">
        <f t="shared" si="818"/>
        <v>17</v>
      </c>
      <c r="FJ107">
        <f t="shared" si="819"/>
        <v>236</v>
      </c>
      <c r="FK107">
        <f t="shared" si="820"/>
        <v>17</v>
      </c>
      <c r="FL107">
        <f t="shared" si="821"/>
        <v>236</v>
      </c>
      <c r="FM107">
        <f t="shared" si="822"/>
        <v>17</v>
      </c>
      <c r="FN107">
        <f t="shared" si="823"/>
        <v>236</v>
      </c>
      <c r="FO107">
        <f t="shared" si="824"/>
        <v>17</v>
      </c>
      <c r="FP107">
        <f t="shared" si="825"/>
        <v>236</v>
      </c>
      <c r="FQ107">
        <f t="shared" si="826"/>
        <v>17</v>
      </c>
      <c r="FR107">
        <f t="shared" si="827"/>
        <v>236</v>
      </c>
      <c r="FS107">
        <f t="shared" si="828"/>
        <v>17</v>
      </c>
      <c r="FT107">
        <f t="shared" si="829"/>
        <v>236</v>
      </c>
      <c r="FU107">
        <f t="shared" si="830"/>
        <v>17</v>
      </c>
      <c r="FV107">
        <f t="shared" si="831"/>
        <v>236</v>
      </c>
      <c r="FW107">
        <f t="shared" si="832"/>
        <v>17</v>
      </c>
      <c r="FX107">
        <f t="shared" si="833"/>
        <v>236</v>
      </c>
      <c r="FY107">
        <f t="shared" si="834"/>
        <v>17</v>
      </c>
      <c r="FZ107">
        <f t="shared" si="835"/>
        <v>236</v>
      </c>
      <c r="GA107">
        <f t="shared" si="836"/>
        <v>17</v>
      </c>
      <c r="GB107">
        <f t="shared" si="837"/>
        <v>236</v>
      </c>
      <c r="GC107">
        <f t="shared" si="838"/>
        <v>17</v>
      </c>
      <c r="GD107">
        <f t="shared" si="839"/>
        <v>236</v>
      </c>
      <c r="GE107">
        <f t="shared" si="840"/>
        <v>17</v>
      </c>
      <c r="GF107">
        <f t="shared" si="841"/>
        <v>236</v>
      </c>
      <c r="GG107">
        <f t="shared" si="842"/>
        <v>17</v>
      </c>
      <c r="GH107">
        <f t="shared" si="843"/>
        <v>236</v>
      </c>
      <c r="GI107">
        <f t="shared" si="844"/>
        <v>17</v>
      </c>
      <c r="GJ107">
        <f t="shared" si="845"/>
        <v>0</v>
      </c>
      <c r="GK107">
        <f t="shared" si="846"/>
        <v>0</v>
      </c>
      <c r="GL107">
        <f t="shared" si="847"/>
        <v>0</v>
      </c>
      <c r="GM107">
        <f t="shared" si="848"/>
        <v>0</v>
      </c>
      <c r="GN107">
        <f t="shared" si="849"/>
        <v>0</v>
      </c>
      <c r="GO107">
        <f t="shared" si="850"/>
        <v>0</v>
      </c>
      <c r="GP107">
        <f t="shared" si="851"/>
        <v>0</v>
      </c>
      <c r="GQ107">
        <f t="shared" si="852"/>
        <v>0</v>
      </c>
      <c r="GR107">
        <f t="shared" si="853"/>
        <v>0</v>
      </c>
      <c r="GS107">
        <f t="shared" si="854"/>
        <v>0</v>
      </c>
      <c r="GT107">
        <f t="shared" si="855"/>
        <v>0</v>
      </c>
      <c r="GU107">
        <f t="shared" si="856"/>
        <v>0</v>
      </c>
      <c r="GV107">
        <f t="shared" si="857"/>
        <v>0</v>
      </c>
      <c r="GW107">
        <f t="shared" si="858"/>
        <v>0</v>
      </c>
      <c r="GX107">
        <f t="shared" si="859"/>
        <v>0</v>
      </c>
      <c r="GY107">
        <f t="shared" si="860"/>
        <v>0</v>
      </c>
      <c r="GZ107">
        <f t="shared" si="861"/>
        <v>0</v>
      </c>
      <c r="HA107">
        <f t="shared" si="862"/>
        <v>0</v>
      </c>
      <c r="HB107">
        <f t="shared" si="863"/>
        <v>0</v>
      </c>
      <c r="HC107">
        <f t="shared" si="864"/>
        <v>0</v>
      </c>
      <c r="HD107">
        <f t="shared" si="865"/>
        <v>0</v>
      </c>
      <c r="HE107">
        <f t="shared" si="866"/>
        <v>0</v>
      </c>
      <c r="HF107">
        <f t="shared" si="867"/>
        <v>0</v>
      </c>
      <c r="HG107">
        <f t="shared" si="868"/>
        <v>0</v>
      </c>
      <c r="HH107">
        <f t="shared" si="869"/>
        <v>0</v>
      </c>
      <c r="HI107">
        <f t="shared" si="870"/>
        <v>0</v>
      </c>
      <c r="HK107" s="59" t="str">
        <f t="shared" si="467"/>
        <v/>
      </c>
      <c r="HN107">
        <f t="shared" si="871"/>
        <v>43</v>
      </c>
      <c r="HO107">
        <f t="shared" si="465"/>
        <v>92</v>
      </c>
      <c r="HQ107">
        <f>INDEX(Capacity!$S$3:$T$258,MATCH(MOD(INDEX(Capacity!$V$3:$W$258,MATCH(INDEX($CF106:$HI106,1,$HN106),Capacity!$V$3:$V$258,0),2)+HQ$65,255),Capacity!$S$3:$S$258,0),2)</f>
        <v>93</v>
      </c>
      <c r="HR107">
        <f>INDEX(Capacity!$S$3:$T$258,MATCH(MOD(INDEX(Capacity!$V$3:$W$258,MATCH(INDEX($CF106:$HI106,1,$HN106),Capacity!$V$3:$V$258,0),2)+HR$65,255),Capacity!$S$3:$S$258,0),2)</f>
        <v>122</v>
      </c>
      <c r="HS107">
        <f>INDEX(Capacity!$S$3:$T$258,MATCH(MOD(INDEX(Capacity!$V$3:$W$258,MATCH(INDEX($CF106:$HI106,1,$HN106),Capacity!$V$3:$V$258,0),2)+HS$65,255),Capacity!$S$3:$S$258,0),2)</f>
        <v>49</v>
      </c>
      <c r="HT107">
        <f>INDEX(Capacity!$S$3:$T$258,MATCH(MOD(INDEX(Capacity!$V$3:$W$258,MATCH(INDEX($CF106:$HI106,1,$HN106),Capacity!$V$3:$V$258,0),2)+HT$65,255),Capacity!$S$3:$S$258,0),2)</f>
        <v>249</v>
      </c>
      <c r="HU107">
        <f>INDEX(Capacity!$S$3:$T$258,MATCH(MOD(INDEX(Capacity!$V$3:$W$258,MATCH(INDEX($CF106:$HI106,1,$HN106),Capacity!$V$3:$V$258,0),2)+HU$65,255),Capacity!$S$3:$S$258,0),2)</f>
        <v>105</v>
      </c>
      <c r="HV107">
        <f>INDEX(Capacity!$S$3:$T$258,MATCH(MOD(INDEX(Capacity!$V$3:$W$258,MATCH(INDEX($CF106:$HI106,1,$HN106),Capacity!$V$3:$V$258,0),2)+HV$65,255),Capacity!$S$3:$S$258,0),2)</f>
        <v>115</v>
      </c>
      <c r="HW107">
        <f>INDEX(Capacity!$S$3:$T$258,MATCH(MOD(INDEX(Capacity!$V$3:$W$258,MATCH(INDEX($CF106:$HI106,1,$HN106),Capacity!$V$3:$V$258,0),2)+HW$65,255),Capacity!$S$3:$S$258,0),2)</f>
        <v>11</v>
      </c>
      <c r="HX107">
        <f>INDEX(Capacity!$S$3:$T$258,MATCH(MOD(INDEX(Capacity!$V$3:$W$258,MATCH(INDEX($CF106:$HI106,1,$HN106),Capacity!$V$3:$V$258,0),2)+HX$65,255),Capacity!$S$3:$S$258,0),2)</f>
        <v>241</v>
      </c>
      <c r="HY107">
        <f>INDEX(Capacity!$S$3:$T$258,MATCH(MOD(INDEX(Capacity!$V$3:$W$258,MATCH(INDEX($CF106:$HI106,1,$HN106),Capacity!$V$3:$V$258,0),2)+HY$65,255),Capacity!$S$3:$S$258,0),2)</f>
        <v>202</v>
      </c>
      <c r="HZ107">
        <f>INDEX(Capacity!$S$3:$T$258,MATCH(MOD(INDEX(Capacity!$V$3:$W$258,MATCH(INDEX($CF106:$HI106,1,$HN106),Capacity!$V$3:$V$258,0),2)+HZ$65,255),Capacity!$S$3:$S$258,0),2)</f>
        <v>56</v>
      </c>
      <c r="IA107">
        <f>INDEX(Capacity!$S$3:$T$258,MATCH(MOD(INDEX(Capacity!$V$3:$W$258,MATCH(INDEX($CF106:$HI106,1,$HN106),Capacity!$V$3:$V$258,0),2)+IA$65,255),Capacity!$S$3:$S$258,0),2)</f>
        <v>4</v>
      </c>
      <c r="IB107">
        <f>INDEX(Capacity!$S$3:$T$258,MATCH(MOD(INDEX(Capacity!$V$3:$W$258,MATCH(INDEX($CF106:$HI106,1,$HN106),Capacity!$V$3:$V$258,0),2)+IB$65,255),Capacity!$S$3:$S$258,0),2)</f>
        <v>126</v>
      </c>
      <c r="IC107">
        <f>INDEX(Capacity!$S$3:$T$258,MATCH(MOD(INDEX(Capacity!$V$3:$W$258,MATCH(INDEX($CF106:$HI106,1,$HN106),Capacity!$V$3:$V$258,0),2)+IC$65,255),Capacity!$S$3:$S$258,0),2)</f>
        <v>107</v>
      </c>
      <c r="ID107">
        <f>INDEX(Capacity!$S$3:$T$258,MATCH(MOD(INDEX(Capacity!$V$3:$W$258,MATCH(INDEX($CF106:$HI106,1,$HN106),Capacity!$V$3:$V$258,0),2)+ID$65,255),Capacity!$S$3:$S$258,0),2)</f>
        <v>69</v>
      </c>
      <c r="IE107">
        <f>INDEX(Capacity!$S$3:$T$258,MATCH(MOD(INDEX(Capacity!$V$3:$W$258,MATCH(INDEX($CF106:$HI106,1,$HN106),Capacity!$V$3:$V$258,0),2)+IE$65,255),Capacity!$S$3:$S$258,0),2)</f>
        <v>189</v>
      </c>
      <c r="IF107">
        <f>INDEX(Capacity!$S$3:$T$258,MATCH(MOD(INDEX(Capacity!$V$3:$W$258,MATCH(INDEX($CF106:$HI106,1,$HN106),Capacity!$V$3:$V$258,0),2)+IF$65,255),Capacity!$S$3:$S$258,0),2)</f>
        <v>155</v>
      </c>
      <c r="IG107">
        <f>INDEX(Capacity!$S$3:$T$258,MATCH(MOD(INDEX(Capacity!$V$3:$W$258,MATCH(INDEX($CF106:$HI106,1,$HN106),Capacity!$V$3:$V$258,0),2)+IG$65,255),Capacity!$S$3:$S$258,0),2)</f>
        <v>60</v>
      </c>
      <c r="IH107">
        <f>INDEX(Capacity!$S$3:$T$258,MATCH(MOD(INDEX(Capacity!$V$3:$W$258,MATCH(INDEX($CF106:$HI106,1,$HN106),Capacity!$V$3:$V$258,0),2)+IH$65,255),Capacity!$S$3:$S$258,0),2)</f>
        <v>159</v>
      </c>
      <c r="II107">
        <f>INDEX(Capacity!$S$3:$T$258,MATCH(MOD(INDEX(Capacity!$V$3:$W$258,MATCH(INDEX($CF106:$HI106,1,$HN106),Capacity!$V$3:$V$258,0),2)+II$65,255),Capacity!$S$3:$S$258,0),2)</f>
        <v>7</v>
      </c>
      <c r="IJ107">
        <f>INDEX(Capacity!$S$3:$T$258,MATCH(MOD(INDEX(Capacity!$V$3:$W$258,MATCH(INDEX($CF106:$HI106,1,$HN106),Capacity!$V$3:$V$258,0),2)+IJ$65,255),Capacity!$S$3:$S$258,0),2)</f>
        <v>47</v>
      </c>
      <c r="IK107">
        <f>INDEX(Capacity!$S$3:$T$258,MATCH(MOD(INDEX(Capacity!$V$3:$W$258,MATCH(INDEX($CF106:$HI106,1,$HN106),Capacity!$V$3:$V$258,0),2)+IK$65,255),Capacity!$S$3:$S$258,0),2)</f>
        <v>183</v>
      </c>
      <c r="IL107">
        <f>INDEX(Capacity!$S$3:$T$258,MATCH(MOD(INDEX(Capacity!$V$3:$W$258,MATCH(INDEX($CF106:$HI106,1,$HN106),Capacity!$V$3:$V$258,0),2)+IL$65,255),Capacity!$S$3:$S$258,0),2)</f>
        <v>13</v>
      </c>
      <c r="IM107">
        <f>INDEX(Capacity!$S$3:$T$258,MATCH(MOD(INDEX(Capacity!$V$3:$W$258,MATCH(INDEX($CF106:$HI106,1,$HN106),Capacity!$V$3:$V$258,0),2)+IM$65,255),Capacity!$S$3:$S$258,0),2)</f>
        <v>24</v>
      </c>
      <c r="IN107">
        <f>INDEX(Capacity!$S$3:$T$258,MATCH(MOD(INDEX(Capacity!$V$3:$W$258,MATCH(INDEX($CF106:$HI106,1,$HN106),Capacity!$V$3:$V$258,0),2)+IN$65,255),Capacity!$S$3:$S$258,0),2)</f>
        <v>162</v>
      </c>
      <c r="IO107">
        <f>INDEX(Capacity!$S$3:$T$258,MATCH(MOD(INDEX(Capacity!$V$3:$W$258,MATCH(INDEX($CF106:$HI106,1,$HN106),Capacity!$V$3:$V$258,0),2)+IO$65,255),Capacity!$S$3:$S$258,0),2)</f>
        <v>56</v>
      </c>
      <c r="IP107">
        <f>INDEX(Capacity!$S$3:$T$258,MATCH(MOD(INDEX(Capacity!$V$3:$W$258,MATCH(INDEX($CF106:$HI106,1,$HN106),Capacity!$V$3:$V$258,0),2)+IP$65,255),Capacity!$S$3:$S$258,0),2)</f>
        <v>90</v>
      </c>
      <c r="IQ107">
        <f>INDEX(Capacity!$S$3:$T$258,MATCH(MOD(INDEX(Capacity!$V$3:$W$258,MATCH(INDEX($CF106:$HI106,1,$HN106),Capacity!$V$3:$V$258,0),2)+IQ$65,255),Capacity!$S$3:$S$258,0),2)</f>
        <v>102</v>
      </c>
    </row>
    <row r="108" spans="83:251" x14ac:dyDescent="0.25">
      <c r="CE108" s="7">
        <f t="shared" si="466"/>
        <v>43</v>
      </c>
      <c r="CF108">
        <f t="shared" si="737"/>
        <v>0</v>
      </c>
      <c r="CG108">
        <f t="shared" si="738"/>
        <v>0</v>
      </c>
      <c r="CH108">
        <f t="shared" si="739"/>
        <v>0</v>
      </c>
      <c r="CI108">
        <f t="shared" si="740"/>
        <v>0</v>
      </c>
      <c r="CJ108">
        <f t="shared" si="741"/>
        <v>0</v>
      </c>
      <c r="CK108">
        <f t="shared" si="742"/>
        <v>0</v>
      </c>
      <c r="CL108">
        <f t="shared" si="743"/>
        <v>0</v>
      </c>
      <c r="CM108">
        <f t="shared" si="744"/>
        <v>0</v>
      </c>
      <c r="CN108">
        <f t="shared" si="745"/>
        <v>0</v>
      </c>
      <c r="CO108">
        <f t="shared" si="746"/>
        <v>0</v>
      </c>
      <c r="CP108">
        <f t="shared" si="747"/>
        <v>0</v>
      </c>
      <c r="CQ108">
        <f t="shared" si="748"/>
        <v>0</v>
      </c>
      <c r="CR108">
        <f t="shared" si="749"/>
        <v>0</v>
      </c>
      <c r="CS108">
        <f t="shared" si="750"/>
        <v>0</v>
      </c>
      <c r="CT108">
        <f t="shared" si="751"/>
        <v>0</v>
      </c>
      <c r="CU108">
        <f t="shared" si="752"/>
        <v>0</v>
      </c>
      <c r="CV108">
        <f t="shared" si="753"/>
        <v>0</v>
      </c>
      <c r="CW108">
        <f t="shared" si="754"/>
        <v>0</v>
      </c>
      <c r="CX108">
        <f t="shared" si="755"/>
        <v>0</v>
      </c>
      <c r="CY108">
        <f t="shared" si="756"/>
        <v>0</v>
      </c>
      <c r="CZ108">
        <f t="shared" si="757"/>
        <v>0</v>
      </c>
      <c r="DA108">
        <f t="shared" si="758"/>
        <v>0</v>
      </c>
      <c r="DB108">
        <f t="shared" si="759"/>
        <v>0</v>
      </c>
      <c r="DC108">
        <f t="shared" si="760"/>
        <v>0</v>
      </c>
      <c r="DD108">
        <f t="shared" si="761"/>
        <v>0</v>
      </c>
      <c r="DE108">
        <f t="shared" si="762"/>
        <v>0</v>
      </c>
      <c r="DF108">
        <f t="shared" si="763"/>
        <v>0</v>
      </c>
      <c r="DG108">
        <f t="shared" si="764"/>
        <v>0</v>
      </c>
      <c r="DH108">
        <f t="shared" si="765"/>
        <v>0</v>
      </c>
      <c r="DI108">
        <f t="shared" si="766"/>
        <v>0</v>
      </c>
      <c r="DJ108">
        <f t="shared" si="767"/>
        <v>0</v>
      </c>
      <c r="DK108">
        <f t="shared" si="768"/>
        <v>0</v>
      </c>
      <c r="DL108">
        <f t="shared" si="769"/>
        <v>0</v>
      </c>
      <c r="DM108">
        <f t="shared" si="770"/>
        <v>0</v>
      </c>
      <c r="DN108">
        <f t="shared" si="771"/>
        <v>0</v>
      </c>
      <c r="DO108">
        <f t="shared" si="772"/>
        <v>0</v>
      </c>
      <c r="DP108">
        <f t="shared" si="773"/>
        <v>0</v>
      </c>
      <c r="DQ108">
        <f t="shared" si="774"/>
        <v>0</v>
      </c>
      <c r="DR108">
        <f t="shared" si="775"/>
        <v>0</v>
      </c>
      <c r="DS108">
        <f t="shared" si="776"/>
        <v>0</v>
      </c>
      <c r="DT108">
        <f t="shared" si="777"/>
        <v>0</v>
      </c>
      <c r="DU108">
        <f t="shared" si="778"/>
        <v>0</v>
      </c>
      <c r="DV108">
        <f t="shared" si="779"/>
        <v>0</v>
      </c>
      <c r="DW108">
        <f t="shared" si="780"/>
        <v>215</v>
      </c>
      <c r="DX108">
        <f t="shared" si="781"/>
        <v>85</v>
      </c>
      <c r="DY108">
        <f t="shared" si="782"/>
        <v>211</v>
      </c>
      <c r="DZ108">
        <f t="shared" si="783"/>
        <v>112</v>
      </c>
      <c r="EA108">
        <f t="shared" si="784"/>
        <v>194</v>
      </c>
      <c r="EB108">
        <f t="shared" si="785"/>
        <v>171</v>
      </c>
      <c r="EC108">
        <f t="shared" si="786"/>
        <v>5</v>
      </c>
      <c r="ED108">
        <f t="shared" si="787"/>
        <v>57</v>
      </c>
      <c r="EE108">
        <f t="shared" si="788"/>
        <v>203</v>
      </c>
      <c r="EF108">
        <f t="shared" si="789"/>
        <v>51</v>
      </c>
      <c r="EG108">
        <f t="shared" si="790"/>
        <v>135</v>
      </c>
      <c r="EH108">
        <f t="shared" si="791"/>
        <v>166</v>
      </c>
      <c r="EI108">
        <f t="shared" si="792"/>
        <v>142</v>
      </c>
      <c r="EJ108">
        <f t="shared" si="793"/>
        <v>145</v>
      </c>
      <c r="EK108">
        <f t="shared" si="794"/>
        <v>105</v>
      </c>
      <c r="EL108">
        <f t="shared" si="795"/>
        <v>249</v>
      </c>
      <c r="EM108">
        <f t="shared" si="796"/>
        <v>147</v>
      </c>
      <c r="EN108">
        <f t="shared" si="797"/>
        <v>222</v>
      </c>
      <c r="EO108">
        <f t="shared" si="798"/>
        <v>239</v>
      </c>
      <c r="EP108">
        <f t="shared" si="799"/>
        <v>23</v>
      </c>
      <c r="EQ108">
        <f t="shared" si="800"/>
        <v>180</v>
      </c>
      <c r="ER108">
        <f t="shared" si="801"/>
        <v>14</v>
      </c>
      <c r="ES108">
        <f t="shared" si="802"/>
        <v>247</v>
      </c>
      <c r="ET108">
        <f t="shared" si="803"/>
        <v>95</v>
      </c>
      <c r="EU108">
        <f t="shared" si="804"/>
        <v>138</v>
      </c>
      <c r="EV108">
        <f t="shared" si="805"/>
        <v>48</v>
      </c>
      <c r="EW108">
        <f t="shared" si="806"/>
        <v>17</v>
      </c>
      <c r="EX108">
        <f t="shared" si="807"/>
        <v>236</v>
      </c>
      <c r="EY108">
        <f t="shared" si="808"/>
        <v>17</v>
      </c>
      <c r="EZ108">
        <f t="shared" si="809"/>
        <v>236</v>
      </c>
      <c r="FA108">
        <f t="shared" si="810"/>
        <v>17</v>
      </c>
      <c r="FB108">
        <f t="shared" si="811"/>
        <v>236</v>
      </c>
      <c r="FC108">
        <f t="shared" si="812"/>
        <v>17</v>
      </c>
      <c r="FD108">
        <f t="shared" si="813"/>
        <v>236</v>
      </c>
      <c r="FE108">
        <f t="shared" si="814"/>
        <v>17</v>
      </c>
      <c r="FF108">
        <f t="shared" si="815"/>
        <v>236</v>
      </c>
      <c r="FG108">
        <f t="shared" si="816"/>
        <v>17</v>
      </c>
      <c r="FH108">
        <f t="shared" si="817"/>
        <v>236</v>
      </c>
      <c r="FI108">
        <f t="shared" si="818"/>
        <v>17</v>
      </c>
      <c r="FJ108">
        <f t="shared" si="819"/>
        <v>236</v>
      </c>
      <c r="FK108">
        <f t="shared" si="820"/>
        <v>17</v>
      </c>
      <c r="FL108">
        <f t="shared" si="821"/>
        <v>236</v>
      </c>
      <c r="FM108">
        <f t="shared" si="822"/>
        <v>17</v>
      </c>
      <c r="FN108">
        <f t="shared" si="823"/>
        <v>236</v>
      </c>
      <c r="FO108">
        <f t="shared" si="824"/>
        <v>17</v>
      </c>
      <c r="FP108">
        <f t="shared" si="825"/>
        <v>236</v>
      </c>
      <c r="FQ108">
        <f t="shared" si="826"/>
        <v>17</v>
      </c>
      <c r="FR108">
        <f t="shared" si="827"/>
        <v>236</v>
      </c>
      <c r="FS108">
        <f t="shared" si="828"/>
        <v>17</v>
      </c>
      <c r="FT108">
        <f t="shared" si="829"/>
        <v>236</v>
      </c>
      <c r="FU108">
        <f t="shared" si="830"/>
        <v>17</v>
      </c>
      <c r="FV108">
        <f t="shared" si="831"/>
        <v>236</v>
      </c>
      <c r="FW108">
        <f t="shared" si="832"/>
        <v>17</v>
      </c>
      <c r="FX108">
        <f t="shared" si="833"/>
        <v>236</v>
      </c>
      <c r="FY108">
        <f t="shared" si="834"/>
        <v>17</v>
      </c>
      <c r="FZ108">
        <f t="shared" si="835"/>
        <v>236</v>
      </c>
      <c r="GA108">
        <f t="shared" si="836"/>
        <v>17</v>
      </c>
      <c r="GB108">
        <f t="shared" si="837"/>
        <v>236</v>
      </c>
      <c r="GC108">
        <f t="shared" si="838"/>
        <v>17</v>
      </c>
      <c r="GD108">
        <f t="shared" si="839"/>
        <v>236</v>
      </c>
      <c r="GE108">
        <f t="shared" si="840"/>
        <v>17</v>
      </c>
      <c r="GF108">
        <f t="shared" si="841"/>
        <v>236</v>
      </c>
      <c r="GG108">
        <f t="shared" si="842"/>
        <v>17</v>
      </c>
      <c r="GH108">
        <f t="shared" si="843"/>
        <v>236</v>
      </c>
      <c r="GI108">
        <f t="shared" si="844"/>
        <v>17</v>
      </c>
      <c r="GJ108">
        <f t="shared" si="845"/>
        <v>0</v>
      </c>
      <c r="GK108">
        <f t="shared" si="846"/>
        <v>0</v>
      </c>
      <c r="GL108">
        <f t="shared" si="847"/>
        <v>0</v>
      </c>
      <c r="GM108">
        <f t="shared" si="848"/>
        <v>0</v>
      </c>
      <c r="GN108">
        <f t="shared" si="849"/>
        <v>0</v>
      </c>
      <c r="GO108">
        <f t="shared" si="850"/>
        <v>0</v>
      </c>
      <c r="GP108">
        <f t="shared" si="851"/>
        <v>0</v>
      </c>
      <c r="GQ108">
        <f t="shared" si="852"/>
        <v>0</v>
      </c>
      <c r="GR108">
        <f t="shared" si="853"/>
        <v>0</v>
      </c>
      <c r="GS108">
        <f t="shared" si="854"/>
        <v>0</v>
      </c>
      <c r="GT108">
        <f t="shared" si="855"/>
        <v>0</v>
      </c>
      <c r="GU108">
        <f t="shared" si="856"/>
        <v>0</v>
      </c>
      <c r="GV108">
        <f t="shared" si="857"/>
        <v>0</v>
      </c>
      <c r="GW108">
        <f t="shared" si="858"/>
        <v>0</v>
      </c>
      <c r="GX108">
        <f t="shared" si="859"/>
        <v>0</v>
      </c>
      <c r="GY108">
        <f t="shared" si="860"/>
        <v>0</v>
      </c>
      <c r="GZ108">
        <f t="shared" si="861"/>
        <v>0</v>
      </c>
      <c r="HA108">
        <f t="shared" si="862"/>
        <v>0</v>
      </c>
      <c r="HB108">
        <f t="shared" si="863"/>
        <v>0</v>
      </c>
      <c r="HC108">
        <f t="shared" si="864"/>
        <v>0</v>
      </c>
      <c r="HD108">
        <f t="shared" si="865"/>
        <v>0</v>
      </c>
      <c r="HE108">
        <f t="shared" si="866"/>
        <v>0</v>
      </c>
      <c r="HF108">
        <f t="shared" si="867"/>
        <v>0</v>
      </c>
      <c r="HG108">
        <f t="shared" si="868"/>
        <v>0</v>
      </c>
      <c r="HH108">
        <f t="shared" si="869"/>
        <v>0</v>
      </c>
      <c r="HI108">
        <f t="shared" si="870"/>
        <v>0</v>
      </c>
      <c r="HK108" s="59" t="str">
        <f t="shared" si="467"/>
        <v/>
      </c>
      <c r="HN108">
        <f t="shared" si="871"/>
        <v>44</v>
      </c>
      <c r="HO108">
        <f t="shared" si="465"/>
        <v>91</v>
      </c>
      <c r="HQ108">
        <f>INDEX(Capacity!$S$3:$T$258,MATCH(MOD(INDEX(Capacity!$V$3:$W$258,MATCH(INDEX($CF107:$HI107,1,$HN107),Capacity!$V$3:$V$258,0),2)+HQ$65,255),Capacity!$S$3:$S$258,0),2)</f>
        <v>237</v>
      </c>
      <c r="HR108">
        <f>INDEX(Capacity!$S$3:$T$258,MATCH(MOD(INDEX(Capacity!$V$3:$W$258,MATCH(INDEX($CF107:$HI107,1,$HN107),Capacity!$V$3:$V$258,0),2)+HR$65,255),Capacity!$S$3:$S$258,0),2)</f>
        <v>156</v>
      </c>
      <c r="HS108">
        <f>INDEX(Capacity!$S$3:$T$258,MATCH(MOD(INDEX(Capacity!$V$3:$W$258,MATCH(INDEX($CF107:$HI107,1,$HN107),Capacity!$V$3:$V$258,0),2)+HS$65,255),Capacity!$S$3:$S$258,0),2)</f>
        <v>176</v>
      </c>
      <c r="HT108">
        <f>INDEX(Capacity!$S$3:$T$258,MATCH(MOD(INDEX(Capacity!$V$3:$W$258,MATCH(INDEX($CF107:$HI107,1,$HN107),Capacity!$V$3:$V$258,0),2)+HT$65,255),Capacity!$S$3:$S$258,0),2)</f>
        <v>180</v>
      </c>
      <c r="HU108">
        <f>INDEX(Capacity!$S$3:$T$258,MATCH(MOD(INDEX(Capacity!$V$3:$W$258,MATCH(INDEX($CF107:$HI107,1,$HN107),Capacity!$V$3:$V$258,0),2)+HU$65,255),Capacity!$S$3:$S$258,0),2)</f>
        <v>147</v>
      </c>
      <c r="HV108">
        <f>INDEX(Capacity!$S$3:$T$258,MATCH(MOD(INDEX(Capacity!$V$3:$W$258,MATCH(INDEX($CF107:$HI107,1,$HN107),Capacity!$V$3:$V$258,0),2)+HV$65,255),Capacity!$S$3:$S$258,0),2)</f>
        <v>172</v>
      </c>
      <c r="HW108">
        <f>INDEX(Capacity!$S$3:$T$258,MATCH(MOD(INDEX(Capacity!$V$3:$W$258,MATCH(INDEX($CF107:$HI107,1,$HN107),Capacity!$V$3:$V$258,0),2)+HW$65,255),Capacity!$S$3:$S$258,0),2)</f>
        <v>238</v>
      </c>
      <c r="HX108">
        <f>INDEX(Capacity!$S$3:$T$258,MATCH(MOD(INDEX(Capacity!$V$3:$W$258,MATCH(INDEX($CF107:$HI107,1,$HN107),Capacity!$V$3:$V$258,0),2)+HX$65,255),Capacity!$S$3:$S$258,0),2)</f>
        <v>235</v>
      </c>
      <c r="HY108">
        <f>INDEX(Capacity!$S$3:$T$258,MATCH(MOD(INDEX(Capacity!$V$3:$W$258,MATCH(INDEX($CF107:$HI107,1,$HN107),Capacity!$V$3:$V$258,0),2)+HY$65,255),Capacity!$S$3:$S$258,0),2)</f>
        <v>218</v>
      </c>
      <c r="HZ108">
        <f>INDEX(Capacity!$S$3:$T$258,MATCH(MOD(INDEX(Capacity!$V$3:$W$258,MATCH(INDEX($CF107:$HI107,1,$HN107),Capacity!$V$3:$V$258,0),2)+HZ$65,255),Capacity!$S$3:$S$258,0),2)</f>
        <v>128</v>
      </c>
      <c r="IA108">
        <f>INDEX(Capacity!$S$3:$T$258,MATCH(MOD(INDEX(Capacity!$V$3:$W$258,MATCH(INDEX($CF107:$HI107,1,$HN107),Capacity!$V$3:$V$258,0),2)+IA$65,255),Capacity!$S$3:$S$258,0),2)</f>
        <v>161</v>
      </c>
      <c r="IB108">
        <f>INDEX(Capacity!$S$3:$T$258,MATCH(MOD(INDEX(Capacity!$V$3:$W$258,MATCH(INDEX($CF107:$HI107,1,$HN107),Capacity!$V$3:$V$258,0),2)+IB$65,255),Capacity!$S$3:$S$258,0),2)</f>
        <v>61</v>
      </c>
      <c r="IC108">
        <f>INDEX(Capacity!$S$3:$T$258,MATCH(MOD(INDEX(Capacity!$V$3:$W$258,MATCH(INDEX($CF107:$HI107,1,$HN107),Capacity!$V$3:$V$258,0),2)+IC$65,255),Capacity!$S$3:$S$258,0),2)</f>
        <v>77</v>
      </c>
      <c r="ID108">
        <f>INDEX(Capacity!$S$3:$T$258,MATCH(MOD(INDEX(Capacity!$V$3:$W$258,MATCH(INDEX($CF107:$HI107,1,$HN107),Capacity!$V$3:$V$258,0),2)+ID$65,255),Capacity!$S$3:$S$258,0),2)</f>
        <v>12</v>
      </c>
      <c r="IE108">
        <f>INDEX(Capacity!$S$3:$T$258,MATCH(MOD(INDEX(Capacity!$V$3:$W$258,MATCH(INDEX($CF107:$HI107,1,$HN107),Capacity!$V$3:$V$258,0),2)+IE$65,255),Capacity!$S$3:$S$258,0),2)</f>
        <v>215</v>
      </c>
      <c r="IF108">
        <f>INDEX(Capacity!$S$3:$T$258,MATCH(MOD(INDEX(Capacity!$V$3:$W$258,MATCH(INDEX($CF107:$HI107,1,$HN107),Capacity!$V$3:$V$258,0),2)+IF$65,255),Capacity!$S$3:$S$258,0),2)</f>
        <v>201</v>
      </c>
      <c r="IG108">
        <f>INDEX(Capacity!$S$3:$T$258,MATCH(MOD(INDEX(Capacity!$V$3:$W$258,MATCH(INDEX($CF107:$HI107,1,$HN107),Capacity!$V$3:$V$258,0),2)+IG$65,255),Capacity!$S$3:$S$258,0),2)</f>
        <v>33</v>
      </c>
      <c r="IH108">
        <f>INDEX(Capacity!$S$3:$T$258,MATCH(MOD(INDEX(Capacity!$V$3:$W$258,MATCH(INDEX($CF107:$HI107,1,$HN107),Capacity!$V$3:$V$258,0),2)+IH$65,255),Capacity!$S$3:$S$258,0),2)</f>
        <v>104</v>
      </c>
      <c r="II108">
        <f>INDEX(Capacity!$S$3:$T$258,MATCH(MOD(INDEX(Capacity!$V$3:$W$258,MATCH(INDEX($CF107:$HI107,1,$HN107),Capacity!$V$3:$V$258,0),2)+II$65,255),Capacity!$S$3:$S$258,0),2)</f>
        <v>16</v>
      </c>
      <c r="IJ108">
        <f>INDEX(Capacity!$S$3:$T$258,MATCH(MOD(INDEX(Capacity!$V$3:$W$258,MATCH(INDEX($CF107:$HI107,1,$HN107),Capacity!$V$3:$V$258,0),2)+IJ$65,255),Capacity!$S$3:$S$258,0),2)</f>
        <v>46</v>
      </c>
      <c r="IK108">
        <f>INDEX(Capacity!$S$3:$T$258,MATCH(MOD(INDEX(Capacity!$V$3:$W$258,MATCH(INDEX($CF107:$HI107,1,$HN107),Capacity!$V$3:$V$258,0),2)+IK$65,255),Capacity!$S$3:$S$258,0),2)</f>
        <v>86</v>
      </c>
      <c r="IL108">
        <f>INDEX(Capacity!$S$3:$T$258,MATCH(MOD(INDEX(Capacity!$V$3:$W$258,MATCH(INDEX($CF107:$HI107,1,$HN107),Capacity!$V$3:$V$258,0),2)+IL$65,255),Capacity!$S$3:$S$258,0),2)</f>
        <v>145</v>
      </c>
      <c r="IM108">
        <f>INDEX(Capacity!$S$3:$T$258,MATCH(MOD(INDEX(Capacity!$V$3:$W$258,MATCH(INDEX($CF107:$HI107,1,$HN107),Capacity!$V$3:$V$258,0),2)+IM$65,255),Capacity!$S$3:$S$258,0),2)</f>
        <v>225</v>
      </c>
      <c r="IN108">
        <f>INDEX(Capacity!$S$3:$T$258,MATCH(MOD(INDEX(Capacity!$V$3:$W$258,MATCH(INDEX($CF107:$HI107,1,$HN107),Capacity!$V$3:$V$258,0),2)+IN$65,255),Capacity!$S$3:$S$258,0),2)</f>
        <v>38</v>
      </c>
      <c r="IO108">
        <f>INDEX(Capacity!$S$3:$T$258,MATCH(MOD(INDEX(Capacity!$V$3:$W$258,MATCH(INDEX($CF107:$HI107,1,$HN107),Capacity!$V$3:$V$258,0),2)+IO$65,255),Capacity!$S$3:$S$258,0),2)</f>
        <v>128</v>
      </c>
      <c r="IP108">
        <f>INDEX(Capacity!$S$3:$T$258,MATCH(MOD(INDEX(Capacity!$V$3:$W$258,MATCH(INDEX($CF107:$HI107,1,$HN107),Capacity!$V$3:$V$258,0),2)+IP$65,255),Capacity!$S$3:$S$258,0),2)</f>
        <v>253</v>
      </c>
      <c r="IQ108">
        <f>INDEX(Capacity!$S$3:$T$258,MATCH(MOD(INDEX(Capacity!$V$3:$W$258,MATCH(INDEX($CF107:$HI107,1,$HN107),Capacity!$V$3:$V$258,0),2)+IQ$65,255),Capacity!$S$3:$S$258,0),2)</f>
        <v>220</v>
      </c>
    </row>
    <row r="109" spans="83:251" x14ac:dyDescent="0.25">
      <c r="CE109" s="7">
        <f t="shared" si="466"/>
        <v>44</v>
      </c>
      <c r="CF109">
        <f t="shared" si="737"/>
        <v>0</v>
      </c>
      <c r="CG109">
        <f t="shared" si="738"/>
        <v>0</v>
      </c>
      <c r="CH109">
        <f t="shared" si="739"/>
        <v>0</v>
      </c>
      <c r="CI109">
        <f t="shared" si="740"/>
        <v>0</v>
      </c>
      <c r="CJ109">
        <f t="shared" si="741"/>
        <v>0</v>
      </c>
      <c r="CK109">
        <f t="shared" si="742"/>
        <v>0</v>
      </c>
      <c r="CL109">
        <f t="shared" si="743"/>
        <v>0</v>
      </c>
      <c r="CM109">
        <f t="shared" si="744"/>
        <v>0</v>
      </c>
      <c r="CN109">
        <f t="shared" si="745"/>
        <v>0</v>
      </c>
      <c r="CO109">
        <f t="shared" si="746"/>
        <v>0</v>
      </c>
      <c r="CP109">
        <f t="shared" si="747"/>
        <v>0</v>
      </c>
      <c r="CQ109">
        <f t="shared" si="748"/>
        <v>0</v>
      </c>
      <c r="CR109">
        <f t="shared" si="749"/>
        <v>0</v>
      </c>
      <c r="CS109">
        <f t="shared" si="750"/>
        <v>0</v>
      </c>
      <c r="CT109">
        <f t="shared" si="751"/>
        <v>0</v>
      </c>
      <c r="CU109">
        <f t="shared" si="752"/>
        <v>0</v>
      </c>
      <c r="CV109">
        <f t="shared" si="753"/>
        <v>0</v>
      </c>
      <c r="CW109">
        <f t="shared" si="754"/>
        <v>0</v>
      </c>
      <c r="CX109">
        <f t="shared" si="755"/>
        <v>0</v>
      </c>
      <c r="CY109">
        <f t="shared" si="756"/>
        <v>0</v>
      </c>
      <c r="CZ109">
        <f t="shared" si="757"/>
        <v>0</v>
      </c>
      <c r="DA109">
        <f t="shared" si="758"/>
        <v>0</v>
      </c>
      <c r="DB109">
        <f t="shared" si="759"/>
        <v>0</v>
      </c>
      <c r="DC109">
        <f t="shared" si="760"/>
        <v>0</v>
      </c>
      <c r="DD109">
        <f t="shared" si="761"/>
        <v>0</v>
      </c>
      <c r="DE109">
        <f t="shared" si="762"/>
        <v>0</v>
      </c>
      <c r="DF109">
        <f t="shared" si="763"/>
        <v>0</v>
      </c>
      <c r="DG109">
        <f t="shared" si="764"/>
        <v>0</v>
      </c>
      <c r="DH109">
        <f t="shared" si="765"/>
        <v>0</v>
      </c>
      <c r="DI109">
        <f t="shared" si="766"/>
        <v>0</v>
      </c>
      <c r="DJ109">
        <f t="shared" si="767"/>
        <v>0</v>
      </c>
      <c r="DK109">
        <f t="shared" si="768"/>
        <v>0</v>
      </c>
      <c r="DL109">
        <f t="shared" si="769"/>
        <v>0</v>
      </c>
      <c r="DM109">
        <f t="shared" si="770"/>
        <v>0</v>
      </c>
      <c r="DN109">
        <f t="shared" si="771"/>
        <v>0</v>
      </c>
      <c r="DO109">
        <f t="shared" si="772"/>
        <v>0</v>
      </c>
      <c r="DP109">
        <f t="shared" si="773"/>
        <v>0</v>
      </c>
      <c r="DQ109">
        <f t="shared" si="774"/>
        <v>0</v>
      </c>
      <c r="DR109">
        <f t="shared" si="775"/>
        <v>0</v>
      </c>
      <c r="DS109">
        <f t="shared" si="776"/>
        <v>0</v>
      </c>
      <c r="DT109">
        <f t="shared" si="777"/>
        <v>0</v>
      </c>
      <c r="DU109">
        <f t="shared" si="778"/>
        <v>0</v>
      </c>
      <c r="DV109">
        <f t="shared" si="779"/>
        <v>0</v>
      </c>
      <c r="DW109">
        <f t="shared" si="780"/>
        <v>0</v>
      </c>
      <c r="DX109">
        <f t="shared" si="781"/>
        <v>171</v>
      </c>
      <c r="DY109">
        <f t="shared" si="782"/>
        <v>185</v>
      </c>
      <c r="DZ109">
        <f t="shared" si="783"/>
        <v>186</v>
      </c>
      <c r="EA109">
        <f t="shared" si="784"/>
        <v>185</v>
      </c>
      <c r="EB109">
        <f t="shared" si="785"/>
        <v>134</v>
      </c>
      <c r="EC109">
        <f t="shared" si="786"/>
        <v>170</v>
      </c>
      <c r="ED109">
        <f t="shared" si="787"/>
        <v>30</v>
      </c>
      <c r="EE109">
        <f t="shared" si="788"/>
        <v>23</v>
      </c>
      <c r="EF109">
        <f t="shared" si="789"/>
        <v>138</v>
      </c>
      <c r="EG109">
        <f t="shared" si="790"/>
        <v>127</v>
      </c>
      <c r="EH109">
        <f t="shared" si="791"/>
        <v>160</v>
      </c>
      <c r="EI109">
        <f t="shared" si="792"/>
        <v>137</v>
      </c>
      <c r="EJ109">
        <f t="shared" si="793"/>
        <v>108</v>
      </c>
      <c r="EK109">
        <f t="shared" si="794"/>
        <v>96</v>
      </c>
      <c r="EL109">
        <f t="shared" si="795"/>
        <v>231</v>
      </c>
      <c r="EM109">
        <f t="shared" si="796"/>
        <v>210</v>
      </c>
      <c r="EN109">
        <f t="shared" si="797"/>
        <v>56</v>
      </c>
      <c r="EO109">
        <f t="shared" si="798"/>
        <v>85</v>
      </c>
      <c r="EP109">
        <f t="shared" si="799"/>
        <v>211</v>
      </c>
      <c r="EQ109">
        <f t="shared" si="800"/>
        <v>44</v>
      </c>
      <c r="ER109">
        <f t="shared" si="801"/>
        <v>37</v>
      </c>
      <c r="ES109">
        <f t="shared" si="802"/>
        <v>221</v>
      </c>
      <c r="ET109">
        <f t="shared" si="803"/>
        <v>198</v>
      </c>
      <c r="EU109">
        <f t="shared" si="804"/>
        <v>51</v>
      </c>
      <c r="EV109">
        <f t="shared" si="805"/>
        <v>93</v>
      </c>
      <c r="EW109">
        <f t="shared" si="806"/>
        <v>61</v>
      </c>
      <c r="EX109">
        <f t="shared" si="807"/>
        <v>236</v>
      </c>
      <c r="EY109">
        <f t="shared" si="808"/>
        <v>17</v>
      </c>
      <c r="EZ109">
        <f t="shared" si="809"/>
        <v>236</v>
      </c>
      <c r="FA109">
        <f t="shared" si="810"/>
        <v>17</v>
      </c>
      <c r="FB109">
        <f t="shared" si="811"/>
        <v>236</v>
      </c>
      <c r="FC109">
        <f t="shared" si="812"/>
        <v>17</v>
      </c>
      <c r="FD109">
        <f t="shared" si="813"/>
        <v>236</v>
      </c>
      <c r="FE109">
        <f t="shared" si="814"/>
        <v>17</v>
      </c>
      <c r="FF109">
        <f t="shared" si="815"/>
        <v>236</v>
      </c>
      <c r="FG109">
        <f t="shared" si="816"/>
        <v>17</v>
      </c>
      <c r="FH109">
        <f t="shared" si="817"/>
        <v>236</v>
      </c>
      <c r="FI109">
        <f t="shared" si="818"/>
        <v>17</v>
      </c>
      <c r="FJ109">
        <f t="shared" si="819"/>
        <v>236</v>
      </c>
      <c r="FK109">
        <f t="shared" si="820"/>
        <v>17</v>
      </c>
      <c r="FL109">
        <f t="shared" si="821"/>
        <v>236</v>
      </c>
      <c r="FM109">
        <f t="shared" si="822"/>
        <v>17</v>
      </c>
      <c r="FN109">
        <f t="shared" si="823"/>
        <v>236</v>
      </c>
      <c r="FO109">
        <f t="shared" si="824"/>
        <v>17</v>
      </c>
      <c r="FP109">
        <f t="shared" si="825"/>
        <v>236</v>
      </c>
      <c r="FQ109">
        <f t="shared" si="826"/>
        <v>17</v>
      </c>
      <c r="FR109">
        <f t="shared" si="827"/>
        <v>236</v>
      </c>
      <c r="FS109">
        <f t="shared" si="828"/>
        <v>17</v>
      </c>
      <c r="FT109">
        <f t="shared" si="829"/>
        <v>236</v>
      </c>
      <c r="FU109">
        <f t="shared" si="830"/>
        <v>17</v>
      </c>
      <c r="FV109">
        <f t="shared" si="831"/>
        <v>236</v>
      </c>
      <c r="FW109">
        <f t="shared" si="832"/>
        <v>17</v>
      </c>
      <c r="FX109">
        <f t="shared" si="833"/>
        <v>236</v>
      </c>
      <c r="FY109">
        <f t="shared" si="834"/>
        <v>17</v>
      </c>
      <c r="FZ109">
        <f t="shared" si="835"/>
        <v>236</v>
      </c>
      <c r="GA109">
        <f t="shared" si="836"/>
        <v>17</v>
      </c>
      <c r="GB109">
        <f t="shared" si="837"/>
        <v>236</v>
      </c>
      <c r="GC109">
        <f t="shared" si="838"/>
        <v>17</v>
      </c>
      <c r="GD109">
        <f t="shared" si="839"/>
        <v>236</v>
      </c>
      <c r="GE109">
        <f t="shared" si="840"/>
        <v>17</v>
      </c>
      <c r="GF109">
        <f t="shared" si="841"/>
        <v>236</v>
      </c>
      <c r="GG109">
        <f t="shared" si="842"/>
        <v>17</v>
      </c>
      <c r="GH109">
        <f t="shared" si="843"/>
        <v>236</v>
      </c>
      <c r="GI109">
        <f t="shared" si="844"/>
        <v>17</v>
      </c>
      <c r="GJ109">
        <f t="shared" si="845"/>
        <v>0</v>
      </c>
      <c r="GK109">
        <f t="shared" si="846"/>
        <v>0</v>
      </c>
      <c r="GL109">
        <f t="shared" si="847"/>
        <v>0</v>
      </c>
      <c r="GM109">
        <f t="shared" si="848"/>
        <v>0</v>
      </c>
      <c r="GN109">
        <f t="shared" si="849"/>
        <v>0</v>
      </c>
      <c r="GO109">
        <f t="shared" si="850"/>
        <v>0</v>
      </c>
      <c r="GP109">
        <f t="shared" si="851"/>
        <v>0</v>
      </c>
      <c r="GQ109">
        <f t="shared" si="852"/>
        <v>0</v>
      </c>
      <c r="GR109">
        <f t="shared" si="853"/>
        <v>0</v>
      </c>
      <c r="GS109">
        <f t="shared" si="854"/>
        <v>0</v>
      </c>
      <c r="GT109">
        <f t="shared" si="855"/>
        <v>0</v>
      </c>
      <c r="GU109">
        <f t="shared" si="856"/>
        <v>0</v>
      </c>
      <c r="GV109">
        <f t="shared" si="857"/>
        <v>0</v>
      </c>
      <c r="GW109">
        <f t="shared" si="858"/>
        <v>0</v>
      </c>
      <c r="GX109">
        <f t="shared" si="859"/>
        <v>0</v>
      </c>
      <c r="GY109">
        <f t="shared" si="860"/>
        <v>0</v>
      </c>
      <c r="GZ109">
        <f t="shared" si="861"/>
        <v>0</v>
      </c>
      <c r="HA109">
        <f t="shared" si="862"/>
        <v>0</v>
      </c>
      <c r="HB109">
        <f t="shared" si="863"/>
        <v>0</v>
      </c>
      <c r="HC109">
        <f t="shared" si="864"/>
        <v>0</v>
      </c>
      <c r="HD109">
        <f t="shared" si="865"/>
        <v>0</v>
      </c>
      <c r="HE109">
        <f t="shared" si="866"/>
        <v>0</v>
      </c>
      <c r="HF109">
        <f t="shared" si="867"/>
        <v>0</v>
      </c>
      <c r="HG109">
        <f t="shared" si="868"/>
        <v>0</v>
      </c>
      <c r="HH109">
        <f t="shared" si="869"/>
        <v>0</v>
      </c>
      <c r="HI109">
        <f t="shared" si="870"/>
        <v>0</v>
      </c>
      <c r="HK109" s="59" t="str">
        <f t="shared" si="467"/>
        <v/>
      </c>
      <c r="HN109">
        <f t="shared" si="871"/>
        <v>45</v>
      </c>
      <c r="HO109">
        <f t="shared" si="465"/>
        <v>90</v>
      </c>
      <c r="HQ109">
        <f>INDEX(Capacity!$S$3:$T$258,MATCH(MOD(INDEX(Capacity!$V$3:$W$258,MATCH(INDEX($CF108:$HI108,1,$HN108),Capacity!$V$3:$V$258,0),2)+HQ$65,255),Capacity!$S$3:$S$258,0),2)</f>
        <v>215</v>
      </c>
      <c r="HR109">
        <f>INDEX(Capacity!$S$3:$T$258,MATCH(MOD(INDEX(Capacity!$V$3:$W$258,MATCH(INDEX($CF108:$HI108,1,$HN108),Capacity!$V$3:$V$258,0),2)+HR$65,255),Capacity!$S$3:$S$258,0),2)</f>
        <v>254</v>
      </c>
      <c r="HS109">
        <f>INDEX(Capacity!$S$3:$T$258,MATCH(MOD(INDEX(Capacity!$V$3:$W$258,MATCH(INDEX($CF108:$HI108,1,$HN108),Capacity!$V$3:$V$258,0),2)+HS$65,255),Capacity!$S$3:$S$258,0),2)</f>
        <v>106</v>
      </c>
      <c r="HT109">
        <f>INDEX(Capacity!$S$3:$T$258,MATCH(MOD(INDEX(Capacity!$V$3:$W$258,MATCH(INDEX($CF108:$HI108,1,$HN108),Capacity!$V$3:$V$258,0),2)+HT$65,255),Capacity!$S$3:$S$258,0),2)</f>
        <v>202</v>
      </c>
      <c r="HU109">
        <f>INDEX(Capacity!$S$3:$T$258,MATCH(MOD(INDEX(Capacity!$V$3:$W$258,MATCH(INDEX($CF108:$HI108,1,$HN108),Capacity!$V$3:$V$258,0),2)+HU$65,255),Capacity!$S$3:$S$258,0),2)</f>
        <v>123</v>
      </c>
      <c r="HV109">
        <f>INDEX(Capacity!$S$3:$T$258,MATCH(MOD(INDEX(Capacity!$V$3:$W$258,MATCH(INDEX($CF108:$HI108,1,$HN108),Capacity!$V$3:$V$258,0),2)+HV$65,255),Capacity!$S$3:$S$258,0),2)</f>
        <v>45</v>
      </c>
      <c r="HW109">
        <f>INDEX(Capacity!$S$3:$T$258,MATCH(MOD(INDEX(Capacity!$V$3:$W$258,MATCH(INDEX($CF108:$HI108,1,$HN108),Capacity!$V$3:$V$258,0),2)+HW$65,255),Capacity!$S$3:$S$258,0),2)</f>
        <v>175</v>
      </c>
      <c r="HX109">
        <f>INDEX(Capacity!$S$3:$T$258,MATCH(MOD(INDEX(Capacity!$V$3:$W$258,MATCH(INDEX($CF108:$HI108,1,$HN108),Capacity!$V$3:$V$258,0),2)+HX$65,255),Capacity!$S$3:$S$258,0),2)</f>
        <v>39</v>
      </c>
      <c r="HY109">
        <f>INDEX(Capacity!$S$3:$T$258,MATCH(MOD(INDEX(Capacity!$V$3:$W$258,MATCH(INDEX($CF108:$HI108,1,$HN108),Capacity!$V$3:$V$258,0),2)+HY$65,255),Capacity!$S$3:$S$258,0),2)</f>
        <v>220</v>
      </c>
      <c r="HZ109">
        <f>INDEX(Capacity!$S$3:$T$258,MATCH(MOD(INDEX(Capacity!$V$3:$W$258,MATCH(INDEX($CF108:$HI108,1,$HN108),Capacity!$V$3:$V$258,0),2)+HZ$65,255),Capacity!$S$3:$S$258,0),2)</f>
        <v>185</v>
      </c>
      <c r="IA109">
        <f>INDEX(Capacity!$S$3:$T$258,MATCH(MOD(INDEX(Capacity!$V$3:$W$258,MATCH(INDEX($CF108:$HI108,1,$HN108),Capacity!$V$3:$V$258,0),2)+IA$65,255),Capacity!$S$3:$S$258,0),2)</f>
        <v>248</v>
      </c>
      <c r="IB109">
        <f>INDEX(Capacity!$S$3:$T$258,MATCH(MOD(INDEX(Capacity!$V$3:$W$258,MATCH(INDEX($CF108:$HI108,1,$HN108),Capacity!$V$3:$V$258,0),2)+IB$65,255),Capacity!$S$3:$S$258,0),2)</f>
        <v>6</v>
      </c>
      <c r="IC109">
        <f>INDEX(Capacity!$S$3:$T$258,MATCH(MOD(INDEX(Capacity!$V$3:$W$258,MATCH(INDEX($CF108:$HI108,1,$HN108),Capacity!$V$3:$V$258,0),2)+IC$65,255),Capacity!$S$3:$S$258,0),2)</f>
        <v>7</v>
      </c>
      <c r="ID109">
        <f>INDEX(Capacity!$S$3:$T$258,MATCH(MOD(INDEX(Capacity!$V$3:$W$258,MATCH(INDEX($CF108:$HI108,1,$HN108),Capacity!$V$3:$V$258,0),2)+ID$65,255),Capacity!$S$3:$S$258,0),2)</f>
        <v>253</v>
      </c>
      <c r="IE109">
        <f>INDEX(Capacity!$S$3:$T$258,MATCH(MOD(INDEX(Capacity!$V$3:$W$258,MATCH(INDEX($CF108:$HI108,1,$HN108),Capacity!$V$3:$V$258,0),2)+IE$65,255),Capacity!$S$3:$S$258,0),2)</f>
        <v>9</v>
      </c>
      <c r="IF109">
        <f>INDEX(Capacity!$S$3:$T$258,MATCH(MOD(INDEX(Capacity!$V$3:$W$258,MATCH(INDEX($CF108:$HI108,1,$HN108),Capacity!$V$3:$V$258,0),2)+IF$65,255),Capacity!$S$3:$S$258,0),2)</f>
        <v>30</v>
      </c>
      <c r="IG109">
        <f>INDEX(Capacity!$S$3:$T$258,MATCH(MOD(INDEX(Capacity!$V$3:$W$258,MATCH(INDEX($CF108:$HI108,1,$HN108),Capacity!$V$3:$V$258,0),2)+IG$65,255),Capacity!$S$3:$S$258,0),2)</f>
        <v>65</v>
      </c>
      <c r="IH109">
        <f>INDEX(Capacity!$S$3:$T$258,MATCH(MOD(INDEX(Capacity!$V$3:$W$258,MATCH(INDEX($CF108:$HI108,1,$HN108),Capacity!$V$3:$V$258,0),2)+IH$65,255),Capacity!$S$3:$S$258,0),2)</f>
        <v>230</v>
      </c>
      <c r="II109">
        <f>INDEX(Capacity!$S$3:$T$258,MATCH(MOD(INDEX(Capacity!$V$3:$W$258,MATCH(INDEX($CF108:$HI108,1,$HN108),Capacity!$V$3:$V$258,0),2)+II$65,255),Capacity!$S$3:$S$258,0),2)</f>
        <v>186</v>
      </c>
      <c r="IJ109">
        <f>INDEX(Capacity!$S$3:$T$258,MATCH(MOD(INDEX(Capacity!$V$3:$W$258,MATCH(INDEX($CF108:$HI108,1,$HN108),Capacity!$V$3:$V$258,0),2)+IJ$65,255),Capacity!$S$3:$S$258,0),2)</f>
        <v>196</v>
      </c>
      <c r="IK109">
        <f>INDEX(Capacity!$S$3:$T$258,MATCH(MOD(INDEX(Capacity!$V$3:$W$258,MATCH(INDEX($CF108:$HI108,1,$HN108),Capacity!$V$3:$V$258,0),2)+IK$65,255),Capacity!$S$3:$S$258,0),2)</f>
        <v>152</v>
      </c>
      <c r="IL109">
        <f>INDEX(Capacity!$S$3:$T$258,MATCH(MOD(INDEX(Capacity!$V$3:$W$258,MATCH(INDEX($CF108:$HI108,1,$HN108),Capacity!$V$3:$V$258,0),2)+IL$65,255),Capacity!$S$3:$S$258,0),2)</f>
        <v>43</v>
      </c>
      <c r="IM109">
        <f>INDEX(Capacity!$S$3:$T$258,MATCH(MOD(INDEX(Capacity!$V$3:$W$258,MATCH(INDEX($CF108:$HI108,1,$HN108),Capacity!$V$3:$V$258,0),2)+IM$65,255),Capacity!$S$3:$S$258,0),2)</f>
        <v>42</v>
      </c>
      <c r="IN109">
        <f>INDEX(Capacity!$S$3:$T$258,MATCH(MOD(INDEX(Capacity!$V$3:$W$258,MATCH(INDEX($CF108:$HI108,1,$HN108),Capacity!$V$3:$V$258,0),2)+IN$65,255),Capacity!$S$3:$S$258,0),2)</f>
        <v>153</v>
      </c>
      <c r="IO109">
        <f>INDEX(Capacity!$S$3:$T$258,MATCH(MOD(INDEX(Capacity!$V$3:$W$258,MATCH(INDEX($CF108:$HI108,1,$HN108),Capacity!$V$3:$V$258,0),2)+IO$65,255),Capacity!$S$3:$S$258,0),2)</f>
        <v>185</v>
      </c>
      <c r="IP109">
        <f>INDEX(Capacity!$S$3:$T$258,MATCH(MOD(INDEX(Capacity!$V$3:$W$258,MATCH(INDEX($CF108:$HI108,1,$HN108),Capacity!$V$3:$V$258,0),2)+IP$65,255),Capacity!$S$3:$S$258,0),2)</f>
        <v>109</v>
      </c>
      <c r="IQ109">
        <f>INDEX(Capacity!$S$3:$T$258,MATCH(MOD(INDEX(Capacity!$V$3:$W$258,MATCH(INDEX($CF108:$HI108,1,$HN108),Capacity!$V$3:$V$258,0),2)+IQ$65,255),Capacity!$S$3:$S$258,0),2)</f>
        <v>44</v>
      </c>
    </row>
    <row r="110" spans="83:251" x14ac:dyDescent="0.25">
      <c r="CE110" s="7">
        <f t="shared" si="466"/>
        <v>45</v>
      </c>
      <c r="CF110">
        <f t="shared" si="737"/>
        <v>0</v>
      </c>
      <c r="CG110">
        <f t="shared" si="738"/>
        <v>0</v>
      </c>
      <c r="CH110">
        <f t="shared" si="739"/>
        <v>0</v>
      </c>
      <c r="CI110">
        <f t="shared" si="740"/>
        <v>0</v>
      </c>
      <c r="CJ110">
        <f t="shared" si="741"/>
        <v>0</v>
      </c>
      <c r="CK110">
        <f t="shared" si="742"/>
        <v>0</v>
      </c>
      <c r="CL110">
        <f t="shared" si="743"/>
        <v>0</v>
      </c>
      <c r="CM110">
        <f t="shared" si="744"/>
        <v>0</v>
      </c>
      <c r="CN110">
        <f t="shared" si="745"/>
        <v>0</v>
      </c>
      <c r="CO110">
        <f t="shared" si="746"/>
        <v>0</v>
      </c>
      <c r="CP110">
        <f t="shared" si="747"/>
        <v>0</v>
      </c>
      <c r="CQ110">
        <f t="shared" si="748"/>
        <v>0</v>
      </c>
      <c r="CR110">
        <f t="shared" si="749"/>
        <v>0</v>
      </c>
      <c r="CS110">
        <f t="shared" si="750"/>
        <v>0</v>
      </c>
      <c r="CT110">
        <f t="shared" si="751"/>
        <v>0</v>
      </c>
      <c r="CU110">
        <f t="shared" si="752"/>
        <v>0</v>
      </c>
      <c r="CV110">
        <f t="shared" si="753"/>
        <v>0</v>
      </c>
      <c r="CW110">
        <f t="shared" si="754"/>
        <v>0</v>
      </c>
      <c r="CX110">
        <f t="shared" si="755"/>
        <v>0</v>
      </c>
      <c r="CY110">
        <f t="shared" si="756"/>
        <v>0</v>
      </c>
      <c r="CZ110">
        <f t="shared" si="757"/>
        <v>0</v>
      </c>
      <c r="DA110">
        <f t="shared" si="758"/>
        <v>0</v>
      </c>
      <c r="DB110">
        <f t="shared" si="759"/>
        <v>0</v>
      </c>
      <c r="DC110">
        <f t="shared" si="760"/>
        <v>0</v>
      </c>
      <c r="DD110">
        <f t="shared" si="761"/>
        <v>0</v>
      </c>
      <c r="DE110">
        <f t="shared" si="762"/>
        <v>0</v>
      </c>
      <c r="DF110">
        <f t="shared" si="763"/>
        <v>0</v>
      </c>
      <c r="DG110">
        <f t="shared" si="764"/>
        <v>0</v>
      </c>
      <c r="DH110">
        <f t="shared" si="765"/>
        <v>0</v>
      </c>
      <c r="DI110">
        <f t="shared" si="766"/>
        <v>0</v>
      </c>
      <c r="DJ110">
        <f t="shared" si="767"/>
        <v>0</v>
      </c>
      <c r="DK110">
        <f t="shared" si="768"/>
        <v>0</v>
      </c>
      <c r="DL110">
        <f t="shared" si="769"/>
        <v>0</v>
      </c>
      <c r="DM110">
        <f t="shared" si="770"/>
        <v>0</v>
      </c>
      <c r="DN110">
        <f t="shared" si="771"/>
        <v>0</v>
      </c>
      <c r="DO110">
        <f t="shared" si="772"/>
        <v>0</v>
      </c>
      <c r="DP110">
        <f t="shared" si="773"/>
        <v>0</v>
      </c>
      <c r="DQ110">
        <f t="shared" si="774"/>
        <v>0</v>
      </c>
      <c r="DR110">
        <f t="shared" si="775"/>
        <v>0</v>
      </c>
      <c r="DS110">
        <f t="shared" si="776"/>
        <v>0</v>
      </c>
      <c r="DT110">
        <f t="shared" si="777"/>
        <v>0</v>
      </c>
      <c r="DU110">
        <f t="shared" si="778"/>
        <v>0</v>
      </c>
      <c r="DV110">
        <f t="shared" si="779"/>
        <v>0</v>
      </c>
      <c r="DW110">
        <f t="shared" si="780"/>
        <v>0</v>
      </c>
      <c r="DX110">
        <f t="shared" si="781"/>
        <v>0</v>
      </c>
      <c r="DY110">
        <f t="shared" si="782"/>
        <v>96</v>
      </c>
      <c r="DZ110">
        <f t="shared" si="783"/>
        <v>252</v>
      </c>
      <c r="EA110">
        <f t="shared" si="784"/>
        <v>94</v>
      </c>
      <c r="EB110">
        <f t="shared" si="785"/>
        <v>16</v>
      </c>
      <c r="EC110">
        <f t="shared" si="786"/>
        <v>172</v>
      </c>
      <c r="ED110">
        <f t="shared" si="787"/>
        <v>4</v>
      </c>
      <c r="EE110">
        <f t="shared" si="788"/>
        <v>195</v>
      </c>
      <c r="EF110">
        <f t="shared" si="789"/>
        <v>238</v>
      </c>
      <c r="EG110">
        <f t="shared" si="790"/>
        <v>230</v>
      </c>
      <c r="EH110">
        <f t="shared" si="791"/>
        <v>55</v>
      </c>
      <c r="EI110">
        <f t="shared" si="792"/>
        <v>199</v>
      </c>
      <c r="EJ110">
        <f t="shared" si="793"/>
        <v>63</v>
      </c>
      <c r="EK110">
        <f t="shared" si="794"/>
        <v>158</v>
      </c>
      <c r="EL110">
        <f t="shared" si="795"/>
        <v>18</v>
      </c>
      <c r="EM110">
        <f t="shared" si="796"/>
        <v>185</v>
      </c>
      <c r="EN110">
        <f t="shared" si="797"/>
        <v>54</v>
      </c>
      <c r="EO110">
        <f t="shared" si="798"/>
        <v>169</v>
      </c>
      <c r="EP110">
        <f t="shared" si="799"/>
        <v>109</v>
      </c>
      <c r="EQ110">
        <f t="shared" si="800"/>
        <v>109</v>
      </c>
      <c r="ER110">
        <f t="shared" si="801"/>
        <v>38</v>
      </c>
      <c r="ES110">
        <f t="shared" si="802"/>
        <v>149</v>
      </c>
      <c r="ET110">
        <f t="shared" si="803"/>
        <v>147</v>
      </c>
      <c r="EU110">
        <f t="shared" si="804"/>
        <v>45</v>
      </c>
      <c r="EV110">
        <f t="shared" si="805"/>
        <v>196</v>
      </c>
      <c r="EW110">
        <f t="shared" si="806"/>
        <v>40</v>
      </c>
      <c r="EX110">
        <f t="shared" si="807"/>
        <v>247</v>
      </c>
      <c r="EY110">
        <f t="shared" si="808"/>
        <v>17</v>
      </c>
      <c r="EZ110">
        <f t="shared" si="809"/>
        <v>236</v>
      </c>
      <c r="FA110">
        <f t="shared" si="810"/>
        <v>17</v>
      </c>
      <c r="FB110">
        <f t="shared" si="811"/>
        <v>236</v>
      </c>
      <c r="FC110">
        <f t="shared" si="812"/>
        <v>17</v>
      </c>
      <c r="FD110">
        <f t="shared" si="813"/>
        <v>236</v>
      </c>
      <c r="FE110">
        <f t="shared" si="814"/>
        <v>17</v>
      </c>
      <c r="FF110">
        <f t="shared" si="815"/>
        <v>236</v>
      </c>
      <c r="FG110">
        <f t="shared" si="816"/>
        <v>17</v>
      </c>
      <c r="FH110">
        <f t="shared" si="817"/>
        <v>236</v>
      </c>
      <c r="FI110">
        <f t="shared" si="818"/>
        <v>17</v>
      </c>
      <c r="FJ110">
        <f t="shared" si="819"/>
        <v>236</v>
      </c>
      <c r="FK110">
        <f t="shared" si="820"/>
        <v>17</v>
      </c>
      <c r="FL110">
        <f t="shared" si="821"/>
        <v>236</v>
      </c>
      <c r="FM110">
        <f t="shared" si="822"/>
        <v>17</v>
      </c>
      <c r="FN110">
        <f t="shared" si="823"/>
        <v>236</v>
      </c>
      <c r="FO110">
        <f t="shared" si="824"/>
        <v>17</v>
      </c>
      <c r="FP110">
        <f t="shared" si="825"/>
        <v>236</v>
      </c>
      <c r="FQ110">
        <f t="shared" si="826"/>
        <v>17</v>
      </c>
      <c r="FR110">
        <f t="shared" si="827"/>
        <v>236</v>
      </c>
      <c r="FS110">
        <f t="shared" si="828"/>
        <v>17</v>
      </c>
      <c r="FT110">
        <f t="shared" si="829"/>
        <v>236</v>
      </c>
      <c r="FU110">
        <f t="shared" si="830"/>
        <v>17</v>
      </c>
      <c r="FV110">
        <f t="shared" si="831"/>
        <v>236</v>
      </c>
      <c r="FW110">
        <f t="shared" si="832"/>
        <v>17</v>
      </c>
      <c r="FX110">
        <f t="shared" si="833"/>
        <v>236</v>
      </c>
      <c r="FY110">
        <f t="shared" si="834"/>
        <v>17</v>
      </c>
      <c r="FZ110">
        <f t="shared" si="835"/>
        <v>236</v>
      </c>
      <c r="GA110">
        <f t="shared" si="836"/>
        <v>17</v>
      </c>
      <c r="GB110">
        <f t="shared" si="837"/>
        <v>236</v>
      </c>
      <c r="GC110">
        <f t="shared" si="838"/>
        <v>17</v>
      </c>
      <c r="GD110">
        <f t="shared" si="839"/>
        <v>236</v>
      </c>
      <c r="GE110">
        <f t="shared" si="840"/>
        <v>17</v>
      </c>
      <c r="GF110">
        <f t="shared" si="841"/>
        <v>236</v>
      </c>
      <c r="GG110">
        <f t="shared" si="842"/>
        <v>17</v>
      </c>
      <c r="GH110">
        <f t="shared" si="843"/>
        <v>236</v>
      </c>
      <c r="GI110">
        <f t="shared" si="844"/>
        <v>17</v>
      </c>
      <c r="GJ110">
        <f t="shared" si="845"/>
        <v>0</v>
      </c>
      <c r="GK110">
        <f t="shared" si="846"/>
        <v>0</v>
      </c>
      <c r="GL110">
        <f t="shared" si="847"/>
        <v>0</v>
      </c>
      <c r="GM110">
        <f t="shared" si="848"/>
        <v>0</v>
      </c>
      <c r="GN110">
        <f t="shared" si="849"/>
        <v>0</v>
      </c>
      <c r="GO110">
        <f t="shared" si="850"/>
        <v>0</v>
      </c>
      <c r="GP110">
        <f t="shared" si="851"/>
        <v>0</v>
      </c>
      <c r="GQ110">
        <f t="shared" si="852"/>
        <v>0</v>
      </c>
      <c r="GR110">
        <f t="shared" si="853"/>
        <v>0</v>
      </c>
      <c r="GS110">
        <f t="shared" si="854"/>
        <v>0</v>
      </c>
      <c r="GT110">
        <f t="shared" si="855"/>
        <v>0</v>
      </c>
      <c r="GU110">
        <f t="shared" si="856"/>
        <v>0</v>
      </c>
      <c r="GV110">
        <f t="shared" si="857"/>
        <v>0</v>
      </c>
      <c r="GW110">
        <f t="shared" si="858"/>
        <v>0</v>
      </c>
      <c r="GX110">
        <f t="shared" si="859"/>
        <v>0</v>
      </c>
      <c r="GY110">
        <f t="shared" si="860"/>
        <v>0</v>
      </c>
      <c r="GZ110">
        <f t="shared" si="861"/>
        <v>0</v>
      </c>
      <c r="HA110">
        <f t="shared" si="862"/>
        <v>0</v>
      </c>
      <c r="HB110">
        <f t="shared" si="863"/>
        <v>0</v>
      </c>
      <c r="HC110">
        <f t="shared" si="864"/>
        <v>0</v>
      </c>
      <c r="HD110">
        <f t="shared" si="865"/>
        <v>0</v>
      </c>
      <c r="HE110">
        <f t="shared" si="866"/>
        <v>0</v>
      </c>
      <c r="HF110">
        <f t="shared" si="867"/>
        <v>0</v>
      </c>
      <c r="HG110">
        <f t="shared" si="868"/>
        <v>0</v>
      </c>
      <c r="HH110">
        <f t="shared" si="869"/>
        <v>0</v>
      </c>
      <c r="HI110">
        <f t="shared" si="870"/>
        <v>0</v>
      </c>
      <c r="HK110" s="59" t="str">
        <f t="shared" si="467"/>
        <v/>
      </c>
      <c r="HN110">
        <f t="shared" si="871"/>
        <v>46</v>
      </c>
      <c r="HO110">
        <f t="shared" si="465"/>
        <v>89</v>
      </c>
      <c r="HQ110">
        <f>INDEX(Capacity!$S$3:$T$258,MATCH(MOD(INDEX(Capacity!$V$3:$W$258,MATCH(INDEX($CF109:$HI109,1,$HN109),Capacity!$V$3:$V$258,0),2)+HQ$65,255),Capacity!$S$3:$S$258,0),2)</f>
        <v>171</v>
      </c>
      <c r="HR110">
        <f>INDEX(Capacity!$S$3:$T$258,MATCH(MOD(INDEX(Capacity!$V$3:$W$258,MATCH(INDEX($CF109:$HI109,1,$HN109),Capacity!$V$3:$V$258,0),2)+HR$65,255),Capacity!$S$3:$S$258,0),2)</f>
        <v>217</v>
      </c>
      <c r="HS110">
        <f>INDEX(Capacity!$S$3:$T$258,MATCH(MOD(INDEX(Capacity!$V$3:$W$258,MATCH(INDEX($CF109:$HI109,1,$HN109),Capacity!$V$3:$V$258,0),2)+HS$65,255),Capacity!$S$3:$S$258,0),2)</f>
        <v>70</v>
      </c>
      <c r="HT110">
        <f>INDEX(Capacity!$S$3:$T$258,MATCH(MOD(INDEX(Capacity!$V$3:$W$258,MATCH(INDEX($CF109:$HI109,1,$HN109),Capacity!$V$3:$V$258,0),2)+HT$65,255),Capacity!$S$3:$S$258,0),2)</f>
        <v>231</v>
      </c>
      <c r="HU110">
        <f>INDEX(Capacity!$S$3:$T$258,MATCH(MOD(INDEX(Capacity!$V$3:$W$258,MATCH(INDEX($CF109:$HI109,1,$HN109),Capacity!$V$3:$V$258,0),2)+HU$65,255),Capacity!$S$3:$S$258,0),2)</f>
        <v>150</v>
      </c>
      <c r="HV110">
        <f>INDEX(Capacity!$S$3:$T$258,MATCH(MOD(INDEX(Capacity!$V$3:$W$258,MATCH(INDEX($CF109:$HI109,1,$HN109),Capacity!$V$3:$V$258,0),2)+HV$65,255),Capacity!$S$3:$S$258,0),2)</f>
        <v>6</v>
      </c>
      <c r="HW110">
        <f>INDEX(Capacity!$S$3:$T$258,MATCH(MOD(INDEX(Capacity!$V$3:$W$258,MATCH(INDEX($CF109:$HI109,1,$HN109),Capacity!$V$3:$V$258,0),2)+HW$65,255),Capacity!$S$3:$S$258,0),2)</f>
        <v>26</v>
      </c>
      <c r="HX110">
        <f>INDEX(Capacity!$S$3:$T$258,MATCH(MOD(INDEX(Capacity!$V$3:$W$258,MATCH(INDEX($CF109:$HI109,1,$HN109),Capacity!$V$3:$V$258,0),2)+HX$65,255),Capacity!$S$3:$S$258,0),2)</f>
        <v>212</v>
      </c>
      <c r="HY110">
        <f>INDEX(Capacity!$S$3:$T$258,MATCH(MOD(INDEX(Capacity!$V$3:$W$258,MATCH(INDEX($CF109:$HI109,1,$HN109),Capacity!$V$3:$V$258,0),2)+HY$65,255),Capacity!$S$3:$S$258,0),2)</f>
        <v>100</v>
      </c>
      <c r="HZ110">
        <f>INDEX(Capacity!$S$3:$T$258,MATCH(MOD(INDEX(Capacity!$V$3:$W$258,MATCH(INDEX($CF109:$HI109,1,$HN109),Capacity!$V$3:$V$258,0),2)+HZ$65,255),Capacity!$S$3:$S$258,0),2)</f>
        <v>153</v>
      </c>
      <c r="IA110">
        <f>INDEX(Capacity!$S$3:$T$258,MATCH(MOD(INDEX(Capacity!$V$3:$W$258,MATCH(INDEX($CF109:$HI109,1,$HN109),Capacity!$V$3:$V$258,0),2)+IA$65,255),Capacity!$S$3:$S$258,0),2)</f>
        <v>151</v>
      </c>
      <c r="IB110">
        <f>INDEX(Capacity!$S$3:$T$258,MATCH(MOD(INDEX(Capacity!$V$3:$W$258,MATCH(INDEX($CF109:$HI109,1,$HN109),Capacity!$V$3:$V$258,0),2)+IB$65,255),Capacity!$S$3:$S$258,0),2)</f>
        <v>78</v>
      </c>
      <c r="IC110">
        <f>INDEX(Capacity!$S$3:$T$258,MATCH(MOD(INDEX(Capacity!$V$3:$W$258,MATCH(INDEX($CF109:$HI109,1,$HN109),Capacity!$V$3:$V$258,0),2)+IC$65,255),Capacity!$S$3:$S$258,0),2)</f>
        <v>83</v>
      </c>
      <c r="ID110">
        <f>INDEX(Capacity!$S$3:$T$258,MATCH(MOD(INDEX(Capacity!$V$3:$W$258,MATCH(INDEX($CF109:$HI109,1,$HN109),Capacity!$V$3:$V$258,0),2)+ID$65,255),Capacity!$S$3:$S$258,0),2)</f>
        <v>254</v>
      </c>
      <c r="IE110">
        <f>INDEX(Capacity!$S$3:$T$258,MATCH(MOD(INDEX(Capacity!$V$3:$W$258,MATCH(INDEX($CF109:$HI109,1,$HN109),Capacity!$V$3:$V$258,0),2)+IE$65,255),Capacity!$S$3:$S$258,0),2)</f>
        <v>245</v>
      </c>
      <c r="IF110">
        <f>INDEX(Capacity!$S$3:$T$258,MATCH(MOD(INDEX(Capacity!$V$3:$W$258,MATCH(INDEX($CF109:$HI109,1,$HN109),Capacity!$V$3:$V$258,0),2)+IF$65,255),Capacity!$S$3:$S$258,0),2)</f>
        <v>107</v>
      </c>
      <c r="IG110">
        <f>INDEX(Capacity!$S$3:$T$258,MATCH(MOD(INDEX(Capacity!$V$3:$W$258,MATCH(INDEX($CF109:$HI109,1,$HN109),Capacity!$V$3:$V$258,0),2)+IG$65,255),Capacity!$S$3:$S$258,0),2)</f>
        <v>14</v>
      </c>
      <c r="IH110">
        <f>INDEX(Capacity!$S$3:$T$258,MATCH(MOD(INDEX(Capacity!$V$3:$W$258,MATCH(INDEX($CF109:$HI109,1,$HN109),Capacity!$V$3:$V$258,0),2)+IH$65,255),Capacity!$S$3:$S$258,0),2)</f>
        <v>252</v>
      </c>
      <c r="II110">
        <f>INDEX(Capacity!$S$3:$T$258,MATCH(MOD(INDEX(Capacity!$V$3:$W$258,MATCH(INDEX($CF109:$HI109,1,$HN109),Capacity!$V$3:$V$258,0),2)+II$65,255),Capacity!$S$3:$S$258,0),2)</f>
        <v>190</v>
      </c>
      <c r="IJ110">
        <f>INDEX(Capacity!$S$3:$T$258,MATCH(MOD(INDEX(Capacity!$V$3:$W$258,MATCH(INDEX($CF109:$HI109,1,$HN109),Capacity!$V$3:$V$258,0),2)+IJ$65,255),Capacity!$S$3:$S$258,0),2)</f>
        <v>65</v>
      </c>
      <c r="IK110">
        <f>INDEX(Capacity!$S$3:$T$258,MATCH(MOD(INDEX(Capacity!$V$3:$W$258,MATCH(INDEX($CF109:$HI109,1,$HN109),Capacity!$V$3:$V$258,0),2)+IK$65,255),Capacity!$S$3:$S$258,0),2)</f>
        <v>3</v>
      </c>
      <c r="IL110">
        <f>INDEX(Capacity!$S$3:$T$258,MATCH(MOD(INDEX(Capacity!$V$3:$W$258,MATCH(INDEX($CF109:$HI109,1,$HN109),Capacity!$V$3:$V$258,0),2)+IL$65,255),Capacity!$S$3:$S$258,0),2)</f>
        <v>72</v>
      </c>
      <c r="IM110">
        <f>INDEX(Capacity!$S$3:$T$258,MATCH(MOD(INDEX(Capacity!$V$3:$W$258,MATCH(INDEX($CF109:$HI109,1,$HN109),Capacity!$V$3:$V$258,0),2)+IM$65,255),Capacity!$S$3:$S$258,0),2)</f>
        <v>85</v>
      </c>
      <c r="IN110">
        <f>INDEX(Capacity!$S$3:$T$258,MATCH(MOD(INDEX(Capacity!$V$3:$W$258,MATCH(INDEX($CF109:$HI109,1,$HN109),Capacity!$V$3:$V$258,0),2)+IN$65,255),Capacity!$S$3:$S$258,0),2)</f>
        <v>30</v>
      </c>
      <c r="IO110">
        <f>INDEX(Capacity!$S$3:$T$258,MATCH(MOD(INDEX(Capacity!$V$3:$W$258,MATCH(INDEX($CF109:$HI109,1,$HN109),Capacity!$V$3:$V$258,0),2)+IO$65,255),Capacity!$S$3:$S$258,0),2)</f>
        <v>153</v>
      </c>
      <c r="IP110">
        <f>INDEX(Capacity!$S$3:$T$258,MATCH(MOD(INDEX(Capacity!$V$3:$W$258,MATCH(INDEX($CF109:$HI109,1,$HN109),Capacity!$V$3:$V$258,0),2)+IP$65,255),Capacity!$S$3:$S$258,0),2)</f>
        <v>21</v>
      </c>
      <c r="IQ110">
        <f>INDEX(Capacity!$S$3:$T$258,MATCH(MOD(INDEX(Capacity!$V$3:$W$258,MATCH(INDEX($CF109:$HI109,1,$HN109),Capacity!$V$3:$V$258,0),2)+IQ$65,255),Capacity!$S$3:$S$258,0),2)</f>
        <v>27</v>
      </c>
    </row>
    <row r="111" spans="83:251" x14ac:dyDescent="0.25">
      <c r="CE111" s="7">
        <f t="shared" si="466"/>
        <v>46</v>
      </c>
      <c r="CF111">
        <f t="shared" si="737"/>
        <v>0</v>
      </c>
      <c r="CG111">
        <f t="shared" si="738"/>
        <v>0</v>
      </c>
      <c r="CH111">
        <f t="shared" si="739"/>
        <v>0</v>
      </c>
      <c r="CI111">
        <f t="shared" si="740"/>
        <v>0</v>
      </c>
      <c r="CJ111">
        <f t="shared" si="741"/>
        <v>0</v>
      </c>
      <c r="CK111">
        <f t="shared" si="742"/>
        <v>0</v>
      </c>
      <c r="CL111">
        <f t="shared" si="743"/>
        <v>0</v>
      </c>
      <c r="CM111">
        <f t="shared" si="744"/>
        <v>0</v>
      </c>
      <c r="CN111">
        <f t="shared" si="745"/>
        <v>0</v>
      </c>
      <c r="CO111">
        <f t="shared" si="746"/>
        <v>0</v>
      </c>
      <c r="CP111">
        <f t="shared" si="747"/>
        <v>0</v>
      </c>
      <c r="CQ111">
        <f t="shared" si="748"/>
        <v>0</v>
      </c>
      <c r="CR111">
        <f t="shared" si="749"/>
        <v>0</v>
      </c>
      <c r="CS111">
        <f t="shared" si="750"/>
        <v>0</v>
      </c>
      <c r="CT111">
        <f t="shared" si="751"/>
        <v>0</v>
      </c>
      <c r="CU111">
        <f t="shared" si="752"/>
        <v>0</v>
      </c>
      <c r="CV111">
        <f t="shared" si="753"/>
        <v>0</v>
      </c>
      <c r="CW111">
        <f t="shared" si="754"/>
        <v>0</v>
      </c>
      <c r="CX111">
        <f t="shared" si="755"/>
        <v>0</v>
      </c>
      <c r="CY111">
        <f t="shared" si="756"/>
        <v>0</v>
      </c>
      <c r="CZ111">
        <f t="shared" si="757"/>
        <v>0</v>
      </c>
      <c r="DA111">
        <f t="shared" si="758"/>
        <v>0</v>
      </c>
      <c r="DB111">
        <f t="shared" si="759"/>
        <v>0</v>
      </c>
      <c r="DC111">
        <f t="shared" si="760"/>
        <v>0</v>
      </c>
      <c r="DD111">
        <f t="shared" si="761"/>
        <v>0</v>
      </c>
      <c r="DE111">
        <f t="shared" si="762"/>
        <v>0</v>
      </c>
      <c r="DF111">
        <f t="shared" si="763"/>
        <v>0</v>
      </c>
      <c r="DG111">
        <f t="shared" si="764"/>
        <v>0</v>
      </c>
      <c r="DH111">
        <f t="shared" si="765"/>
        <v>0</v>
      </c>
      <c r="DI111">
        <f t="shared" si="766"/>
        <v>0</v>
      </c>
      <c r="DJ111">
        <f t="shared" si="767"/>
        <v>0</v>
      </c>
      <c r="DK111">
        <f t="shared" si="768"/>
        <v>0</v>
      </c>
      <c r="DL111">
        <f t="shared" si="769"/>
        <v>0</v>
      </c>
      <c r="DM111">
        <f t="shared" si="770"/>
        <v>0</v>
      </c>
      <c r="DN111">
        <f t="shared" si="771"/>
        <v>0</v>
      </c>
      <c r="DO111">
        <f t="shared" si="772"/>
        <v>0</v>
      </c>
      <c r="DP111">
        <f t="shared" si="773"/>
        <v>0</v>
      </c>
      <c r="DQ111">
        <f t="shared" si="774"/>
        <v>0</v>
      </c>
      <c r="DR111">
        <f t="shared" si="775"/>
        <v>0</v>
      </c>
      <c r="DS111">
        <f t="shared" si="776"/>
        <v>0</v>
      </c>
      <c r="DT111">
        <f t="shared" si="777"/>
        <v>0</v>
      </c>
      <c r="DU111">
        <f t="shared" si="778"/>
        <v>0</v>
      </c>
      <c r="DV111">
        <f t="shared" si="779"/>
        <v>0</v>
      </c>
      <c r="DW111">
        <f t="shared" si="780"/>
        <v>0</v>
      </c>
      <c r="DX111">
        <f t="shared" si="781"/>
        <v>0</v>
      </c>
      <c r="DY111">
        <f t="shared" si="782"/>
        <v>0</v>
      </c>
      <c r="DZ111">
        <f t="shared" si="783"/>
        <v>28</v>
      </c>
      <c r="EA111">
        <f t="shared" si="784"/>
        <v>44</v>
      </c>
      <c r="EB111">
        <f t="shared" si="785"/>
        <v>181</v>
      </c>
      <c r="EC111">
        <f t="shared" si="786"/>
        <v>49</v>
      </c>
      <c r="ED111">
        <f t="shared" si="787"/>
        <v>105</v>
      </c>
      <c r="EE111">
        <f t="shared" si="788"/>
        <v>186</v>
      </c>
      <c r="EF111">
        <f t="shared" si="789"/>
        <v>188</v>
      </c>
      <c r="EG111">
        <f t="shared" si="790"/>
        <v>197</v>
      </c>
      <c r="EH111">
        <f t="shared" si="791"/>
        <v>200</v>
      </c>
      <c r="EI111">
        <f t="shared" si="792"/>
        <v>50</v>
      </c>
      <c r="EJ111">
        <f t="shared" si="793"/>
        <v>42</v>
      </c>
      <c r="EK111">
        <f t="shared" si="794"/>
        <v>247</v>
      </c>
      <c r="EL111">
        <f t="shared" si="795"/>
        <v>118</v>
      </c>
      <c r="EM111">
        <f t="shared" si="796"/>
        <v>2</v>
      </c>
      <c r="EN111">
        <f t="shared" si="797"/>
        <v>119</v>
      </c>
      <c r="EO111">
        <f t="shared" si="798"/>
        <v>163</v>
      </c>
      <c r="EP111">
        <f t="shared" si="799"/>
        <v>217</v>
      </c>
      <c r="EQ111">
        <f t="shared" si="800"/>
        <v>22</v>
      </c>
      <c r="ER111">
        <f t="shared" si="801"/>
        <v>81</v>
      </c>
      <c r="ES111">
        <f t="shared" si="802"/>
        <v>45</v>
      </c>
      <c r="ET111">
        <f t="shared" si="803"/>
        <v>235</v>
      </c>
      <c r="EU111">
        <f t="shared" si="804"/>
        <v>41</v>
      </c>
      <c r="EV111">
        <f t="shared" si="805"/>
        <v>0</v>
      </c>
      <c r="EW111">
        <f t="shared" si="806"/>
        <v>215</v>
      </c>
      <c r="EX111">
        <f t="shared" si="807"/>
        <v>236</v>
      </c>
      <c r="EY111">
        <f t="shared" si="808"/>
        <v>0</v>
      </c>
      <c r="EZ111">
        <f t="shared" si="809"/>
        <v>236</v>
      </c>
      <c r="FA111">
        <f t="shared" si="810"/>
        <v>17</v>
      </c>
      <c r="FB111">
        <f t="shared" si="811"/>
        <v>236</v>
      </c>
      <c r="FC111">
        <f t="shared" si="812"/>
        <v>17</v>
      </c>
      <c r="FD111">
        <f t="shared" si="813"/>
        <v>236</v>
      </c>
      <c r="FE111">
        <f t="shared" si="814"/>
        <v>17</v>
      </c>
      <c r="FF111">
        <f t="shared" si="815"/>
        <v>236</v>
      </c>
      <c r="FG111">
        <f t="shared" si="816"/>
        <v>17</v>
      </c>
      <c r="FH111">
        <f t="shared" si="817"/>
        <v>236</v>
      </c>
      <c r="FI111">
        <f t="shared" si="818"/>
        <v>17</v>
      </c>
      <c r="FJ111">
        <f t="shared" si="819"/>
        <v>236</v>
      </c>
      <c r="FK111">
        <f t="shared" si="820"/>
        <v>17</v>
      </c>
      <c r="FL111">
        <f t="shared" si="821"/>
        <v>236</v>
      </c>
      <c r="FM111">
        <f t="shared" si="822"/>
        <v>17</v>
      </c>
      <c r="FN111">
        <f t="shared" si="823"/>
        <v>236</v>
      </c>
      <c r="FO111">
        <f t="shared" si="824"/>
        <v>17</v>
      </c>
      <c r="FP111">
        <f t="shared" si="825"/>
        <v>236</v>
      </c>
      <c r="FQ111">
        <f t="shared" si="826"/>
        <v>17</v>
      </c>
      <c r="FR111">
        <f t="shared" si="827"/>
        <v>236</v>
      </c>
      <c r="FS111">
        <f t="shared" si="828"/>
        <v>17</v>
      </c>
      <c r="FT111">
        <f t="shared" si="829"/>
        <v>236</v>
      </c>
      <c r="FU111">
        <f t="shared" si="830"/>
        <v>17</v>
      </c>
      <c r="FV111">
        <f t="shared" si="831"/>
        <v>236</v>
      </c>
      <c r="FW111">
        <f t="shared" si="832"/>
        <v>17</v>
      </c>
      <c r="FX111">
        <f t="shared" si="833"/>
        <v>236</v>
      </c>
      <c r="FY111">
        <f t="shared" si="834"/>
        <v>17</v>
      </c>
      <c r="FZ111">
        <f t="shared" si="835"/>
        <v>236</v>
      </c>
      <c r="GA111">
        <f t="shared" si="836"/>
        <v>17</v>
      </c>
      <c r="GB111">
        <f t="shared" si="837"/>
        <v>236</v>
      </c>
      <c r="GC111">
        <f t="shared" si="838"/>
        <v>17</v>
      </c>
      <c r="GD111">
        <f t="shared" si="839"/>
        <v>236</v>
      </c>
      <c r="GE111">
        <f t="shared" si="840"/>
        <v>17</v>
      </c>
      <c r="GF111">
        <f t="shared" si="841"/>
        <v>236</v>
      </c>
      <c r="GG111">
        <f t="shared" si="842"/>
        <v>17</v>
      </c>
      <c r="GH111">
        <f t="shared" si="843"/>
        <v>236</v>
      </c>
      <c r="GI111">
        <f t="shared" si="844"/>
        <v>17</v>
      </c>
      <c r="GJ111">
        <f t="shared" si="845"/>
        <v>0</v>
      </c>
      <c r="GK111">
        <f t="shared" si="846"/>
        <v>0</v>
      </c>
      <c r="GL111">
        <f t="shared" si="847"/>
        <v>0</v>
      </c>
      <c r="GM111">
        <f t="shared" si="848"/>
        <v>0</v>
      </c>
      <c r="GN111">
        <f t="shared" si="849"/>
        <v>0</v>
      </c>
      <c r="GO111">
        <f t="shared" si="850"/>
        <v>0</v>
      </c>
      <c r="GP111">
        <f t="shared" si="851"/>
        <v>0</v>
      </c>
      <c r="GQ111">
        <f t="shared" si="852"/>
        <v>0</v>
      </c>
      <c r="GR111">
        <f t="shared" si="853"/>
        <v>0</v>
      </c>
      <c r="GS111">
        <f t="shared" si="854"/>
        <v>0</v>
      </c>
      <c r="GT111">
        <f t="shared" si="855"/>
        <v>0</v>
      </c>
      <c r="GU111">
        <f t="shared" si="856"/>
        <v>0</v>
      </c>
      <c r="GV111">
        <f t="shared" si="857"/>
        <v>0</v>
      </c>
      <c r="GW111">
        <f t="shared" si="858"/>
        <v>0</v>
      </c>
      <c r="GX111">
        <f t="shared" si="859"/>
        <v>0</v>
      </c>
      <c r="GY111">
        <f t="shared" si="860"/>
        <v>0</v>
      </c>
      <c r="GZ111">
        <f t="shared" si="861"/>
        <v>0</v>
      </c>
      <c r="HA111">
        <f t="shared" si="862"/>
        <v>0</v>
      </c>
      <c r="HB111">
        <f t="shared" si="863"/>
        <v>0</v>
      </c>
      <c r="HC111">
        <f t="shared" si="864"/>
        <v>0</v>
      </c>
      <c r="HD111">
        <f t="shared" si="865"/>
        <v>0</v>
      </c>
      <c r="HE111">
        <f t="shared" si="866"/>
        <v>0</v>
      </c>
      <c r="HF111">
        <f t="shared" si="867"/>
        <v>0</v>
      </c>
      <c r="HG111">
        <f t="shared" si="868"/>
        <v>0</v>
      </c>
      <c r="HH111">
        <f t="shared" si="869"/>
        <v>0</v>
      </c>
      <c r="HI111">
        <f t="shared" si="870"/>
        <v>0</v>
      </c>
      <c r="HK111" s="59" t="str">
        <f t="shared" si="467"/>
        <v/>
      </c>
      <c r="HN111">
        <f t="shared" si="871"/>
        <v>47</v>
      </c>
      <c r="HO111">
        <f t="shared" si="465"/>
        <v>88</v>
      </c>
      <c r="HQ111">
        <f>INDEX(Capacity!$S$3:$T$258,MATCH(MOD(INDEX(Capacity!$V$3:$W$258,MATCH(INDEX($CF110:$HI110,1,$HN110),Capacity!$V$3:$V$258,0),2)+HQ$65,255),Capacity!$S$3:$S$258,0),2)</f>
        <v>96</v>
      </c>
      <c r="HR111">
        <f>INDEX(Capacity!$S$3:$T$258,MATCH(MOD(INDEX(Capacity!$V$3:$W$258,MATCH(INDEX($CF110:$HI110,1,$HN110),Capacity!$V$3:$V$258,0),2)+HR$65,255),Capacity!$S$3:$S$258,0),2)</f>
        <v>224</v>
      </c>
      <c r="HS111">
        <f>INDEX(Capacity!$S$3:$T$258,MATCH(MOD(INDEX(Capacity!$V$3:$W$258,MATCH(INDEX($CF110:$HI110,1,$HN110),Capacity!$V$3:$V$258,0),2)+HS$65,255),Capacity!$S$3:$S$258,0),2)</f>
        <v>114</v>
      </c>
      <c r="HT111">
        <f>INDEX(Capacity!$S$3:$T$258,MATCH(MOD(INDEX(Capacity!$V$3:$W$258,MATCH(INDEX($CF110:$HI110,1,$HN110),Capacity!$V$3:$V$258,0),2)+HT$65,255),Capacity!$S$3:$S$258,0),2)</f>
        <v>165</v>
      </c>
      <c r="HU111">
        <f>INDEX(Capacity!$S$3:$T$258,MATCH(MOD(INDEX(Capacity!$V$3:$W$258,MATCH(INDEX($CF110:$HI110,1,$HN110),Capacity!$V$3:$V$258,0),2)+HU$65,255),Capacity!$S$3:$S$258,0),2)</f>
        <v>157</v>
      </c>
      <c r="HV111">
        <f>INDEX(Capacity!$S$3:$T$258,MATCH(MOD(INDEX(Capacity!$V$3:$W$258,MATCH(INDEX($CF110:$HI110,1,$HN110),Capacity!$V$3:$V$258,0),2)+HV$65,255),Capacity!$S$3:$S$258,0),2)</f>
        <v>109</v>
      </c>
      <c r="HW111">
        <f>INDEX(Capacity!$S$3:$T$258,MATCH(MOD(INDEX(Capacity!$V$3:$W$258,MATCH(INDEX($CF110:$HI110,1,$HN110),Capacity!$V$3:$V$258,0),2)+HW$65,255),Capacity!$S$3:$S$258,0),2)</f>
        <v>121</v>
      </c>
      <c r="HX111">
        <f>INDEX(Capacity!$S$3:$T$258,MATCH(MOD(INDEX(Capacity!$V$3:$W$258,MATCH(INDEX($CF110:$HI110,1,$HN110),Capacity!$V$3:$V$258,0),2)+HX$65,255),Capacity!$S$3:$S$258,0),2)</f>
        <v>82</v>
      </c>
      <c r="HY111">
        <f>INDEX(Capacity!$S$3:$T$258,MATCH(MOD(INDEX(Capacity!$V$3:$W$258,MATCH(INDEX($CF110:$HI110,1,$HN110),Capacity!$V$3:$V$258,0),2)+HY$65,255),Capacity!$S$3:$S$258,0),2)</f>
        <v>35</v>
      </c>
      <c r="HZ111">
        <f>INDEX(Capacity!$S$3:$T$258,MATCH(MOD(INDEX(Capacity!$V$3:$W$258,MATCH(INDEX($CF110:$HI110,1,$HN110),Capacity!$V$3:$V$258,0),2)+HZ$65,255),Capacity!$S$3:$S$258,0),2)</f>
        <v>255</v>
      </c>
      <c r="IA111">
        <f>INDEX(Capacity!$S$3:$T$258,MATCH(MOD(INDEX(Capacity!$V$3:$W$258,MATCH(INDEX($CF110:$HI110,1,$HN110),Capacity!$V$3:$V$258,0),2)+IA$65,255),Capacity!$S$3:$S$258,0),2)</f>
        <v>245</v>
      </c>
      <c r="IB111">
        <f>INDEX(Capacity!$S$3:$T$258,MATCH(MOD(INDEX(Capacity!$V$3:$W$258,MATCH(INDEX($CF110:$HI110,1,$HN110),Capacity!$V$3:$V$258,0),2)+IB$65,255),Capacity!$S$3:$S$258,0),2)</f>
        <v>21</v>
      </c>
      <c r="IC111">
        <f>INDEX(Capacity!$S$3:$T$258,MATCH(MOD(INDEX(Capacity!$V$3:$W$258,MATCH(INDEX($CF110:$HI110,1,$HN110),Capacity!$V$3:$V$258,0),2)+IC$65,255),Capacity!$S$3:$S$258,0),2)</f>
        <v>105</v>
      </c>
      <c r="ID111">
        <f>INDEX(Capacity!$S$3:$T$258,MATCH(MOD(INDEX(Capacity!$V$3:$W$258,MATCH(INDEX($CF110:$HI110,1,$HN110),Capacity!$V$3:$V$258,0),2)+ID$65,255),Capacity!$S$3:$S$258,0),2)</f>
        <v>100</v>
      </c>
      <c r="IE111">
        <f>INDEX(Capacity!$S$3:$T$258,MATCH(MOD(INDEX(Capacity!$V$3:$W$258,MATCH(INDEX($CF110:$HI110,1,$HN110),Capacity!$V$3:$V$258,0),2)+IE$65,255),Capacity!$S$3:$S$258,0),2)</f>
        <v>187</v>
      </c>
      <c r="IF111">
        <f>INDEX(Capacity!$S$3:$T$258,MATCH(MOD(INDEX(Capacity!$V$3:$W$258,MATCH(INDEX($CF110:$HI110,1,$HN110),Capacity!$V$3:$V$258,0),2)+IF$65,255),Capacity!$S$3:$S$258,0),2)</f>
        <v>65</v>
      </c>
      <c r="IG111">
        <f>INDEX(Capacity!$S$3:$T$258,MATCH(MOD(INDEX(Capacity!$V$3:$W$258,MATCH(INDEX($CF110:$HI110,1,$HN110),Capacity!$V$3:$V$258,0),2)+IG$65,255),Capacity!$S$3:$S$258,0),2)</f>
        <v>10</v>
      </c>
      <c r="IH111">
        <f>INDEX(Capacity!$S$3:$T$258,MATCH(MOD(INDEX(Capacity!$V$3:$W$258,MATCH(INDEX($CF110:$HI110,1,$HN110),Capacity!$V$3:$V$258,0),2)+IH$65,255),Capacity!$S$3:$S$258,0),2)</f>
        <v>180</v>
      </c>
      <c r="II111">
        <f>INDEX(Capacity!$S$3:$T$258,MATCH(MOD(INDEX(Capacity!$V$3:$W$258,MATCH(INDEX($CF110:$HI110,1,$HN110),Capacity!$V$3:$V$258,0),2)+II$65,255),Capacity!$S$3:$S$258,0),2)</f>
        <v>123</v>
      </c>
      <c r="IJ111">
        <f>INDEX(Capacity!$S$3:$T$258,MATCH(MOD(INDEX(Capacity!$V$3:$W$258,MATCH(INDEX($CF110:$HI110,1,$HN110),Capacity!$V$3:$V$258,0),2)+IJ$65,255),Capacity!$S$3:$S$258,0),2)</f>
        <v>119</v>
      </c>
      <c r="IK111">
        <f>INDEX(Capacity!$S$3:$T$258,MATCH(MOD(INDEX(Capacity!$V$3:$W$258,MATCH(INDEX($CF110:$HI110,1,$HN110),Capacity!$V$3:$V$258,0),2)+IK$65,255),Capacity!$S$3:$S$258,0),2)</f>
        <v>184</v>
      </c>
      <c r="IL111">
        <f>INDEX(Capacity!$S$3:$T$258,MATCH(MOD(INDEX(Capacity!$V$3:$W$258,MATCH(INDEX($CF110:$HI110,1,$HN110),Capacity!$V$3:$V$258,0),2)+IL$65,255),Capacity!$S$3:$S$258,0),2)</f>
        <v>120</v>
      </c>
      <c r="IM111">
        <f>INDEX(Capacity!$S$3:$T$258,MATCH(MOD(INDEX(Capacity!$V$3:$W$258,MATCH(INDEX($CF110:$HI110,1,$HN110),Capacity!$V$3:$V$258,0),2)+IM$65,255),Capacity!$S$3:$S$258,0),2)</f>
        <v>4</v>
      </c>
      <c r="IN111">
        <f>INDEX(Capacity!$S$3:$T$258,MATCH(MOD(INDEX(Capacity!$V$3:$W$258,MATCH(INDEX($CF110:$HI110,1,$HN110),Capacity!$V$3:$V$258,0),2)+IN$65,255),Capacity!$S$3:$S$258,0),2)</f>
        <v>196</v>
      </c>
      <c r="IO111">
        <f>INDEX(Capacity!$S$3:$T$258,MATCH(MOD(INDEX(Capacity!$V$3:$W$258,MATCH(INDEX($CF110:$HI110,1,$HN110),Capacity!$V$3:$V$258,0),2)+IO$65,255),Capacity!$S$3:$S$258,0),2)</f>
        <v>255</v>
      </c>
      <c r="IP111">
        <f>INDEX(Capacity!$S$3:$T$258,MATCH(MOD(INDEX(Capacity!$V$3:$W$258,MATCH(INDEX($CF110:$HI110,1,$HN110),Capacity!$V$3:$V$258,0),2)+IP$65,255),Capacity!$S$3:$S$258,0),2)</f>
        <v>27</v>
      </c>
      <c r="IQ111">
        <f>INDEX(Capacity!$S$3:$T$258,MATCH(MOD(INDEX(Capacity!$V$3:$W$258,MATCH(INDEX($CF110:$HI110,1,$HN110),Capacity!$V$3:$V$258,0),2)+IQ$65,255),Capacity!$S$3:$S$258,0),2)</f>
        <v>17</v>
      </c>
    </row>
    <row r="112" spans="83:251" x14ac:dyDescent="0.25">
      <c r="CE112" s="7">
        <f t="shared" si="466"/>
        <v>47</v>
      </c>
      <c r="CF112">
        <f t="shared" si="737"/>
        <v>0</v>
      </c>
      <c r="CG112">
        <f t="shared" si="738"/>
        <v>0</v>
      </c>
      <c r="CH112">
        <f t="shared" si="739"/>
        <v>0</v>
      </c>
      <c r="CI112">
        <f t="shared" si="740"/>
        <v>0</v>
      </c>
      <c r="CJ112">
        <f t="shared" si="741"/>
        <v>0</v>
      </c>
      <c r="CK112">
        <f t="shared" si="742"/>
        <v>0</v>
      </c>
      <c r="CL112">
        <f t="shared" si="743"/>
        <v>0</v>
      </c>
      <c r="CM112">
        <f t="shared" si="744"/>
        <v>0</v>
      </c>
      <c r="CN112">
        <f t="shared" si="745"/>
        <v>0</v>
      </c>
      <c r="CO112">
        <f t="shared" si="746"/>
        <v>0</v>
      </c>
      <c r="CP112">
        <f t="shared" si="747"/>
        <v>0</v>
      </c>
      <c r="CQ112">
        <f t="shared" si="748"/>
        <v>0</v>
      </c>
      <c r="CR112">
        <f t="shared" si="749"/>
        <v>0</v>
      </c>
      <c r="CS112">
        <f t="shared" si="750"/>
        <v>0</v>
      </c>
      <c r="CT112">
        <f t="shared" si="751"/>
        <v>0</v>
      </c>
      <c r="CU112">
        <f t="shared" si="752"/>
        <v>0</v>
      </c>
      <c r="CV112">
        <f t="shared" si="753"/>
        <v>0</v>
      </c>
      <c r="CW112">
        <f t="shared" si="754"/>
        <v>0</v>
      </c>
      <c r="CX112">
        <f t="shared" si="755"/>
        <v>0</v>
      </c>
      <c r="CY112">
        <f t="shared" si="756"/>
        <v>0</v>
      </c>
      <c r="CZ112">
        <f t="shared" si="757"/>
        <v>0</v>
      </c>
      <c r="DA112">
        <f t="shared" si="758"/>
        <v>0</v>
      </c>
      <c r="DB112">
        <f t="shared" si="759"/>
        <v>0</v>
      </c>
      <c r="DC112">
        <f t="shared" si="760"/>
        <v>0</v>
      </c>
      <c r="DD112">
        <f t="shared" si="761"/>
        <v>0</v>
      </c>
      <c r="DE112">
        <f t="shared" si="762"/>
        <v>0</v>
      </c>
      <c r="DF112">
        <f t="shared" si="763"/>
        <v>0</v>
      </c>
      <c r="DG112">
        <f t="shared" si="764"/>
        <v>0</v>
      </c>
      <c r="DH112">
        <f t="shared" si="765"/>
        <v>0</v>
      </c>
      <c r="DI112">
        <f t="shared" si="766"/>
        <v>0</v>
      </c>
      <c r="DJ112">
        <f t="shared" si="767"/>
        <v>0</v>
      </c>
      <c r="DK112">
        <f t="shared" si="768"/>
        <v>0</v>
      </c>
      <c r="DL112">
        <f t="shared" si="769"/>
        <v>0</v>
      </c>
      <c r="DM112">
        <f t="shared" si="770"/>
        <v>0</v>
      </c>
      <c r="DN112">
        <f t="shared" si="771"/>
        <v>0</v>
      </c>
      <c r="DO112">
        <f t="shared" si="772"/>
        <v>0</v>
      </c>
      <c r="DP112">
        <f t="shared" si="773"/>
        <v>0</v>
      </c>
      <c r="DQ112">
        <f t="shared" si="774"/>
        <v>0</v>
      </c>
      <c r="DR112">
        <f t="shared" si="775"/>
        <v>0</v>
      </c>
      <c r="DS112">
        <f t="shared" si="776"/>
        <v>0</v>
      </c>
      <c r="DT112">
        <f t="shared" si="777"/>
        <v>0</v>
      </c>
      <c r="DU112">
        <f t="shared" si="778"/>
        <v>0</v>
      </c>
      <c r="DV112">
        <f t="shared" si="779"/>
        <v>0</v>
      </c>
      <c r="DW112">
        <f t="shared" si="780"/>
        <v>0</v>
      </c>
      <c r="DX112">
        <f t="shared" si="781"/>
        <v>0</v>
      </c>
      <c r="DY112">
        <f t="shared" si="782"/>
        <v>0</v>
      </c>
      <c r="DZ112">
        <f t="shared" si="783"/>
        <v>0</v>
      </c>
      <c r="EA112">
        <f t="shared" si="784"/>
        <v>235</v>
      </c>
      <c r="EB112">
        <f t="shared" si="785"/>
        <v>235</v>
      </c>
      <c r="EC112">
        <f t="shared" si="786"/>
        <v>185</v>
      </c>
      <c r="ED112">
        <f t="shared" si="787"/>
        <v>25</v>
      </c>
      <c r="EE112">
        <f t="shared" si="788"/>
        <v>252</v>
      </c>
      <c r="EF112">
        <f t="shared" si="789"/>
        <v>112</v>
      </c>
      <c r="EG112">
        <f t="shared" si="790"/>
        <v>100</v>
      </c>
      <c r="EH112">
        <f t="shared" si="791"/>
        <v>83</v>
      </c>
      <c r="EI112">
        <f t="shared" si="792"/>
        <v>237</v>
      </c>
      <c r="EJ112">
        <f t="shared" si="793"/>
        <v>176</v>
      </c>
      <c r="EK112">
        <f t="shared" si="794"/>
        <v>170</v>
      </c>
      <c r="EL112">
        <f t="shared" si="795"/>
        <v>75</v>
      </c>
      <c r="EM112">
        <f t="shared" si="796"/>
        <v>101</v>
      </c>
      <c r="EN112">
        <f t="shared" si="797"/>
        <v>48</v>
      </c>
      <c r="EO112">
        <f t="shared" si="798"/>
        <v>151</v>
      </c>
      <c r="EP112">
        <f t="shared" si="799"/>
        <v>156</v>
      </c>
      <c r="EQ112">
        <f t="shared" si="800"/>
        <v>184</v>
      </c>
      <c r="ER112">
        <f t="shared" si="801"/>
        <v>46</v>
      </c>
      <c r="ES112">
        <f t="shared" si="802"/>
        <v>223</v>
      </c>
      <c r="ET112">
        <f t="shared" si="803"/>
        <v>200</v>
      </c>
      <c r="EU112">
        <f t="shared" si="804"/>
        <v>50</v>
      </c>
      <c r="EV112">
        <f t="shared" si="805"/>
        <v>123</v>
      </c>
      <c r="EW112">
        <f t="shared" si="806"/>
        <v>148</v>
      </c>
      <c r="EX112">
        <f t="shared" si="807"/>
        <v>51</v>
      </c>
      <c r="EY112">
        <f t="shared" si="808"/>
        <v>99</v>
      </c>
      <c r="EZ112">
        <f t="shared" si="809"/>
        <v>202</v>
      </c>
      <c r="FA112">
        <f t="shared" si="810"/>
        <v>17</v>
      </c>
      <c r="FB112">
        <f t="shared" si="811"/>
        <v>236</v>
      </c>
      <c r="FC112">
        <f t="shared" si="812"/>
        <v>17</v>
      </c>
      <c r="FD112">
        <f t="shared" si="813"/>
        <v>236</v>
      </c>
      <c r="FE112">
        <f t="shared" si="814"/>
        <v>17</v>
      </c>
      <c r="FF112">
        <f t="shared" si="815"/>
        <v>236</v>
      </c>
      <c r="FG112">
        <f t="shared" si="816"/>
        <v>17</v>
      </c>
      <c r="FH112">
        <f t="shared" si="817"/>
        <v>236</v>
      </c>
      <c r="FI112">
        <f t="shared" si="818"/>
        <v>17</v>
      </c>
      <c r="FJ112">
        <f t="shared" si="819"/>
        <v>236</v>
      </c>
      <c r="FK112">
        <f t="shared" si="820"/>
        <v>17</v>
      </c>
      <c r="FL112">
        <f t="shared" si="821"/>
        <v>236</v>
      </c>
      <c r="FM112">
        <f t="shared" si="822"/>
        <v>17</v>
      </c>
      <c r="FN112">
        <f t="shared" si="823"/>
        <v>236</v>
      </c>
      <c r="FO112">
        <f t="shared" si="824"/>
        <v>17</v>
      </c>
      <c r="FP112">
        <f t="shared" si="825"/>
        <v>236</v>
      </c>
      <c r="FQ112">
        <f t="shared" si="826"/>
        <v>17</v>
      </c>
      <c r="FR112">
        <f t="shared" si="827"/>
        <v>236</v>
      </c>
      <c r="FS112">
        <f t="shared" si="828"/>
        <v>17</v>
      </c>
      <c r="FT112">
        <f t="shared" si="829"/>
        <v>236</v>
      </c>
      <c r="FU112">
        <f t="shared" si="830"/>
        <v>17</v>
      </c>
      <c r="FV112">
        <f t="shared" si="831"/>
        <v>236</v>
      </c>
      <c r="FW112">
        <f t="shared" si="832"/>
        <v>17</v>
      </c>
      <c r="FX112">
        <f t="shared" si="833"/>
        <v>236</v>
      </c>
      <c r="FY112">
        <f t="shared" si="834"/>
        <v>17</v>
      </c>
      <c r="FZ112">
        <f t="shared" si="835"/>
        <v>236</v>
      </c>
      <c r="GA112">
        <f t="shared" si="836"/>
        <v>17</v>
      </c>
      <c r="GB112">
        <f t="shared" si="837"/>
        <v>236</v>
      </c>
      <c r="GC112">
        <f t="shared" si="838"/>
        <v>17</v>
      </c>
      <c r="GD112">
        <f t="shared" si="839"/>
        <v>236</v>
      </c>
      <c r="GE112">
        <f t="shared" si="840"/>
        <v>17</v>
      </c>
      <c r="GF112">
        <f t="shared" si="841"/>
        <v>236</v>
      </c>
      <c r="GG112">
        <f t="shared" si="842"/>
        <v>17</v>
      </c>
      <c r="GH112">
        <f t="shared" si="843"/>
        <v>236</v>
      </c>
      <c r="GI112">
        <f t="shared" si="844"/>
        <v>17</v>
      </c>
      <c r="GJ112">
        <f t="shared" si="845"/>
        <v>0</v>
      </c>
      <c r="GK112">
        <f t="shared" si="846"/>
        <v>0</v>
      </c>
      <c r="GL112">
        <f t="shared" si="847"/>
        <v>0</v>
      </c>
      <c r="GM112">
        <f t="shared" si="848"/>
        <v>0</v>
      </c>
      <c r="GN112">
        <f t="shared" si="849"/>
        <v>0</v>
      </c>
      <c r="GO112">
        <f t="shared" si="850"/>
        <v>0</v>
      </c>
      <c r="GP112">
        <f t="shared" si="851"/>
        <v>0</v>
      </c>
      <c r="GQ112">
        <f t="shared" si="852"/>
        <v>0</v>
      </c>
      <c r="GR112">
        <f t="shared" si="853"/>
        <v>0</v>
      </c>
      <c r="GS112">
        <f t="shared" si="854"/>
        <v>0</v>
      </c>
      <c r="GT112">
        <f t="shared" si="855"/>
        <v>0</v>
      </c>
      <c r="GU112">
        <f t="shared" si="856"/>
        <v>0</v>
      </c>
      <c r="GV112">
        <f t="shared" si="857"/>
        <v>0</v>
      </c>
      <c r="GW112">
        <f t="shared" si="858"/>
        <v>0</v>
      </c>
      <c r="GX112">
        <f t="shared" si="859"/>
        <v>0</v>
      </c>
      <c r="GY112">
        <f t="shared" si="860"/>
        <v>0</v>
      </c>
      <c r="GZ112">
        <f t="shared" si="861"/>
        <v>0</v>
      </c>
      <c r="HA112">
        <f t="shared" si="862"/>
        <v>0</v>
      </c>
      <c r="HB112">
        <f t="shared" si="863"/>
        <v>0</v>
      </c>
      <c r="HC112">
        <f t="shared" si="864"/>
        <v>0</v>
      </c>
      <c r="HD112">
        <f t="shared" si="865"/>
        <v>0</v>
      </c>
      <c r="HE112">
        <f t="shared" si="866"/>
        <v>0</v>
      </c>
      <c r="HF112">
        <f t="shared" si="867"/>
        <v>0</v>
      </c>
      <c r="HG112">
        <f t="shared" si="868"/>
        <v>0</v>
      </c>
      <c r="HH112">
        <f t="shared" si="869"/>
        <v>0</v>
      </c>
      <c r="HI112">
        <f t="shared" si="870"/>
        <v>0</v>
      </c>
      <c r="HK112" s="59" t="str">
        <f t="shared" si="467"/>
        <v/>
      </c>
      <c r="HN112">
        <f t="shared" si="871"/>
        <v>48</v>
      </c>
      <c r="HO112">
        <f t="shared" si="465"/>
        <v>87</v>
      </c>
      <c r="HQ112">
        <f>INDEX(Capacity!$S$3:$T$258,MATCH(MOD(INDEX(Capacity!$V$3:$W$258,MATCH(INDEX($CF111:$HI111,1,$HN111),Capacity!$V$3:$V$258,0),2)+HQ$65,255),Capacity!$S$3:$S$258,0),2)</f>
        <v>28</v>
      </c>
      <c r="HR112">
        <f>INDEX(Capacity!$S$3:$T$258,MATCH(MOD(INDEX(Capacity!$V$3:$W$258,MATCH(INDEX($CF111:$HI111,1,$HN111),Capacity!$V$3:$V$258,0),2)+HR$65,255),Capacity!$S$3:$S$258,0),2)</f>
        <v>199</v>
      </c>
      <c r="HS112">
        <f>INDEX(Capacity!$S$3:$T$258,MATCH(MOD(INDEX(Capacity!$V$3:$W$258,MATCH(INDEX($CF111:$HI111,1,$HN111),Capacity!$V$3:$V$258,0),2)+HS$65,255),Capacity!$S$3:$S$258,0),2)</f>
        <v>94</v>
      </c>
      <c r="HT112">
        <f>INDEX(Capacity!$S$3:$T$258,MATCH(MOD(INDEX(Capacity!$V$3:$W$258,MATCH(INDEX($CF111:$HI111,1,$HN111),Capacity!$V$3:$V$258,0),2)+HT$65,255),Capacity!$S$3:$S$258,0),2)</f>
        <v>136</v>
      </c>
      <c r="HU112">
        <f>INDEX(Capacity!$S$3:$T$258,MATCH(MOD(INDEX(Capacity!$V$3:$W$258,MATCH(INDEX($CF111:$HI111,1,$HN111),Capacity!$V$3:$V$258,0),2)+HU$65,255),Capacity!$S$3:$S$258,0),2)</f>
        <v>112</v>
      </c>
      <c r="HV112">
        <f>INDEX(Capacity!$S$3:$T$258,MATCH(MOD(INDEX(Capacity!$V$3:$W$258,MATCH(INDEX($CF111:$HI111,1,$HN111),Capacity!$V$3:$V$258,0),2)+HV$65,255),Capacity!$S$3:$S$258,0),2)</f>
        <v>70</v>
      </c>
      <c r="HW112">
        <f>INDEX(Capacity!$S$3:$T$258,MATCH(MOD(INDEX(Capacity!$V$3:$W$258,MATCH(INDEX($CF111:$HI111,1,$HN111),Capacity!$V$3:$V$258,0),2)+HW$65,255),Capacity!$S$3:$S$258,0),2)</f>
        <v>204</v>
      </c>
      <c r="HX112">
        <f>INDEX(Capacity!$S$3:$T$258,MATCH(MOD(INDEX(Capacity!$V$3:$W$258,MATCH(INDEX($CF111:$HI111,1,$HN111),Capacity!$V$3:$V$258,0),2)+HX$65,255),Capacity!$S$3:$S$258,0),2)</f>
        <v>161</v>
      </c>
      <c r="HY112">
        <f>INDEX(Capacity!$S$3:$T$258,MATCH(MOD(INDEX(Capacity!$V$3:$W$258,MATCH(INDEX($CF111:$HI111,1,$HN111),Capacity!$V$3:$V$258,0),2)+HY$65,255),Capacity!$S$3:$S$258,0),2)</f>
        <v>155</v>
      </c>
      <c r="HZ112">
        <f>INDEX(Capacity!$S$3:$T$258,MATCH(MOD(INDEX(Capacity!$V$3:$W$258,MATCH(INDEX($CF111:$HI111,1,$HN111),Capacity!$V$3:$V$258,0),2)+HZ$65,255),Capacity!$S$3:$S$258,0),2)</f>
        <v>223</v>
      </c>
      <c r="IA112">
        <f>INDEX(Capacity!$S$3:$T$258,MATCH(MOD(INDEX(Capacity!$V$3:$W$258,MATCH(INDEX($CF111:$HI111,1,$HN111),Capacity!$V$3:$V$258,0),2)+IA$65,255),Capacity!$S$3:$S$258,0),2)</f>
        <v>154</v>
      </c>
      <c r="IB112">
        <f>INDEX(Capacity!$S$3:$T$258,MATCH(MOD(INDEX(Capacity!$V$3:$W$258,MATCH(INDEX($CF111:$HI111,1,$HN111),Capacity!$V$3:$V$258,0),2)+IB$65,255),Capacity!$S$3:$S$258,0),2)</f>
        <v>93</v>
      </c>
      <c r="IC112">
        <f>INDEX(Capacity!$S$3:$T$258,MATCH(MOD(INDEX(Capacity!$V$3:$W$258,MATCH(INDEX($CF111:$HI111,1,$HN111),Capacity!$V$3:$V$258,0),2)+IC$65,255),Capacity!$S$3:$S$258,0),2)</f>
        <v>61</v>
      </c>
      <c r="ID112">
        <f>INDEX(Capacity!$S$3:$T$258,MATCH(MOD(INDEX(Capacity!$V$3:$W$258,MATCH(INDEX($CF111:$HI111,1,$HN111),Capacity!$V$3:$V$258,0),2)+ID$65,255),Capacity!$S$3:$S$258,0),2)</f>
        <v>103</v>
      </c>
      <c r="IE112">
        <f>INDEX(Capacity!$S$3:$T$258,MATCH(MOD(INDEX(Capacity!$V$3:$W$258,MATCH(INDEX($CF111:$HI111,1,$HN111),Capacity!$V$3:$V$258,0),2)+IE$65,255),Capacity!$S$3:$S$258,0),2)</f>
        <v>71</v>
      </c>
      <c r="IF112">
        <f>INDEX(Capacity!$S$3:$T$258,MATCH(MOD(INDEX(Capacity!$V$3:$W$258,MATCH(INDEX($CF111:$HI111,1,$HN111),Capacity!$V$3:$V$258,0),2)+IF$65,255),Capacity!$S$3:$S$258,0),2)</f>
        <v>52</v>
      </c>
      <c r="IG112">
        <f>INDEX(Capacity!$S$3:$T$258,MATCH(MOD(INDEX(Capacity!$V$3:$W$258,MATCH(INDEX($CF111:$HI111,1,$HN111),Capacity!$V$3:$V$258,0),2)+IG$65,255),Capacity!$S$3:$S$258,0),2)</f>
        <v>69</v>
      </c>
      <c r="IH112">
        <f>INDEX(Capacity!$S$3:$T$258,MATCH(MOD(INDEX(Capacity!$V$3:$W$258,MATCH(INDEX($CF111:$HI111,1,$HN111),Capacity!$V$3:$V$258,0),2)+IH$65,255),Capacity!$S$3:$S$258,0),2)</f>
        <v>174</v>
      </c>
      <c r="II112">
        <f>INDEX(Capacity!$S$3:$T$258,MATCH(MOD(INDEX(Capacity!$V$3:$W$258,MATCH(INDEX($CF111:$HI111,1,$HN111),Capacity!$V$3:$V$258,0),2)+II$65,255),Capacity!$S$3:$S$258,0),2)</f>
        <v>127</v>
      </c>
      <c r="IJ112">
        <f>INDEX(Capacity!$S$3:$T$258,MATCH(MOD(INDEX(Capacity!$V$3:$W$258,MATCH(INDEX($CF111:$HI111,1,$HN111),Capacity!$V$3:$V$258,0),2)+IJ$65,255),Capacity!$S$3:$S$258,0),2)</f>
        <v>242</v>
      </c>
      <c r="IK112">
        <f>INDEX(Capacity!$S$3:$T$258,MATCH(MOD(INDEX(Capacity!$V$3:$W$258,MATCH(INDEX($CF111:$HI111,1,$HN111),Capacity!$V$3:$V$258,0),2)+IK$65,255),Capacity!$S$3:$S$258,0),2)</f>
        <v>35</v>
      </c>
      <c r="IL112">
        <f>INDEX(Capacity!$S$3:$T$258,MATCH(MOD(INDEX(Capacity!$V$3:$W$258,MATCH(INDEX($CF111:$HI111,1,$HN111),Capacity!$V$3:$V$258,0),2)+IL$65,255),Capacity!$S$3:$S$258,0),2)</f>
        <v>27</v>
      </c>
      <c r="IM112">
        <f>INDEX(Capacity!$S$3:$T$258,MATCH(MOD(INDEX(Capacity!$V$3:$W$258,MATCH(INDEX($CF111:$HI111,1,$HN111),Capacity!$V$3:$V$258,0),2)+IM$65,255),Capacity!$S$3:$S$258,0),2)</f>
        <v>123</v>
      </c>
      <c r="IN112">
        <f>INDEX(Capacity!$S$3:$T$258,MATCH(MOD(INDEX(Capacity!$V$3:$W$258,MATCH(INDEX($CF111:$HI111,1,$HN111),Capacity!$V$3:$V$258,0),2)+IN$65,255),Capacity!$S$3:$S$258,0),2)</f>
        <v>67</v>
      </c>
      <c r="IO112">
        <f>INDEX(Capacity!$S$3:$T$258,MATCH(MOD(INDEX(Capacity!$V$3:$W$258,MATCH(INDEX($CF111:$HI111,1,$HN111),Capacity!$V$3:$V$258,0),2)+IO$65,255),Capacity!$S$3:$S$258,0),2)</f>
        <v>223</v>
      </c>
      <c r="IP112">
        <f>INDEX(Capacity!$S$3:$T$258,MATCH(MOD(INDEX(Capacity!$V$3:$W$258,MATCH(INDEX($CF111:$HI111,1,$HN111),Capacity!$V$3:$V$258,0),2)+IP$65,255),Capacity!$S$3:$S$258,0),2)</f>
        <v>99</v>
      </c>
      <c r="IQ112">
        <f>INDEX(Capacity!$S$3:$T$258,MATCH(MOD(INDEX(Capacity!$V$3:$W$258,MATCH(INDEX($CF111:$HI111,1,$HN111),Capacity!$V$3:$V$258,0),2)+IQ$65,255),Capacity!$S$3:$S$258,0),2)</f>
        <v>38</v>
      </c>
    </row>
    <row r="113" spans="83:251" x14ac:dyDescent="0.25">
      <c r="CE113" s="7">
        <f t="shared" si="466"/>
        <v>48</v>
      </c>
      <c r="CF113">
        <f t="shared" si="737"/>
        <v>0</v>
      </c>
      <c r="CG113">
        <f t="shared" si="738"/>
        <v>0</v>
      </c>
      <c r="CH113">
        <f t="shared" si="739"/>
        <v>0</v>
      </c>
      <c r="CI113">
        <f t="shared" si="740"/>
        <v>0</v>
      </c>
      <c r="CJ113">
        <f t="shared" si="741"/>
        <v>0</v>
      </c>
      <c r="CK113">
        <f t="shared" si="742"/>
        <v>0</v>
      </c>
      <c r="CL113">
        <f t="shared" si="743"/>
        <v>0</v>
      </c>
      <c r="CM113">
        <f t="shared" si="744"/>
        <v>0</v>
      </c>
      <c r="CN113">
        <f t="shared" si="745"/>
        <v>0</v>
      </c>
      <c r="CO113">
        <f t="shared" si="746"/>
        <v>0</v>
      </c>
      <c r="CP113">
        <f t="shared" si="747"/>
        <v>0</v>
      </c>
      <c r="CQ113">
        <f t="shared" si="748"/>
        <v>0</v>
      </c>
      <c r="CR113">
        <f t="shared" si="749"/>
        <v>0</v>
      </c>
      <c r="CS113">
        <f t="shared" si="750"/>
        <v>0</v>
      </c>
      <c r="CT113">
        <f t="shared" si="751"/>
        <v>0</v>
      </c>
      <c r="CU113">
        <f t="shared" si="752"/>
        <v>0</v>
      </c>
      <c r="CV113">
        <f t="shared" si="753"/>
        <v>0</v>
      </c>
      <c r="CW113">
        <f t="shared" si="754"/>
        <v>0</v>
      </c>
      <c r="CX113">
        <f t="shared" si="755"/>
        <v>0</v>
      </c>
      <c r="CY113">
        <f t="shared" si="756"/>
        <v>0</v>
      </c>
      <c r="CZ113">
        <f t="shared" si="757"/>
        <v>0</v>
      </c>
      <c r="DA113">
        <f t="shared" si="758"/>
        <v>0</v>
      </c>
      <c r="DB113">
        <f t="shared" si="759"/>
        <v>0</v>
      </c>
      <c r="DC113">
        <f t="shared" si="760"/>
        <v>0</v>
      </c>
      <c r="DD113">
        <f t="shared" si="761"/>
        <v>0</v>
      </c>
      <c r="DE113">
        <f t="shared" si="762"/>
        <v>0</v>
      </c>
      <c r="DF113">
        <f t="shared" si="763"/>
        <v>0</v>
      </c>
      <c r="DG113">
        <f t="shared" si="764"/>
        <v>0</v>
      </c>
      <c r="DH113">
        <f t="shared" si="765"/>
        <v>0</v>
      </c>
      <c r="DI113">
        <f t="shared" si="766"/>
        <v>0</v>
      </c>
      <c r="DJ113">
        <f t="shared" si="767"/>
        <v>0</v>
      </c>
      <c r="DK113">
        <f t="shared" si="768"/>
        <v>0</v>
      </c>
      <c r="DL113">
        <f t="shared" si="769"/>
        <v>0</v>
      </c>
      <c r="DM113">
        <f t="shared" si="770"/>
        <v>0</v>
      </c>
      <c r="DN113">
        <f t="shared" si="771"/>
        <v>0</v>
      </c>
      <c r="DO113">
        <f t="shared" si="772"/>
        <v>0</v>
      </c>
      <c r="DP113">
        <f t="shared" si="773"/>
        <v>0</v>
      </c>
      <c r="DQ113">
        <f t="shared" si="774"/>
        <v>0</v>
      </c>
      <c r="DR113">
        <f t="shared" si="775"/>
        <v>0</v>
      </c>
      <c r="DS113">
        <f t="shared" si="776"/>
        <v>0</v>
      </c>
      <c r="DT113">
        <f t="shared" si="777"/>
        <v>0</v>
      </c>
      <c r="DU113">
        <f t="shared" si="778"/>
        <v>0</v>
      </c>
      <c r="DV113">
        <f t="shared" si="779"/>
        <v>0</v>
      </c>
      <c r="DW113">
        <f t="shared" si="780"/>
        <v>0</v>
      </c>
      <c r="DX113">
        <f t="shared" si="781"/>
        <v>0</v>
      </c>
      <c r="DY113">
        <f t="shared" si="782"/>
        <v>0</v>
      </c>
      <c r="DZ113">
        <f t="shared" si="783"/>
        <v>0</v>
      </c>
      <c r="EA113">
        <f t="shared" si="784"/>
        <v>0</v>
      </c>
      <c r="EB113">
        <f t="shared" si="785"/>
        <v>121</v>
      </c>
      <c r="EC113">
        <f t="shared" si="786"/>
        <v>163</v>
      </c>
      <c r="ED113">
        <f t="shared" si="787"/>
        <v>56</v>
      </c>
      <c r="EE113">
        <f t="shared" si="788"/>
        <v>119</v>
      </c>
      <c r="EF113">
        <f t="shared" si="789"/>
        <v>203</v>
      </c>
      <c r="EG113">
        <f t="shared" si="790"/>
        <v>219</v>
      </c>
      <c r="EH113">
        <f t="shared" si="791"/>
        <v>16</v>
      </c>
      <c r="EI113">
        <f t="shared" si="792"/>
        <v>64</v>
      </c>
      <c r="EJ113">
        <f t="shared" si="793"/>
        <v>131</v>
      </c>
      <c r="EK113">
        <f t="shared" si="794"/>
        <v>155</v>
      </c>
      <c r="EL113">
        <f t="shared" si="795"/>
        <v>232</v>
      </c>
      <c r="EM113">
        <f t="shared" si="796"/>
        <v>120</v>
      </c>
      <c r="EN113">
        <f t="shared" si="797"/>
        <v>125</v>
      </c>
      <c r="EO113">
        <f t="shared" si="798"/>
        <v>176</v>
      </c>
      <c r="EP113">
        <f t="shared" si="799"/>
        <v>137</v>
      </c>
      <c r="EQ113">
        <f t="shared" si="800"/>
        <v>186</v>
      </c>
      <c r="ER113">
        <f t="shared" si="801"/>
        <v>10</v>
      </c>
      <c r="ES113">
        <f t="shared" si="802"/>
        <v>51</v>
      </c>
      <c r="ET113">
        <f t="shared" si="803"/>
        <v>211</v>
      </c>
      <c r="EU113">
        <f t="shared" si="804"/>
        <v>225</v>
      </c>
      <c r="EV113">
        <f t="shared" si="805"/>
        <v>99</v>
      </c>
      <c r="EW113">
        <f t="shared" si="806"/>
        <v>50</v>
      </c>
      <c r="EX113">
        <f t="shared" si="807"/>
        <v>94</v>
      </c>
      <c r="EY113">
        <f t="shared" si="808"/>
        <v>80</v>
      </c>
      <c r="EZ113">
        <f t="shared" si="809"/>
        <v>205</v>
      </c>
      <c r="FA113">
        <f t="shared" si="810"/>
        <v>20</v>
      </c>
      <c r="FB113">
        <f t="shared" si="811"/>
        <v>236</v>
      </c>
      <c r="FC113">
        <f t="shared" si="812"/>
        <v>17</v>
      </c>
      <c r="FD113">
        <f t="shared" si="813"/>
        <v>236</v>
      </c>
      <c r="FE113">
        <f t="shared" si="814"/>
        <v>17</v>
      </c>
      <c r="FF113">
        <f t="shared" si="815"/>
        <v>236</v>
      </c>
      <c r="FG113">
        <f t="shared" si="816"/>
        <v>17</v>
      </c>
      <c r="FH113">
        <f t="shared" si="817"/>
        <v>236</v>
      </c>
      <c r="FI113">
        <f t="shared" si="818"/>
        <v>17</v>
      </c>
      <c r="FJ113">
        <f t="shared" si="819"/>
        <v>236</v>
      </c>
      <c r="FK113">
        <f t="shared" si="820"/>
        <v>17</v>
      </c>
      <c r="FL113">
        <f t="shared" si="821"/>
        <v>236</v>
      </c>
      <c r="FM113">
        <f t="shared" si="822"/>
        <v>17</v>
      </c>
      <c r="FN113">
        <f t="shared" si="823"/>
        <v>236</v>
      </c>
      <c r="FO113">
        <f t="shared" si="824"/>
        <v>17</v>
      </c>
      <c r="FP113">
        <f t="shared" si="825"/>
        <v>236</v>
      </c>
      <c r="FQ113">
        <f t="shared" si="826"/>
        <v>17</v>
      </c>
      <c r="FR113">
        <f t="shared" si="827"/>
        <v>236</v>
      </c>
      <c r="FS113">
        <f t="shared" si="828"/>
        <v>17</v>
      </c>
      <c r="FT113">
        <f t="shared" si="829"/>
        <v>236</v>
      </c>
      <c r="FU113">
        <f t="shared" si="830"/>
        <v>17</v>
      </c>
      <c r="FV113">
        <f t="shared" si="831"/>
        <v>236</v>
      </c>
      <c r="FW113">
        <f t="shared" si="832"/>
        <v>17</v>
      </c>
      <c r="FX113">
        <f t="shared" si="833"/>
        <v>236</v>
      </c>
      <c r="FY113">
        <f t="shared" si="834"/>
        <v>17</v>
      </c>
      <c r="FZ113">
        <f t="shared" si="835"/>
        <v>236</v>
      </c>
      <c r="GA113">
        <f t="shared" si="836"/>
        <v>17</v>
      </c>
      <c r="GB113">
        <f t="shared" si="837"/>
        <v>236</v>
      </c>
      <c r="GC113">
        <f t="shared" si="838"/>
        <v>17</v>
      </c>
      <c r="GD113">
        <f t="shared" si="839"/>
        <v>236</v>
      </c>
      <c r="GE113">
        <f t="shared" si="840"/>
        <v>17</v>
      </c>
      <c r="GF113">
        <f t="shared" si="841"/>
        <v>236</v>
      </c>
      <c r="GG113">
        <f t="shared" si="842"/>
        <v>17</v>
      </c>
      <c r="GH113">
        <f t="shared" si="843"/>
        <v>236</v>
      </c>
      <c r="GI113">
        <f t="shared" si="844"/>
        <v>17</v>
      </c>
      <c r="GJ113">
        <f t="shared" si="845"/>
        <v>0</v>
      </c>
      <c r="GK113">
        <f t="shared" si="846"/>
        <v>0</v>
      </c>
      <c r="GL113">
        <f t="shared" si="847"/>
        <v>0</v>
      </c>
      <c r="GM113">
        <f t="shared" si="848"/>
        <v>0</v>
      </c>
      <c r="GN113">
        <f t="shared" si="849"/>
        <v>0</v>
      </c>
      <c r="GO113">
        <f t="shared" si="850"/>
        <v>0</v>
      </c>
      <c r="GP113">
        <f t="shared" si="851"/>
        <v>0</v>
      </c>
      <c r="GQ113">
        <f t="shared" si="852"/>
        <v>0</v>
      </c>
      <c r="GR113">
        <f t="shared" si="853"/>
        <v>0</v>
      </c>
      <c r="GS113">
        <f t="shared" si="854"/>
        <v>0</v>
      </c>
      <c r="GT113">
        <f t="shared" si="855"/>
        <v>0</v>
      </c>
      <c r="GU113">
        <f t="shared" si="856"/>
        <v>0</v>
      </c>
      <c r="GV113">
        <f t="shared" si="857"/>
        <v>0</v>
      </c>
      <c r="GW113">
        <f t="shared" si="858"/>
        <v>0</v>
      </c>
      <c r="GX113">
        <f t="shared" si="859"/>
        <v>0</v>
      </c>
      <c r="GY113">
        <f t="shared" si="860"/>
        <v>0</v>
      </c>
      <c r="GZ113">
        <f t="shared" si="861"/>
        <v>0</v>
      </c>
      <c r="HA113">
        <f t="shared" si="862"/>
        <v>0</v>
      </c>
      <c r="HB113">
        <f t="shared" si="863"/>
        <v>0</v>
      </c>
      <c r="HC113">
        <f t="shared" si="864"/>
        <v>0</v>
      </c>
      <c r="HD113">
        <f t="shared" si="865"/>
        <v>0</v>
      </c>
      <c r="HE113">
        <f t="shared" si="866"/>
        <v>0</v>
      </c>
      <c r="HF113">
        <f t="shared" si="867"/>
        <v>0</v>
      </c>
      <c r="HG113">
        <f t="shared" si="868"/>
        <v>0</v>
      </c>
      <c r="HH113">
        <f t="shared" si="869"/>
        <v>0</v>
      </c>
      <c r="HI113">
        <f t="shared" si="870"/>
        <v>0</v>
      </c>
      <c r="HK113" s="59" t="str">
        <f t="shared" si="467"/>
        <v/>
      </c>
      <c r="HN113">
        <f t="shared" si="871"/>
        <v>49</v>
      </c>
      <c r="HO113">
        <f t="shared" si="465"/>
        <v>86</v>
      </c>
      <c r="HQ113">
        <f>INDEX(Capacity!$S$3:$T$258,MATCH(MOD(INDEX(Capacity!$V$3:$W$258,MATCH(INDEX($CF112:$HI112,1,$HN112),Capacity!$V$3:$V$258,0),2)+HQ$65,255),Capacity!$S$3:$S$258,0),2)</f>
        <v>235</v>
      </c>
      <c r="HR113">
        <f>INDEX(Capacity!$S$3:$T$258,MATCH(MOD(INDEX(Capacity!$V$3:$W$258,MATCH(INDEX($CF112:$HI112,1,$HN112),Capacity!$V$3:$V$258,0),2)+HR$65,255),Capacity!$S$3:$S$258,0),2)</f>
        <v>146</v>
      </c>
      <c r="HS113">
        <f>INDEX(Capacity!$S$3:$T$258,MATCH(MOD(INDEX(Capacity!$V$3:$W$258,MATCH(INDEX($CF112:$HI112,1,$HN112),Capacity!$V$3:$V$258,0),2)+HS$65,255),Capacity!$S$3:$S$258,0),2)</f>
        <v>26</v>
      </c>
      <c r="HT113">
        <f>INDEX(Capacity!$S$3:$T$258,MATCH(MOD(INDEX(Capacity!$V$3:$W$258,MATCH(INDEX($CF112:$HI112,1,$HN112),Capacity!$V$3:$V$258,0),2)+HT$65,255),Capacity!$S$3:$S$258,0),2)</f>
        <v>33</v>
      </c>
      <c r="HU113">
        <f>INDEX(Capacity!$S$3:$T$258,MATCH(MOD(INDEX(Capacity!$V$3:$W$258,MATCH(INDEX($CF112:$HI112,1,$HN112),Capacity!$V$3:$V$258,0),2)+HU$65,255),Capacity!$S$3:$S$258,0),2)</f>
        <v>139</v>
      </c>
      <c r="HV113">
        <f>INDEX(Capacity!$S$3:$T$258,MATCH(MOD(INDEX(Capacity!$V$3:$W$258,MATCH(INDEX($CF112:$HI112,1,$HN112),Capacity!$V$3:$V$258,0),2)+HV$65,255),Capacity!$S$3:$S$258,0),2)</f>
        <v>187</v>
      </c>
      <c r="HW113">
        <f>INDEX(Capacity!$S$3:$T$258,MATCH(MOD(INDEX(Capacity!$V$3:$W$258,MATCH(INDEX($CF112:$HI112,1,$HN112),Capacity!$V$3:$V$258,0),2)+HW$65,255),Capacity!$S$3:$S$258,0),2)</f>
        <v>191</v>
      </c>
      <c r="HX113">
        <f>INDEX(Capacity!$S$3:$T$258,MATCH(MOD(INDEX(Capacity!$V$3:$W$258,MATCH(INDEX($CF112:$HI112,1,$HN112),Capacity!$V$3:$V$258,0),2)+HX$65,255),Capacity!$S$3:$S$258,0),2)</f>
        <v>67</v>
      </c>
      <c r="HY113">
        <f>INDEX(Capacity!$S$3:$T$258,MATCH(MOD(INDEX(Capacity!$V$3:$W$258,MATCH(INDEX($CF112:$HI112,1,$HN112),Capacity!$V$3:$V$258,0),2)+HY$65,255),Capacity!$S$3:$S$258,0),2)</f>
        <v>173</v>
      </c>
      <c r="HZ113">
        <f>INDEX(Capacity!$S$3:$T$258,MATCH(MOD(INDEX(Capacity!$V$3:$W$258,MATCH(INDEX($CF112:$HI112,1,$HN112),Capacity!$V$3:$V$258,0),2)+HZ$65,255),Capacity!$S$3:$S$258,0),2)</f>
        <v>51</v>
      </c>
      <c r="IA113">
        <f>INDEX(Capacity!$S$3:$T$258,MATCH(MOD(INDEX(Capacity!$V$3:$W$258,MATCH(INDEX($CF112:$HI112,1,$HN112),Capacity!$V$3:$V$258,0),2)+IA$65,255),Capacity!$S$3:$S$258,0),2)</f>
        <v>49</v>
      </c>
      <c r="IB113">
        <f>INDEX(Capacity!$S$3:$T$258,MATCH(MOD(INDEX(Capacity!$V$3:$W$258,MATCH(INDEX($CF112:$HI112,1,$HN112),Capacity!$V$3:$V$258,0),2)+IB$65,255),Capacity!$S$3:$S$258,0),2)</f>
        <v>163</v>
      </c>
      <c r="IC113">
        <f>INDEX(Capacity!$S$3:$T$258,MATCH(MOD(INDEX(Capacity!$V$3:$W$258,MATCH(INDEX($CF112:$HI112,1,$HN112),Capacity!$V$3:$V$258,0),2)+IC$65,255),Capacity!$S$3:$S$258,0),2)</f>
        <v>29</v>
      </c>
      <c r="ID113">
        <f>INDEX(Capacity!$S$3:$T$258,MATCH(MOD(INDEX(Capacity!$V$3:$W$258,MATCH(INDEX($CF112:$HI112,1,$HN112),Capacity!$V$3:$V$258,0),2)+ID$65,255),Capacity!$S$3:$S$258,0),2)</f>
        <v>77</v>
      </c>
      <c r="IE113">
        <f>INDEX(Capacity!$S$3:$T$258,MATCH(MOD(INDEX(Capacity!$V$3:$W$258,MATCH(INDEX($CF112:$HI112,1,$HN112),Capacity!$V$3:$V$258,0),2)+IE$65,255),Capacity!$S$3:$S$258,0),2)</f>
        <v>39</v>
      </c>
      <c r="IF113">
        <f>INDEX(Capacity!$S$3:$T$258,MATCH(MOD(INDEX(Capacity!$V$3:$W$258,MATCH(INDEX($CF112:$HI112,1,$HN112),Capacity!$V$3:$V$258,0),2)+IF$65,255),Capacity!$S$3:$S$258,0),2)</f>
        <v>21</v>
      </c>
      <c r="IG113">
        <f>INDEX(Capacity!$S$3:$T$258,MATCH(MOD(INDEX(Capacity!$V$3:$W$258,MATCH(INDEX($CF112:$HI112,1,$HN112),Capacity!$V$3:$V$258,0),2)+IG$65,255),Capacity!$S$3:$S$258,0),2)</f>
        <v>2</v>
      </c>
      <c r="IH113">
        <f>INDEX(Capacity!$S$3:$T$258,MATCH(MOD(INDEX(Capacity!$V$3:$W$258,MATCH(INDEX($CF112:$HI112,1,$HN112),Capacity!$V$3:$V$258,0),2)+IH$65,255),Capacity!$S$3:$S$258,0),2)</f>
        <v>36</v>
      </c>
      <c r="II113">
        <f>INDEX(Capacity!$S$3:$T$258,MATCH(MOD(INDEX(Capacity!$V$3:$W$258,MATCH(INDEX($CF112:$HI112,1,$HN112),Capacity!$V$3:$V$258,0),2)+II$65,255),Capacity!$S$3:$S$258,0),2)</f>
        <v>236</v>
      </c>
      <c r="IJ113">
        <f>INDEX(Capacity!$S$3:$T$258,MATCH(MOD(INDEX(Capacity!$V$3:$W$258,MATCH(INDEX($CF112:$HI112,1,$HN112),Capacity!$V$3:$V$258,0),2)+IJ$65,255),Capacity!$S$3:$S$258,0),2)</f>
        <v>27</v>
      </c>
      <c r="IK113">
        <f>INDEX(Capacity!$S$3:$T$258,MATCH(MOD(INDEX(Capacity!$V$3:$W$258,MATCH(INDEX($CF112:$HI112,1,$HN112),Capacity!$V$3:$V$258,0),2)+IK$65,255),Capacity!$S$3:$S$258,0),2)</f>
        <v>211</v>
      </c>
      <c r="IL113">
        <f>INDEX(Capacity!$S$3:$T$258,MATCH(MOD(INDEX(Capacity!$V$3:$W$258,MATCH(INDEX($CF112:$HI112,1,$HN112),Capacity!$V$3:$V$258,0),2)+IL$65,255),Capacity!$S$3:$S$258,0),2)</f>
        <v>24</v>
      </c>
      <c r="IM113">
        <f>INDEX(Capacity!$S$3:$T$258,MATCH(MOD(INDEX(Capacity!$V$3:$W$258,MATCH(INDEX($CF112:$HI112,1,$HN112),Capacity!$V$3:$V$258,0),2)+IM$65,255),Capacity!$S$3:$S$258,0),2)</f>
        <v>166</v>
      </c>
      <c r="IN113">
        <f>INDEX(Capacity!$S$3:$T$258,MATCH(MOD(INDEX(Capacity!$V$3:$W$258,MATCH(INDEX($CF112:$HI112,1,$HN112),Capacity!$V$3:$V$258,0),2)+IN$65,255),Capacity!$S$3:$S$258,0),2)</f>
        <v>109</v>
      </c>
      <c r="IO113">
        <f>INDEX(Capacity!$S$3:$T$258,MATCH(MOD(INDEX(Capacity!$V$3:$W$258,MATCH(INDEX($CF112:$HI112,1,$HN112),Capacity!$V$3:$V$258,0),2)+IO$65,255),Capacity!$S$3:$S$258,0),2)</f>
        <v>51</v>
      </c>
      <c r="IP113">
        <f>INDEX(Capacity!$S$3:$T$258,MATCH(MOD(INDEX(Capacity!$V$3:$W$258,MATCH(INDEX($CF112:$HI112,1,$HN112),Capacity!$V$3:$V$258,0),2)+IP$65,255),Capacity!$S$3:$S$258,0),2)</f>
        <v>7</v>
      </c>
      <c r="IQ113">
        <f>INDEX(Capacity!$S$3:$T$258,MATCH(MOD(INDEX(Capacity!$V$3:$W$258,MATCH(INDEX($CF112:$HI112,1,$HN112),Capacity!$V$3:$V$258,0),2)+IQ$65,255),Capacity!$S$3:$S$258,0),2)</f>
        <v>5</v>
      </c>
    </row>
    <row r="114" spans="83:251" x14ac:dyDescent="0.25">
      <c r="CE114" s="7">
        <f t="shared" si="466"/>
        <v>49</v>
      </c>
      <c r="CF114">
        <f t="shared" si="737"/>
        <v>0</v>
      </c>
      <c r="CG114">
        <f t="shared" si="738"/>
        <v>0</v>
      </c>
      <c r="CH114">
        <f t="shared" si="739"/>
        <v>0</v>
      </c>
      <c r="CI114">
        <f t="shared" si="740"/>
        <v>0</v>
      </c>
      <c r="CJ114">
        <f t="shared" si="741"/>
        <v>0</v>
      </c>
      <c r="CK114">
        <f t="shared" si="742"/>
        <v>0</v>
      </c>
      <c r="CL114">
        <f t="shared" si="743"/>
        <v>0</v>
      </c>
      <c r="CM114">
        <f t="shared" si="744"/>
        <v>0</v>
      </c>
      <c r="CN114">
        <f t="shared" si="745"/>
        <v>0</v>
      </c>
      <c r="CO114">
        <f t="shared" si="746"/>
        <v>0</v>
      </c>
      <c r="CP114">
        <f t="shared" si="747"/>
        <v>0</v>
      </c>
      <c r="CQ114">
        <f t="shared" si="748"/>
        <v>0</v>
      </c>
      <c r="CR114">
        <f t="shared" si="749"/>
        <v>0</v>
      </c>
      <c r="CS114">
        <f t="shared" si="750"/>
        <v>0</v>
      </c>
      <c r="CT114">
        <f t="shared" si="751"/>
        <v>0</v>
      </c>
      <c r="CU114">
        <f t="shared" si="752"/>
        <v>0</v>
      </c>
      <c r="CV114">
        <f t="shared" si="753"/>
        <v>0</v>
      </c>
      <c r="CW114">
        <f t="shared" si="754"/>
        <v>0</v>
      </c>
      <c r="CX114">
        <f t="shared" si="755"/>
        <v>0</v>
      </c>
      <c r="CY114">
        <f t="shared" si="756"/>
        <v>0</v>
      </c>
      <c r="CZ114">
        <f t="shared" si="757"/>
        <v>0</v>
      </c>
      <c r="DA114">
        <f t="shared" si="758"/>
        <v>0</v>
      </c>
      <c r="DB114">
        <f t="shared" si="759"/>
        <v>0</v>
      </c>
      <c r="DC114">
        <f t="shared" si="760"/>
        <v>0</v>
      </c>
      <c r="DD114">
        <f t="shared" si="761"/>
        <v>0</v>
      </c>
      <c r="DE114">
        <f t="shared" si="762"/>
        <v>0</v>
      </c>
      <c r="DF114">
        <f t="shared" si="763"/>
        <v>0</v>
      </c>
      <c r="DG114">
        <f t="shared" si="764"/>
        <v>0</v>
      </c>
      <c r="DH114">
        <f t="shared" si="765"/>
        <v>0</v>
      </c>
      <c r="DI114">
        <f t="shared" si="766"/>
        <v>0</v>
      </c>
      <c r="DJ114">
        <f t="shared" si="767"/>
        <v>0</v>
      </c>
      <c r="DK114">
        <f t="shared" si="768"/>
        <v>0</v>
      </c>
      <c r="DL114">
        <f t="shared" si="769"/>
        <v>0</v>
      </c>
      <c r="DM114">
        <f t="shared" si="770"/>
        <v>0</v>
      </c>
      <c r="DN114">
        <f t="shared" si="771"/>
        <v>0</v>
      </c>
      <c r="DO114">
        <f t="shared" si="772"/>
        <v>0</v>
      </c>
      <c r="DP114">
        <f t="shared" si="773"/>
        <v>0</v>
      </c>
      <c r="DQ114">
        <f t="shared" si="774"/>
        <v>0</v>
      </c>
      <c r="DR114">
        <f t="shared" si="775"/>
        <v>0</v>
      </c>
      <c r="DS114">
        <f t="shared" si="776"/>
        <v>0</v>
      </c>
      <c r="DT114">
        <f t="shared" si="777"/>
        <v>0</v>
      </c>
      <c r="DU114">
        <f t="shared" si="778"/>
        <v>0</v>
      </c>
      <c r="DV114">
        <f t="shared" si="779"/>
        <v>0</v>
      </c>
      <c r="DW114">
        <f t="shared" si="780"/>
        <v>0</v>
      </c>
      <c r="DX114">
        <f t="shared" si="781"/>
        <v>0</v>
      </c>
      <c r="DY114">
        <f t="shared" si="782"/>
        <v>0</v>
      </c>
      <c r="DZ114">
        <f t="shared" si="783"/>
        <v>0</v>
      </c>
      <c r="EA114">
        <f t="shared" si="784"/>
        <v>0</v>
      </c>
      <c r="EB114">
        <f t="shared" si="785"/>
        <v>0</v>
      </c>
      <c r="EC114">
        <f t="shared" si="786"/>
        <v>141</v>
      </c>
      <c r="ED114">
        <f t="shared" si="787"/>
        <v>235</v>
      </c>
      <c r="EE114">
        <f t="shared" si="788"/>
        <v>11</v>
      </c>
      <c r="EF114">
        <f t="shared" si="789"/>
        <v>50</v>
      </c>
      <c r="EG114">
        <f t="shared" si="790"/>
        <v>98</v>
      </c>
      <c r="EH114">
        <f t="shared" si="791"/>
        <v>82</v>
      </c>
      <c r="EI114">
        <f t="shared" si="792"/>
        <v>79</v>
      </c>
      <c r="EJ114">
        <f t="shared" si="793"/>
        <v>249</v>
      </c>
      <c r="EK114">
        <f t="shared" si="794"/>
        <v>223</v>
      </c>
      <c r="EL114">
        <f t="shared" si="795"/>
        <v>95</v>
      </c>
      <c r="EM114">
        <f t="shared" si="796"/>
        <v>225</v>
      </c>
      <c r="EN114">
        <f t="shared" si="797"/>
        <v>81</v>
      </c>
      <c r="EO114">
        <f t="shared" si="798"/>
        <v>92</v>
      </c>
      <c r="EP114">
        <f t="shared" si="799"/>
        <v>253</v>
      </c>
      <c r="EQ114">
        <f t="shared" si="800"/>
        <v>125</v>
      </c>
      <c r="ER114">
        <f t="shared" si="801"/>
        <v>249</v>
      </c>
      <c r="ES114">
        <f t="shared" si="802"/>
        <v>67</v>
      </c>
      <c r="ET114">
        <f t="shared" si="803"/>
        <v>85</v>
      </c>
      <c r="EU114">
        <f t="shared" si="804"/>
        <v>197</v>
      </c>
      <c r="EV114">
        <f t="shared" si="805"/>
        <v>177</v>
      </c>
      <c r="EW114">
        <f t="shared" si="806"/>
        <v>18</v>
      </c>
      <c r="EX114">
        <f t="shared" si="807"/>
        <v>203</v>
      </c>
      <c r="EY114">
        <f t="shared" si="808"/>
        <v>55</v>
      </c>
      <c r="EZ114">
        <f t="shared" si="809"/>
        <v>137</v>
      </c>
      <c r="FA114">
        <f t="shared" si="810"/>
        <v>235</v>
      </c>
      <c r="FB114">
        <f t="shared" si="811"/>
        <v>224</v>
      </c>
      <c r="FC114">
        <f t="shared" si="812"/>
        <v>17</v>
      </c>
      <c r="FD114">
        <f t="shared" si="813"/>
        <v>236</v>
      </c>
      <c r="FE114">
        <f t="shared" si="814"/>
        <v>17</v>
      </c>
      <c r="FF114">
        <f t="shared" si="815"/>
        <v>236</v>
      </c>
      <c r="FG114">
        <f t="shared" si="816"/>
        <v>17</v>
      </c>
      <c r="FH114">
        <f t="shared" si="817"/>
        <v>236</v>
      </c>
      <c r="FI114">
        <f t="shared" si="818"/>
        <v>17</v>
      </c>
      <c r="FJ114">
        <f t="shared" si="819"/>
        <v>236</v>
      </c>
      <c r="FK114">
        <f t="shared" si="820"/>
        <v>17</v>
      </c>
      <c r="FL114">
        <f t="shared" si="821"/>
        <v>236</v>
      </c>
      <c r="FM114">
        <f t="shared" si="822"/>
        <v>17</v>
      </c>
      <c r="FN114">
        <f t="shared" si="823"/>
        <v>236</v>
      </c>
      <c r="FO114">
        <f t="shared" si="824"/>
        <v>17</v>
      </c>
      <c r="FP114">
        <f t="shared" si="825"/>
        <v>236</v>
      </c>
      <c r="FQ114">
        <f t="shared" si="826"/>
        <v>17</v>
      </c>
      <c r="FR114">
        <f t="shared" si="827"/>
        <v>236</v>
      </c>
      <c r="FS114">
        <f t="shared" si="828"/>
        <v>17</v>
      </c>
      <c r="FT114">
        <f t="shared" si="829"/>
        <v>236</v>
      </c>
      <c r="FU114">
        <f t="shared" si="830"/>
        <v>17</v>
      </c>
      <c r="FV114">
        <f t="shared" si="831"/>
        <v>236</v>
      </c>
      <c r="FW114">
        <f t="shared" si="832"/>
        <v>17</v>
      </c>
      <c r="FX114">
        <f t="shared" si="833"/>
        <v>236</v>
      </c>
      <c r="FY114">
        <f t="shared" si="834"/>
        <v>17</v>
      </c>
      <c r="FZ114">
        <f t="shared" si="835"/>
        <v>236</v>
      </c>
      <c r="GA114">
        <f t="shared" si="836"/>
        <v>17</v>
      </c>
      <c r="GB114">
        <f t="shared" si="837"/>
        <v>236</v>
      </c>
      <c r="GC114">
        <f t="shared" si="838"/>
        <v>17</v>
      </c>
      <c r="GD114">
        <f t="shared" si="839"/>
        <v>236</v>
      </c>
      <c r="GE114">
        <f t="shared" si="840"/>
        <v>17</v>
      </c>
      <c r="GF114">
        <f t="shared" si="841"/>
        <v>236</v>
      </c>
      <c r="GG114">
        <f t="shared" si="842"/>
        <v>17</v>
      </c>
      <c r="GH114">
        <f t="shared" si="843"/>
        <v>236</v>
      </c>
      <c r="GI114">
        <f t="shared" si="844"/>
        <v>17</v>
      </c>
      <c r="GJ114">
        <f t="shared" si="845"/>
        <v>0</v>
      </c>
      <c r="GK114">
        <f t="shared" si="846"/>
        <v>0</v>
      </c>
      <c r="GL114">
        <f t="shared" si="847"/>
        <v>0</v>
      </c>
      <c r="GM114">
        <f t="shared" si="848"/>
        <v>0</v>
      </c>
      <c r="GN114">
        <f t="shared" si="849"/>
        <v>0</v>
      </c>
      <c r="GO114">
        <f t="shared" si="850"/>
        <v>0</v>
      </c>
      <c r="GP114">
        <f t="shared" si="851"/>
        <v>0</v>
      </c>
      <c r="GQ114">
        <f t="shared" si="852"/>
        <v>0</v>
      </c>
      <c r="GR114">
        <f t="shared" si="853"/>
        <v>0</v>
      </c>
      <c r="GS114">
        <f t="shared" si="854"/>
        <v>0</v>
      </c>
      <c r="GT114">
        <f t="shared" si="855"/>
        <v>0</v>
      </c>
      <c r="GU114">
        <f t="shared" si="856"/>
        <v>0</v>
      </c>
      <c r="GV114">
        <f t="shared" si="857"/>
        <v>0</v>
      </c>
      <c r="GW114">
        <f t="shared" si="858"/>
        <v>0</v>
      </c>
      <c r="GX114">
        <f t="shared" si="859"/>
        <v>0</v>
      </c>
      <c r="GY114">
        <f t="shared" si="860"/>
        <v>0</v>
      </c>
      <c r="GZ114">
        <f t="shared" si="861"/>
        <v>0</v>
      </c>
      <c r="HA114">
        <f t="shared" si="862"/>
        <v>0</v>
      </c>
      <c r="HB114">
        <f t="shared" si="863"/>
        <v>0</v>
      </c>
      <c r="HC114">
        <f t="shared" si="864"/>
        <v>0</v>
      </c>
      <c r="HD114">
        <f t="shared" si="865"/>
        <v>0</v>
      </c>
      <c r="HE114">
        <f t="shared" si="866"/>
        <v>0</v>
      </c>
      <c r="HF114">
        <f t="shared" si="867"/>
        <v>0</v>
      </c>
      <c r="HG114">
        <f t="shared" si="868"/>
        <v>0</v>
      </c>
      <c r="HH114">
        <f t="shared" si="869"/>
        <v>0</v>
      </c>
      <c r="HI114">
        <f t="shared" si="870"/>
        <v>0</v>
      </c>
      <c r="HK114" s="59" t="str">
        <f t="shared" si="467"/>
        <v/>
      </c>
      <c r="HN114">
        <f t="shared" si="871"/>
        <v>50</v>
      </c>
      <c r="HO114">
        <f t="shared" si="465"/>
        <v>85</v>
      </c>
      <c r="HQ114">
        <f>INDEX(Capacity!$S$3:$T$258,MATCH(MOD(INDEX(Capacity!$V$3:$W$258,MATCH(INDEX($CF113:$HI113,1,$HN113),Capacity!$V$3:$V$258,0),2)+HQ$65,255),Capacity!$S$3:$S$258,0),2)</f>
        <v>121</v>
      </c>
      <c r="HR114">
        <f>INDEX(Capacity!$S$3:$T$258,MATCH(MOD(INDEX(Capacity!$V$3:$W$258,MATCH(INDEX($CF113:$HI113,1,$HN113),Capacity!$V$3:$V$258,0),2)+HR$65,255),Capacity!$S$3:$S$258,0),2)</f>
        <v>46</v>
      </c>
      <c r="HS114">
        <f>INDEX(Capacity!$S$3:$T$258,MATCH(MOD(INDEX(Capacity!$V$3:$W$258,MATCH(INDEX($CF113:$HI113,1,$HN113),Capacity!$V$3:$V$258,0),2)+HS$65,255),Capacity!$S$3:$S$258,0),2)</f>
        <v>211</v>
      </c>
      <c r="HT114">
        <f>INDEX(Capacity!$S$3:$T$258,MATCH(MOD(INDEX(Capacity!$V$3:$W$258,MATCH(INDEX($CF113:$HI113,1,$HN113),Capacity!$V$3:$V$258,0),2)+HT$65,255),Capacity!$S$3:$S$258,0),2)</f>
        <v>124</v>
      </c>
      <c r="HU114">
        <f>INDEX(Capacity!$S$3:$T$258,MATCH(MOD(INDEX(Capacity!$V$3:$W$258,MATCH(INDEX($CF113:$HI113,1,$HN113),Capacity!$V$3:$V$258,0),2)+HU$65,255),Capacity!$S$3:$S$258,0),2)</f>
        <v>249</v>
      </c>
      <c r="HV114">
        <f>INDEX(Capacity!$S$3:$T$258,MATCH(MOD(INDEX(Capacity!$V$3:$W$258,MATCH(INDEX($CF113:$HI113,1,$HN113),Capacity!$V$3:$V$258,0),2)+HV$65,255),Capacity!$S$3:$S$258,0),2)</f>
        <v>185</v>
      </c>
      <c r="HW114">
        <f>INDEX(Capacity!$S$3:$T$258,MATCH(MOD(INDEX(Capacity!$V$3:$W$258,MATCH(INDEX($CF113:$HI113,1,$HN113),Capacity!$V$3:$V$258,0),2)+HW$65,255),Capacity!$S$3:$S$258,0),2)</f>
        <v>66</v>
      </c>
      <c r="HX114">
        <f>INDEX(Capacity!$S$3:$T$258,MATCH(MOD(INDEX(Capacity!$V$3:$W$258,MATCH(INDEX($CF113:$HI113,1,$HN113),Capacity!$V$3:$V$258,0),2)+HX$65,255),Capacity!$S$3:$S$258,0),2)</f>
        <v>15</v>
      </c>
      <c r="HY114">
        <f>INDEX(Capacity!$S$3:$T$258,MATCH(MOD(INDEX(Capacity!$V$3:$W$258,MATCH(INDEX($CF113:$HI113,1,$HN113),Capacity!$V$3:$V$258,0),2)+HY$65,255),Capacity!$S$3:$S$258,0),2)</f>
        <v>122</v>
      </c>
      <c r="HZ114">
        <f>INDEX(Capacity!$S$3:$T$258,MATCH(MOD(INDEX(Capacity!$V$3:$W$258,MATCH(INDEX($CF113:$HI113,1,$HN113),Capacity!$V$3:$V$258,0),2)+HZ$65,255),Capacity!$S$3:$S$258,0),2)</f>
        <v>68</v>
      </c>
      <c r="IA114">
        <f>INDEX(Capacity!$S$3:$T$258,MATCH(MOD(INDEX(Capacity!$V$3:$W$258,MATCH(INDEX($CF113:$HI113,1,$HN113),Capacity!$V$3:$V$258,0),2)+IA$65,255),Capacity!$S$3:$S$258,0),2)</f>
        <v>183</v>
      </c>
      <c r="IB114">
        <f>INDEX(Capacity!$S$3:$T$258,MATCH(MOD(INDEX(Capacity!$V$3:$W$258,MATCH(INDEX($CF113:$HI113,1,$HN113),Capacity!$V$3:$V$258,0),2)+IB$65,255),Capacity!$S$3:$S$258,0),2)</f>
        <v>153</v>
      </c>
      <c r="IC114">
        <f>INDEX(Capacity!$S$3:$T$258,MATCH(MOD(INDEX(Capacity!$V$3:$W$258,MATCH(INDEX($CF113:$HI113,1,$HN113),Capacity!$V$3:$V$258,0),2)+IC$65,255),Capacity!$S$3:$S$258,0),2)</f>
        <v>44</v>
      </c>
      <c r="ID114">
        <f>INDEX(Capacity!$S$3:$T$258,MATCH(MOD(INDEX(Capacity!$V$3:$W$258,MATCH(INDEX($CF113:$HI113,1,$HN113),Capacity!$V$3:$V$258,0),2)+ID$65,255),Capacity!$S$3:$S$258,0),2)</f>
        <v>236</v>
      </c>
      <c r="IE114">
        <f>INDEX(Capacity!$S$3:$T$258,MATCH(MOD(INDEX(Capacity!$V$3:$W$258,MATCH(INDEX($CF113:$HI113,1,$HN113),Capacity!$V$3:$V$258,0),2)+IE$65,255),Capacity!$S$3:$S$258,0),2)</f>
        <v>116</v>
      </c>
      <c r="IF114">
        <f>INDEX(Capacity!$S$3:$T$258,MATCH(MOD(INDEX(Capacity!$V$3:$W$258,MATCH(INDEX($CF113:$HI113,1,$HN113),Capacity!$V$3:$V$258,0),2)+IF$65,255),Capacity!$S$3:$S$258,0),2)</f>
        <v>199</v>
      </c>
      <c r="IG114">
        <f>INDEX(Capacity!$S$3:$T$258,MATCH(MOD(INDEX(Capacity!$V$3:$W$258,MATCH(INDEX($CF113:$HI113,1,$HN113),Capacity!$V$3:$V$258,0),2)+IG$65,255),Capacity!$S$3:$S$258,0),2)</f>
        <v>243</v>
      </c>
      <c r="IH114">
        <f>INDEX(Capacity!$S$3:$T$258,MATCH(MOD(INDEX(Capacity!$V$3:$W$258,MATCH(INDEX($CF113:$HI113,1,$HN113),Capacity!$V$3:$V$258,0),2)+IH$65,255),Capacity!$S$3:$S$258,0),2)</f>
        <v>112</v>
      </c>
      <c r="II114">
        <f>INDEX(Capacity!$S$3:$T$258,MATCH(MOD(INDEX(Capacity!$V$3:$W$258,MATCH(INDEX($CF113:$HI113,1,$HN113),Capacity!$V$3:$V$258,0),2)+II$65,255),Capacity!$S$3:$S$258,0),2)</f>
        <v>134</v>
      </c>
      <c r="IJ114">
        <f>INDEX(Capacity!$S$3:$T$258,MATCH(MOD(INDEX(Capacity!$V$3:$W$258,MATCH(INDEX($CF113:$HI113,1,$HN113),Capacity!$V$3:$V$258,0),2)+IJ$65,255),Capacity!$S$3:$S$258,0),2)</f>
        <v>36</v>
      </c>
      <c r="IK114">
        <f>INDEX(Capacity!$S$3:$T$258,MATCH(MOD(INDEX(Capacity!$V$3:$W$258,MATCH(INDEX($CF113:$HI113,1,$HN113),Capacity!$V$3:$V$258,0),2)+IK$65,255),Capacity!$S$3:$S$258,0),2)</f>
        <v>210</v>
      </c>
      <c r="IL114">
        <f>INDEX(Capacity!$S$3:$T$258,MATCH(MOD(INDEX(Capacity!$V$3:$W$258,MATCH(INDEX($CF113:$HI113,1,$HN113),Capacity!$V$3:$V$258,0),2)+IL$65,255),Capacity!$S$3:$S$258,0),2)</f>
        <v>32</v>
      </c>
      <c r="IM114">
        <f>INDEX(Capacity!$S$3:$T$258,MATCH(MOD(INDEX(Capacity!$V$3:$W$258,MATCH(INDEX($CF113:$HI113,1,$HN113),Capacity!$V$3:$V$258,0),2)+IM$65,255),Capacity!$S$3:$S$258,0),2)</f>
        <v>149</v>
      </c>
      <c r="IN114">
        <f>INDEX(Capacity!$S$3:$T$258,MATCH(MOD(INDEX(Capacity!$V$3:$W$258,MATCH(INDEX($CF113:$HI113,1,$HN113),Capacity!$V$3:$V$258,0),2)+IN$65,255),Capacity!$S$3:$S$258,0),2)</f>
        <v>103</v>
      </c>
      <c r="IO114">
        <f>INDEX(Capacity!$S$3:$T$258,MATCH(MOD(INDEX(Capacity!$V$3:$W$258,MATCH(INDEX($CF113:$HI113,1,$HN113),Capacity!$V$3:$V$258,0),2)+IO$65,255),Capacity!$S$3:$S$258,0),2)</f>
        <v>68</v>
      </c>
      <c r="IP114">
        <f>INDEX(Capacity!$S$3:$T$258,MATCH(MOD(INDEX(Capacity!$V$3:$W$258,MATCH(INDEX($CF113:$HI113,1,$HN113),Capacity!$V$3:$V$258,0),2)+IP$65,255),Capacity!$S$3:$S$258,0),2)</f>
        <v>255</v>
      </c>
      <c r="IQ114">
        <f>INDEX(Capacity!$S$3:$T$258,MATCH(MOD(INDEX(Capacity!$V$3:$W$258,MATCH(INDEX($CF113:$HI113,1,$HN113),Capacity!$V$3:$V$258,0),2)+IQ$65,255),Capacity!$S$3:$S$258,0),2)</f>
        <v>12</v>
      </c>
    </row>
    <row r="115" spans="83:251" x14ac:dyDescent="0.25">
      <c r="CE115" s="7">
        <f t="shared" si="466"/>
        <v>50</v>
      </c>
      <c r="CF115">
        <f t="shared" si="737"/>
        <v>0</v>
      </c>
      <c r="CG115">
        <f t="shared" si="738"/>
        <v>0</v>
      </c>
      <c r="CH115">
        <f t="shared" si="739"/>
        <v>0</v>
      </c>
      <c r="CI115">
        <f t="shared" si="740"/>
        <v>0</v>
      </c>
      <c r="CJ115">
        <f t="shared" si="741"/>
        <v>0</v>
      </c>
      <c r="CK115">
        <f t="shared" si="742"/>
        <v>0</v>
      </c>
      <c r="CL115">
        <f t="shared" si="743"/>
        <v>0</v>
      </c>
      <c r="CM115">
        <f t="shared" si="744"/>
        <v>0</v>
      </c>
      <c r="CN115">
        <f t="shared" si="745"/>
        <v>0</v>
      </c>
      <c r="CO115">
        <f t="shared" si="746"/>
        <v>0</v>
      </c>
      <c r="CP115">
        <f t="shared" si="747"/>
        <v>0</v>
      </c>
      <c r="CQ115">
        <f t="shared" si="748"/>
        <v>0</v>
      </c>
      <c r="CR115">
        <f t="shared" si="749"/>
        <v>0</v>
      </c>
      <c r="CS115">
        <f t="shared" si="750"/>
        <v>0</v>
      </c>
      <c r="CT115">
        <f t="shared" si="751"/>
        <v>0</v>
      </c>
      <c r="CU115">
        <f t="shared" si="752"/>
        <v>0</v>
      </c>
      <c r="CV115">
        <f t="shared" si="753"/>
        <v>0</v>
      </c>
      <c r="CW115">
        <f t="shared" si="754"/>
        <v>0</v>
      </c>
      <c r="CX115">
        <f t="shared" si="755"/>
        <v>0</v>
      </c>
      <c r="CY115">
        <f t="shared" si="756"/>
        <v>0</v>
      </c>
      <c r="CZ115">
        <f t="shared" si="757"/>
        <v>0</v>
      </c>
      <c r="DA115">
        <f t="shared" si="758"/>
        <v>0</v>
      </c>
      <c r="DB115">
        <f t="shared" si="759"/>
        <v>0</v>
      </c>
      <c r="DC115">
        <f t="shared" si="760"/>
        <v>0</v>
      </c>
      <c r="DD115">
        <f t="shared" si="761"/>
        <v>0</v>
      </c>
      <c r="DE115">
        <f t="shared" si="762"/>
        <v>0</v>
      </c>
      <c r="DF115">
        <f t="shared" si="763"/>
        <v>0</v>
      </c>
      <c r="DG115">
        <f t="shared" si="764"/>
        <v>0</v>
      </c>
      <c r="DH115">
        <f t="shared" si="765"/>
        <v>0</v>
      </c>
      <c r="DI115">
        <f t="shared" si="766"/>
        <v>0</v>
      </c>
      <c r="DJ115">
        <f t="shared" si="767"/>
        <v>0</v>
      </c>
      <c r="DK115">
        <f t="shared" si="768"/>
        <v>0</v>
      </c>
      <c r="DL115">
        <f t="shared" si="769"/>
        <v>0</v>
      </c>
      <c r="DM115">
        <f t="shared" si="770"/>
        <v>0</v>
      </c>
      <c r="DN115">
        <f t="shared" si="771"/>
        <v>0</v>
      </c>
      <c r="DO115">
        <f t="shared" si="772"/>
        <v>0</v>
      </c>
      <c r="DP115">
        <f t="shared" si="773"/>
        <v>0</v>
      </c>
      <c r="DQ115">
        <f t="shared" si="774"/>
        <v>0</v>
      </c>
      <c r="DR115">
        <f t="shared" si="775"/>
        <v>0</v>
      </c>
      <c r="DS115">
        <f t="shared" si="776"/>
        <v>0</v>
      </c>
      <c r="DT115">
        <f t="shared" si="777"/>
        <v>0</v>
      </c>
      <c r="DU115">
        <f t="shared" si="778"/>
        <v>0</v>
      </c>
      <c r="DV115">
        <f t="shared" si="779"/>
        <v>0</v>
      </c>
      <c r="DW115">
        <f t="shared" si="780"/>
        <v>0</v>
      </c>
      <c r="DX115">
        <f t="shared" si="781"/>
        <v>0</v>
      </c>
      <c r="DY115">
        <f t="shared" si="782"/>
        <v>0</v>
      </c>
      <c r="DZ115">
        <f t="shared" si="783"/>
        <v>0</v>
      </c>
      <c r="EA115">
        <f t="shared" si="784"/>
        <v>0</v>
      </c>
      <c r="EB115">
        <f t="shared" si="785"/>
        <v>0</v>
      </c>
      <c r="EC115">
        <f t="shared" si="786"/>
        <v>0</v>
      </c>
      <c r="ED115">
        <f t="shared" si="787"/>
        <v>151</v>
      </c>
      <c r="EE115">
        <f t="shared" si="788"/>
        <v>201</v>
      </c>
      <c r="EF115">
        <f t="shared" si="789"/>
        <v>35</v>
      </c>
      <c r="EG115">
        <f t="shared" si="790"/>
        <v>108</v>
      </c>
      <c r="EH115">
        <f t="shared" si="791"/>
        <v>147</v>
      </c>
      <c r="EI115">
        <f t="shared" si="792"/>
        <v>216</v>
      </c>
      <c r="EJ115">
        <f t="shared" si="793"/>
        <v>64</v>
      </c>
      <c r="EK115">
        <f t="shared" si="794"/>
        <v>38</v>
      </c>
      <c r="EL115">
        <f t="shared" si="795"/>
        <v>32</v>
      </c>
      <c r="EM115">
        <f t="shared" si="796"/>
        <v>181</v>
      </c>
      <c r="EN115">
        <f t="shared" si="797"/>
        <v>121</v>
      </c>
      <c r="EO115">
        <f t="shared" si="798"/>
        <v>120</v>
      </c>
      <c r="EP115">
        <f t="shared" si="799"/>
        <v>149</v>
      </c>
      <c r="EQ115">
        <f t="shared" si="800"/>
        <v>17</v>
      </c>
      <c r="ER115">
        <f t="shared" si="801"/>
        <v>113</v>
      </c>
      <c r="ES115">
        <f t="shared" si="802"/>
        <v>104</v>
      </c>
      <c r="ET115">
        <f t="shared" si="803"/>
        <v>137</v>
      </c>
      <c r="EU115">
        <f t="shared" si="804"/>
        <v>174</v>
      </c>
      <c r="EV115">
        <f t="shared" si="805"/>
        <v>232</v>
      </c>
      <c r="EW115">
        <f t="shared" si="806"/>
        <v>252</v>
      </c>
      <c r="EX115">
        <f t="shared" si="807"/>
        <v>34</v>
      </c>
      <c r="EY115">
        <f t="shared" si="808"/>
        <v>210</v>
      </c>
      <c r="EZ115">
        <f t="shared" si="809"/>
        <v>107</v>
      </c>
      <c r="FA115">
        <f t="shared" si="810"/>
        <v>148</v>
      </c>
      <c r="FB115">
        <f t="shared" si="811"/>
        <v>6</v>
      </c>
      <c r="FC115">
        <f t="shared" si="812"/>
        <v>220</v>
      </c>
      <c r="FD115">
        <f t="shared" si="813"/>
        <v>236</v>
      </c>
      <c r="FE115">
        <f t="shared" si="814"/>
        <v>17</v>
      </c>
      <c r="FF115">
        <f t="shared" si="815"/>
        <v>236</v>
      </c>
      <c r="FG115">
        <f t="shared" si="816"/>
        <v>17</v>
      </c>
      <c r="FH115">
        <f t="shared" si="817"/>
        <v>236</v>
      </c>
      <c r="FI115">
        <f t="shared" si="818"/>
        <v>17</v>
      </c>
      <c r="FJ115">
        <f t="shared" si="819"/>
        <v>236</v>
      </c>
      <c r="FK115">
        <f t="shared" si="820"/>
        <v>17</v>
      </c>
      <c r="FL115">
        <f t="shared" si="821"/>
        <v>236</v>
      </c>
      <c r="FM115">
        <f t="shared" si="822"/>
        <v>17</v>
      </c>
      <c r="FN115">
        <f t="shared" si="823"/>
        <v>236</v>
      </c>
      <c r="FO115">
        <f t="shared" si="824"/>
        <v>17</v>
      </c>
      <c r="FP115">
        <f t="shared" si="825"/>
        <v>236</v>
      </c>
      <c r="FQ115">
        <f t="shared" si="826"/>
        <v>17</v>
      </c>
      <c r="FR115">
        <f t="shared" si="827"/>
        <v>236</v>
      </c>
      <c r="FS115">
        <f t="shared" si="828"/>
        <v>17</v>
      </c>
      <c r="FT115">
        <f t="shared" si="829"/>
        <v>236</v>
      </c>
      <c r="FU115">
        <f t="shared" si="830"/>
        <v>17</v>
      </c>
      <c r="FV115">
        <f t="shared" si="831"/>
        <v>236</v>
      </c>
      <c r="FW115">
        <f t="shared" si="832"/>
        <v>17</v>
      </c>
      <c r="FX115">
        <f t="shared" si="833"/>
        <v>236</v>
      </c>
      <c r="FY115">
        <f t="shared" si="834"/>
        <v>17</v>
      </c>
      <c r="FZ115">
        <f t="shared" si="835"/>
        <v>236</v>
      </c>
      <c r="GA115">
        <f t="shared" si="836"/>
        <v>17</v>
      </c>
      <c r="GB115">
        <f t="shared" si="837"/>
        <v>236</v>
      </c>
      <c r="GC115">
        <f t="shared" si="838"/>
        <v>17</v>
      </c>
      <c r="GD115">
        <f t="shared" si="839"/>
        <v>236</v>
      </c>
      <c r="GE115">
        <f t="shared" si="840"/>
        <v>17</v>
      </c>
      <c r="GF115">
        <f t="shared" si="841"/>
        <v>236</v>
      </c>
      <c r="GG115">
        <f t="shared" si="842"/>
        <v>17</v>
      </c>
      <c r="GH115">
        <f t="shared" si="843"/>
        <v>236</v>
      </c>
      <c r="GI115">
        <f t="shared" si="844"/>
        <v>17</v>
      </c>
      <c r="GJ115">
        <f t="shared" si="845"/>
        <v>0</v>
      </c>
      <c r="GK115">
        <f t="shared" si="846"/>
        <v>0</v>
      </c>
      <c r="GL115">
        <f t="shared" si="847"/>
        <v>0</v>
      </c>
      <c r="GM115">
        <f t="shared" si="848"/>
        <v>0</v>
      </c>
      <c r="GN115">
        <f t="shared" si="849"/>
        <v>0</v>
      </c>
      <c r="GO115">
        <f t="shared" si="850"/>
        <v>0</v>
      </c>
      <c r="GP115">
        <f t="shared" si="851"/>
        <v>0</v>
      </c>
      <c r="GQ115">
        <f t="shared" si="852"/>
        <v>0</v>
      </c>
      <c r="GR115">
        <f t="shared" si="853"/>
        <v>0</v>
      </c>
      <c r="GS115">
        <f t="shared" si="854"/>
        <v>0</v>
      </c>
      <c r="GT115">
        <f t="shared" si="855"/>
        <v>0</v>
      </c>
      <c r="GU115">
        <f t="shared" si="856"/>
        <v>0</v>
      </c>
      <c r="GV115">
        <f t="shared" si="857"/>
        <v>0</v>
      </c>
      <c r="GW115">
        <f t="shared" si="858"/>
        <v>0</v>
      </c>
      <c r="GX115">
        <f t="shared" si="859"/>
        <v>0</v>
      </c>
      <c r="GY115">
        <f t="shared" si="860"/>
        <v>0</v>
      </c>
      <c r="GZ115">
        <f t="shared" si="861"/>
        <v>0</v>
      </c>
      <c r="HA115">
        <f t="shared" si="862"/>
        <v>0</v>
      </c>
      <c r="HB115">
        <f t="shared" si="863"/>
        <v>0</v>
      </c>
      <c r="HC115">
        <f t="shared" si="864"/>
        <v>0</v>
      </c>
      <c r="HD115">
        <f t="shared" si="865"/>
        <v>0</v>
      </c>
      <c r="HE115">
        <f t="shared" si="866"/>
        <v>0</v>
      </c>
      <c r="HF115">
        <f t="shared" si="867"/>
        <v>0</v>
      </c>
      <c r="HG115">
        <f t="shared" si="868"/>
        <v>0</v>
      </c>
      <c r="HH115">
        <f t="shared" si="869"/>
        <v>0</v>
      </c>
      <c r="HI115">
        <f t="shared" si="870"/>
        <v>0</v>
      </c>
      <c r="HK115" s="59" t="str">
        <f t="shared" si="467"/>
        <v/>
      </c>
      <c r="HN115">
        <f t="shared" si="871"/>
        <v>51</v>
      </c>
      <c r="HO115">
        <f t="shared" si="465"/>
        <v>84</v>
      </c>
      <c r="HQ115">
        <f>INDEX(Capacity!$S$3:$T$258,MATCH(MOD(INDEX(Capacity!$V$3:$W$258,MATCH(INDEX($CF114:$HI114,1,$HN114),Capacity!$V$3:$V$258,0),2)+HQ$65,255),Capacity!$S$3:$S$258,0),2)</f>
        <v>141</v>
      </c>
      <c r="HR115">
        <f>INDEX(Capacity!$S$3:$T$258,MATCH(MOD(INDEX(Capacity!$V$3:$W$258,MATCH(INDEX($CF114:$HI114,1,$HN114),Capacity!$V$3:$V$258,0),2)+HR$65,255),Capacity!$S$3:$S$258,0),2)</f>
        <v>124</v>
      </c>
      <c r="HS115">
        <f>INDEX(Capacity!$S$3:$T$258,MATCH(MOD(INDEX(Capacity!$V$3:$W$258,MATCH(INDEX($CF114:$HI114,1,$HN114),Capacity!$V$3:$V$258,0),2)+HS$65,255),Capacity!$S$3:$S$258,0),2)</f>
        <v>194</v>
      </c>
      <c r="HT115">
        <f>INDEX(Capacity!$S$3:$T$258,MATCH(MOD(INDEX(Capacity!$V$3:$W$258,MATCH(INDEX($CF114:$HI114,1,$HN114),Capacity!$V$3:$V$258,0),2)+HT$65,255),Capacity!$S$3:$S$258,0),2)</f>
        <v>17</v>
      </c>
      <c r="HU115">
        <f>INDEX(Capacity!$S$3:$T$258,MATCH(MOD(INDEX(Capacity!$V$3:$W$258,MATCH(INDEX($CF114:$HI114,1,$HN114),Capacity!$V$3:$V$258,0),2)+HU$65,255),Capacity!$S$3:$S$258,0),2)</f>
        <v>14</v>
      </c>
      <c r="HV115">
        <f>INDEX(Capacity!$S$3:$T$258,MATCH(MOD(INDEX(Capacity!$V$3:$W$258,MATCH(INDEX($CF114:$HI114,1,$HN114),Capacity!$V$3:$V$258,0),2)+HV$65,255),Capacity!$S$3:$S$258,0),2)</f>
        <v>193</v>
      </c>
      <c r="HW115">
        <f>INDEX(Capacity!$S$3:$T$258,MATCH(MOD(INDEX(Capacity!$V$3:$W$258,MATCH(INDEX($CF114:$HI114,1,$HN114),Capacity!$V$3:$V$258,0),2)+HW$65,255),Capacity!$S$3:$S$258,0),2)</f>
        <v>151</v>
      </c>
      <c r="HX115">
        <f>INDEX(Capacity!$S$3:$T$258,MATCH(MOD(INDEX(Capacity!$V$3:$W$258,MATCH(INDEX($CF114:$HI114,1,$HN114),Capacity!$V$3:$V$258,0),2)+HX$65,255),Capacity!$S$3:$S$258,0),2)</f>
        <v>185</v>
      </c>
      <c r="HY115">
        <f>INDEX(Capacity!$S$3:$T$258,MATCH(MOD(INDEX(Capacity!$V$3:$W$258,MATCH(INDEX($CF114:$HI114,1,$HN114),Capacity!$V$3:$V$258,0),2)+HY$65,255),Capacity!$S$3:$S$258,0),2)</f>
        <v>249</v>
      </c>
      <c r="HZ115">
        <f>INDEX(Capacity!$S$3:$T$258,MATCH(MOD(INDEX(Capacity!$V$3:$W$258,MATCH(INDEX($CF114:$HI114,1,$HN114),Capacity!$V$3:$V$258,0),2)+HZ$65,255),Capacity!$S$3:$S$258,0),2)</f>
        <v>127</v>
      </c>
      <c r="IA115">
        <f>INDEX(Capacity!$S$3:$T$258,MATCH(MOD(INDEX(Capacity!$V$3:$W$258,MATCH(INDEX($CF114:$HI114,1,$HN114),Capacity!$V$3:$V$258,0),2)+IA$65,255),Capacity!$S$3:$S$258,0),2)</f>
        <v>84</v>
      </c>
      <c r="IB115">
        <f>INDEX(Capacity!$S$3:$T$258,MATCH(MOD(INDEX(Capacity!$V$3:$W$258,MATCH(INDEX($CF114:$HI114,1,$HN114),Capacity!$V$3:$V$258,0),2)+IB$65,255),Capacity!$S$3:$S$258,0),2)</f>
        <v>40</v>
      </c>
      <c r="IC115">
        <f>INDEX(Capacity!$S$3:$T$258,MATCH(MOD(INDEX(Capacity!$V$3:$W$258,MATCH(INDEX($CF114:$HI114,1,$HN114),Capacity!$V$3:$V$258,0),2)+IC$65,255),Capacity!$S$3:$S$258,0),2)</f>
        <v>36</v>
      </c>
      <c r="ID115">
        <f>INDEX(Capacity!$S$3:$T$258,MATCH(MOD(INDEX(Capacity!$V$3:$W$258,MATCH(INDEX($CF114:$HI114,1,$HN114),Capacity!$V$3:$V$258,0),2)+ID$65,255),Capacity!$S$3:$S$258,0),2)</f>
        <v>104</v>
      </c>
      <c r="IE115">
        <f>INDEX(Capacity!$S$3:$T$258,MATCH(MOD(INDEX(Capacity!$V$3:$W$258,MATCH(INDEX($CF114:$HI114,1,$HN114),Capacity!$V$3:$V$258,0),2)+IE$65,255),Capacity!$S$3:$S$258,0),2)</f>
        <v>108</v>
      </c>
      <c r="IF115">
        <f>INDEX(Capacity!$S$3:$T$258,MATCH(MOD(INDEX(Capacity!$V$3:$W$258,MATCH(INDEX($CF114:$HI114,1,$HN114),Capacity!$V$3:$V$258,0),2)+IF$65,255),Capacity!$S$3:$S$258,0),2)</f>
        <v>136</v>
      </c>
      <c r="IG115">
        <f>INDEX(Capacity!$S$3:$T$258,MATCH(MOD(INDEX(Capacity!$V$3:$W$258,MATCH(INDEX($CF114:$HI114,1,$HN114),Capacity!$V$3:$V$258,0),2)+IG$65,255),Capacity!$S$3:$S$258,0),2)</f>
        <v>43</v>
      </c>
      <c r="IH115">
        <f>INDEX(Capacity!$S$3:$T$258,MATCH(MOD(INDEX(Capacity!$V$3:$W$258,MATCH(INDEX($CF114:$HI114,1,$HN114),Capacity!$V$3:$V$258,0),2)+IH$65,255),Capacity!$S$3:$S$258,0),2)</f>
        <v>220</v>
      </c>
      <c r="II115">
        <f>INDEX(Capacity!$S$3:$T$258,MATCH(MOD(INDEX(Capacity!$V$3:$W$258,MATCH(INDEX($CF114:$HI114,1,$HN114),Capacity!$V$3:$V$258,0),2)+II$65,255),Capacity!$S$3:$S$258,0),2)</f>
        <v>107</v>
      </c>
      <c r="IJ115">
        <f>INDEX(Capacity!$S$3:$T$258,MATCH(MOD(INDEX(Capacity!$V$3:$W$258,MATCH(INDEX($CF114:$HI114,1,$HN114),Capacity!$V$3:$V$258,0),2)+IJ$65,255),Capacity!$S$3:$S$258,0),2)</f>
        <v>89</v>
      </c>
      <c r="IK115">
        <f>INDEX(Capacity!$S$3:$T$258,MATCH(MOD(INDEX(Capacity!$V$3:$W$258,MATCH(INDEX($CF114:$HI114,1,$HN114),Capacity!$V$3:$V$258,0),2)+IK$65,255),Capacity!$S$3:$S$258,0),2)</f>
        <v>238</v>
      </c>
      <c r="IL115">
        <f>INDEX(Capacity!$S$3:$T$258,MATCH(MOD(INDEX(Capacity!$V$3:$W$258,MATCH(INDEX($CF114:$HI114,1,$HN114),Capacity!$V$3:$V$258,0),2)+IL$65,255),Capacity!$S$3:$S$258,0),2)</f>
        <v>233</v>
      </c>
      <c r="IM115">
        <f>INDEX(Capacity!$S$3:$T$258,MATCH(MOD(INDEX(Capacity!$V$3:$W$258,MATCH(INDEX($CF114:$HI114,1,$HN114),Capacity!$V$3:$V$258,0),2)+IM$65,255),Capacity!$S$3:$S$258,0),2)</f>
        <v>229</v>
      </c>
      <c r="IN115">
        <f>INDEX(Capacity!$S$3:$T$258,MATCH(MOD(INDEX(Capacity!$V$3:$W$258,MATCH(INDEX($CF114:$HI114,1,$HN114),Capacity!$V$3:$V$258,0),2)+IN$65,255),Capacity!$S$3:$S$258,0),2)</f>
        <v>226</v>
      </c>
      <c r="IO115">
        <f>INDEX(Capacity!$S$3:$T$258,MATCH(MOD(INDEX(Capacity!$V$3:$W$258,MATCH(INDEX($CF114:$HI114,1,$HN114),Capacity!$V$3:$V$258,0),2)+IO$65,255),Capacity!$S$3:$S$258,0),2)</f>
        <v>127</v>
      </c>
      <c r="IP115">
        <f>INDEX(Capacity!$S$3:$T$258,MATCH(MOD(INDEX(Capacity!$V$3:$W$258,MATCH(INDEX($CF114:$HI114,1,$HN114),Capacity!$V$3:$V$258,0),2)+IP$65,255),Capacity!$S$3:$S$258,0),2)</f>
        <v>230</v>
      </c>
      <c r="IQ115">
        <f>INDEX(Capacity!$S$3:$T$258,MATCH(MOD(INDEX(Capacity!$V$3:$W$258,MATCH(INDEX($CF114:$HI114,1,$HN114),Capacity!$V$3:$V$258,0),2)+IQ$65,255),Capacity!$S$3:$S$258,0),2)</f>
        <v>205</v>
      </c>
    </row>
    <row r="116" spans="83:251" x14ac:dyDescent="0.25">
      <c r="CE116" s="7">
        <f t="shared" si="466"/>
        <v>51</v>
      </c>
      <c r="CF116">
        <f t="shared" si="737"/>
        <v>0</v>
      </c>
      <c r="CG116">
        <f t="shared" si="738"/>
        <v>0</v>
      </c>
      <c r="CH116">
        <f t="shared" si="739"/>
        <v>0</v>
      </c>
      <c r="CI116">
        <f t="shared" si="740"/>
        <v>0</v>
      </c>
      <c r="CJ116">
        <f t="shared" si="741"/>
        <v>0</v>
      </c>
      <c r="CK116">
        <f t="shared" si="742"/>
        <v>0</v>
      </c>
      <c r="CL116">
        <f t="shared" si="743"/>
        <v>0</v>
      </c>
      <c r="CM116">
        <f t="shared" si="744"/>
        <v>0</v>
      </c>
      <c r="CN116">
        <f t="shared" si="745"/>
        <v>0</v>
      </c>
      <c r="CO116">
        <f t="shared" si="746"/>
        <v>0</v>
      </c>
      <c r="CP116">
        <f t="shared" si="747"/>
        <v>0</v>
      </c>
      <c r="CQ116">
        <f t="shared" si="748"/>
        <v>0</v>
      </c>
      <c r="CR116">
        <f t="shared" si="749"/>
        <v>0</v>
      </c>
      <c r="CS116">
        <f t="shared" si="750"/>
        <v>0</v>
      </c>
      <c r="CT116">
        <f t="shared" si="751"/>
        <v>0</v>
      </c>
      <c r="CU116">
        <f t="shared" si="752"/>
        <v>0</v>
      </c>
      <c r="CV116">
        <f t="shared" si="753"/>
        <v>0</v>
      </c>
      <c r="CW116">
        <f t="shared" si="754"/>
        <v>0</v>
      </c>
      <c r="CX116">
        <f t="shared" si="755"/>
        <v>0</v>
      </c>
      <c r="CY116">
        <f t="shared" si="756"/>
        <v>0</v>
      </c>
      <c r="CZ116">
        <f t="shared" si="757"/>
        <v>0</v>
      </c>
      <c r="DA116">
        <f t="shared" si="758"/>
        <v>0</v>
      </c>
      <c r="DB116">
        <f t="shared" si="759"/>
        <v>0</v>
      </c>
      <c r="DC116">
        <f t="shared" si="760"/>
        <v>0</v>
      </c>
      <c r="DD116">
        <f t="shared" si="761"/>
        <v>0</v>
      </c>
      <c r="DE116">
        <f t="shared" si="762"/>
        <v>0</v>
      </c>
      <c r="DF116">
        <f t="shared" si="763"/>
        <v>0</v>
      </c>
      <c r="DG116">
        <f t="shared" si="764"/>
        <v>0</v>
      </c>
      <c r="DH116">
        <f t="shared" si="765"/>
        <v>0</v>
      </c>
      <c r="DI116">
        <f t="shared" si="766"/>
        <v>0</v>
      </c>
      <c r="DJ116">
        <f t="shared" si="767"/>
        <v>0</v>
      </c>
      <c r="DK116">
        <f t="shared" si="768"/>
        <v>0</v>
      </c>
      <c r="DL116">
        <f t="shared" si="769"/>
        <v>0</v>
      </c>
      <c r="DM116">
        <f t="shared" si="770"/>
        <v>0</v>
      </c>
      <c r="DN116">
        <f t="shared" si="771"/>
        <v>0</v>
      </c>
      <c r="DO116">
        <f t="shared" si="772"/>
        <v>0</v>
      </c>
      <c r="DP116">
        <f t="shared" si="773"/>
        <v>0</v>
      </c>
      <c r="DQ116">
        <f t="shared" si="774"/>
        <v>0</v>
      </c>
      <c r="DR116">
        <f t="shared" si="775"/>
        <v>0</v>
      </c>
      <c r="DS116">
        <f t="shared" si="776"/>
        <v>0</v>
      </c>
      <c r="DT116">
        <f t="shared" si="777"/>
        <v>0</v>
      </c>
      <c r="DU116">
        <f t="shared" si="778"/>
        <v>0</v>
      </c>
      <c r="DV116">
        <f t="shared" si="779"/>
        <v>0</v>
      </c>
      <c r="DW116">
        <f t="shared" si="780"/>
        <v>0</v>
      </c>
      <c r="DX116">
        <f t="shared" si="781"/>
        <v>0</v>
      </c>
      <c r="DY116">
        <f t="shared" si="782"/>
        <v>0</v>
      </c>
      <c r="DZ116">
        <f t="shared" si="783"/>
        <v>0</v>
      </c>
      <c r="EA116">
        <f t="shared" si="784"/>
        <v>0</v>
      </c>
      <c r="EB116">
        <f t="shared" si="785"/>
        <v>0</v>
      </c>
      <c r="EC116">
        <f t="shared" si="786"/>
        <v>0</v>
      </c>
      <c r="ED116">
        <f t="shared" si="787"/>
        <v>0</v>
      </c>
      <c r="EE116">
        <f t="shared" si="788"/>
        <v>124</v>
      </c>
      <c r="EF116">
        <f t="shared" si="789"/>
        <v>21</v>
      </c>
      <c r="EG116">
        <f t="shared" si="790"/>
        <v>96</v>
      </c>
      <c r="EH116">
        <f t="shared" si="791"/>
        <v>245</v>
      </c>
      <c r="EI116">
        <f t="shared" si="792"/>
        <v>72</v>
      </c>
      <c r="EJ116">
        <f t="shared" si="793"/>
        <v>74</v>
      </c>
      <c r="EK116">
        <f t="shared" si="794"/>
        <v>150</v>
      </c>
      <c r="EL116">
        <f t="shared" si="795"/>
        <v>53</v>
      </c>
      <c r="EM116">
        <f t="shared" si="796"/>
        <v>166</v>
      </c>
      <c r="EN116">
        <f t="shared" si="797"/>
        <v>39</v>
      </c>
      <c r="EO116">
        <f t="shared" si="798"/>
        <v>147</v>
      </c>
      <c r="EP116">
        <f t="shared" si="799"/>
        <v>220</v>
      </c>
      <c r="EQ116">
        <f t="shared" si="800"/>
        <v>95</v>
      </c>
      <c r="ER116">
        <f t="shared" si="801"/>
        <v>170</v>
      </c>
      <c r="ES116">
        <f t="shared" si="802"/>
        <v>8</v>
      </c>
      <c r="ET116">
        <f t="shared" si="803"/>
        <v>196</v>
      </c>
      <c r="EU116">
        <f t="shared" si="804"/>
        <v>144</v>
      </c>
      <c r="EV116">
        <f t="shared" si="805"/>
        <v>0</v>
      </c>
      <c r="EW116">
        <f t="shared" si="806"/>
        <v>98</v>
      </c>
      <c r="EX116">
        <f t="shared" si="807"/>
        <v>106</v>
      </c>
      <c r="EY116">
        <f t="shared" si="808"/>
        <v>169</v>
      </c>
      <c r="EZ116">
        <f t="shared" si="809"/>
        <v>178</v>
      </c>
      <c r="FA116">
        <f t="shared" si="810"/>
        <v>126</v>
      </c>
      <c r="FB116">
        <f t="shared" si="811"/>
        <v>21</v>
      </c>
      <c r="FC116">
        <f t="shared" si="812"/>
        <v>163</v>
      </c>
      <c r="FD116">
        <f t="shared" si="813"/>
        <v>222</v>
      </c>
      <c r="FE116">
        <f t="shared" si="814"/>
        <v>17</v>
      </c>
      <c r="FF116">
        <f t="shared" si="815"/>
        <v>236</v>
      </c>
      <c r="FG116">
        <f t="shared" si="816"/>
        <v>17</v>
      </c>
      <c r="FH116">
        <f t="shared" si="817"/>
        <v>236</v>
      </c>
      <c r="FI116">
        <f t="shared" si="818"/>
        <v>17</v>
      </c>
      <c r="FJ116">
        <f t="shared" si="819"/>
        <v>236</v>
      </c>
      <c r="FK116">
        <f t="shared" si="820"/>
        <v>17</v>
      </c>
      <c r="FL116">
        <f t="shared" si="821"/>
        <v>236</v>
      </c>
      <c r="FM116">
        <f t="shared" si="822"/>
        <v>17</v>
      </c>
      <c r="FN116">
        <f t="shared" si="823"/>
        <v>236</v>
      </c>
      <c r="FO116">
        <f t="shared" si="824"/>
        <v>17</v>
      </c>
      <c r="FP116">
        <f t="shared" si="825"/>
        <v>236</v>
      </c>
      <c r="FQ116">
        <f t="shared" si="826"/>
        <v>17</v>
      </c>
      <c r="FR116">
        <f t="shared" si="827"/>
        <v>236</v>
      </c>
      <c r="FS116">
        <f t="shared" si="828"/>
        <v>17</v>
      </c>
      <c r="FT116">
        <f t="shared" si="829"/>
        <v>236</v>
      </c>
      <c r="FU116">
        <f t="shared" si="830"/>
        <v>17</v>
      </c>
      <c r="FV116">
        <f t="shared" si="831"/>
        <v>236</v>
      </c>
      <c r="FW116">
        <f t="shared" si="832"/>
        <v>17</v>
      </c>
      <c r="FX116">
        <f t="shared" si="833"/>
        <v>236</v>
      </c>
      <c r="FY116">
        <f t="shared" si="834"/>
        <v>17</v>
      </c>
      <c r="FZ116">
        <f t="shared" si="835"/>
        <v>236</v>
      </c>
      <c r="GA116">
        <f t="shared" si="836"/>
        <v>17</v>
      </c>
      <c r="GB116">
        <f t="shared" si="837"/>
        <v>236</v>
      </c>
      <c r="GC116">
        <f t="shared" si="838"/>
        <v>17</v>
      </c>
      <c r="GD116">
        <f t="shared" si="839"/>
        <v>236</v>
      </c>
      <c r="GE116">
        <f t="shared" si="840"/>
        <v>17</v>
      </c>
      <c r="GF116">
        <f t="shared" si="841"/>
        <v>236</v>
      </c>
      <c r="GG116">
        <f t="shared" si="842"/>
        <v>17</v>
      </c>
      <c r="GH116">
        <f t="shared" si="843"/>
        <v>236</v>
      </c>
      <c r="GI116">
        <f t="shared" si="844"/>
        <v>17</v>
      </c>
      <c r="GJ116">
        <f t="shared" si="845"/>
        <v>0</v>
      </c>
      <c r="GK116">
        <f t="shared" si="846"/>
        <v>0</v>
      </c>
      <c r="GL116">
        <f t="shared" si="847"/>
        <v>0</v>
      </c>
      <c r="GM116">
        <f t="shared" si="848"/>
        <v>0</v>
      </c>
      <c r="GN116">
        <f t="shared" si="849"/>
        <v>0</v>
      </c>
      <c r="GO116">
        <f t="shared" si="850"/>
        <v>0</v>
      </c>
      <c r="GP116">
        <f t="shared" si="851"/>
        <v>0</v>
      </c>
      <c r="GQ116">
        <f t="shared" si="852"/>
        <v>0</v>
      </c>
      <c r="GR116">
        <f t="shared" si="853"/>
        <v>0</v>
      </c>
      <c r="GS116">
        <f t="shared" si="854"/>
        <v>0</v>
      </c>
      <c r="GT116">
        <f t="shared" si="855"/>
        <v>0</v>
      </c>
      <c r="GU116">
        <f t="shared" si="856"/>
        <v>0</v>
      </c>
      <c r="GV116">
        <f t="shared" si="857"/>
        <v>0</v>
      </c>
      <c r="GW116">
        <f t="shared" si="858"/>
        <v>0</v>
      </c>
      <c r="GX116">
        <f t="shared" si="859"/>
        <v>0</v>
      </c>
      <c r="GY116">
        <f t="shared" si="860"/>
        <v>0</v>
      </c>
      <c r="GZ116">
        <f t="shared" si="861"/>
        <v>0</v>
      </c>
      <c r="HA116">
        <f t="shared" si="862"/>
        <v>0</v>
      </c>
      <c r="HB116">
        <f t="shared" si="863"/>
        <v>0</v>
      </c>
      <c r="HC116">
        <f t="shared" si="864"/>
        <v>0</v>
      </c>
      <c r="HD116">
        <f t="shared" si="865"/>
        <v>0</v>
      </c>
      <c r="HE116">
        <f t="shared" si="866"/>
        <v>0</v>
      </c>
      <c r="HF116">
        <f t="shared" si="867"/>
        <v>0</v>
      </c>
      <c r="HG116">
        <f t="shared" si="868"/>
        <v>0</v>
      </c>
      <c r="HH116">
        <f t="shared" si="869"/>
        <v>0</v>
      </c>
      <c r="HI116">
        <f t="shared" si="870"/>
        <v>0</v>
      </c>
      <c r="HK116" s="59" t="str">
        <f t="shared" si="467"/>
        <v/>
      </c>
      <c r="HN116">
        <f t="shared" si="871"/>
        <v>52</v>
      </c>
      <c r="HO116">
        <f t="shared" si="465"/>
        <v>83</v>
      </c>
      <c r="HQ116">
        <f>INDEX(Capacity!$S$3:$T$258,MATCH(MOD(INDEX(Capacity!$V$3:$W$258,MATCH(INDEX($CF115:$HI115,1,$HN115),Capacity!$V$3:$V$258,0),2)+HQ$65,255),Capacity!$S$3:$S$258,0),2)</f>
        <v>151</v>
      </c>
      <c r="HR116">
        <f>INDEX(Capacity!$S$3:$T$258,MATCH(MOD(INDEX(Capacity!$V$3:$W$258,MATCH(INDEX($CF115:$HI115,1,$HN115),Capacity!$V$3:$V$258,0),2)+HR$65,255),Capacity!$S$3:$S$258,0),2)</f>
        <v>181</v>
      </c>
      <c r="HS116">
        <f>INDEX(Capacity!$S$3:$T$258,MATCH(MOD(INDEX(Capacity!$V$3:$W$258,MATCH(INDEX($CF115:$HI115,1,$HN115),Capacity!$V$3:$V$258,0),2)+HS$65,255),Capacity!$S$3:$S$258,0),2)</f>
        <v>54</v>
      </c>
      <c r="HT116">
        <f>INDEX(Capacity!$S$3:$T$258,MATCH(MOD(INDEX(Capacity!$V$3:$W$258,MATCH(INDEX($CF115:$HI115,1,$HN115),Capacity!$V$3:$V$258,0),2)+HT$65,255),Capacity!$S$3:$S$258,0),2)</f>
        <v>12</v>
      </c>
      <c r="HU116">
        <f>INDEX(Capacity!$S$3:$T$258,MATCH(MOD(INDEX(Capacity!$V$3:$W$258,MATCH(INDEX($CF115:$HI115,1,$HN115),Capacity!$V$3:$V$258,0),2)+HU$65,255),Capacity!$S$3:$S$258,0),2)</f>
        <v>102</v>
      </c>
      <c r="HV116">
        <f>INDEX(Capacity!$S$3:$T$258,MATCH(MOD(INDEX(Capacity!$V$3:$W$258,MATCH(INDEX($CF115:$HI115,1,$HN115),Capacity!$V$3:$V$258,0),2)+HV$65,255),Capacity!$S$3:$S$258,0),2)</f>
        <v>144</v>
      </c>
      <c r="HW116">
        <f>INDEX(Capacity!$S$3:$T$258,MATCH(MOD(INDEX(Capacity!$V$3:$W$258,MATCH(INDEX($CF115:$HI115,1,$HN115),Capacity!$V$3:$V$258,0),2)+HW$65,255),Capacity!$S$3:$S$258,0),2)</f>
        <v>10</v>
      </c>
      <c r="HX116">
        <f>INDEX(Capacity!$S$3:$T$258,MATCH(MOD(INDEX(Capacity!$V$3:$W$258,MATCH(INDEX($CF115:$HI115,1,$HN115),Capacity!$V$3:$V$258,0),2)+HX$65,255),Capacity!$S$3:$S$258,0),2)</f>
        <v>176</v>
      </c>
      <c r="HY116">
        <f>INDEX(Capacity!$S$3:$T$258,MATCH(MOD(INDEX(Capacity!$V$3:$W$258,MATCH(INDEX($CF115:$HI115,1,$HN115),Capacity!$V$3:$V$258,0),2)+HY$65,255),Capacity!$S$3:$S$258,0),2)</f>
        <v>21</v>
      </c>
      <c r="HZ116">
        <f>INDEX(Capacity!$S$3:$T$258,MATCH(MOD(INDEX(Capacity!$V$3:$W$258,MATCH(INDEX($CF115:$HI115,1,$HN115),Capacity!$V$3:$V$258,0),2)+HZ$65,255),Capacity!$S$3:$S$258,0),2)</f>
        <v>19</v>
      </c>
      <c r="IA116">
        <f>INDEX(Capacity!$S$3:$T$258,MATCH(MOD(INDEX(Capacity!$V$3:$W$258,MATCH(INDEX($CF115:$HI115,1,$HN115),Capacity!$V$3:$V$258,0),2)+IA$65,255),Capacity!$S$3:$S$258,0),2)</f>
        <v>94</v>
      </c>
      <c r="IB116">
        <f>INDEX(Capacity!$S$3:$T$258,MATCH(MOD(INDEX(Capacity!$V$3:$W$258,MATCH(INDEX($CF115:$HI115,1,$HN115),Capacity!$V$3:$V$258,0),2)+IB$65,255),Capacity!$S$3:$S$258,0),2)</f>
        <v>235</v>
      </c>
      <c r="IC116">
        <f>INDEX(Capacity!$S$3:$T$258,MATCH(MOD(INDEX(Capacity!$V$3:$W$258,MATCH(INDEX($CF115:$HI115,1,$HN115),Capacity!$V$3:$V$258,0),2)+IC$65,255),Capacity!$S$3:$S$258,0),2)</f>
        <v>73</v>
      </c>
      <c r="ID116">
        <f>INDEX(Capacity!$S$3:$T$258,MATCH(MOD(INDEX(Capacity!$V$3:$W$258,MATCH(INDEX($CF115:$HI115,1,$HN115),Capacity!$V$3:$V$258,0),2)+ID$65,255),Capacity!$S$3:$S$258,0),2)</f>
        <v>78</v>
      </c>
      <c r="IE116">
        <f>INDEX(Capacity!$S$3:$T$258,MATCH(MOD(INDEX(Capacity!$V$3:$W$258,MATCH(INDEX($CF115:$HI115,1,$HN115),Capacity!$V$3:$V$258,0),2)+IE$65,255),Capacity!$S$3:$S$258,0),2)</f>
        <v>219</v>
      </c>
      <c r="IF116">
        <f>INDEX(Capacity!$S$3:$T$258,MATCH(MOD(INDEX(Capacity!$V$3:$W$258,MATCH(INDEX($CF115:$HI115,1,$HN115),Capacity!$V$3:$V$258,0),2)+IF$65,255),Capacity!$S$3:$S$258,0),2)</f>
        <v>96</v>
      </c>
      <c r="IG116">
        <f>INDEX(Capacity!$S$3:$T$258,MATCH(MOD(INDEX(Capacity!$V$3:$W$258,MATCH(INDEX($CF115:$HI115,1,$HN115),Capacity!$V$3:$V$258,0),2)+IG$65,255),Capacity!$S$3:$S$258,0),2)</f>
        <v>77</v>
      </c>
      <c r="IH116">
        <f>INDEX(Capacity!$S$3:$T$258,MATCH(MOD(INDEX(Capacity!$V$3:$W$258,MATCH(INDEX($CF115:$HI115,1,$HN115),Capacity!$V$3:$V$258,0),2)+IH$65,255),Capacity!$S$3:$S$258,0),2)</f>
        <v>62</v>
      </c>
      <c r="II116">
        <f>INDEX(Capacity!$S$3:$T$258,MATCH(MOD(INDEX(Capacity!$V$3:$W$258,MATCH(INDEX($CF115:$HI115,1,$HN115),Capacity!$V$3:$V$258,0),2)+II$65,255),Capacity!$S$3:$S$258,0),2)</f>
        <v>232</v>
      </c>
      <c r="IJ116">
        <f>INDEX(Capacity!$S$3:$T$258,MATCH(MOD(INDEX(Capacity!$V$3:$W$258,MATCH(INDEX($CF115:$HI115,1,$HN115),Capacity!$V$3:$V$258,0),2)+IJ$65,255),Capacity!$S$3:$S$258,0),2)</f>
        <v>158</v>
      </c>
      <c r="IK116">
        <f>INDEX(Capacity!$S$3:$T$258,MATCH(MOD(INDEX(Capacity!$V$3:$W$258,MATCH(INDEX($CF115:$HI115,1,$HN115),Capacity!$V$3:$V$258,0),2)+IK$65,255),Capacity!$S$3:$S$258,0),2)</f>
        <v>72</v>
      </c>
      <c r="IL116">
        <f>INDEX(Capacity!$S$3:$T$258,MATCH(MOD(INDEX(Capacity!$V$3:$W$258,MATCH(INDEX($CF115:$HI115,1,$HN115),Capacity!$V$3:$V$258,0),2)+IL$65,255),Capacity!$S$3:$S$258,0),2)</f>
        <v>123</v>
      </c>
      <c r="IM116">
        <f>INDEX(Capacity!$S$3:$T$258,MATCH(MOD(INDEX(Capacity!$V$3:$W$258,MATCH(INDEX($CF115:$HI115,1,$HN115),Capacity!$V$3:$V$258,0),2)+IM$65,255),Capacity!$S$3:$S$258,0),2)</f>
        <v>217</v>
      </c>
      <c r="IN116">
        <f>INDEX(Capacity!$S$3:$T$258,MATCH(MOD(INDEX(Capacity!$V$3:$W$258,MATCH(INDEX($CF115:$HI115,1,$HN115),Capacity!$V$3:$V$258,0),2)+IN$65,255),Capacity!$S$3:$S$258,0),2)</f>
        <v>234</v>
      </c>
      <c r="IO116">
        <f>INDEX(Capacity!$S$3:$T$258,MATCH(MOD(INDEX(Capacity!$V$3:$W$258,MATCH(INDEX($CF115:$HI115,1,$HN115),Capacity!$V$3:$V$258,0),2)+IO$65,255),Capacity!$S$3:$S$258,0),2)</f>
        <v>19</v>
      </c>
      <c r="IP116">
        <f>INDEX(Capacity!$S$3:$T$258,MATCH(MOD(INDEX(Capacity!$V$3:$W$258,MATCH(INDEX($CF115:$HI115,1,$HN115),Capacity!$V$3:$V$258,0),2)+IP$65,255),Capacity!$S$3:$S$258,0),2)</f>
        <v>127</v>
      </c>
      <c r="IQ116">
        <f>INDEX(Capacity!$S$3:$T$258,MATCH(MOD(INDEX(Capacity!$V$3:$W$258,MATCH(INDEX($CF115:$HI115,1,$HN115),Capacity!$V$3:$V$258,0),2)+IQ$65,255),Capacity!$S$3:$S$258,0),2)</f>
        <v>50</v>
      </c>
    </row>
    <row r="117" spans="83:251" x14ac:dyDescent="0.25">
      <c r="CE117" s="7">
        <f t="shared" si="466"/>
        <v>52</v>
      </c>
      <c r="CF117">
        <f t="shared" si="737"/>
        <v>0</v>
      </c>
      <c r="CG117">
        <f t="shared" si="738"/>
        <v>0</v>
      </c>
      <c r="CH117">
        <f t="shared" si="739"/>
        <v>0</v>
      </c>
      <c r="CI117">
        <f t="shared" si="740"/>
        <v>0</v>
      </c>
      <c r="CJ117">
        <f t="shared" si="741"/>
        <v>0</v>
      </c>
      <c r="CK117">
        <f t="shared" si="742"/>
        <v>0</v>
      </c>
      <c r="CL117">
        <f t="shared" si="743"/>
        <v>0</v>
      </c>
      <c r="CM117">
        <f t="shared" si="744"/>
        <v>0</v>
      </c>
      <c r="CN117">
        <f t="shared" si="745"/>
        <v>0</v>
      </c>
      <c r="CO117">
        <f t="shared" si="746"/>
        <v>0</v>
      </c>
      <c r="CP117">
        <f t="shared" si="747"/>
        <v>0</v>
      </c>
      <c r="CQ117">
        <f t="shared" si="748"/>
        <v>0</v>
      </c>
      <c r="CR117">
        <f t="shared" si="749"/>
        <v>0</v>
      </c>
      <c r="CS117">
        <f t="shared" si="750"/>
        <v>0</v>
      </c>
      <c r="CT117">
        <f t="shared" si="751"/>
        <v>0</v>
      </c>
      <c r="CU117">
        <f t="shared" si="752"/>
        <v>0</v>
      </c>
      <c r="CV117">
        <f t="shared" si="753"/>
        <v>0</v>
      </c>
      <c r="CW117">
        <f t="shared" si="754"/>
        <v>0</v>
      </c>
      <c r="CX117">
        <f t="shared" si="755"/>
        <v>0</v>
      </c>
      <c r="CY117">
        <f t="shared" si="756"/>
        <v>0</v>
      </c>
      <c r="CZ117">
        <f t="shared" si="757"/>
        <v>0</v>
      </c>
      <c r="DA117">
        <f t="shared" si="758"/>
        <v>0</v>
      </c>
      <c r="DB117">
        <f t="shared" si="759"/>
        <v>0</v>
      </c>
      <c r="DC117">
        <f t="shared" si="760"/>
        <v>0</v>
      </c>
      <c r="DD117">
        <f t="shared" si="761"/>
        <v>0</v>
      </c>
      <c r="DE117">
        <f t="shared" si="762"/>
        <v>0</v>
      </c>
      <c r="DF117">
        <f t="shared" si="763"/>
        <v>0</v>
      </c>
      <c r="DG117">
        <f t="shared" si="764"/>
        <v>0</v>
      </c>
      <c r="DH117">
        <f t="shared" si="765"/>
        <v>0</v>
      </c>
      <c r="DI117">
        <f t="shared" si="766"/>
        <v>0</v>
      </c>
      <c r="DJ117">
        <f t="shared" si="767"/>
        <v>0</v>
      </c>
      <c r="DK117">
        <f t="shared" si="768"/>
        <v>0</v>
      </c>
      <c r="DL117">
        <f t="shared" si="769"/>
        <v>0</v>
      </c>
      <c r="DM117">
        <f t="shared" si="770"/>
        <v>0</v>
      </c>
      <c r="DN117">
        <f t="shared" si="771"/>
        <v>0</v>
      </c>
      <c r="DO117">
        <f t="shared" si="772"/>
        <v>0</v>
      </c>
      <c r="DP117">
        <f t="shared" si="773"/>
        <v>0</v>
      </c>
      <c r="DQ117">
        <f t="shared" si="774"/>
        <v>0</v>
      </c>
      <c r="DR117">
        <f t="shared" si="775"/>
        <v>0</v>
      </c>
      <c r="DS117">
        <f t="shared" si="776"/>
        <v>0</v>
      </c>
      <c r="DT117">
        <f t="shared" si="777"/>
        <v>0</v>
      </c>
      <c r="DU117">
        <f t="shared" si="778"/>
        <v>0</v>
      </c>
      <c r="DV117">
        <f t="shared" si="779"/>
        <v>0</v>
      </c>
      <c r="DW117">
        <f t="shared" si="780"/>
        <v>0</v>
      </c>
      <c r="DX117">
        <f t="shared" si="781"/>
        <v>0</v>
      </c>
      <c r="DY117">
        <f t="shared" si="782"/>
        <v>0</v>
      </c>
      <c r="DZ117">
        <f t="shared" si="783"/>
        <v>0</v>
      </c>
      <c r="EA117">
        <f t="shared" si="784"/>
        <v>0</v>
      </c>
      <c r="EB117">
        <f t="shared" si="785"/>
        <v>0</v>
      </c>
      <c r="EC117">
        <f t="shared" si="786"/>
        <v>0</v>
      </c>
      <c r="ED117">
        <f t="shared" si="787"/>
        <v>0</v>
      </c>
      <c r="EE117">
        <f t="shared" si="788"/>
        <v>0</v>
      </c>
      <c r="EF117">
        <f t="shared" si="789"/>
        <v>50</v>
      </c>
      <c r="EG117">
        <f t="shared" si="790"/>
        <v>76</v>
      </c>
      <c r="EH117">
        <f t="shared" si="791"/>
        <v>216</v>
      </c>
      <c r="EI117">
        <f t="shared" si="792"/>
        <v>165</v>
      </c>
      <c r="EJ117">
        <f t="shared" si="793"/>
        <v>97</v>
      </c>
      <c r="EK117">
        <f t="shared" si="794"/>
        <v>35</v>
      </c>
      <c r="EL117">
        <f t="shared" si="795"/>
        <v>198</v>
      </c>
      <c r="EM117">
        <f t="shared" si="796"/>
        <v>30</v>
      </c>
      <c r="EN117">
        <f t="shared" si="797"/>
        <v>7</v>
      </c>
      <c r="EO117">
        <f t="shared" si="798"/>
        <v>252</v>
      </c>
      <c r="EP117">
        <f t="shared" si="799"/>
        <v>148</v>
      </c>
      <c r="EQ117">
        <f t="shared" si="800"/>
        <v>11</v>
      </c>
      <c r="ER117">
        <f t="shared" si="801"/>
        <v>169</v>
      </c>
      <c r="ES117">
        <f t="shared" si="802"/>
        <v>244</v>
      </c>
      <c r="ET117">
        <f t="shared" si="803"/>
        <v>177</v>
      </c>
      <c r="EU117">
        <f t="shared" si="804"/>
        <v>223</v>
      </c>
      <c r="EV117">
        <f t="shared" si="805"/>
        <v>26</v>
      </c>
      <c r="EW117">
        <f t="shared" si="806"/>
        <v>102</v>
      </c>
      <c r="EX117">
        <f t="shared" si="807"/>
        <v>239</v>
      </c>
      <c r="EY117">
        <f t="shared" si="808"/>
        <v>50</v>
      </c>
      <c r="EZ117">
        <f t="shared" si="809"/>
        <v>209</v>
      </c>
      <c r="FA117">
        <f t="shared" si="810"/>
        <v>1</v>
      </c>
      <c r="FB117">
        <f t="shared" si="811"/>
        <v>146</v>
      </c>
      <c r="FC117">
        <f t="shared" si="812"/>
        <v>131</v>
      </c>
      <c r="FD117">
        <f t="shared" si="813"/>
        <v>166</v>
      </c>
      <c r="FE117">
        <f t="shared" si="814"/>
        <v>38</v>
      </c>
      <c r="FF117">
        <f t="shared" si="815"/>
        <v>236</v>
      </c>
      <c r="FG117">
        <f t="shared" si="816"/>
        <v>17</v>
      </c>
      <c r="FH117">
        <f t="shared" si="817"/>
        <v>236</v>
      </c>
      <c r="FI117">
        <f t="shared" si="818"/>
        <v>17</v>
      </c>
      <c r="FJ117">
        <f t="shared" si="819"/>
        <v>236</v>
      </c>
      <c r="FK117">
        <f t="shared" si="820"/>
        <v>17</v>
      </c>
      <c r="FL117">
        <f t="shared" si="821"/>
        <v>236</v>
      </c>
      <c r="FM117">
        <f t="shared" si="822"/>
        <v>17</v>
      </c>
      <c r="FN117">
        <f t="shared" si="823"/>
        <v>236</v>
      </c>
      <c r="FO117">
        <f t="shared" si="824"/>
        <v>17</v>
      </c>
      <c r="FP117">
        <f t="shared" si="825"/>
        <v>236</v>
      </c>
      <c r="FQ117">
        <f t="shared" si="826"/>
        <v>17</v>
      </c>
      <c r="FR117">
        <f t="shared" si="827"/>
        <v>236</v>
      </c>
      <c r="FS117">
        <f t="shared" si="828"/>
        <v>17</v>
      </c>
      <c r="FT117">
        <f t="shared" si="829"/>
        <v>236</v>
      </c>
      <c r="FU117">
        <f t="shared" si="830"/>
        <v>17</v>
      </c>
      <c r="FV117">
        <f t="shared" si="831"/>
        <v>236</v>
      </c>
      <c r="FW117">
        <f t="shared" si="832"/>
        <v>17</v>
      </c>
      <c r="FX117">
        <f t="shared" si="833"/>
        <v>236</v>
      </c>
      <c r="FY117">
        <f t="shared" si="834"/>
        <v>17</v>
      </c>
      <c r="FZ117">
        <f t="shared" si="835"/>
        <v>236</v>
      </c>
      <c r="GA117">
        <f t="shared" si="836"/>
        <v>17</v>
      </c>
      <c r="GB117">
        <f t="shared" si="837"/>
        <v>236</v>
      </c>
      <c r="GC117">
        <f t="shared" si="838"/>
        <v>17</v>
      </c>
      <c r="GD117">
        <f t="shared" si="839"/>
        <v>236</v>
      </c>
      <c r="GE117">
        <f t="shared" si="840"/>
        <v>17</v>
      </c>
      <c r="GF117">
        <f t="shared" si="841"/>
        <v>236</v>
      </c>
      <c r="GG117">
        <f t="shared" si="842"/>
        <v>17</v>
      </c>
      <c r="GH117">
        <f t="shared" si="843"/>
        <v>236</v>
      </c>
      <c r="GI117">
        <f t="shared" si="844"/>
        <v>17</v>
      </c>
      <c r="GJ117">
        <f t="shared" si="845"/>
        <v>0</v>
      </c>
      <c r="GK117">
        <f t="shared" si="846"/>
        <v>0</v>
      </c>
      <c r="GL117">
        <f t="shared" si="847"/>
        <v>0</v>
      </c>
      <c r="GM117">
        <f t="shared" si="848"/>
        <v>0</v>
      </c>
      <c r="GN117">
        <f t="shared" si="849"/>
        <v>0</v>
      </c>
      <c r="GO117">
        <f t="shared" si="850"/>
        <v>0</v>
      </c>
      <c r="GP117">
        <f t="shared" si="851"/>
        <v>0</v>
      </c>
      <c r="GQ117">
        <f t="shared" si="852"/>
        <v>0</v>
      </c>
      <c r="GR117">
        <f t="shared" si="853"/>
        <v>0</v>
      </c>
      <c r="GS117">
        <f t="shared" si="854"/>
        <v>0</v>
      </c>
      <c r="GT117">
        <f t="shared" si="855"/>
        <v>0</v>
      </c>
      <c r="GU117">
        <f t="shared" si="856"/>
        <v>0</v>
      </c>
      <c r="GV117">
        <f t="shared" si="857"/>
        <v>0</v>
      </c>
      <c r="GW117">
        <f t="shared" si="858"/>
        <v>0</v>
      </c>
      <c r="GX117">
        <f t="shared" si="859"/>
        <v>0</v>
      </c>
      <c r="GY117">
        <f t="shared" si="860"/>
        <v>0</v>
      </c>
      <c r="GZ117">
        <f t="shared" si="861"/>
        <v>0</v>
      </c>
      <c r="HA117">
        <f t="shared" si="862"/>
        <v>0</v>
      </c>
      <c r="HB117">
        <f t="shared" si="863"/>
        <v>0</v>
      </c>
      <c r="HC117">
        <f t="shared" si="864"/>
        <v>0</v>
      </c>
      <c r="HD117">
        <f t="shared" si="865"/>
        <v>0</v>
      </c>
      <c r="HE117">
        <f t="shared" si="866"/>
        <v>0</v>
      </c>
      <c r="HF117">
        <f t="shared" si="867"/>
        <v>0</v>
      </c>
      <c r="HG117">
        <f t="shared" si="868"/>
        <v>0</v>
      </c>
      <c r="HH117">
        <f t="shared" si="869"/>
        <v>0</v>
      </c>
      <c r="HI117">
        <f t="shared" si="870"/>
        <v>0</v>
      </c>
      <c r="HK117" s="59" t="str">
        <f t="shared" si="467"/>
        <v/>
      </c>
      <c r="HN117">
        <f t="shared" si="871"/>
        <v>53</v>
      </c>
      <c r="HO117">
        <f t="shared" si="465"/>
        <v>82</v>
      </c>
      <c r="HQ117">
        <f>INDEX(Capacity!$S$3:$T$258,MATCH(MOD(INDEX(Capacity!$V$3:$W$258,MATCH(INDEX($CF116:$HI116,1,$HN116),Capacity!$V$3:$V$258,0),2)+HQ$65,255),Capacity!$S$3:$S$258,0),2)</f>
        <v>124</v>
      </c>
      <c r="HR117">
        <f>INDEX(Capacity!$S$3:$T$258,MATCH(MOD(INDEX(Capacity!$V$3:$W$258,MATCH(INDEX($CF116:$HI116,1,$HN116),Capacity!$V$3:$V$258,0),2)+HR$65,255),Capacity!$S$3:$S$258,0),2)</f>
        <v>39</v>
      </c>
      <c r="HS117">
        <f>INDEX(Capacity!$S$3:$T$258,MATCH(MOD(INDEX(Capacity!$V$3:$W$258,MATCH(INDEX($CF116:$HI116,1,$HN116),Capacity!$V$3:$V$258,0),2)+HS$65,255),Capacity!$S$3:$S$258,0),2)</f>
        <v>44</v>
      </c>
      <c r="HT117">
        <f>INDEX(Capacity!$S$3:$T$258,MATCH(MOD(INDEX(Capacity!$V$3:$W$258,MATCH(INDEX($CF116:$HI116,1,$HN116),Capacity!$V$3:$V$258,0),2)+HT$65,255),Capacity!$S$3:$S$258,0),2)</f>
        <v>45</v>
      </c>
      <c r="HU117">
        <f>INDEX(Capacity!$S$3:$T$258,MATCH(MOD(INDEX(Capacity!$V$3:$W$258,MATCH(INDEX($CF116:$HI116,1,$HN116),Capacity!$V$3:$V$258,0),2)+HU$65,255),Capacity!$S$3:$S$258,0),2)</f>
        <v>237</v>
      </c>
      <c r="HV117">
        <f>INDEX(Capacity!$S$3:$T$258,MATCH(MOD(INDEX(Capacity!$V$3:$W$258,MATCH(INDEX($CF116:$HI116,1,$HN116),Capacity!$V$3:$V$258,0),2)+HV$65,255),Capacity!$S$3:$S$258,0),2)</f>
        <v>43</v>
      </c>
      <c r="HW117">
        <f>INDEX(Capacity!$S$3:$T$258,MATCH(MOD(INDEX(Capacity!$V$3:$W$258,MATCH(INDEX($CF116:$HI116,1,$HN116),Capacity!$V$3:$V$258,0),2)+HW$65,255),Capacity!$S$3:$S$258,0),2)</f>
        <v>181</v>
      </c>
      <c r="HX117">
        <f>INDEX(Capacity!$S$3:$T$258,MATCH(MOD(INDEX(Capacity!$V$3:$W$258,MATCH(INDEX($CF116:$HI116,1,$HN116),Capacity!$V$3:$V$258,0),2)+HX$65,255),Capacity!$S$3:$S$258,0),2)</f>
        <v>243</v>
      </c>
      <c r="HY117">
        <f>INDEX(Capacity!$S$3:$T$258,MATCH(MOD(INDEX(Capacity!$V$3:$W$258,MATCH(INDEX($CF116:$HI116,1,$HN116),Capacity!$V$3:$V$258,0),2)+HY$65,255),Capacity!$S$3:$S$258,0),2)</f>
        <v>184</v>
      </c>
      <c r="HZ117">
        <f>INDEX(Capacity!$S$3:$T$258,MATCH(MOD(INDEX(Capacity!$V$3:$W$258,MATCH(INDEX($CF116:$HI116,1,$HN116),Capacity!$V$3:$V$258,0),2)+HZ$65,255),Capacity!$S$3:$S$258,0),2)</f>
        <v>32</v>
      </c>
      <c r="IA117">
        <f>INDEX(Capacity!$S$3:$T$258,MATCH(MOD(INDEX(Capacity!$V$3:$W$258,MATCH(INDEX($CF116:$HI116,1,$HN116),Capacity!$V$3:$V$258,0),2)+IA$65,255),Capacity!$S$3:$S$258,0),2)</f>
        <v>111</v>
      </c>
      <c r="IB117">
        <f>INDEX(Capacity!$S$3:$T$258,MATCH(MOD(INDEX(Capacity!$V$3:$W$258,MATCH(INDEX($CF116:$HI116,1,$HN116),Capacity!$V$3:$V$258,0),2)+IB$65,255),Capacity!$S$3:$S$258,0),2)</f>
        <v>72</v>
      </c>
      <c r="IC117">
        <f>INDEX(Capacity!$S$3:$T$258,MATCH(MOD(INDEX(Capacity!$V$3:$W$258,MATCH(INDEX($CF116:$HI116,1,$HN116),Capacity!$V$3:$V$258,0),2)+IC$65,255),Capacity!$S$3:$S$258,0),2)</f>
        <v>84</v>
      </c>
      <c r="ID117">
        <f>INDEX(Capacity!$S$3:$T$258,MATCH(MOD(INDEX(Capacity!$V$3:$W$258,MATCH(INDEX($CF116:$HI116,1,$HN116),Capacity!$V$3:$V$258,0),2)+ID$65,255),Capacity!$S$3:$S$258,0),2)</f>
        <v>3</v>
      </c>
      <c r="IE117">
        <f>INDEX(Capacity!$S$3:$T$258,MATCH(MOD(INDEX(Capacity!$V$3:$W$258,MATCH(INDEX($CF116:$HI116,1,$HN116),Capacity!$V$3:$V$258,0),2)+IE$65,255),Capacity!$S$3:$S$258,0),2)</f>
        <v>252</v>
      </c>
      <c r="IF117">
        <f>INDEX(Capacity!$S$3:$T$258,MATCH(MOD(INDEX(Capacity!$V$3:$W$258,MATCH(INDEX($CF116:$HI116,1,$HN116),Capacity!$V$3:$V$258,0),2)+IF$65,255),Capacity!$S$3:$S$258,0),2)</f>
        <v>117</v>
      </c>
      <c r="IG117">
        <f>INDEX(Capacity!$S$3:$T$258,MATCH(MOD(INDEX(Capacity!$V$3:$W$258,MATCH(INDEX($CF116:$HI116,1,$HN116),Capacity!$V$3:$V$258,0),2)+IG$65,255),Capacity!$S$3:$S$258,0),2)</f>
        <v>79</v>
      </c>
      <c r="IH117">
        <f>INDEX(Capacity!$S$3:$T$258,MATCH(MOD(INDEX(Capacity!$V$3:$W$258,MATCH(INDEX($CF116:$HI116,1,$HN116),Capacity!$V$3:$V$258,0),2)+IH$65,255),Capacity!$S$3:$S$258,0),2)</f>
        <v>26</v>
      </c>
      <c r="II117">
        <f>INDEX(Capacity!$S$3:$T$258,MATCH(MOD(INDEX(Capacity!$V$3:$W$258,MATCH(INDEX($CF116:$HI116,1,$HN116),Capacity!$V$3:$V$258,0),2)+II$65,255),Capacity!$S$3:$S$258,0),2)</f>
        <v>4</v>
      </c>
      <c r="IJ117">
        <f>INDEX(Capacity!$S$3:$T$258,MATCH(MOD(INDEX(Capacity!$V$3:$W$258,MATCH(INDEX($CF116:$HI116,1,$HN116),Capacity!$V$3:$V$258,0),2)+IJ$65,255),Capacity!$S$3:$S$258,0),2)</f>
        <v>133</v>
      </c>
      <c r="IK117">
        <f>INDEX(Capacity!$S$3:$T$258,MATCH(MOD(INDEX(Capacity!$V$3:$W$258,MATCH(INDEX($CF116:$HI116,1,$HN116),Capacity!$V$3:$V$258,0),2)+IK$65,255),Capacity!$S$3:$S$258,0),2)</f>
        <v>155</v>
      </c>
      <c r="IL117">
        <f>INDEX(Capacity!$S$3:$T$258,MATCH(MOD(INDEX(Capacity!$V$3:$W$258,MATCH(INDEX($CF116:$HI116,1,$HN116),Capacity!$V$3:$V$258,0),2)+IL$65,255),Capacity!$S$3:$S$258,0),2)</f>
        <v>99</v>
      </c>
      <c r="IM117">
        <f>INDEX(Capacity!$S$3:$T$258,MATCH(MOD(INDEX(Capacity!$V$3:$W$258,MATCH(INDEX($CF116:$HI116,1,$HN116),Capacity!$V$3:$V$258,0),2)+IM$65,255),Capacity!$S$3:$S$258,0),2)</f>
        <v>127</v>
      </c>
      <c r="IN117">
        <f>INDEX(Capacity!$S$3:$T$258,MATCH(MOD(INDEX(Capacity!$V$3:$W$258,MATCH(INDEX($CF116:$HI116,1,$HN116),Capacity!$V$3:$V$258,0),2)+IN$65,255),Capacity!$S$3:$S$258,0),2)</f>
        <v>135</v>
      </c>
      <c r="IO117">
        <f>INDEX(Capacity!$S$3:$T$258,MATCH(MOD(INDEX(Capacity!$V$3:$W$258,MATCH(INDEX($CF116:$HI116,1,$HN116),Capacity!$V$3:$V$258,0),2)+IO$65,255),Capacity!$S$3:$S$258,0),2)</f>
        <v>32</v>
      </c>
      <c r="IP117">
        <f>INDEX(Capacity!$S$3:$T$258,MATCH(MOD(INDEX(Capacity!$V$3:$W$258,MATCH(INDEX($CF116:$HI116,1,$HN116),Capacity!$V$3:$V$258,0),2)+IP$65,255),Capacity!$S$3:$S$258,0),2)</f>
        <v>120</v>
      </c>
      <c r="IQ117">
        <f>INDEX(Capacity!$S$3:$T$258,MATCH(MOD(INDEX(Capacity!$V$3:$W$258,MATCH(INDEX($CF116:$HI116,1,$HN116),Capacity!$V$3:$V$258,0),2)+IQ$65,255),Capacity!$S$3:$S$258,0),2)</f>
        <v>55</v>
      </c>
    </row>
    <row r="118" spans="83:251" x14ac:dyDescent="0.25">
      <c r="CE118" s="7">
        <f t="shared" si="466"/>
        <v>53</v>
      </c>
      <c r="CF118">
        <f t="shared" si="737"/>
        <v>0</v>
      </c>
      <c r="CG118">
        <f t="shared" si="738"/>
        <v>0</v>
      </c>
      <c r="CH118">
        <f t="shared" si="739"/>
        <v>0</v>
      </c>
      <c r="CI118">
        <f t="shared" si="740"/>
        <v>0</v>
      </c>
      <c r="CJ118">
        <f t="shared" si="741"/>
        <v>0</v>
      </c>
      <c r="CK118">
        <f t="shared" si="742"/>
        <v>0</v>
      </c>
      <c r="CL118">
        <f t="shared" si="743"/>
        <v>0</v>
      </c>
      <c r="CM118">
        <f t="shared" si="744"/>
        <v>0</v>
      </c>
      <c r="CN118">
        <f t="shared" si="745"/>
        <v>0</v>
      </c>
      <c r="CO118">
        <f t="shared" si="746"/>
        <v>0</v>
      </c>
      <c r="CP118">
        <f t="shared" si="747"/>
        <v>0</v>
      </c>
      <c r="CQ118">
        <f t="shared" si="748"/>
        <v>0</v>
      </c>
      <c r="CR118">
        <f t="shared" si="749"/>
        <v>0</v>
      </c>
      <c r="CS118">
        <f t="shared" si="750"/>
        <v>0</v>
      </c>
      <c r="CT118">
        <f t="shared" si="751"/>
        <v>0</v>
      </c>
      <c r="CU118">
        <f t="shared" si="752"/>
        <v>0</v>
      </c>
      <c r="CV118">
        <f t="shared" si="753"/>
        <v>0</v>
      </c>
      <c r="CW118">
        <f t="shared" si="754"/>
        <v>0</v>
      </c>
      <c r="CX118">
        <f t="shared" si="755"/>
        <v>0</v>
      </c>
      <c r="CY118">
        <f t="shared" si="756"/>
        <v>0</v>
      </c>
      <c r="CZ118">
        <f t="shared" si="757"/>
        <v>0</v>
      </c>
      <c r="DA118">
        <f t="shared" si="758"/>
        <v>0</v>
      </c>
      <c r="DB118">
        <f t="shared" si="759"/>
        <v>0</v>
      </c>
      <c r="DC118">
        <f t="shared" si="760"/>
        <v>0</v>
      </c>
      <c r="DD118">
        <f t="shared" si="761"/>
        <v>0</v>
      </c>
      <c r="DE118">
        <f t="shared" si="762"/>
        <v>0</v>
      </c>
      <c r="DF118">
        <f t="shared" si="763"/>
        <v>0</v>
      </c>
      <c r="DG118">
        <f t="shared" si="764"/>
        <v>0</v>
      </c>
      <c r="DH118">
        <f t="shared" si="765"/>
        <v>0</v>
      </c>
      <c r="DI118">
        <f t="shared" si="766"/>
        <v>0</v>
      </c>
      <c r="DJ118">
        <f t="shared" si="767"/>
        <v>0</v>
      </c>
      <c r="DK118">
        <f t="shared" si="768"/>
        <v>0</v>
      </c>
      <c r="DL118">
        <f t="shared" si="769"/>
        <v>0</v>
      </c>
      <c r="DM118">
        <f t="shared" si="770"/>
        <v>0</v>
      </c>
      <c r="DN118">
        <f t="shared" si="771"/>
        <v>0</v>
      </c>
      <c r="DO118">
        <f t="shared" si="772"/>
        <v>0</v>
      </c>
      <c r="DP118">
        <f t="shared" si="773"/>
        <v>0</v>
      </c>
      <c r="DQ118">
        <f t="shared" si="774"/>
        <v>0</v>
      </c>
      <c r="DR118">
        <f t="shared" si="775"/>
        <v>0</v>
      </c>
      <c r="DS118">
        <f t="shared" si="776"/>
        <v>0</v>
      </c>
      <c r="DT118">
        <f t="shared" si="777"/>
        <v>0</v>
      </c>
      <c r="DU118">
        <f t="shared" si="778"/>
        <v>0</v>
      </c>
      <c r="DV118">
        <f t="shared" si="779"/>
        <v>0</v>
      </c>
      <c r="DW118">
        <f t="shared" si="780"/>
        <v>0</v>
      </c>
      <c r="DX118">
        <f t="shared" si="781"/>
        <v>0</v>
      </c>
      <c r="DY118">
        <f t="shared" si="782"/>
        <v>0</v>
      </c>
      <c r="DZ118">
        <f t="shared" si="783"/>
        <v>0</v>
      </c>
      <c r="EA118">
        <f t="shared" si="784"/>
        <v>0</v>
      </c>
      <c r="EB118">
        <f t="shared" si="785"/>
        <v>0</v>
      </c>
      <c r="EC118">
        <f t="shared" si="786"/>
        <v>0</v>
      </c>
      <c r="ED118">
        <f t="shared" si="787"/>
        <v>0</v>
      </c>
      <c r="EE118">
        <f t="shared" si="788"/>
        <v>0</v>
      </c>
      <c r="EF118">
        <f t="shared" si="789"/>
        <v>0</v>
      </c>
      <c r="EG118">
        <f t="shared" si="790"/>
        <v>205</v>
      </c>
      <c r="EH118">
        <f t="shared" si="791"/>
        <v>135</v>
      </c>
      <c r="EI118">
        <f t="shared" si="792"/>
        <v>10</v>
      </c>
      <c r="EJ118">
        <f t="shared" si="793"/>
        <v>169</v>
      </c>
      <c r="EK118">
        <f t="shared" si="794"/>
        <v>150</v>
      </c>
      <c r="EL118">
        <f t="shared" si="795"/>
        <v>176</v>
      </c>
      <c r="EM118">
        <f t="shared" si="796"/>
        <v>164</v>
      </c>
      <c r="EN118">
        <f t="shared" si="797"/>
        <v>181</v>
      </c>
      <c r="EO118">
        <f t="shared" si="798"/>
        <v>151</v>
      </c>
      <c r="EP118">
        <f t="shared" si="799"/>
        <v>16</v>
      </c>
      <c r="EQ118">
        <f t="shared" si="800"/>
        <v>14</v>
      </c>
      <c r="ER118">
        <f t="shared" si="801"/>
        <v>35</v>
      </c>
      <c r="ES118">
        <f t="shared" si="802"/>
        <v>249</v>
      </c>
      <c r="ET118">
        <f t="shared" si="803"/>
        <v>50</v>
      </c>
      <c r="EU118">
        <f t="shared" si="804"/>
        <v>206</v>
      </c>
      <c r="EV118">
        <f t="shared" si="805"/>
        <v>245</v>
      </c>
      <c r="EW118">
        <f t="shared" si="806"/>
        <v>243</v>
      </c>
      <c r="EX118">
        <f t="shared" si="807"/>
        <v>8</v>
      </c>
      <c r="EY118">
        <f t="shared" si="808"/>
        <v>148</v>
      </c>
      <c r="EZ118">
        <f t="shared" si="809"/>
        <v>5</v>
      </c>
      <c r="FA118">
        <f t="shared" si="810"/>
        <v>177</v>
      </c>
      <c r="FB118">
        <f t="shared" si="811"/>
        <v>173</v>
      </c>
      <c r="FC118">
        <f t="shared" si="812"/>
        <v>216</v>
      </c>
      <c r="FD118">
        <f t="shared" si="813"/>
        <v>205</v>
      </c>
      <c r="FE118">
        <f t="shared" si="814"/>
        <v>243</v>
      </c>
      <c r="FF118">
        <f t="shared" si="815"/>
        <v>214</v>
      </c>
      <c r="FG118">
        <f t="shared" si="816"/>
        <v>17</v>
      </c>
      <c r="FH118">
        <f t="shared" si="817"/>
        <v>236</v>
      </c>
      <c r="FI118">
        <f t="shared" si="818"/>
        <v>17</v>
      </c>
      <c r="FJ118">
        <f t="shared" si="819"/>
        <v>236</v>
      </c>
      <c r="FK118">
        <f t="shared" si="820"/>
        <v>17</v>
      </c>
      <c r="FL118">
        <f t="shared" si="821"/>
        <v>236</v>
      </c>
      <c r="FM118">
        <f t="shared" si="822"/>
        <v>17</v>
      </c>
      <c r="FN118">
        <f t="shared" si="823"/>
        <v>236</v>
      </c>
      <c r="FO118">
        <f t="shared" si="824"/>
        <v>17</v>
      </c>
      <c r="FP118">
        <f t="shared" si="825"/>
        <v>236</v>
      </c>
      <c r="FQ118">
        <f t="shared" si="826"/>
        <v>17</v>
      </c>
      <c r="FR118">
        <f t="shared" si="827"/>
        <v>236</v>
      </c>
      <c r="FS118">
        <f t="shared" si="828"/>
        <v>17</v>
      </c>
      <c r="FT118">
        <f t="shared" si="829"/>
        <v>236</v>
      </c>
      <c r="FU118">
        <f t="shared" si="830"/>
        <v>17</v>
      </c>
      <c r="FV118">
        <f t="shared" si="831"/>
        <v>236</v>
      </c>
      <c r="FW118">
        <f t="shared" si="832"/>
        <v>17</v>
      </c>
      <c r="FX118">
        <f t="shared" si="833"/>
        <v>236</v>
      </c>
      <c r="FY118">
        <f t="shared" si="834"/>
        <v>17</v>
      </c>
      <c r="FZ118">
        <f t="shared" si="835"/>
        <v>236</v>
      </c>
      <c r="GA118">
        <f t="shared" si="836"/>
        <v>17</v>
      </c>
      <c r="GB118">
        <f t="shared" si="837"/>
        <v>236</v>
      </c>
      <c r="GC118">
        <f t="shared" si="838"/>
        <v>17</v>
      </c>
      <c r="GD118">
        <f t="shared" si="839"/>
        <v>236</v>
      </c>
      <c r="GE118">
        <f t="shared" si="840"/>
        <v>17</v>
      </c>
      <c r="GF118">
        <f t="shared" si="841"/>
        <v>236</v>
      </c>
      <c r="GG118">
        <f t="shared" si="842"/>
        <v>17</v>
      </c>
      <c r="GH118">
        <f t="shared" si="843"/>
        <v>236</v>
      </c>
      <c r="GI118">
        <f t="shared" si="844"/>
        <v>17</v>
      </c>
      <c r="GJ118">
        <f t="shared" si="845"/>
        <v>0</v>
      </c>
      <c r="GK118">
        <f t="shared" si="846"/>
        <v>0</v>
      </c>
      <c r="GL118">
        <f t="shared" si="847"/>
        <v>0</v>
      </c>
      <c r="GM118">
        <f t="shared" si="848"/>
        <v>0</v>
      </c>
      <c r="GN118">
        <f t="shared" si="849"/>
        <v>0</v>
      </c>
      <c r="GO118">
        <f t="shared" si="850"/>
        <v>0</v>
      </c>
      <c r="GP118">
        <f t="shared" si="851"/>
        <v>0</v>
      </c>
      <c r="GQ118">
        <f t="shared" si="852"/>
        <v>0</v>
      </c>
      <c r="GR118">
        <f t="shared" si="853"/>
        <v>0</v>
      </c>
      <c r="GS118">
        <f t="shared" si="854"/>
        <v>0</v>
      </c>
      <c r="GT118">
        <f t="shared" si="855"/>
        <v>0</v>
      </c>
      <c r="GU118">
        <f t="shared" si="856"/>
        <v>0</v>
      </c>
      <c r="GV118">
        <f t="shared" si="857"/>
        <v>0</v>
      </c>
      <c r="GW118">
        <f t="shared" si="858"/>
        <v>0</v>
      </c>
      <c r="GX118">
        <f t="shared" si="859"/>
        <v>0</v>
      </c>
      <c r="GY118">
        <f t="shared" si="860"/>
        <v>0</v>
      </c>
      <c r="GZ118">
        <f t="shared" si="861"/>
        <v>0</v>
      </c>
      <c r="HA118">
        <f t="shared" si="862"/>
        <v>0</v>
      </c>
      <c r="HB118">
        <f t="shared" si="863"/>
        <v>0</v>
      </c>
      <c r="HC118">
        <f t="shared" si="864"/>
        <v>0</v>
      </c>
      <c r="HD118">
        <f t="shared" si="865"/>
        <v>0</v>
      </c>
      <c r="HE118">
        <f t="shared" si="866"/>
        <v>0</v>
      </c>
      <c r="HF118">
        <f t="shared" si="867"/>
        <v>0</v>
      </c>
      <c r="HG118">
        <f t="shared" si="868"/>
        <v>0</v>
      </c>
      <c r="HH118">
        <f t="shared" si="869"/>
        <v>0</v>
      </c>
      <c r="HI118">
        <f t="shared" si="870"/>
        <v>0</v>
      </c>
      <c r="HK118" s="59" t="str">
        <f t="shared" si="467"/>
        <v/>
      </c>
      <c r="HN118">
        <f t="shared" si="871"/>
        <v>54</v>
      </c>
      <c r="HO118">
        <f t="shared" si="465"/>
        <v>81</v>
      </c>
      <c r="HQ118">
        <f>INDEX(Capacity!$S$3:$T$258,MATCH(MOD(INDEX(Capacity!$V$3:$W$258,MATCH(INDEX($CF117:$HI117,1,$HN117),Capacity!$V$3:$V$258,0),2)+HQ$65,255),Capacity!$S$3:$S$258,0),2)</f>
        <v>50</v>
      </c>
      <c r="HR118">
        <f>INDEX(Capacity!$S$3:$T$258,MATCH(MOD(INDEX(Capacity!$V$3:$W$258,MATCH(INDEX($CF117:$HI117,1,$HN117),Capacity!$V$3:$V$258,0),2)+HR$65,255),Capacity!$S$3:$S$258,0),2)</f>
        <v>129</v>
      </c>
      <c r="HS118">
        <f>INDEX(Capacity!$S$3:$T$258,MATCH(MOD(INDEX(Capacity!$V$3:$W$258,MATCH(INDEX($CF117:$HI117,1,$HN117),Capacity!$V$3:$V$258,0),2)+HS$65,255),Capacity!$S$3:$S$258,0),2)</f>
        <v>95</v>
      </c>
      <c r="HT118">
        <f>INDEX(Capacity!$S$3:$T$258,MATCH(MOD(INDEX(Capacity!$V$3:$W$258,MATCH(INDEX($CF117:$HI117,1,$HN117),Capacity!$V$3:$V$258,0),2)+HT$65,255),Capacity!$S$3:$S$258,0),2)</f>
        <v>175</v>
      </c>
      <c r="HU118">
        <f>INDEX(Capacity!$S$3:$T$258,MATCH(MOD(INDEX(Capacity!$V$3:$W$258,MATCH(INDEX($CF117:$HI117,1,$HN117),Capacity!$V$3:$V$258,0),2)+HU$65,255),Capacity!$S$3:$S$258,0),2)</f>
        <v>200</v>
      </c>
      <c r="HV118">
        <f>INDEX(Capacity!$S$3:$T$258,MATCH(MOD(INDEX(Capacity!$V$3:$W$258,MATCH(INDEX($CF117:$HI117,1,$HN117),Capacity!$V$3:$V$258,0),2)+HV$65,255),Capacity!$S$3:$S$258,0),2)</f>
        <v>181</v>
      </c>
      <c r="HW118">
        <f>INDEX(Capacity!$S$3:$T$258,MATCH(MOD(INDEX(Capacity!$V$3:$W$258,MATCH(INDEX($CF117:$HI117,1,$HN117),Capacity!$V$3:$V$258,0),2)+HW$65,255),Capacity!$S$3:$S$258,0),2)</f>
        <v>118</v>
      </c>
      <c r="HX118">
        <f>INDEX(Capacity!$S$3:$T$258,MATCH(MOD(INDEX(Capacity!$V$3:$W$258,MATCH(INDEX($CF117:$HI117,1,$HN117),Capacity!$V$3:$V$258,0),2)+HX$65,255),Capacity!$S$3:$S$258,0),2)</f>
        <v>186</v>
      </c>
      <c r="HY118">
        <f>INDEX(Capacity!$S$3:$T$258,MATCH(MOD(INDEX(Capacity!$V$3:$W$258,MATCH(INDEX($CF117:$HI117,1,$HN117),Capacity!$V$3:$V$258,0),2)+HY$65,255),Capacity!$S$3:$S$258,0),2)</f>
        <v>178</v>
      </c>
      <c r="HZ118">
        <f>INDEX(Capacity!$S$3:$T$258,MATCH(MOD(INDEX(Capacity!$V$3:$W$258,MATCH(INDEX($CF117:$HI117,1,$HN117),Capacity!$V$3:$V$258,0),2)+HZ$65,255),Capacity!$S$3:$S$258,0),2)</f>
        <v>107</v>
      </c>
      <c r="IA118">
        <f>INDEX(Capacity!$S$3:$T$258,MATCH(MOD(INDEX(Capacity!$V$3:$W$258,MATCH(INDEX($CF117:$HI117,1,$HN117),Capacity!$V$3:$V$258,0),2)+IA$65,255),Capacity!$S$3:$S$258,0),2)</f>
        <v>132</v>
      </c>
      <c r="IB118">
        <f>INDEX(Capacity!$S$3:$T$258,MATCH(MOD(INDEX(Capacity!$V$3:$W$258,MATCH(INDEX($CF117:$HI117,1,$HN117),Capacity!$V$3:$V$258,0),2)+IB$65,255),Capacity!$S$3:$S$258,0),2)</f>
        <v>5</v>
      </c>
      <c r="IC118">
        <f>INDEX(Capacity!$S$3:$T$258,MATCH(MOD(INDEX(Capacity!$V$3:$W$258,MATCH(INDEX($CF117:$HI117,1,$HN117),Capacity!$V$3:$V$258,0),2)+IC$65,255),Capacity!$S$3:$S$258,0),2)</f>
        <v>138</v>
      </c>
      <c r="ID118">
        <f>INDEX(Capacity!$S$3:$T$258,MATCH(MOD(INDEX(Capacity!$V$3:$W$258,MATCH(INDEX($CF117:$HI117,1,$HN117),Capacity!$V$3:$V$258,0),2)+ID$65,255),Capacity!$S$3:$S$258,0),2)</f>
        <v>13</v>
      </c>
      <c r="IE118">
        <f>INDEX(Capacity!$S$3:$T$258,MATCH(MOD(INDEX(Capacity!$V$3:$W$258,MATCH(INDEX($CF117:$HI117,1,$HN117),Capacity!$V$3:$V$258,0),2)+IE$65,255),Capacity!$S$3:$S$258,0),2)</f>
        <v>131</v>
      </c>
      <c r="IF118">
        <f>INDEX(Capacity!$S$3:$T$258,MATCH(MOD(INDEX(Capacity!$V$3:$W$258,MATCH(INDEX($CF117:$HI117,1,$HN117),Capacity!$V$3:$V$258,0),2)+IF$65,255),Capacity!$S$3:$S$258,0),2)</f>
        <v>17</v>
      </c>
      <c r="IG118">
        <f>INDEX(Capacity!$S$3:$T$258,MATCH(MOD(INDEX(Capacity!$V$3:$W$258,MATCH(INDEX($CF117:$HI117,1,$HN117),Capacity!$V$3:$V$258,0),2)+IG$65,255),Capacity!$S$3:$S$258,0),2)</f>
        <v>239</v>
      </c>
      <c r="IH118">
        <f>INDEX(Capacity!$S$3:$T$258,MATCH(MOD(INDEX(Capacity!$V$3:$W$258,MATCH(INDEX($CF117:$HI117,1,$HN117),Capacity!$V$3:$V$258,0),2)+IH$65,255),Capacity!$S$3:$S$258,0),2)</f>
        <v>149</v>
      </c>
      <c r="II118">
        <f>INDEX(Capacity!$S$3:$T$258,MATCH(MOD(INDEX(Capacity!$V$3:$W$258,MATCH(INDEX($CF117:$HI117,1,$HN117),Capacity!$V$3:$V$258,0),2)+II$65,255),Capacity!$S$3:$S$258,0),2)</f>
        <v>231</v>
      </c>
      <c r="IJ118">
        <f>INDEX(Capacity!$S$3:$T$258,MATCH(MOD(INDEX(Capacity!$V$3:$W$258,MATCH(INDEX($CF117:$HI117,1,$HN117),Capacity!$V$3:$V$258,0),2)+IJ$65,255),Capacity!$S$3:$S$258,0),2)</f>
        <v>166</v>
      </c>
      <c r="IK118">
        <f>INDEX(Capacity!$S$3:$T$258,MATCH(MOD(INDEX(Capacity!$V$3:$W$258,MATCH(INDEX($CF117:$HI117,1,$HN117),Capacity!$V$3:$V$258,0),2)+IK$65,255),Capacity!$S$3:$S$258,0),2)</f>
        <v>212</v>
      </c>
      <c r="IL118">
        <f>INDEX(Capacity!$S$3:$T$258,MATCH(MOD(INDEX(Capacity!$V$3:$W$258,MATCH(INDEX($CF117:$HI117,1,$HN117),Capacity!$V$3:$V$258,0),2)+IL$65,255),Capacity!$S$3:$S$258,0),2)</f>
        <v>176</v>
      </c>
      <c r="IM118">
        <f>INDEX(Capacity!$S$3:$T$258,MATCH(MOD(INDEX(Capacity!$V$3:$W$258,MATCH(INDEX($CF117:$HI117,1,$HN117),Capacity!$V$3:$V$258,0),2)+IM$65,255),Capacity!$S$3:$S$258,0),2)</f>
        <v>63</v>
      </c>
      <c r="IN118">
        <f>INDEX(Capacity!$S$3:$T$258,MATCH(MOD(INDEX(Capacity!$V$3:$W$258,MATCH(INDEX($CF117:$HI117,1,$HN117),Capacity!$V$3:$V$258,0),2)+IN$65,255),Capacity!$S$3:$S$258,0),2)</f>
        <v>91</v>
      </c>
      <c r="IO118">
        <f>INDEX(Capacity!$S$3:$T$258,MATCH(MOD(INDEX(Capacity!$V$3:$W$258,MATCH(INDEX($CF117:$HI117,1,$HN117),Capacity!$V$3:$V$258,0),2)+IO$65,255),Capacity!$S$3:$S$258,0),2)</f>
        <v>107</v>
      </c>
      <c r="IP118">
        <f>INDEX(Capacity!$S$3:$T$258,MATCH(MOD(INDEX(Capacity!$V$3:$W$258,MATCH(INDEX($CF117:$HI117,1,$HN117),Capacity!$V$3:$V$258,0),2)+IP$65,255),Capacity!$S$3:$S$258,0),2)</f>
        <v>213</v>
      </c>
      <c r="IQ118">
        <f>INDEX(Capacity!$S$3:$T$258,MATCH(MOD(INDEX(Capacity!$V$3:$W$258,MATCH(INDEX($CF117:$HI117,1,$HN117),Capacity!$V$3:$V$258,0),2)+IQ$65,255),Capacity!$S$3:$S$258,0),2)</f>
        <v>58</v>
      </c>
    </row>
    <row r="119" spans="83:251" x14ac:dyDescent="0.25">
      <c r="CE119" s="7">
        <f t="shared" si="466"/>
        <v>54</v>
      </c>
      <c r="CF119">
        <f t="shared" si="737"/>
        <v>0</v>
      </c>
      <c r="CG119">
        <f t="shared" si="738"/>
        <v>0</v>
      </c>
      <c r="CH119">
        <f t="shared" si="739"/>
        <v>0</v>
      </c>
      <c r="CI119">
        <f t="shared" si="740"/>
        <v>0</v>
      </c>
      <c r="CJ119">
        <f t="shared" si="741"/>
        <v>0</v>
      </c>
      <c r="CK119">
        <f t="shared" si="742"/>
        <v>0</v>
      </c>
      <c r="CL119">
        <f t="shared" si="743"/>
        <v>0</v>
      </c>
      <c r="CM119">
        <f t="shared" si="744"/>
        <v>0</v>
      </c>
      <c r="CN119">
        <f t="shared" si="745"/>
        <v>0</v>
      </c>
      <c r="CO119">
        <f t="shared" si="746"/>
        <v>0</v>
      </c>
      <c r="CP119">
        <f t="shared" si="747"/>
        <v>0</v>
      </c>
      <c r="CQ119">
        <f t="shared" si="748"/>
        <v>0</v>
      </c>
      <c r="CR119">
        <f t="shared" si="749"/>
        <v>0</v>
      </c>
      <c r="CS119">
        <f t="shared" si="750"/>
        <v>0</v>
      </c>
      <c r="CT119">
        <f t="shared" si="751"/>
        <v>0</v>
      </c>
      <c r="CU119">
        <f t="shared" si="752"/>
        <v>0</v>
      </c>
      <c r="CV119">
        <f t="shared" si="753"/>
        <v>0</v>
      </c>
      <c r="CW119">
        <f t="shared" si="754"/>
        <v>0</v>
      </c>
      <c r="CX119">
        <f t="shared" si="755"/>
        <v>0</v>
      </c>
      <c r="CY119">
        <f t="shared" si="756"/>
        <v>0</v>
      </c>
      <c r="CZ119">
        <f t="shared" si="757"/>
        <v>0</v>
      </c>
      <c r="DA119">
        <f t="shared" si="758"/>
        <v>0</v>
      </c>
      <c r="DB119">
        <f t="shared" si="759"/>
        <v>0</v>
      </c>
      <c r="DC119">
        <f t="shared" si="760"/>
        <v>0</v>
      </c>
      <c r="DD119">
        <f t="shared" si="761"/>
        <v>0</v>
      </c>
      <c r="DE119">
        <f t="shared" si="762"/>
        <v>0</v>
      </c>
      <c r="DF119">
        <f t="shared" si="763"/>
        <v>0</v>
      </c>
      <c r="DG119">
        <f t="shared" si="764"/>
        <v>0</v>
      </c>
      <c r="DH119">
        <f t="shared" si="765"/>
        <v>0</v>
      </c>
      <c r="DI119">
        <f t="shared" si="766"/>
        <v>0</v>
      </c>
      <c r="DJ119">
        <f t="shared" si="767"/>
        <v>0</v>
      </c>
      <c r="DK119">
        <f t="shared" si="768"/>
        <v>0</v>
      </c>
      <c r="DL119">
        <f t="shared" si="769"/>
        <v>0</v>
      </c>
      <c r="DM119">
        <f t="shared" si="770"/>
        <v>0</v>
      </c>
      <c r="DN119">
        <f t="shared" si="771"/>
        <v>0</v>
      </c>
      <c r="DO119">
        <f t="shared" si="772"/>
        <v>0</v>
      </c>
      <c r="DP119">
        <f t="shared" si="773"/>
        <v>0</v>
      </c>
      <c r="DQ119">
        <f t="shared" si="774"/>
        <v>0</v>
      </c>
      <c r="DR119">
        <f t="shared" si="775"/>
        <v>0</v>
      </c>
      <c r="DS119">
        <f t="shared" si="776"/>
        <v>0</v>
      </c>
      <c r="DT119">
        <f t="shared" si="777"/>
        <v>0</v>
      </c>
      <c r="DU119">
        <f t="shared" si="778"/>
        <v>0</v>
      </c>
      <c r="DV119">
        <f t="shared" si="779"/>
        <v>0</v>
      </c>
      <c r="DW119">
        <f t="shared" si="780"/>
        <v>0</v>
      </c>
      <c r="DX119">
        <f t="shared" si="781"/>
        <v>0</v>
      </c>
      <c r="DY119">
        <f t="shared" si="782"/>
        <v>0</v>
      </c>
      <c r="DZ119">
        <f t="shared" si="783"/>
        <v>0</v>
      </c>
      <c r="EA119">
        <f t="shared" si="784"/>
        <v>0</v>
      </c>
      <c r="EB119">
        <f t="shared" si="785"/>
        <v>0</v>
      </c>
      <c r="EC119">
        <f t="shared" si="786"/>
        <v>0</v>
      </c>
      <c r="ED119">
        <f t="shared" si="787"/>
        <v>0</v>
      </c>
      <c r="EE119">
        <f t="shared" si="788"/>
        <v>0</v>
      </c>
      <c r="EF119">
        <f t="shared" si="789"/>
        <v>0</v>
      </c>
      <c r="EG119">
        <f t="shared" si="790"/>
        <v>0</v>
      </c>
      <c r="EH119">
        <f t="shared" si="791"/>
        <v>176</v>
      </c>
      <c r="EI119">
        <f t="shared" si="792"/>
        <v>148</v>
      </c>
      <c r="EJ119">
        <f t="shared" si="793"/>
        <v>126</v>
      </c>
      <c r="EK119">
        <f t="shared" si="794"/>
        <v>133</v>
      </c>
      <c r="EL119">
        <f t="shared" si="795"/>
        <v>204</v>
      </c>
      <c r="EM119">
        <f t="shared" si="796"/>
        <v>150</v>
      </c>
      <c r="EN119">
        <f t="shared" si="797"/>
        <v>155</v>
      </c>
      <c r="EO119">
        <f t="shared" si="798"/>
        <v>167</v>
      </c>
      <c r="EP119">
        <f t="shared" si="799"/>
        <v>197</v>
      </c>
      <c r="EQ119">
        <f t="shared" si="800"/>
        <v>252</v>
      </c>
      <c r="ER119">
        <f t="shared" si="801"/>
        <v>230</v>
      </c>
      <c r="ES119">
        <f t="shared" si="802"/>
        <v>147</v>
      </c>
      <c r="ET119">
        <f t="shared" si="803"/>
        <v>233</v>
      </c>
      <c r="EU119">
        <f t="shared" si="804"/>
        <v>112</v>
      </c>
      <c r="EV119">
        <f t="shared" si="805"/>
        <v>3</v>
      </c>
      <c r="EW119">
        <f t="shared" si="806"/>
        <v>212</v>
      </c>
      <c r="EX119">
        <f t="shared" si="807"/>
        <v>12</v>
      </c>
      <c r="EY119">
        <f t="shared" si="808"/>
        <v>173</v>
      </c>
      <c r="EZ119">
        <f t="shared" si="809"/>
        <v>6</v>
      </c>
      <c r="FA119">
        <f t="shared" si="810"/>
        <v>143</v>
      </c>
      <c r="FB119">
        <f t="shared" si="811"/>
        <v>20</v>
      </c>
      <c r="FC119">
        <f t="shared" si="812"/>
        <v>206</v>
      </c>
      <c r="FD119">
        <f t="shared" si="813"/>
        <v>92</v>
      </c>
      <c r="FE119">
        <f t="shared" si="814"/>
        <v>38</v>
      </c>
      <c r="FF119">
        <f t="shared" si="815"/>
        <v>34</v>
      </c>
      <c r="FG119">
        <f t="shared" si="816"/>
        <v>194</v>
      </c>
      <c r="FH119">
        <f t="shared" si="817"/>
        <v>236</v>
      </c>
      <c r="FI119">
        <f t="shared" si="818"/>
        <v>17</v>
      </c>
      <c r="FJ119">
        <f t="shared" si="819"/>
        <v>236</v>
      </c>
      <c r="FK119">
        <f t="shared" si="820"/>
        <v>17</v>
      </c>
      <c r="FL119">
        <f t="shared" si="821"/>
        <v>236</v>
      </c>
      <c r="FM119">
        <f t="shared" si="822"/>
        <v>17</v>
      </c>
      <c r="FN119">
        <f t="shared" si="823"/>
        <v>236</v>
      </c>
      <c r="FO119">
        <f t="shared" si="824"/>
        <v>17</v>
      </c>
      <c r="FP119">
        <f t="shared" si="825"/>
        <v>236</v>
      </c>
      <c r="FQ119">
        <f t="shared" si="826"/>
        <v>17</v>
      </c>
      <c r="FR119">
        <f t="shared" si="827"/>
        <v>236</v>
      </c>
      <c r="FS119">
        <f t="shared" si="828"/>
        <v>17</v>
      </c>
      <c r="FT119">
        <f t="shared" si="829"/>
        <v>236</v>
      </c>
      <c r="FU119">
        <f t="shared" si="830"/>
        <v>17</v>
      </c>
      <c r="FV119">
        <f t="shared" si="831"/>
        <v>236</v>
      </c>
      <c r="FW119">
        <f t="shared" si="832"/>
        <v>17</v>
      </c>
      <c r="FX119">
        <f t="shared" si="833"/>
        <v>236</v>
      </c>
      <c r="FY119">
        <f t="shared" si="834"/>
        <v>17</v>
      </c>
      <c r="FZ119">
        <f t="shared" si="835"/>
        <v>236</v>
      </c>
      <c r="GA119">
        <f t="shared" si="836"/>
        <v>17</v>
      </c>
      <c r="GB119">
        <f t="shared" si="837"/>
        <v>236</v>
      </c>
      <c r="GC119">
        <f t="shared" si="838"/>
        <v>17</v>
      </c>
      <c r="GD119">
        <f t="shared" si="839"/>
        <v>236</v>
      </c>
      <c r="GE119">
        <f t="shared" si="840"/>
        <v>17</v>
      </c>
      <c r="GF119">
        <f t="shared" si="841"/>
        <v>236</v>
      </c>
      <c r="GG119">
        <f t="shared" si="842"/>
        <v>17</v>
      </c>
      <c r="GH119">
        <f t="shared" si="843"/>
        <v>236</v>
      </c>
      <c r="GI119">
        <f t="shared" si="844"/>
        <v>17</v>
      </c>
      <c r="GJ119">
        <f t="shared" si="845"/>
        <v>0</v>
      </c>
      <c r="GK119">
        <f t="shared" si="846"/>
        <v>0</v>
      </c>
      <c r="GL119">
        <f t="shared" si="847"/>
        <v>0</v>
      </c>
      <c r="GM119">
        <f t="shared" si="848"/>
        <v>0</v>
      </c>
      <c r="GN119">
        <f t="shared" si="849"/>
        <v>0</v>
      </c>
      <c r="GO119">
        <f t="shared" si="850"/>
        <v>0</v>
      </c>
      <c r="GP119">
        <f t="shared" si="851"/>
        <v>0</v>
      </c>
      <c r="GQ119">
        <f t="shared" si="852"/>
        <v>0</v>
      </c>
      <c r="GR119">
        <f t="shared" si="853"/>
        <v>0</v>
      </c>
      <c r="GS119">
        <f t="shared" si="854"/>
        <v>0</v>
      </c>
      <c r="GT119">
        <f t="shared" si="855"/>
        <v>0</v>
      </c>
      <c r="GU119">
        <f t="shared" si="856"/>
        <v>0</v>
      </c>
      <c r="GV119">
        <f t="shared" si="857"/>
        <v>0</v>
      </c>
      <c r="GW119">
        <f t="shared" si="858"/>
        <v>0</v>
      </c>
      <c r="GX119">
        <f t="shared" si="859"/>
        <v>0</v>
      </c>
      <c r="GY119">
        <f t="shared" si="860"/>
        <v>0</v>
      </c>
      <c r="GZ119">
        <f t="shared" si="861"/>
        <v>0</v>
      </c>
      <c r="HA119">
        <f t="shared" si="862"/>
        <v>0</v>
      </c>
      <c r="HB119">
        <f t="shared" si="863"/>
        <v>0</v>
      </c>
      <c r="HC119">
        <f t="shared" si="864"/>
        <v>0</v>
      </c>
      <c r="HD119">
        <f t="shared" si="865"/>
        <v>0</v>
      </c>
      <c r="HE119">
        <f t="shared" si="866"/>
        <v>0</v>
      </c>
      <c r="HF119">
        <f t="shared" si="867"/>
        <v>0</v>
      </c>
      <c r="HG119">
        <f t="shared" si="868"/>
        <v>0</v>
      </c>
      <c r="HH119">
        <f t="shared" si="869"/>
        <v>0</v>
      </c>
      <c r="HI119">
        <f t="shared" si="870"/>
        <v>0</v>
      </c>
      <c r="HK119" s="59" t="str">
        <f t="shared" si="467"/>
        <v/>
      </c>
      <c r="HN119">
        <f t="shared" si="871"/>
        <v>55</v>
      </c>
      <c r="HO119">
        <f t="shared" si="465"/>
        <v>80</v>
      </c>
      <c r="HQ119">
        <f>INDEX(Capacity!$S$3:$T$258,MATCH(MOD(INDEX(Capacity!$V$3:$W$258,MATCH(INDEX($CF118:$HI118,1,$HN118),Capacity!$V$3:$V$258,0),2)+HQ$65,255),Capacity!$S$3:$S$258,0),2)</f>
        <v>205</v>
      </c>
      <c r="HR119">
        <f>INDEX(Capacity!$S$3:$T$258,MATCH(MOD(INDEX(Capacity!$V$3:$W$258,MATCH(INDEX($CF118:$HI118,1,$HN118),Capacity!$V$3:$V$258,0),2)+HR$65,255),Capacity!$S$3:$S$258,0),2)</f>
        <v>55</v>
      </c>
      <c r="HS119">
        <f>INDEX(Capacity!$S$3:$T$258,MATCH(MOD(INDEX(Capacity!$V$3:$W$258,MATCH(INDEX($CF118:$HI118,1,$HN118),Capacity!$V$3:$V$258,0),2)+HS$65,255),Capacity!$S$3:$S$258,0),2)</f>
        <v>158</v>
      </c>
      <c r="HT119">
        <f>INDEX(Capacity!$S$3:$T$258,MATCH(MOD(INDEX(Capacity!$V$3:$W$258,MATCH(INDEX($CF118:$HI118,1,$HN118),Capacity!$V$3:$V$258,0),2)+HT$65,255),Capacity!$S$3:$S$258,0),2)</f>
        <v>215</v>
      </c>
      <c r="HU119">
        <f>INDEX(Capacity!$S$3:$T$258,MATCH(MOD(INDEX(Capacity!$V$3:$W$258,MATCH(INDEX($CF118:$HI118,1,$HN118),Capacity!$V$3:$V$258,0),2)+HU$65,255),Capacity!$S$3:$S$258,0),2)</f>
        <v>19</v>
      </c>
      <c r="HV119">
        <f>INDEX(Capacity!$S$3:$T$258,MATCH(MOD(INDEX(Capacity!$V$3:$W$258,MATCH(INDEX($CF118:$HI118,1,$HN118),Capacity!$V$3:$V$258,0),2)+HV$65,255),Capacity!$S$3:$S$258,0),2)</f>
        <v>124</v>
      </c>
      <c r="HW119">
        <f>INDEX(Capacity!$S$3:$T$258,MATCH(MOD(INDEX(Capacity!$V$3:$W$258,MATCH(INDEX($CF118:$HI118,1,$HN118),Capacity!$V$3:$V$258,0),2)+HW$65,255),Capacity!$S$3:$S$258,0),2)</f>
        <v>50</v>
      </c>
      <c r="HX119">
        <f>INDEX(Capacity!$S$3:$T$258,MATCH(MOD(INDEX(Capacity!$V$3:$W$258,MATCH(INDEX($CF118:$HI118,1,$HN118),Capacity!$V$3:$V$258,0),2)+HX$65,255),Capacity!$S$3:$S$258,0),2)</f>
        <v>46</v>
      </c>
      <c r="HY119">
        <f>INDEX(Capacity!$S$3:$T$258,MATCH(MOD(INDEX(Capacity!$V$3:$W$258,MATCH(INDEX($CF118:$HI118,1,$HN118),Capacity!$V$3:$V$258,0),2)+HY$65,255),Capacity!$S$3:$S$258,0),2)</f>
        <v>48</v>
      </c>
      <c r="HZ119">
        <f>INDEX(Capacity!$S$3:$T$258,MATCH(MOD(INDEX(Capacity!$V$3:$W$258,MATCH(INDEX($CF118:$HI118,1,$HN118),Capacity!$V$3:$V$258,0),2)+HZ$65,255),Capacity!$S$3:$S$258,0),2)</f>
        <v>213</v>
      </c>
      <c r="IA119">
        <f>INDEX(Capacity!$S$3:$T$258,MATCH(MOD(INDEX(Capacity!$V$3:$W$258,MATCH(INDEX($CF118:$HI118,1,$HN118),Capacity!$V$3:$V$258,0),2)+IA$65,255),Capacity!$S$3:$S$258,0),2)</f>
        <v>242</v>
      </c>
      <c r="IB119">
        <f>INDEX(Capacity!$S$3:$T$258,MATCH(MOD(INDEX(Capacity!$V$3:$W$258,MATCH(INDEX($CF118:$HI118,1,$HN118),Capacity!$V$3:$V$258,0),2)+IB$65,255),Capacity!$S$3:$S$258,0),2)</f>
        <v>197</v>
      </c>
      <c r="IC119">
        <f>INDEX(Capacity!$S$3:$T$258,MATCH(MOD(INDEX(Capacity!$V$3:$W$258,MATCH(INDEX($CF118:$HI118,1,$HN118),Capacity!$V$3:$V$258,0),2)+IC$65,255),Capacity!$S$3:$S$258,0),2)</f>
        <v>106</v>
      </c>
      <c r="ID119">
        <f>INDEX(Capacity!$S$3:$T$258,MATCH(MOD(INDEX(Capacity!$V$3:$W$258,MATCH(INDEX($CF118:$HI118,1,$HN118),Capacity!$V$3:$V$258,0),2)+ID$65,255),Capacity!$S$3:$S$258,0),2)</f>
        <v>219</v>
      </c>
      <c r="IE119">
        <f>INDEX(Capacity!$S$3:$T$258,MATCH(MOD(INDEX(Capacity!$V$3:$W$258,MATCH(INDEX($CF118:$HI118,1,$HN118),Capacity!$V$3:$V$258,0),2)+IE$65,255),Capacity!$S$3:$S$258,0),2)</f>
        <v>190</v>
      </c>
      <c r="IF119">
        <f>INDEX(Capacity!$S$3:$T$258,MATCH(MOD(INDEX(Capacity!$V$3:$W$258,MATCH(INDEX($CF118:$HI118,1,$HN118),Capacity!$V$3:$V$258,0),2)+IF$65,255),Capacity!$S$3:$S$258,0),2)</f>
        <v>246</v>
      </c>
      <c r="IG119">
        <f>INDEX(Capacity!$S$3:$T$258,MATCH(MOD(INDEX(Capacity!$V$3:$W$258,MATCH(INDEX($CF118:$HI118,1,$HN118),Capacity!$V$3:$V$258,0),2)+IG$65,255),Capacity!$S$3:$S$258,0),2)</f>
        <v>39</v>
      </c>
      <c r="IH119">
        <f>INDEX(Capacity!$S$3:$T$258,MATCH(MOD(INDEX(Capacity!$V$3:$W$258,MATCH(INDEX($CF118:$HI118,1,$HN118),Capacity!$V$3:$V$258,0),2)+IH$65,255),Capacity!$S$3:$S$258,0),2)</f>
        <v>4</v>
      </c>
      <c r="II119">
        <f>INDEX(Capacity!$S$3:$T$258,MATCH(MOD(INDEX(Capacity!$V$3:$W$258,MATCH(INDEX($CF118:$HI118,1,$HN118),Capacity!$V$3:$V$258,0),2)+II$65,255),Capacity!$S$3:$S$258,0),2)</f>
        <v>57</v>
      </c>
      <c r="IJ119">
        <f>INDEX(Capacity!$S$3:$T$258,MATCH(MOD(INDEX(Capacity!$V$3:$W$258,MATCH(INDEX($CF118:$HI118,1,$HN118),Capacity!$V$3:$V$258,0),2)+IJ$65,255),Capacity!$S$3:$S$258,0),2)</f>
        <v>3</v>
      </c>
      <c r="IK119">
        <f>INDEX(Capacity!$S$3:$T$258,MATCH(MOD(INDEX(Capacity!$V$3:$W$258,MATCH(INDEX($CF118:$HI118,1,$HN118),Capacity!$V$3:$V$258,0),2)+IK$65,255),Capacity!$S$3:$S$258,0),2)</f>
        <v>62</v>
      </c>
      <c r="IL119">
        <f>INDEX(Capacity!$S$3:$T$258,MATCH(MOD(INDEX(Capacity!$V$3:$W$258,MATCH(INDEX($CF118:$HI118,1,$HN118),Capacity!$V$3:$V$258,0),2)+IL$65,255),Capacity!$S$3:$S$258,0),2)</f>
        <v>185</v>
      </c>
      <c r="IM119">
        <f>INDEX(Capacity!$S$3:$T$258,MATCH(MOD(INDEX(Capacity!$V$3:$W$258,MATCH(INDEX($CF118:$HI118,1,$HN118),Capacity!$V$3:$V$258,0),2)+IM$65,255),Capacity!$S$3:$S$258,0),2)</f>
        <v>22</v>
      </c>
      <c r="IN119">
        <f>INDEX(Capacity!$S$3:$T$258,MATCH(MOD(INDEX(Capacity!$V$3:$W$258,MATCH(INDEX($CF118:$HI118,1,$HN118),Capacity!$V$3:$V$258,0),2)+IN$65,255),Capacity!$S$3:$S$258,0),2)</f>
        <v>145</v>
      </c>
      <c r="IO119">
        <f>INDEX(Capacity!$S$3:$T$258,MATCH(MOD(INDEX(Capacity!$V$3:$W$258,MATCH(INDEX($CF118:$HI118,1,$HN118),Capacity!$V$3:$V$258,0),2)+IO$65,255),Capacity!$S$3:$S$258,0),2)</f>
        <v>213</v>
      </c>
      <c r="IP119">
        <f>INDEX(Capacity!$S$3:$T$258,MATCH(MOD(INDEX(Capacity!$V$3:$W$258,MATCH(INDEX($CF118:$HI118,1,$HN118),Capacity!$V$3:$V$258,0),2)+IP$65,255),Capacity!$S$3:$S$258,0),2)</f>
        <v>244</v>
      </c>
      <c r="IQ119">
        <f>INDEX(Capacity!$S$3:$T$258,MATCH(MOD(INDEX(Capacity!$V$3:$W$258,MATCH(INDEX($CF118:$HI118,1,$HN118),Capacity!$V$3:$V$258,0),2)+IQ$65,255),Capacity!$S$3:$S$258,0),2)</f>
        <v>211</v>
      </c>
    </row>
    <row r="120" spans="83:251" x14ac:dyDescent="0.25">
      <c r="CE120" s="7">
        <f t="shared" si="466"/>
        <v>55</v>
      </c>
      <c r="CF120">
        <f t="shared" si="737"/>
        <v>0</v>
      </c>
      <c r="CG120">
        <f t="shared" si="738"/>
        <v>0</v>
      </c>
      <c r="CH120">
        <f t="shared" si="739"/>
        <v>0</v>
      </c>
      <c r="CI120">
        <f t="shared" si="740"/>
        <v>0</v>
      </c>
      <c r="CJ120">
        <f t="shared" si="741"/>
        <v>0</v>
      </c>
      <c r="CK120">
        <f t="shared" si="742"/>
        <v>0</v>
      </c>
      <c r="CL120">
        <f t="shared" si="743"/>
        <v>0</v>
      </c>
      <c r="CM120">
        <f t="shared" si="744"/>
        <v>0</v>
      </c>
      <c r="CN120">
        <f t="shared" si="745"/>
        <v>0</v>
      </c>
      <c r="CO120">
        <f t="shared" si="746"/>
        <v>0</v>
      </c>
      <c r="CP120">
        <f t="shared" si="747"/>
        <v>0</v>
      </c>
      <c r="CQ120">
        <f t="shared" si="748"/>
        <v>0</v>
      </c>
      <c r="CR120">
        <f t="shared" si="749"/>
        <v>0</v>
      </c>
      <c r="CS120">
        <f t="shared" si="750"/>
        <v>0</v>
      </c>
      <c r="CT120">
        <f t="shared" si="751"/>
        <v>0</v>
      </c>
      <c r="CU120">
        <f t="shared" si="752"/>
        <v>0</v>
      </c>
      <c r="CV120">
        <f t="shared" si="753"/>
        <v>0</v>
      </c>
      <c r="CW120">
        <f t="shared" si="754"/>
        <v>0</v>
      </c>
      <c r="CX120">
        <f t="shared" si="755"/>
        <v>0</v>
      </c>
      <c r="CY120">
        <f t="shared" si="756"/>
        <v>0</v>
      </c>
      <c r="CZ120">
        <f t="shared" si="757"/>
        <v>0</v>
      </c>
      <c r="DA120">
        <f t="shared" si="758"/>
        <v>0</v>
      </c>
      <c r="DB120">
        <f t="shared" si="759"/>
        <v>0</v>
      </c>
      <c r="DC120">
        <f t="shared" si="760"/>
        <v>0</v>
      </c>
      <c r="DD120">
        <f t="shared" si="761"/>
        <v>0</v>
      </c>
      <c r="DE120">
        <f t="shared" si="762"/>
        <v>0</v>
      </c>
      <c r="DF120">
        <f t="shared" si="763"/>
        <v>0</v>
      </c>
      <c r="DG120">
        <f t="shared" si="764"/>
        <v>0</v>
      </c>
      <c r="DH120">
        <f t="shared" si="765"/>
        <v>0</v>
      </c>
      <c r="DI120">
        <f t="shared" si="766"/>
        <v>0</v>
      </c>
      <c r="DJ120">
        <f t="shared" si="767"/>
        <v>0</v>
      </c>
      <c r="DK120">
        <f t="shared" si="768"/>
        <v>0</v>
      </c>
      <c r="DL120">
        <f t="shared" si="769"/>
        <v>0</v>
      </c>
      <c r="DM120">
        <f t="shared" si="770"/>
        <v>0</v>
      </c>
      <c r="DN120">
        <f t="shared" si="771"/>
        <v>0</v>
      </c>
      <c r="DO120">
        <f t="shared" si="772"/>
        <v>0</v>
      </c>
      <c r="DP120">
        <f t="shared" si="773"/>
        <v>0</v>
      </c>
      <c r="DQ120">
        <f t="shared" si="774"/>
        <v>0</v>
      </c>
      <c r="DR120">
        <f t="shared" si="775"/>
        <v>0</v>
      </c>
      <c r="DS120">
        <f t="shared" si="776"/>
        <v>0</v>
      </c>
      <c r="DT120">
        <f t="shared" si="777"/>
        <v>0</v>
      </c>
      <c r="DU120">
        <f t="shared" si="778"/>
        <v>0</v>
      </c>
      <c r="DV120">
        <f t="shared" si="779"/>
        <v>0</v>
      </c>
      <c r="DW120">
        <f t="shared" si="780"/>
        <v>0</v>
      </c>
      <c r="DX120">
        <f t="shared" si="781"/>
        <v>0</v>
      </c>
      <c r="DY120">
        <f t="shared" si="782"/>
        <v>0</v>
      </c>
      <c r="DZ120">
        <f t="shared" si="783"/>
        <v>0</v>
      </c>
      <c r="EA120">
        <f t="shared" si="784"/>
        <v>0</v>
      </c>
      <c r="EB120">
        <f t="shared" si="785"/>
        <v>0</v>
      </c>
      <c r="EC120">
        <f t="shared" si="786"/>
        <v>0</v>
      </c>
      <c r="ED120">
        <f t="shared" si="787"/>
        <v>0</v>
      </c>
      <c r="EE120">
        <f t="shared" si="788"/>
        <v>0</v>
      </c>
      <c r="EF120">
        <f t="shared" si="789"/>
        <v>0</v>
      </c>
      <c r="EG120">
        <f t="shared" si="790"/>
        <v>0</v>
      </c>
      <c r="EH120">
        <f t="shared" si="791"/>
        <v>0</v>
      </c>
      <c r="EI120">
        <f t="shared" si="792"/>
        <v>114</v>
      </c>
      <c r="EJ120">
        <f t="shared" si="793"/>
        <v>255</v>
      </c>
      <c r="EK120">
        <f t="shared" si="794"/>
        <v>200</v>
      </c>
      <c r="EL120">
        <f t="shared" si="795"/>
        <v>54</v>
      </c>
      <c r="EM120">
        <f t="shared" si="796"/>
        <v>73</v>
      </c>
      <c r="EN120">
        <f t="shared" si="797"/>
        <v>126</v>
      </c>
      <c r="EO120">
        <f t="shared" si="798"/>
        <v>189</v>
      </c>
      <c r="EP120">
        <f t="shared" si="799"/>
        <v>213</v>
      </c>
      <c r="EQ120">
        <f t="shared" si="800"/>
        <v>68</v>
      </c>
      <c r="ER120">
        <f t="shared" si="801"/>
        <v>67</v>
      </c>
      <c r="ES120">
        <f t="shared" si="802"/>
        <v>208</v>
      </c>
      <c r="ET120">
        <f t="shared" si="803"/>
        <v>207</v>
      </c>
      <c r="EU120">
        <f t="shared" si="804"/>
        <v>57</v>
      </c>
      <c r="EV120">
        <f t="shared" si="805"/>
        <v>105</v>
      </c>
      <c r="EW120">
        <f t="shared" si="806"/>
        <v>134</v>
      </c>
      <c r="EX120">
        <f t="shared" si="807"/>
        <v>17</v>
      </c>
      <c r="EY120">
        <f t="shared" si="808"/>
        <v>90</v>
      </c>
      <c r="EZ120">
        <f t="shared" si="809"/>
        <v>17</v>
      </c>
      <c r="FA120">
        <f t="shared" si="810"/>
        <v>142</v>
      </c>
      <c r="FB120">
        <f t="shared" si="811"/>
        <v>245</v>
      </c>
      <c r="FC120">
        <f t="shared" si="812"/>
        <v>82</v>
      </c>
      <c r="FD120">
        <f t="shared" si="813"/>
        <v>165</v>
      </c>
      <c r="FE120">
        <f t="shared" si="814"/>
        <v>162</v>
      </c>
      <c r="FF120">
        <f t="shared" si="815"/>
        <v>154</v>
      </c>
      <c r="FG120">
        <f t="shared" si="816"/>
        <v>101</v>
      </c>
      <c r="FH120">
        <f t="shared" si="817"/>
        <v>86</v>
      </c>
      <c r="FI120">
        <f t="shared" si="818"/>
        <v>17</v>
      </c>
      <c r="FJ120">
        <f t="shared" si="819"/>
        <v>236</v>
      </c>
      <c r="FK120">
        <f t="shared" si="820"/>
        <v>17</v>
      </c>
      <c r="FL120">
        <f t="shared" si="821"/>
        <v>236</v>
      </c>
      <c r="FM120">
        <f t="shared" si="822"/>
        <v>17</v>
      </c>
      <c r="FN120">
        <f t="shared" si="823"/>
        <v>236</v>
      </c>
      <c r="FO120">
        <f t="shared" si="824"/>
        <v>17</v>
      </c>
      <c r="FP120">
        <f t="shared" si="825"/>
        <v>236</v>
      </c>
      <c r="FQ120">
        <f t="shared" si="826"/>
        <v>17</v>
      </c>
      <c r="FR120">
        <f t="shared" si="827"/>
        <v>236</v>
      </c>
      <c r="FS120">
        <f t="shared" si="828"/>
        <v>17</v>
      </c>
      <c r="FT120">
        <f t="shared" si="829"/>
        <v>236</v>
      </c>
      <c r="FU120">
        <f t="shared" si="830"/>
        <v>17</v>
      </c>
      <c r="FV120">
        <f t="shared" si="831"/>
        <v>236</v>
      </c>
      <c r="FW120">
        <f t="shared" si="832"/>
        <v>17</v>
      </c>
      <c r="FX120">
        <f t="shared" si="833"/>
        <v>236</v>
      </c>
      <c r="FY120">
        <f t="shared" si="834"/>
        <v>17</v>
      </c>
      <c r="FZ120">
        <f t="shared" si="835"/>
        <v>236</v>
      </c>
      <c r="GA120">
        <f t="shared" si="836"/>
        <v>17</v>
      </c>
      <c r="GB120">
        <f t="shared" si="837"/>
        <v>236</v>
      </c>
      <c r="GC120">
        <f t="shared" si="838"/>
        <v>17</v>
      </c>
      <c r="GD120">
        <f t="shared" si="839"/>
        <v>236</v>
      </c>
      <c r="GE120">
        <f t="shared" si="840"/>
        <v>17</v>
      </c>
      <c r="GF120">
        <f t="shared" si="841"/>
        <v>236</v>
      </c>
      <c r="GG120">
        <f t="shared" si="842"/>
        <v>17</v>
      </c>
      <c r="GH120">
        <f t="shared" si="843"/>
        <v>236</v>
      </c>
      <c r="GI120">
        <f t="shared" si="844"/>
        <v>17</v>
      </c>
      <c r="GJ120">
        <f t="shared" si="845"/>
        <v>0</v>
      </c>
      <c r="GK120">
        <f t="shared" si="846"/>
        <v>0</v>
      </c>
      <c r="GL120">
        <f t="shared" si="847"/>
        <v>0</v>
      </c>
      <c r="GM120">
        <f t="shared" si="848"/>
        <v>0</v>
      </c>
      <c r="GN120">
        <f t="shared" si="849"/>
        <v>0</v>
      </c>
      <c r="GO120">
        <f t="shared" si="850"/>
        <v>0</v>
      </c>
      <c r="GP120">
        <f t="shared" si="851"/>
        <v>0</v>
      </c>
      <c r="GQ120">
        <f t="shared" si="852"/>
        <v>0</v>
      </c>
      <c r="GR120">
        <f t="shared" si="853"/>
        <v>0</v>
      </c>
      <c r="GS120">
        <f t="shared" si="854"/>
        <v>0</v>
      </c>
      <c r="GT120">
        <f t="shared" si="855"/>
        <v>0</v>
      </c>
      <c r="GU120">
        <f t="shared" si="856"/>
        <v>0</v>
      </c>
      <c r="GV120">
        <f t="shared" si="857"/>
        <v>0</v>
      </c>
      <c r="GW120">
        <f t="shared" si="858"/>
        <v>0</v>
      </c>
      <c r="GX120">
        <f t="shared" si="859"/>
        <v>0</v>
      </c>
      <c r="GY120">
        <f t="shared" si="860"/>
        <v>0</v>
      </c>
      <c r="GZ120">
        <f t="shared" si="861"/>
        <v>0</v>
      </c>
      <c r="HA120">
        <f t="shared" si="862"/>
        <v>0</v>
      </c>
      <c r="HB120">
        <f t="shared" si="863"/>
        <v>0</v>
      </c>
      <c r="HC120">
        <f t="shared" si="864"/>
        <v>0</v>
      </c>
      <c r="HD120">
        <f t="shared" si="865"/>
        <v>0</v>
      </c>
      <c r="HE120">
        <f t="shared" si="866"/>
        <v>0</v>
      </c>
      <c r="HF120">
        <f t="shared" si="867"/>
        <v>0</v>
      </c>
      <c r="HG120">
        <f t="shared" si="868"/>
        <v>0</v>
      </c>
      <c r="HH120">
        <f t="shared" si="869"/>
        <v>0</v>
      </c>
      <c r="HI120">
        <f t="shared" si="870"/>
        <v>0</v>
      </c>
      <c r="HK120" s="59" t="str">
        <f t="shared" si="467"/>
        <v/>
      </c>
      <c r="HN120">
        <f t="shared" si="871"/>
        <v>56</v>
      </c>
      <c r="HO120">
        <f t="shared" si="465"/>
        <v>79</v>
      </c>
      <c r="HQ120">
        <f>INDEX(Capacity!$S$3:$T$258,MATCH(MOD(INDEX(Capacity!$V$3:$W$258,MATCH(INDEX($CF119:$HI119,1,$HN119),Capacity!$V$3:$V$258,0),2)+HQ$65,255),Capacity!$S$3:$S$258,0),2)</f>
        <v>176</v>
      </c>
      <c r="HR120">
        <f>INDEX(Capacity!$S$3:$T$258,MATCH(MOD(INDEX(Capacity!$V$3:$W$258,MATCH(INDEX($CF119:$HI119,1,$HN119),Capacity!$V$3:$V$258,0),2)+HR$65,255),Capacity!$S$3:$S$258,0),2)</f>
        <v>230</v>
      </c>
      <c r="HS120">
        <f>INDEX(Capacity!$S$3:$T$258,MATCH(MOD(INDEX(Capacity!$V$3:$W$258,MATCH(INDEX($CF119:$HI119,1,$HN119),Capacity!$V$3:$V$258,0),2)+HS$65,255),Capacity!$S$3:$S$258,0),2)</f>
        <v>129</v>
      </c>
      <c r="HT120">
        <f>INDEX(Capacity!$S$3:$T$258,MATCH(MOD(INDEX(Capacity!$V$3:$W$258,MATCH(INDEX($CF119:$HI119,1,$HN119),Capacity!$V$3:$V$258,0),2)+HT$65,255),Capacity!$S$3:$S$258,0),2)</f>
        <v>77</v>
      </c>
      <c r="HU120">
        <f>INDEX(Capacity!$S$3:$T$258,MATCH(MOD(INDEX(Capacity!$V$3:$W$258,MATCH(INDEX($CF119:$HI119,1,$HN119),Capacity!$V$3:$V$258,0),2)+HU$65,255),Capacity!$S$3:$S$258,0),2)</f>
        <v>250</v>
      </c>
      <c r="HV120">
        <f>INDEX(Capacity!$S$3:$T$258,MATCH(MOD(INDEX(Capacity!$V$3:$W$258,MATCH(INDEX($CF119:$HI119,1,$HN119),Capacity!$V$3:$V$258,0),2)+HV$65,255),Capacity!$S$3:$S$258,0),2)</f>
        <v>223</v>
      </c>
      <c r="HW120">
        <f>INDEX(Capacity!$S$3:$T$258,MATCH(MOD(INDEX(Capacity!$V$3:$W$258,MATCH(INDEX($CF119:$HI119,1,$HN119),Capacity!$V$3:$V$258,0),2)+HW$65,255),Capacity!$S$3:$S$258,0),2)</f>
        <v>229</v>
      </c>
      <c r="HX120">
        <f>INDEX(Capacity!$S$3:$T$258,MATCH(MOD(INDEX(Capacity!$V$3:$W$258,MATCH(INDEX($CF119:$HI119,1,$HN119),Capacity!$V$3:$V$258,0),2)+HX$65,255),Capacity!$S$3:$S$258,0),2)</f>
        <v>26</v>
      </c>
      <c r="HY120">
        <f>INDEX(Capacity!$S$3:$T$258,MATCH(MOD(INDEX(Capacity!$V$3:$W$258,MATCH(INDEX($CF119:$HI119,1,$HN119),Capacity!$V$3:$V$258,0),2)+HY$65,255),Capacity!$S$3:$S$258,0),2)</f>
        <v>16</v>
      </c>
      <c r="HZ120">
        <f>INDEX(Capacity!$S$3:$T$258,MATCH(MOD(INDEX(Capacity!$V$3:$W$258,MATCH(INDEX($CF119:$HI119,1,$HN119),Capacity!$V$3:$V$258,0),2)+HZ$65,255),Capacity!$S$3:$S$258,0),2)</f>
        <v>184</v>
      </c>
      <c r="IA120">
        <f>INDEX(Capacity!$S$3:$T$258,MATCH(MOD(INDEX(Capacity!$V$3:$W$258,MATCH(INDEX($CF119:$HI119,1,$HN119),Capacity!$V$3:$V$258,0),2)+IA$65,255),Capacity!$S$3:$S$258,0),2)</f>
        <v>165</v>
      </c>
      <c r="IB120">
        <f>INDEX(Capacity!$S$3:$T$258,MATCH(MOD(INDEX(Capacity!$V$3:$W$258,MATCH(INDEX($CF119:$HI119,1,$HN119),Capacity!$V$3:$V$258,0),2)+IB$65,255),Capacity!$S$3:$S$258,0),2)</f>
        <v>67</v>
      </c>
      <c r="IC120">
        <f>INDEX(Capacity!$S$3:$T$258,MATCH(MOD(INDEX(Capacity!$V$3:$W$258,MATCH(INDEX($CF119:$HI119,1,$HN119),Capacity!$V$3:$V$258,0),2)+IC$65,255),Capacity!$S$3:$S$258,0),2)</f>
        <v>38</v>
      </c>
      <c r="ID120">
        <f>INDEX(Capacity!$S$3:$T$258,MATCH(MOD(INDEX(Capacity!$V$3:$W$258,MATCH(INDEX($CF119:$HI119,1,$HN119),Capacity!$V$3:$V$258,0),2)+ID$65,255),Capacity!$S$3:$S$258,0),2)</f>
        <v>73</v>
      </c>
      <c r="IE120">
        <f>INDEX(Capacity!$S$3:$T$258,MATCH(MOD(INDEX(Capacity!$V$3:$W$258,MATCH(INDEX($CF119:$HI119,1,$HN119),Capacity!$V$3:$V$258,0),2)+IE$65,255),Capacity!$S$3:$S$258,0),2)</f>
        <v>106</v>
      </c>
      <c r="IF120">
        <f>INDEX(Capacity!$S$3:$T$258,MATCH(MOD(INDEX(Capacity!$V$3:$W$258,MATCH(INDEX($CF119:$HI119,1,$HN119),Capacity!$V$3:$V$258,0),2)+IF$65,255),Capacity!$S$3:$S$258,0),2)</f>
        <v>82</v>
      </c>
      <c r="IG120">
        <f>INDEX(Capacity!$S$3:$T$258,MATCH(MOD(INDEX(Capacity!$V$3:$W$258,MATCH(INDEX($CF119:$HI119,1,$HN119),Capacity!$V$3:$V$258,0),2)+IG$65,255),Capacity!$S$3:$S$258,0),2)</f>
        <v>29</v>
      </c>
      <c r="IH120">
        <f>INDEX(Capacity!$S$3:$T$258,MATCH(MOD(INDEX(Capacity!$V$3:$W$258,MATCH(INDEX($CF119:$HI119,1,$HN119),Capacity!$V$3:$V$258,0),2)+IH$65,255),Capacity!$S$3:$S$258,0),2)</f>
        <v>247</v>
      </c>
      <c r="II120">
        <f>INDEX(Capacity!$S$3:$T$258,MATCH(MOD(INDEX(Capacity!$V$3:$W$258,MATCH(INDEX($CF119:$HI119,1,$HN119),Capacity!$V$3:$V$258,0),2)+II$65,255),Capacity!$S$3:$S$258,0),2)</f>
        <v>23</v>
      </c>
      <c r="IJ120">
        <f>INDEX(Capacity!$S$3:$T$258,MATCH(MOD(INDEX(Capacity!$V$3:$W$258,MATCH(INDEX($CF119:$HI119,1,$HN119),Capacity!$V$3:$V$258,0),2)+IJ$65,255),Capacity!$S$3:$S$258,0),2)</f>
        <v>1</v>
      </c>
      <c r="IK120">
        <f>INDEX(Capacity!$S$3:$T$258,MATCH(MOD(INDEX(Capacity!$V$3:$W$258,MATCH(INDEX($CF119:$HI119,1,$HN119),Capacity!$V$3:$V$258,0),2)+IK$65,255),Capacity!$S$3:$S$258,0),2)</f>
        <v>225</v>
      </c>
      <c r="IL120">
        <f>INDEX(Capacity!$S$3:$T$258,MATCH(MOD(INDEX(Capacity!$V$3:$W$258,MATCH(INDEX($CF119:$HI119,1,$HN119),Capacity!$V$3:$V$258,0),2)+IL$65,255),Capacity!$S$3:$S$258,0),2)</f>
        <v>156</v>
      </c>
      <c r="IM120">
        <f>INDEX(Capacity!$S$3:$T$258,MATCH(MOD(INDEX(Capacity!$V$3:$W$258,MATCH(INDEX($CF119:$HI119,1,$HN119),Capacity!$V$3:$V$258,0),2)+IM$65,255),Capacity!$S$3:$S$258,0),2)</f>
        <v>249</v>
      </c>
      <c r="IN120">
        <f>INDEX(Capacity!$S$3:$T$258,MATCH(MOD(INDEX(Capacity!$V$3:$W$258,MATCH(INDEX($CF119:$HI119,1,$HN119),Capacity!$V$3:$V$258,0),2)+IN$65,255),Capacity!$S$3:$S$258,0),2)</f>
        <v>132</v>
      </c>
      <c r="IO120">
        <f>INDEX(Capacity!$S$3:$T$258,MATCH(MOD(INDEX(Capacity!$V$3:$W$258,MATCH(INDEX($CF119:$HI119,1,$HN119),Capacity!$V$3:$V$258,0),2)+IO$65,255),Capacity!$S$3:$S$258,0),2)</f>
        <v>184</v>
      </c>
      <c r="IP120">
        <f>INDEX(Capacity!$S$3:$T$258,MATCH(MOD(INDEX(Capacity!$V$3:$W$258,MATCH(INDEX($CF119:$HI119,1,$HN119),Capacity!$V$3:$V$258,0),2)+IP$65,255),Capacity!$S$3:$S$258,0),2)</f>
        <v>167</v>
      </c>
      <c r="IQ120">
        <f>INDEX(Capacity!$S$3:$T$258,MATCH(MOD(INDEX(Capacity!$V$3:$W$258,MATCH(INDEX($CF119:$HI119,1,$HN119),Capacity!$V$3:$V$258,0),2)+IQ$65,255),Capacity!$S$3:$S$258,0),2)</f>
        <v>186</v>
      </c>
    </row>
    <row r="121" spans="83:251" x14ac:dyDescent="0.25">
      <c r="CE121" s="7">
        <f t="shared" si="466"/>
        <v>56</v>
      </c>
      <c r="CF121">
        <f t="shared" si="737"/>
        <v>0</v>
      </c>
      <c r="CG121">
        <f t="shared" si="738"/>
        <v>0</v>
      </c>
      <c r="CH121">
        <f t="shared" si="739"/>
        <v>0</v>
      </c>
      <c r="CI121">
        <f t="shared" si="740"/>
        <v>0</v>
      </c>
      <c r="CJ121">
        <f t="shared" si="741"/>
        <v>0</v>
      </c>
      <c r="CK121">
        <f t="shared" si="742"/>
        <v>0</v>
      </c>
      <c r="CL121">
        <f t="shared" si="743"/>
        <v>0</v>
      </c>
      <c r="CM121">
        <f t="shared" si="744"/>
        <v>0</v>
      </c>
      <c r="CN121">
        <f t="shared" si="745"/>
        <v>0</v>
      </c>
      <c r="CO121">
        <f t="shared" si="746"/>
        <v>0</v>
      </c>
      <c r="CP121">
        <f t="shared" si="747"/>
        <v>0</v>
      </c>
      <c r="CQ121">
        <f t="shared" si="748"/>
        <v>0</v>
      </c>
      <c r="CR121">
        <f t="shared" si="749"/>
        <v>0</v>
      </c>
      <c r="CS121">
        <f t="shared" si="750"/>
        <v>0</v>
      </c>
      <c r="CT121">
        <f t="shared" si="751"/>
        <v>0</v>
      </c>
      <c r="CU121">
        <f t="shared" si="752"/>
        <v>0</v>
      </c>
      <c r="CV121">
        <f t="shared" si="753"/>
        <v>0</v>
      </c>
      <c r="CW121">
        <f t="shared" si="754"/>
        <v>0</v>
      </c>
      <c r="CX121">
        <f t="shared" si="755"/>
        <v>0</v>
      </c>
      <c r="CY121">
        <f t="shared" si="756"/>
        <v>0</v>
      </c>
      <c r="CZ121">
        <f t="shared" si="757"/>
        <v>0</v>
      </c>
      <c r="DA121">
        <f t="shared" si="758"/>
        <v>0</v>
      </c>
      <c r="DB121">
        <f t="shared" si="759"/>
        <v>0</v>
      </c>
      <c r="DC121">
        <f t="shared" si="760"/>
        <v>0</v>
      </c>
      <c r="DD121">
        <f t="shared" si="761"/>
        <v>0</v>
      </c>
      <c r="DE121">
        <f t="shared" si="762"/>
        <v>0</v>
      </c>
      <c r="DF121">
        <f t="shared" si="763"/>
        <v>0</v>
      </c>
      <c r="DG121">
        <f t="shared" si="764"/>
        <v>0</v>
      </c>
      <c r="DH121">
        <f t="shared" si="765"/>
        <v>0</v>
      </c>
      <c r="DI121">
        <f t="shared" si="766"/>
        <v>0</v>
      </c>
      <c r="DJ121">
        <f t="shared" si="767"/>
        <v>0</v>
      </c>
      <c r="DK121">
        <f t="shared" si="768"/>
        <v>0</v>
      </c>
      <c r="DL121">
        <f t="shared" si="769"/>
        <v>0</v>
      </c>
      <c r="DM121">
        <f t="shared" si="770"/>
        <v>0</v>
      </c>
      <c r="DN121">
        <f t="shared" si="771"/>
        <v>0</v>
      </c>
      <c r="DO121">
        <f t="shared" si="772"/>
        <v>0</v>
      </c>
      <c r="DP121">
        <f t="shared" si="773"/>
        <v>0</v>
      </c>
      <c r="DQ121">
        <f t="shared" si="774"/>
        <v>0</v>
      </c>
      <c r="DR121">
        <f t="shared" si="775"/>
        <v>0</v>
      </c>
      <c r="DS121">
        <f t="shared" si="776"/>
        <v>0</v>
      </c>
      <c r="DT121">
        <f t="shared" si="777"/>
        <v>0</v>
      </c>
      <c r="DU121">
        <f t="shared" si="778"/>
        <v>0</v>
      </c>
      <c r="DV121">
        <f t="shared" si="779"/>
        <v>0</v>
      </c>
      <c r="DW121">
        <f t="shared" si="780"/>
        <v>0</v>
      </c>
      <c r="DX121">
        <f t="shared" si="781"/>
        <v>0</v>
      </c>
      <c r="DY121">
        <f t="shared" si="782"/>
        <v>0</v>
      </c>
      <c r="DZ121">
        <f t="shared" si="783"/>
        <v>0</v>
      </c>
      <c r="EA121">
        <f t="shared" si="784"/>
        <v>0</v>
      </c>
      <c r="EB121">
        <f t="shared" si="785"/>
        <v>0</v>
      </c>
      <c r="EC121">
        <f t="shared" si="786"/>
        <v>0</v>
      </c>
      <c r="ED121">
        <f t="shared" si="787"/>
        <v>0</v>
      </c>
      <c r="EE121">
        <f t="shared" si="788"/>
        <v>0</v>
      </c>
      <c r="EF121">
        <f t="shared" si="789"/>
        <v>0</v>
      </c>
      <c r="EG121">
        <f t="shared" si="790"/>
        <v>0</v>
      </c>
      <c r="EH121">
        <f t="shared" si="791"/>
        <v>0</v>
      </c>
      <c r="EI121">
        <f t="shared" si="792"/>
        <v>0</v>
      </c>
      <c r="EJ121">
        <f t="shared" si="793"/>
        <v>53</v>
      </c>
      <c r="EK121">
        <f t="shared" si="794"/>
        <v>203</v>
      </c>
      <c r="EL121">
        <f t="shared" si="795"/>
        <v>95</v>
      </c>
      <c r="EM121">
        <f t="shared" si="796"/>
        <v>156</v>
      </c>
      <c r="EN121">
        <f t="shared" si="797"/>
        <v>118</v>
      </c>
      <c r="EO121">
        <f t="shared" si="798"/>
        <v>110</v>
      </c>
      <c r="EP121">
        <f t="shared" si="799"/>
        <v>248</v>
      </c>
      <c r="EQ121">
        <f t="shared" si="800"/>
        <v>63</v>
      </c>
      <c r="ER121">
        <f t="shared" si="801"/>
        <v>130</v>
      </c>
      <c r="ES121">
        <f t="shared" si="802"/>
        <v>242</v>
      </c>
      <c r="ET121">
        <f t="shared" si="803"/>
        <v>39</v>
      </c>
      <c r="EU121">
        <f t="shared" si="804"/>
        <v>253</v>
      </c>
      <c r="EV121">
        <f t="shared" si="805"/>
        <v>215</v>
      </c>
      <c r="EW121">
        <f t="shared" si="806"/>
        <v>215</v>
      </c>
      <c r="EX121">
        <f t="shared" si="807"/>
        <v>126</v>
      </c>
      <c r="EY121">
        <f t="shared" si="808"/>
        <v>185</v>
      </c>
      <c r="EZ121">
        <f t="shared" si="809"/>
        <v>92</v>
      </c>
      <c r="FA121">
        <f t="shared" si="810"/>
        <v>59</v>
      </c>
      <c r="FB121">
        <f t="shared" si="811"/>
        <v>9</v>
      </c>
      <c r="FC121">
        <f t="shared" si="812"/>
        <v>86</v>
      </c>
      <c r="FD121">
        <f t="shared" si="813"/>
        <v>69</v>
      </c>
      <c r="FE121">
        <f t="shared" si="814"/>
        <v>110</v>
      </c>
      <c r="FF121">
        <f t="shared" si="815"/>
        <v>178</v>
      </c>
      <c r="FG121">
        <f t="shared" si="816"/>
        <v>164</v>
      </c>
      <c r="FH121">
        <f t="shared" si="817"/>
        <v>145</v>
      </c>
      <c r="FI121">
        <f t="shared" si="818"/>
        <v>53</v>
      </c>
      <c r="FJ121">
        <f t="shared" si="819"/>
        <v>236</v>
      </c>
      <c r="FK121">
        <f t="shared" si="820"/>
        <v>17</v>
      </c>
      <c r="FL121">
        <f t="shared" si="821"/>
        <v>236</v>
      </c>
      <c r="FM121">
        <f t="shared" si="822"/>
        <v>17</v>
      </c>
      <c r="FN121">
        <f t="shared" si="823"/>
        <v>236</v>
      </c>
      <c r="FO121">
        <f t="shared" si="824"/>
        <v>17</v>
      </c>
      <c r="FP121">
        <f t="shared" si="825"/>
        <v>236</v>
      </c>
      <c r="FQ121">
        <f t="shared" si="826"/>
        <v>17</v>
      </c>
      <c r="FR121">
        <f t="shared" si="827"/>
        <v>236</v>
      </c>
      <c r="FS121">
        <f t="shared" si="828"/>
        <v>17</v>
      </c>
      <c r="FT121">
        <f t="shared" si="829"/>
        <v>236</v>
      </c>
      <c r="FU121">
        <f t="shared" si="830"/>
        <v>17</v>
      </c>
      <c r="FV121">
        <f t="shared" si="831"/>
        <v>236</v>
      </c>
      <c r="FW121">
        <f t="shared" si="832"/>
        <v>17</v>
      </c>
      <c r="FX121">
        <f t="shared" si="833"/>
        <v>236</v>
      </c>
      <c r="FY121">
        <f t="shared" si="834"/>
        <v>17</v>
      </c>
      <c r="FZ121">
        <f t="shared" si="835"/>
        <v>236</v>
      </c>
      <c r="GA121">
        <f t="shared" si="836"/>
        <v>17</v>
      </c>
      <c r="GB121">
        <f t="shared" si="837"/>
        <v>236</v>
      </c>
      <c r="GC121">
        <f t="shared" si="838"/>
        <v>17</v>
      </c>
      <c r="GD121">
        <f t="shared" si="839"/>
        <v>236</v>
      </c>
      <c r="GE121">
        <f t="shared" si="840"/>
        <v>17</v>
      </c>
      <c r="GF121">
        <f t="shared" si="841"/>
        <v>236</v>
      </c>
      <c r="GG121">
        <f t="shared" si="842"/>
        <v>17</v>
      </c>
      <c r="GH121">
        <f t="shared" si="843"/>
        <v>236</v>
      </c>
      <c r="GI121">
        <f t="shared" si="844"/>
        <v>17</v>
      </c>
      <c r="GJ121">
        <f t="shared" si="845"/>
        <v>0</v>
      </c>
      <c r="GK121">
        <f t="shared" si="846"/>
        <v>0</v>
      </c>
      <c r="GL121">
        <f t="shared" si="847"/>
        <v>0</v>
      </c>
      <c r="GM121">
        <f t="shared" si="848"/>
        <v>0</v>
      </c>
      <c r="GN121">
        <f t="shared" si="849"/>
        <v>0</v>
      </c>
      <c r="GO121">
        <f t="shared" si="850"/>
        <v>0</v>
      </c>
      <c r="GP121">
        <f t="shared" si="851"/>
        <v>0</v>
      </c>
      <c r="GQ121">
        <f t="shared" si="852"/>
        <v>0</v>
      </c>
      <c r="GR121">
        <f t="shared" si="853"/>
        <v>0</v>
      </c>
      <c r="GS121">
        <f t="shared" si="854"/>
        <v>0</v>
      </c>
      <c r="GT121">
        <f t="shared" si="855"/>
        <v>0</v>
      </c>
      <c r="GU121">
        <f t="shared" si="856"/>
        <v>0</v>
      </c>
      <c r="GV121">
        <f t="shared" si="857"/>
        <v>0</v>
      </c>
      <c r="GW121">
        <f t="shared" si="858"/>
        <v>0</v>
      </c>
      <c r="GX121">
        <f t="shared" si="859"/>
        <v>0</v>
      </c>
      <c r="GY121">
        <f t="shared" si="860"/>
        <v>0</v>
      </c>
      <c r="GZ121">
        <f t="shared" si="861"/>
        <v>0</v>
      </c>
      <c r="HA121">
        <f t="shared" si="862"/>
        <v>0</v>
      </c>
      <c r="HB121">
        <f t="shared" si="863"/>
        <v>0</v>
      </c>
      <c r="HC121">
        <f t="shared" si="864"/>
        <v>0</v>
      </c>
      <c r="HD121">
        <f t="shared" si="865"/>
        <v>0</v>
      </c>
      <c r="HE121">
        <f t="shared" si="866"/>
        <v>0</v>
      </c>
      <c r="HF121">
        <f t="shared" si="867"/>
        <v>0</v>
      </c>
      <c r="HG121">
        <f t="shared" si="868"/>
        <v>0</v>
      </c>
      <c r="HH121">
        <f t="shared" si="869"/>
        <v>0</v>
      </c>
      <c r="HI121">
        <f t="shared" si="870"/>
        <v>0</v>
      </c>
      <c r="HK121" s="59" t="str">
        <f t="shared" si="467"/>
        <v/>
      </c>
      <c r="HN121">
        <f t="shared" si="871"/>
        <v>57</v>
      </c>
      <c r="HO121">
        <f t="shared" si="465"/>
        <v>78</v>
      </c>
      <c r="HQ121">
        <f>INDEX(Capacity!$S$3:$T$258,MATCH(MOD(INDEX(Capacity!$V$3:$W$258,MATCH(INDEX($CF120:$HI120,1,$HN120),Capacity!$V$3:$V$258,0),2)+HQ$65,255),Capacity!$S$3:$S$258,0),2)</f>
        <v>114</v>
      </c>
      <c r="HR121">
        <f>INDEX(Capacity!$S$3:$T$258,MATCH(MOD(INDEX(Capacity!$V$3:$W$258,MATCH(INDEX($CF120:$HI120,1,$HN120),Capacity!$V$3:$V$258,0),2)+HR$65,255),Capacity!$S$3:$S$258,0),2)</f>
        <v>202</v>
      </c>
      <c r="HS121">
        <f>INDEX(Capacity!$S$3:$T$258,MATCH(MOD(INDEX(Capacity!$V$3:$W$258,MATCH(INDEX($CF120:$HI120,1,$HN120),Capacity!$V$3:$V$258,0),2)+HS$65,255),Capacity!$S$3:$S$258,0),2)</f>
        <v>3</v>
      </c>
      <c r="HT121">
        <f>INDEX(Capacity!$S$3:$T$258,MATCH(MOD(INDEX(Capacity!$V$3:$W$258,MATCH(INDEX($CF120:$HI120,1,$HN120),Capacity!$V$3:$V$258,0),2)+HT$65,255),Capacity!$S$3:$S$258,0),2)</f>
        <v>105</v>
      </c>
      <c r="HU121">
        <f>INDEX(Capacity!$S$3:$T$258,MATCH(MOD(INDEX(Capacity!$V$3:$W$258,MATCH(INDEX($CF120:$HI120,1,$HN120),Capacity!$V$3:$V$258,0),2)+HU$65,255),Capacity!$S$3:$S$258,0),2)</f>
        <v>213</v>
      </c>
      <c r="HV121">
        <f>INDEX(Capacity!$S$3:$T$258,MATCH(MOD(INDEX(Capacity!$V$3:$W$258,MATCH(INDEX($CF120:$HI120,1,$HN120),Capacity!$V$3:$V$258,0),2)+HV$65,255),Capacity!$S$3:$S$258,0),2)</f>
        <v>8</v>
      </c>
      <c r="HW121">
        <f>INDEX(Capacity!$S$3:$T$258,MATCH(MOD(INDEX(Capacity!$V$3:$W$258,MATCH(INDEX($CF120:$HI120,1,$HN120),Capacity!$V$3:$V$258,0),2)+HW$65,255),Capacity!$S$3:$S$258,0),2)</f>
        <v>211</v>
      </c>
      <c r="HX121">
        <f>INDEX(Capacity!$S$3:$T$258,MATCH(MOD(INDEX(Capacity!$V$3:$W$258,MATCH(INDEX($CF120:$HI120,1,$HN120),Capacity!$V$3:$V$258,0),2)+HX$65,255),Capacity!$S$3:$S$258,0),2)</f>
        <v>45</v>
      </c>
      <c r="HY121">
        <f>INDEX(Capacity!$S$3:$T$258,MATCH(MOD(INDEX(Capacity!$V$3:$W$258,MATCH(INDEX($CF120:$HI120,1,$HN120),Capacity!$V$3:$V$258,0),2)+HY$65,255),Capacity!$S$3:$S$258,0),2)</f>
        <v>123</v>
      </c>
      <c r="HZ121">
        <f>INDEX(Capacity!$S$3:$T$258,MATCH(MOD(INDEX(Capacity!$V$3:$W$258,MATCH(INDEX($CF120:$HI120,1,$HN120),Capacity!$V$3:$V$258,0),2)+HZ$65,255),Capacity!$S$3:$S$258,0),2)</f>
        <v>193</v>
      </c>
      <c r="IA121">
        <f>INDEX(Capacity!$S$3:$T$258,MATCH(MOD(INDEX(Capacity!$V$3:$W$258,MATCH(INDEX($CF120:$HI120,1,$HN120),Capacity!$V$3:$V$258,0),2)+IA$65,255),Capacity!$S$3:$S$258,0),2)</f>
        <v>34</v>
      </c>
      <c r="IB121">
        <f>INDEX(Capacity!$S$3:$T$258,MATCH(MOD(INDEX(Capacity!$V$3:$W$258,MATCH(INDEX($CF120:$HI120,1,$HN120),Capacity!$V$3:$V$258,0),2)+IB$65,255),Capacity!$S$3:$S$258,0),2)</f>
        <v>232</v>
      </c>
      <c r="IC121">
        <f>INDEX(Capacity!$S$3:$T$258,MATCH(MOD(INDEX(Capacity!$V$3:$W$258,MATCH(INDEX($CF120:$HI120,1,$HN120),Capacity!$V$3:$V$258,0),2)+IC$65,255),Capacity!$S$3:$S$258,0),2)</f>
        <v>196</v>
      </c>
      <c r="ID121">
        <f>INDEX(Capacity!$S$3:$T$258,MATCH(MOD(INDEX(Capacity!$V$3:$W$258,MATCH(INDEX($CF120:$HI120,1,$HN120),Capacity!$V$3:$V$258,0),2)+ID$65,255),Capacity!$S$3:$S$258,0),2)</f>
        <v>190</v>
      </c>
      <c r="IE121">
        <f>INDEX(Capacity!$S$3:$T$258,MATCH(MOD(INDEX(Capacity!$V$3:$W$258,MATCH(INDEX($CF120:$HI120,1,$HN120),Capacity!$V$3:$V$258,0),2)+IE$65,255),Capacity!$S$3:$S$258,0),2)</f>
        <v>81</v>
      </c>
      <c r="IF121">
        <f>INDEX(Capacity!$S$3:$T$258,MATCH(MOD(INDEX(Capacity!$V$3:$W$258,MATCH(INDEX($CF120:$HI120,1,$HN120),Capacity!$V$3:$V$258,0),2)+IF$65,255),Capacity!$S$3:$S$258,0),2)</f>
        <v>111</v>
      </c>
      <c r="IG121">
        <f>INDEX(Capacity!$S$3:$T$258,MATCH(MOD(INDEX(Capacity!$V$3:$W$258,MATCH(INDEX($CF120:$HI120,1,$HN120),Capacity!$V$3:$V$258,0),2)+IG$65,255),Capacity!$S$3:$S$258,0),2)</f>
        <v>227</v>
      </c>
      <c r="IH121">
        <f>INDEX(Capacity!$S$3:$T$258,MATCH(MOD(INDEX(Capacity!$V$3:$W$258,MATCH(INDEX($CF120:$HI120,1,$HN120),Capacity!$V$3:$V$258,0),2)+IH$65,255),Capacity!$S$3:$S$258,0),2)</f>
        <v>77</v>
      </c>
      <c r="II121">
        <f>INDEX(Capacity!$S$3:$T$258,MATCH(MOD(INDEX(Capacity!$V$3:$W$258,MATCH(INDEX($CF120:$HI120,1,$HN120),Capacity!$V$3:$V$258,0),2)+II$65,255),Capacity!$S$3:$S$258,0),2)</f>
        <v>181</v>
      </c>
      <c r="IJ121">
        <f>INDEX(Capacity!$S$3:$T$258,MATCH(MOD(INDEX(Capacity!$V$3:$W$258,MATCH(INDEX($CF120:$HI120,1,$HN120),Capacity!$V$3:$V$258,0),2)+IJ$65,255),Capacity!$S$3:$S$258,0),2)</f>
        <v>252</v>
      </c>
      <c r="IK121">
        <f>INDEX(Capacity!$S$3:$T$258,MATCH(MOD(INDEX(Capacity!$V$3:$W$258,MATCH(INDEX($CF120:$HI120,1,$HN120),Capacity!$V$3:$V$258,0),2)+IK$65,255),Capacity!$S$3:$S$258,0),2)</f>
        <v>4</v>
      </c>
      <c r="IL121">
        <f>INDEX(Capacity!$S$3:$T$258,MATCH(MOD(INDEX(Capacity!$V$3:$W$258,MATCH(INDEX($CF120:$HI120,1,$HN120),Capacity!$V$3:$V$258,0),2)+IL$65,255),Capacity!$S$3:$S$258,0),2)</f>
        <v>224</v>
      </c>
      <c r="IM121">
        <f>INDEX(Capacity!$S$3:$T$258,MATCH(MOD(INDEX(Capacity!$V$3:$W$258,MATCH(INDEX($CF120:$HI120,1,$HN120),Capacity!$V$3:$V$258,0),2)+IM$65,255),Capacity!$S$3:$S$258,0),2)</f>
        <v>204</v>
      </c>
      <c r="IN121">
        <f>INDEX(Capacity!$S$3:$T$258,MATCH(MOD(INDEX(Capacity!$V$3:$W$258,MATCH(INDEX($CF120:$HI120,1,$HN120),Capacity!$V$3:$V$258,0),2)+IN$65,255),Capacity!$S$3:$S$258,0),2)</f>
        <v>40</v>
      </c>
      <c r="IO121">
        <f>INDEX(Capacity!$S$3:$T$258,MATCH(MOD(INDEX(Capacity!$V$3:$W$258,MATCH(INDEX($CF120:$HI120,1,$HN120),Capacity!$V$3:$V$258,0),2)+IO$65,255),Capacity!$S$3:$S$258,0),2)</f>
        <v>193</v>
      </c>
      <c r="IP121">
        <f>INDEX(Capacity!$S$3:$T$258,MATCH(MOD(INDEX(Capacity!$V$3:$W$258,MATCH(INDEX($CF120:$HI120,1,$HN120),Capacity!$V$3:$V$258,0),2)+IP$65,255),Capacity!$S$3:$S$258,0),2)</f>
        <v>199</v>
      </c>
      <c r="IQ121">
        <f>INDEX(Capacity!$S$3:$T$258,MATCH(MOD(INDEX(Capacity!$V$3:$W$258,MATCH(INDEX($CF120:$HI120,1,$HN120),Capacity!$V$3:$V$258,0),2)+IQ$65,255),Capacity!$S$3:$S$258,0),2)</f>
        <v>36</v>
      </c>
    </row>
    <row r="122" spans="83:251" x14ac:dyDescent="0.25">
      <c r="CE122" s="7">
        <f t="shared" si="466"/>
        <v>57</v>
      </c>
      <c r="CF122">
        <f t="shared" si="737"/>
        <v>0</v>
      </c>
      <c r="CG122">
        <f t="shared" si="738"/>
        <v>0</v>
      </c>
      <c r="CH122">
        <f t="shared" si="739"/>
        <v>0</v>
      </c>
      <c r="CI122">
        <f t="shared" si="740"/>
        <v>0</v>
      </c>
      <c r="CJ122">
        <f t="shared" si="741"/>
        <v>0</v>
      </c>
      <c r="CK122">
        <f t="shared" si="742"/>
        <v>0</v>
      </c>
      <c r="CL122">
        <f t="shared" si="743"/>
        <v>0</v>
      </c>
      <c r="CM122">
        <f t="shared" si="744"/>
        <v>0</v>
      </c>
      <c r="CN122">
        <f t="shared" si="745"/>
        <v>0</v>
      </c>
      <c r="CO122">
        <f t="shared" si="746"/>
        <v>0</v>
      </c>
      <c r="CP122">
        <f t="shared" si="747"/>
        <v>0</v>
      </c>
      <c r="CQ122">
        <f t="shared" si="748"/>
        <v>0</v>
      </c>
      <c r="CR122">
        <f t="shared" si="749"/>
        <v>0</v>
      </c>
      <c r="CS122">
        <f t="shared" si="750"/>
        <v>0</v>
      </c>
      <c r="CT122">
        <f t="shared" si="751"/>
        <v>0</v>
      </c>
      <c r="CU122">
        <f t="shared" si="752"/>
        <v>0</v>
      </c>
      <c r="CV122">
        <f t="shared" si="753"/>
        <v>0</v>
      </c>
      <c r="CW122">
        <f t="shared" si="754"/>
        <v>0</v>
      </c>
      <c r="CX122">
        <f t="shared" si="755"/>
        <v>0</v>
      </c>
      <c r="CY122">
        <f t="shared" si="756"/>
        <v>0</v>
      </c>
      <c r="CZ122">
        <f t="shared" si="757"/>
        <v>0</v>
      </c>
      <c r="DA122">
        <f t="shared" si="758"/>
        <v>0</v>
      </c>
      <c r="DB122">
        <f t="shared" si="759"/>
        <v>0</v>
      </c>
      <c r="DC122">
        <f t="shared" si="760"/>
        <v>0</v>
      </c>
      <c r="DD122">
        <f t="shared" si="761"/>
        <v>0</v>
      </c>
      <c r="DE122">
        <f t="shared" si="762"/>
        <v>0</v>
      </c>
      <c r="DF122">
        <f t="shared" si="763"/>
        <v>0</v>
      </c>
      <c r="DG122">
        <f t="shared" si="764"/>
        <v>0</v>
      </c>
      <c r="DH122">
        <f t="shared" si="765"/>
        <v>0</v>
      </c>
      <c r="DI122">
        <f t="shared" si="766"/>
        <v>0</v>
      </c>
      <c r="DJ122">
        <f t="shared" si="767"/>
        <v>0</v>
      </c>
      <c r="DK122">
        <f t="shared" si="768"/>
        <v>0</v>
      </c>
      <c r="DL122">
        <f t="shared" si="769"/>
        <v>0</v>
      </c>
      <c r="DM122">
        <f t="shared" si="770"/>
        <v>0</v>
      </c>
      <c r="DN122">
        <f t="shared" si="771"/>
        <v>0</v>
      </c>
      <c r="DO122">
        <f t="shared" si="772"/>
        <v>0</v>
      </c>
      <c r="DP122">
        <f t="shared" si="773"/>
        <v>0</v>
      </c>
      <c r="DQ122">
        <f t="shared" si="774"/>
        <v>0</v>
      </c>
      <c r="DR122">
        <f t="shared" si="775"/>
        <v>0</v>
      </c>
      <c r="DS122">
        <f t="shared" si="776"/>
        <v>0</v>
      </c>
      <c r="DT122">
        <f t="shared" si="777"/>
        <v>0</v>
      </c>
      <c r="DU122">
        <f t="shared" si="778"/>
        <v>0</v>
      </c>
      <c r="DV122">
        <f t="shared" si="779"/>
        <v>0</v>
      </c>
      <c r="DW122">
        <f t="shared" si="780"/>
        <v>0</v>
      </c>
      <c r="DX122">
        <f t="shared" si="781"/>
        <v>0</v>
      </c>
      <c r="DY122">
        <f t="shared" si="782"/>
        <v>0</v>
      </c>
      <c r="DZ122">
        <f t="shared" si="783"/>
        <v>0</v>
      </c>
      <c r="EA122">
        <f t="shared" si="784"/>
        <v>0</v>
      </c>
      <c r="EB122">
        <f t="shared" si="785"/>
        <v>0</v>
      </c>
      <c r="EC122">
        <f t="shared" si="786"/>
        <v>0</v>
      </c>
      <c r="ED122">
        <f t="shared" si="787"/>
        <v>0</v>
      </c>
      <c r="EE122">
        <f t="shared" si="788"/>
        <v>0</v>
      </c>
      <c r="EF122">
        <f t="shared" si="789"/>
        <v>0</v>
      </c>
      <c r="EG122">
        <f t="shared" si="790"/>
        <v>0</v>
      </c>
      <c r="EH122">
        <f t="shared" si="791"/>
        <v>0</v>
      </c>
      <c r="EI122">
        <f t="shared" si="792"/>
        <v>0</v>
      </c>
      <c r="EJ122">
        <f t="shared" si="793"/>
        <v>0</v>
      </c>
      <c r="EK122">
        <f t="shared" si="794"/>
        <v>178</v>
      </c>
      <c r="EL122">
        <f t="shared" si="795"/>
        <v>153</v>
      </c>
      <c r="EM122">
        <f t="shared" si="796"/>
        <v>17</v>
      </c>
      <c r="EN122">
        <f t="shared" si="797"/>
        <v>162</v>
      </c>
      <c r="EO122">
        <f t="shared" si="798"/>
        <v>68</v>
      </c>
      <c r="EP122">
        <f t="shared" si="799"/>
        <v>189</v>
      </c>
      <c r="EQ122">
        <f t="shared" si="800"/>
        <v>234</v>
      </c>
      <c r="ER122">
        <f t="shared" si="801"/>
        <v>223</v>
      </c>
      <c r="ES122">
        <f t="shared" si="802"/>
        <v>103</v>
      </c>
      <c r="ET122">
        <f t="shared" si="803"/>
        <v>11</v>
      </c>
      <c r="EU122">
        <f t="shared" si="804"/>
        <v>168</v>
      </c>
      <c r="EV122">
        <f t="shared" si="805"/>
        <v>21</v>
      </c>
      <c r="EW122">
        <f t="shared" si="806"/>
        <v>10</v>
      </c>
      <c r="EX122">
        <f t="shared" si="807"/>
        <v>37</v>
      </c>
      <c r="EY122">
        <f t="shared" si="808"/>
        <v>165</v>
      </c>
      <c r="EZ122">
        <f t="shared" si="809"/>
        <v>229</v>
      </c>
      <c r="FA122">
        <f t="shared" si="810"/>
        <v>11</v>
      </c>
      <c r="FB122">
        <f t="shared" si="811"/>
        <v>56</v>
      </c>
      <c r="FC122">
        <f t="shared" si="812"/>
        <v>66</v>
      </c>
      <c r="FD122">
        <f t="shared" si="813"/>
        <v>80</v>
      </c>
      <c r="FE122">
        <f t="shared" si="814"/>
        <v>17</v>
      </c>
      <c r="FF122">
        <f t="shared" si="815"/>
        <v>90</v>
      </c>
      <c r="FG122">
        <f t="shared" si="816"/>
        <v>38</v>
      </c>
      <c r="FH122">
        <f t="shared" si="817"/>
        <v>4</v>
      </c>
      <c r="FI122">
        <f t="shared" si="818"/>
        <v>49</v>
      </c>
      <c r="FJ122">
        <f t="shared" si="819"/>
        <v>81</v>
      </c>
      <c r="FK122">
        <f t="shared" si="820"/>
        <v>17</v>
      </c>
      <c r="FL122">
        <f t="shared" si="821"/>
        <v>236</v>
      </c>
      <c r="FM122">
        <f t="shared" si="822"/>
        <v>17</v>
      </c>
      <c r="FN122">
        <f t="shared" si="823"/>
        <v>236</v>
      </c>
      <c r="FO122">
        <f t="shared" si="824"/>
        <v>17</v>
      </c>
      <c r="FP122">
        <f t="shared" si="825"/>
        <v>236</v>
      </c>
      <c r="FQ122">
        <f t="shared" si="826"/>
        <v>17</v>
      </c>
      <c r="FR122">
        <f t="shared" si="827"/>
        <v>236</v>
      </c>
      <c r="FS122">
        <f t="shared" si="828"/>
        <v>17</v>
      </c>
      <c r="FT122">
        <f t="shared" si="829"/>
        <v>236</v>
      </c>
      <c r="FU122">
        <f t="shared" si="830"/>
        <v>17</v>
      </c>
      <c r="FV122">
        <f t="shared" si="831"/>
        <v>236</v>
      </c>
      <c r="FW122">
        <f t="shared" si="832"/>
        <v>17</v>
      </c>
      <c r="FX122">
        <f t="shared" si="833"/>
        <v>236</v>
      </c>
      <c r="FY122">
        <f t="shared" si="834"/>
        <v>17</v>
      </c>
      <c r="FZ122">
        <f t="shared" si="835"/>
        <v>236</v>
      </c>
      <c r="GA122">
        <f t="shared" si="836"/>
        <v>17</v>
      </c>
      <c r="GB122">
        <f t="shared" si="837"/>
        <v>236</v>
      </c>
      <c r="GC122">
        <f t="shared" si="838"/>
        <v>17</v>
      </c>
      <c r="GD122">
        <f t="shared" si="839"/>
        <v>236</v>
      </c>
      <c r="GE122">
        <f t="shared" si="840"/>
        <v>17</v>
      </c>
      <c r="GF122">
        <f t="shared" si="841"/>
        <v>236</v>
      </c>
      <c r="GG122">
        <f t="shared" si="842"/>
        <v>17</v>
      </c>
      <c r="GH122">
        <f t="shared" si="843"/>
        <v>236</v>
      </c>
      <c r="GI122">
        <f t="shared" si="844"/>
        <v>17</v>
      </c>
      <c r="GJ122">
        <f t="shared" si="845"/>
        <v>0</v>
      </c>
      <c r="GK122">
        <f t="shared" si="846"/>
        <v>0</v>
      </c>
      <c r="GL122">
        <f t="shared" si="847"/>
        <v>0</v>
      </c>
      <c r="GM122">
        <f t="shared" si="848"/>
        <v>0</v>
      </c>
      <c r="GN122">
        <f t="shared" si="849"/>
        <v>0</v>
      </c>
      <c r="GO122">
        <f t="shared" si="850"/>
        <v>0</v>
      </c>
      <c r="GP122">
        <f t="shared" si="851"/>
        <v>0</v>
      </c>
      <c r="GQ122">
        <f t="shared" si="852"/>
        <v>0</v>
      </c>
      <c r="GR122">
        <f t="shared" si="853"/>
        <v>0</v>
      </c>
      <c r="GS122">
        <f t="shared" si="854"/>
        <v>0</v>
      </c>
      <c r="GT122">
        <f t="shared" si="855"/>
        <v>0</v>
      </c>
      <c r="GU122">
        <f t="shared" si="856"/>
        <v>0</v>
      </c>
      <c r="GV122">
        <f t="shared" si="857"/>
        <v>0</v>
      </c>
      <c r="GW122">
        <f t="shared" si="858"/>
        <v>0</v>
      </c>
      <c r="GX122">
        <f t="shared" si="859"/>
        <v>0</v>
      </c>
      <c r="GY122">
        <f t="shared" si="860"/>
        <v>0</v>
      </c>
      <c r="GZ122">
        <f t="shared" si="861"/>
        <v>0</v>
      </c>
      <c r="HA122">
        <f t="shared" si="862"/>
        <v>0</v>
      </c>
      <c r="HB122">
        <f t="shared" si="863"/>
        <v>0</v>
      </c>
      <c r="HC122">
        <f t="shared" si="864"/>
        <v>0</v>
      </c>
      <c r="HD122">
        <f t="shared" si="865"/>
        <v>0</v>
      </c>
      <c r="HE122">
        <f t="shared" si="866"/>
        <v>0</v>
      </c>
      <c r="HF122">
        <f t="shared" si="867"/>
        <v>0</v>
      </c>
      <c r="HG122">
        <f t="shared" si="868"/>
        <v>0</v>
      </c>
      <c r="HH122">
        <f t="shared" si="869"/>
        <v>0</v>
      </c>
      <c r="HI122">
        <f t="shared" si="870"/>
        <v>0</v>
      </c>
      <c r="HK122" s="59" t="str">
        <f t="shared" si="467"/>
        <v/>
      </c>
      <c r="HN122">
        <f t="shared" si="871"/>
        <v>58</v>
      </c>
      <c r="HO122">
        <f t="shared" si="465"/>
        <v>77</v>
      </c>
      <c r="HQ122">
        <f>INDEX(Capacity!$S$3:$T$258,MATCH(MOD(INDEX(Capacity!$V$3:$W$258,MATCH(INDEX($CF121:$HI121,1,$HN121),Capacity!$V$3:$V$258,0),2)+HQ$65,255),Capacity!$S$3:$S$258,0),2)</f>
        <v>53</v>
      </c>
      <c r="HR122">
        <f>INDEX(Capacity!$S$3:$T$258,MATCH(MOD(INDEX(Capacity!$V$3:$W$258,MATCH(INDEX($CF121:$HI121,1,$HN121),Capacity!$V$3:$V$258,0),2)+HR$65,255),Capacity!$S$3:$S$258,0),2)</f>
        <v>121</v>
      </c>
      <c r="HS122">
        <f>INDEX(Capacity!$S$3:$T$258,MATCH(MOD(INDEX(Capacity!$V$3:$W$258,MATCH(INDEX($CF121:$HI121,1,$HN121),Capacity!$V$3:$V$258,0),2)+HS$65,255),Capacity!$S$3:$S$258,0),2)</f>
        <v>198</v>
      </c>
      <c r="HT122">
        <f>INDEX(Capacity!$S$3:$T$258,MATCH(MOD(INDEX(Capacity!$V$3:$W$258,MATCH(INDEX($CF121:$HI121,1,$HN121),Capacity!$V$3:$V$258,0),2)+HT$65,255),Capacity!$S$3:$S$258,0),2)</f>
        <v>141</v>
      </c>
      <c r="HU122">
        <f>INDEX(Capacity!$S$3:$T$258,MATCH(MOD(INDEX(Capacity!$V$3:$W$258,MATCH(INDEX($CF121:$HI121,1,$HN121),Capacity!$V$3:$V$258,0),2)+HU$65,255),Capacity!$S$3:$S$258,0),2)</f>
        <v>212</v>
      </c>
      <c r="HV122">
        <f>INDEX(Capacity!$S$3:$T$258,MATCH(MOD(INDEX(Capacity!$V$3:$W$258,MATCH(INDEX($CF121:$HI121,1,$HN121),Capacity!$V$3:$V$258,0),2)+HV$65,255),Capacity!$S$3:$S$258,0),2)</f>
        <v>42</v>
      </c>
      <c r="HW122">
        <f>INDEX(Capacity!$S$3:$T$258,MATCH(MOD(INDEX(Capacity!$V$3:$W$258,MATCH(INDEX($CF121:$HI121,1,$HN121),Capacity!$V$3:$V$258,0),2)+HW$65,255),Capacity!$S$3:$S$258,0),2)</f>
        <v>69</v>
      </c>
      <c r="HX122">
        <f>INDEX(Capacity!$S$3:$T$258,MATCH(MOD(INDEX(Capacity!$V$3:$W$258,MATCH(INDEX($CF121:$HI121,1,$HN121),Capacity!$V$3:$V$258,0),2)+HX$65,255),Capacity!$S$3:$S$258,0),2)</f>
        <v>213</v>
      </c>
      <c r="HY122">
        <f>INDEX(Capacity!$S$3:$T$258,MATCH(MOD(INDEX(Capacity!$V$3:$W$258,MATCH(INDEX($CF121:$HI121,1,$HN121),Capacity!$V$3:$V$258,0),2)+HY$65,255),Capacity!$S$3:$S$258,0),2)</f>
        <v>93</v>
      </c>
      <c r="HZ122">
        <f>INDEX(Capacity!$S$3:$T$258,MATCH(MOD(INDEX(Capacity!$V$3:$W$258,MATCH(INDEX($CF121:$HI121,1,$HN121),Capacity!$V$3:$V$258,0),2)+HZ$65,255),Capacity!$S$3:$S$258,0),2)</f>
        <v>149</v>
      </c>
      <c r="IA122">
        <f>INDEX(Capacity!$S$3:$T$258,MATCH(MOD(INDEX(Capacity!$V$3:$W$258,MATCH(INDEX($CF121:$HI121,1,$HN121),Capacity!$V$3:$V$258,0),2)+IA$65,255),Capacity!$S$3:$S$258,0),2)</f>
        <v>44</v>
      </c>
      <c r="IB122">
        <f>INDEX(Capacity!$S$3:$T$258,MATCH(MOD(INDEX(Capacity!$V$3:$W$258,MATCH(INDEX($CF121:$HI121,1,$HN121),Capacity!$V$3:$V$258,0),2)+IB$65,255),Capacity!$S$3:$S$258,0),2)</f>
        <v>85</v>
      </c>
      <c r="IC122">
        <f>INDEX(Capacity!$S$3:$T$258,MATCH(MOD(INDEX(Capacity!$V$3:$W$258,MATCH(INDEX($CF121:$HI121,1,$HN121),Capacity!$V$3:$V$258,0),2)+IC$65,255),Capacity!$S$3:$S$258,0),2)</f>
        <v>194</v>
      </c>
      <c r="ID122">
        <f>INDEX(Capacity!$S$3:$T$258,MATCH(MOD(INDEX(Capacity!$V$3:$W$258,MATCH(INDEX($CF121:$HI121,1,$HN121),Capacity!$V$3:$V$258,0),2)+ID$65,255),Capacity!$S$3:$S$258,0),2)</f>
        <v>221</v>
      </c>
      <c r="IE122">
        <f>INDEX(Capacity!$S$3:$T$258,MATCH(MOD(INDEX(Capacity!$V$3:$W$258,MATCH(INDEX($CF121:$HI121,1,$HN121),Capacity!$V$3:$V$258,0),2)+IE$65,255),Capacity!$S$3:$S$258,0),2)</f>
        <v>91</v>
      </c>
      <c r="IF122">
        <f>INDEX(Capacity!$S$3:$T$258,MATCH(MOD(INDEX(Capacity!$V$3:$W$258,MATCH(INDEX($CF121:$HI121,1,$HN121),Capacity!$V$3:$V$258,0),2)+IF$65,255),Capacity!$S$3:$S$258,0),2)</f>
        <v>28</v>
      </c>
      <c r="IG122">
        <f>INDEX(Capacity!$S$3:$T$258,MATCH(MOD(INDEX(Capacity!$V$3:$W$258,MATCH(INDEX($CF121:$HI121,1,$HN121),Capacity!$V$3:$V$258,0),2)+IG$65,255),Capacity!$S$3:$S$258,0),2)</f>
        <v>185</v>
      </c>
      <c r="IH122">
        <f>INDEX(Capacity!$S$3:$T$258,MATCH(MOD(INDEX(Capacity!$V$3:$W$258,MATCH(INDEX($CF121:$HI121,1,$HN121),Capacity!$V$3:$V$258,0),2)+IH$65,255),Capacity!$S$3:$S$258,0),2)</f>
        <v>48</v>
      </c>
      <c r="II122">
        <f>INDEX(Capacity!$S$3:$T$258,MATCH(MOD(INDEX(Capacity!$V$3:$W$258,MATCH(INDEX($CF121:$HI121,1,$HN121),Capacity!$V$3:$V$258,0),2)+II$65,255),Capacity!$S$3:$S$258,0),2)</f>
        <v>49</v>
      </c>
      <c r="IJ122">
        <f>INDEX(Capacity!$S$3:$T$258,MATCH(MOD(INDEX(Capacity!$V$3:$W$258,MATCH(INDEX($CF121:$HI121,1,$HN121),Capacity!$V$3:$V$258,0),2)+IJ$65,255),Capacity!$S$3:$S$258,0),2)</f>
        <v>20</v>
      </c>
      <c r="IK122">
        <f>INDEX(Capacity!$S$3:$T$258,MATCH(MOD(INDEX(Capacity!$V$3:$W$258,MATCH(INDEX($CF121:$HI121,1,$HN121),Capacity!$V$3:$V$258,0),2)+IK$65,255),Capacity!$S$3:$S$258,0),2)</f>
        <v>21</v>
      </c>
      <c r="IL122">
        <f>INDEX(Capacity!$S$3:$T$258,MATCH(MOD(INDEX(Capacity!$V$3:$W$258,MATCH(INDEX($CF121:$HI121,1,$HN121),Capacity!$V$3:$V$258,0),2)+IL$65,255),Capacity!$S$3:$S$258,0),2)</f>
        <v>127</v>
      </c>
      <c r="IM122">
        <f>INDEX(Capacity!$S$3:$T$258,MATCH(MOD(INDEX(Capacity!$V$3:$W$258,MATCH(INDEX($CF121:$HI121,1,$HN121),Capacity!$V$3:$V$258,0),2)+IM$65,255),Capacity!$S$3:$S$258,0),2)</f>
        <v>232</v>
      </c>
      <c r="IN122">
        <f>INDEX(Capacity!$S$3:$T$258,MATCH(MOD(INDEX(Capacity!$V$3:$W$258,MATCH(INDEX($CF121:$HI121,1,$HN121),Capacity!$V$3:$V$258,0),2)+IN$65,255),Capacity!$S$3:$S$258,0),2)</f>
        <v>130</v>
      </c>
      <c r="IO122">
        <f>INDEX(Capacity!$S$3:$T$258,MATCH(MOD(INDEX(Capacity!$V$3:$W$258,MATCH(INDEX($CF121:$HI121,1,$HN121),Capacity!$V$3:$V$258,0),2)+IO$65,255),Capacity!$S$3:$S$258,0),2)</f>
        <v>149</v>
      </c>
      <c r="IP122">
        <f>INDEX(Capacity!$S$3:$T$258,MATCH(MOD(INDEX(Capacity!$V$3:$W$258,MATCH(INDEX($CF121:$HI121,1,$HN121),Capacity!$V$3:$V$258,0),2)+IP$65,255),Capacity!$S$3:$S$258,0),2)</f>
        <v>4</v>
      </c>
      <c r="IQ122">
        <f>INDEX(Capacity!$S$3:$T$258,MATCH(MOD(INDEX(Capacity!$V$3:$W$258,MATCH(INDEX($CF121:$HI121,1,$HN121),Capacity!$V$3:$V$258,0),2)+IQ$65,255),Capacity!$S$3:$S$258,0),2)</f>
        <v>189</v>
      </c>
    </row>
    <row r="123" spans="83:251" x14ac:dyDescent="0.25">
      <c r="CE123" s="7">
        <f t="shared" si="466"/>
        <v>58</v>
      </c>
      <c r="CF123">
        <f t="shared" si="737"/>
        <v>0</v>
      </c>
      <c r="CG123">
        <f t="shared" si="738"/>
        <v>0</v>
      </c>
      <c r="CH123">
        <f t="shared" si="739"/>
        <v>0</v>
      </c>
      <c r="CI123">
        <f t="shared" si="740"/>
        <v>0</v>
      </c>
      <c r="CJ123">
        <f t="shared" si="741"/>
        <v>0</v>
      </c>
      <c r="CK123">
        <f t="shared" si="742"/>
        <v>0</v>
      </c>
      <c r="CL123">
        <f t="shared" si="743"/>
        <v>0</v>
      </c>
      <c r="CM123">
        <f t="shared" si="744"/>
        <v>0</v>
      </c>
      <c r="CN123">
        <f t="shared" si="745"/>
        <v>0</v>
      </c>
      <c r="CO123">
        <f t="shared" si="746"/>
        <v>0</v>
      </c>
      <c r="CP123">
        <f t="shared" si="747"/>
        <v>0</v>
      </c>
      <c r="CQ123">
        <f t="shared" si="748"/>
        <v>0</v>
      </c>
      <c r="CR123">
        <f t="shared" si="749"/>
        <v>0</v>
      </c>
      <c r="CS123">
        <f t="shared" si="750"/>
        <v>0</v>
      </c>
      <c r="CT123">
        <f t="shared" si="751"/>
        <v>0</v>
      </c>
      <c r="CU123">
        <f t="shared" si="752"/>
        <v>0</v>
      </c>
      <c r="CV123">
        <f t="shared" si="753"/>
        <v>0</v>
      </c>
      <c r="CW123">
        <f t="shared" si="754"/>
        <v>0</v>
      </c>
      <c r="CX123">
        <f t="shared" si="755"/>
        <v>0</v>
      </c>
      <c r="CY123">
        <f t="shared" si="756"/>
        <v>0</v>
      </c>
      <c r="CZ123">
        <f t="shared" si="757"/>
        <v>0</v>
      </c>
      <c r="DA123">
        <f t="shared" si="758"/>
        <v>0</v>
      </c>
      <c r="DB123">
        <f t="shared" si="759"/>
        <v>0</v>
      </c>
      <c r="DC123">
        <f t="shared" si="760"/>
        <v>0</v>
      </c>
      <c r="DD123">
        <f t="shared" si="761"/>
        <v>0</v>
      </c>
      <c r="DE123">
        <f t="shared" si="762"/>
        <v>0</v>
      </c>
      <c r="DF123">
        <f t="shared" si="763"/>
        <v>0</v>
      </c>
      <c r="DG123">
        <f t="shared" si="764"/>
        <v>0</v>
      </c>
      <c r="DH123">
        <f t="shared" si="765"/>
        <v>0</v>
      </c>
      <c r="DI123">
        <f t="shared" si="766"/>
        <v>0</v>
      </c>
      <c r="DJ123">
        <f t="shared" si="767"/>
        <v>0</v>
      </c>
      <c r="DK123">
        <f t="shared" si="768"/>
        <v>0</v>
      </c>
      <c r="DL123">
        <f t="shared" si="769"/>
        <v>0</v>
      </c>
      <c r="DM123">
        <f t="shared" si="770"/>
        <v>0</v>
      </c>
      <c r="DN123">
        <f t="shared" si="771"/>
        <v>0</v>
      </c>
      <c r="DO123">
        <f t="shared" si="772"/>
        <v>0</v>
      </c>
      <c r="DP123">
        <f t="shared" si="773"/>
        <v>0</v>
      </c>
      <c r="DQ123">
        <f t="shared" si="774"/>
        <v>0</v>
      </c>
      <c r="DR123">
        <f t="shared" si="775"/>
        <v>0</v>
      </c>
      <c r="DS123">
        <f t="shared" si="776"/>
        <v>0</v>
      </c>
      <c r="DT123">
        <f t="shared" si="777"/>
        <v>0</v>
      </c>
      <c r="DU123">
        <f t="shared" si="778"/>
        <v>0</v>
      </c>
      <c r="DV123">
        <f t="shared" si="779"/>
        <v>0</v>
      </c>
      <c r="DW123">
        <f t="shared" si="780"/>
        <v>0</v>
      </c>
      <c r="DX123">
        <f t="shared" si="781"/>
        <v>0</v>
      </c>
      <c r="DY123">
        <f t="shared" si="782"/>
        <v>0</v>
      </c>
      <c r="DZ123">
        <f t="shared" si="783"/>
        <v>0</v>
      </c>
      <c r="EA123">
        <f t="shared" si="784"/>
        <v>0</v>
      </c>
      <c r="EB123">
        <f t="shared" si="785"/>
        <v>0</v>
      </c>
      <c r="EC123">
        <f t="shared" si="786"/>
        <v>0</v>
      </c>
      <c r="ED123">
        <f t="shared" si="787"/>
        <v>0</v>
      </c>
      <c r="EE123">
        <f t="shared" si="788"/>
        <v>0</v>
      </c>
      <c r="EF123">
        <f t="shared" si="789"/>
        <v>0</v>
      </c>
      <c r="EG123">
        <f t="shared" si="790"/>
        <v>0</v>
      </c>
      <c r="EH123">
        <f t="shared" si="791"/>
        <v>0</v>
      </c>
      <c r="EI123">
        <f t="shared" si="792"/>
        <v>0</v>
      </c>
      <c r="EJ123">
        <f t="shared" si="793"/>
        <v>0</v>
      </c>
      <c r="EK123">
        <f t="shared" si="794"/>
        <v>0</v>
      </c>
      <c r="EL123">
        <f t="shared" si="795"/>
        <v>142</v>
      </c>
      <c r="EM123">
        <f t="shared" si="796"/>
        <v>246</v>
      </c>
      <c r="EN123">
        <f t="shared" si="797"/>
        <v>156</v>
      </c>
      <c r="EO123">
        <f t="shared" si="798"/>
        <v>182</v>
      </c>
      <c r="EP123">
        <f t="shared" si="799"/>
        <v>111</v>
      </c>
      <c r="EQ123">
        <f t="shared" si="800"/>
        <v>203</v>
      </c>
      <c r="ER123">
        <f t="shared" si="801"/>
        <v>86</v>
      </c>
      <c r="ES123">
        <f t="shared" si="802"/>
        <v>90</v>
      </c>
      <c r="ET123">
        <f t="shared" si="803"/>
        <v>41</v>
      </c>
      <c r="EU123">
        <f t="shared" si="804"/>
        <v>125</v>
      </c>
      <c r="EV123">
        <f t="shared" si="805"/>
        <v>215</v>
      </c>
      <c r="EW123">
        <f t="shared" si="806"/>
        <v>28</v>
      </c>
      <c r="EX123">
        <f t="shared" si="807"/>
        <v>83</v>
      </c>
      <c r="EY123">
        <f t="shared" si="808"/>
        <v>159</v>
      </c>
      <c r="EZ123">
        <f t="shared" si="809"/>
        <v>8</v>
      </c>
      <c r="FA123">
        <f t="shared" si="810"/>
        <v>252</v>
      </c>
      <c r="FB123">
        <f t="shared" si="811"/>
        <v>0</v>
      </c>
      <c r="FC123">
        <f t="shared" si="812"/>
        <v>1</v>
      </c>
      <c r="FD123">
        <f t="shared" si="813"/>
        <v>66</v>
      </c>
      <c r="FE123">
        <f t="shared" si="814"/>
        <v>120</v>
      </c>
      <c r="FF123">
        <f t="shared" si="815"/>
        <v>74</v>
      </c>
      <c r="FG123">
        <f t="shared" si="816"/>
        <v>226</v>
      </c>
      <c r="FH123">
        <f t="shared" si="817"/>
        <v>185</v>
      </c>
      <c r="FI123">
        <f t="shared" si="818"/>
        <v>19</v>
      </c>
      <c r="FJ123">
        <f t="shared" si="819"/>
        <v>160</v>
      </c>
      <c r="FK123">
        <f t="shared" si="820"/>
        <v>23</v>
      </c>
      <c r="FL123">
        <f t="shared" si="821"/>
        <v>236</v>
      </c>
      <c r="FM123">
        <f t="shared" si="822"/>
        <v>17</v>
      </c>
      <c r="FN123">
        <f t="shared" si="823"/>
        <v>236</v>
      </c>
      <c r="FO123">
        <f t="shared" si="824"/>
        <v>17</v>
      </c>
      <c r="FP123">
        <f t="shared" si="825"/>
        <v>236</v>
      </c>
      <c r="FQ123">
        <f t="shared" si="826"/>
        <v>17</v>
      </c>
      <c r="FR123">
        <f t="shared" si="827"/>
        <v>236</v>
      </c>
      <c r="FS123">
        <f t="shared" si="828"/>
        <v>17</v>
      </c>
      <c r="FT123">
        <f t="shared" si="829"/>
        <v>236</v>
      </c>
      <c r="FU123">
        <f t="shared" si="830"/>
        <v>17</v>
      </c>
      <c r="FV123">
        <f t="shared" si="831"/>
        <v>236</v>
      </c>
      <c r="FW123">
        <f t="shared" si="832"/>
        <v>17</v>
      </c>
      <c r="FX123">
        <f t="shared" si="833"/>
        <v>236</v>
      </c>
      <c r="FY123">
        <f t="shared" si="834"/>
        <v>17</v>
      </c>
      <c r="FZ123">
        <f t="shared" si="835"/>
        <v>236</v>
      </c>
      <c r="GA123">
        <f t="shared" si="836"/>
        <v>17</v>
      </c>
      <c r="GB123">
        <f t="shared" si="837"/>
        <v>236</v>
      </c>
      <c r="GC123">
        <f t="shared" si="838"/>
        <v>17</v>
      </c>
      <c r="GD123">
        <f t="shared" si="839"/>
        <v>236</v>
      </c>
      <c r="GE123">
        <f t="shared" si="840"/>
        <v>17</v>
      </c>
      <c r="GF123">
        <f t="shared" si="841"/>
        <v>236</v>
      </c>
      <c r="GG123">
        <f t="shared" si="842"/>
        <v>17</v>
      </c>
      <c r="GH123">
        <f t="shared" si="843"/>
        <v>236</v>
      </c>
      <c r="GI123">
        <f t="shared" si="844"/>
        <v>17</v>
      </c>
      <c r="GJ123">
        <f t="shared" si="845"/>
        <v>0</v>
      </c>
      <c r="GK123">
        <f t="shared" si="846"/>
        <v>0</v>
      </c>
      <c r="GL123">
        <f t="shared" si="847"/>
        <v>0</v>
      </c>
      <c r="GM123">
        <f t="shared" si="848"/>
        <v>0</v>
      </c>
      <c r="GN123">
        <f t="shared" si="849"/>
        <v>0</v>
      </c>
      <c r="GO123">
        <f t="shared" si="850"/>
        <v>0</v>
      </c>
      <c r="GP123">
        <f t="shared" si="851"/>
        <v>0</v>
      </c>
      <c r="GQ123">
        <f t="shared" si="852"/>
        <v>0</v>
      </c>
      <c r="GR123">
        <f t="shared" si="853"/>
        <v>0</v>
      </c>
      <c r="GS123">
        <f t="shared" si="854"/>
        <v>0</v>
      </c>
      <c r="GT123">
        <f t="shared" si="855"/>
        <v>0</v>
      </c>
      <c r="GU123">
        <f t="shared" si="856"/>
        <v>0</v>
      </c>
      <c r="GV123">
        <f t="shared" si="857"/>
        <v>0</v>
      </c>
      <c r="GW123">
        <f t="shared" si="858"/>
        <v>0</v>
      </c>
      <c r="GX123">
        <f t="shared" si="859"/>
        <v>0</v>
      </c>
      <c r="GY123">
        <f t="shared" si="860"/>
        <v>0</v>
      </c>
      <c r="GZ123">
        <f t="shared" si="861"/>
        <v>0</v>
      </c>
      <c r="HA123">
        <f t="shared" si="862"/>
        <v>0</v>
      </c>
      <c r="HB123">
        <f t="shared" si="863"/>
        <v>0</v>
      </c>
      <c r="HC123">
        <f t="shared" si="864"/>
        <v>0</v>
      </c>
      <c r="HD123">
        <f t="shared" si="865"/>
        <v>0</v>
      </c>
      <c r="HE123">
        <f t="shared" si="866"/>
        <v>0</v>
      </c>
      <c r="HF123">
        <f t="shared" si="867"/>
        <v>0</v>
      </c>
      <c r="HG123">
        <f t="shared" si="868"/>
        <v>0</v>
      </c>
      <c r="HH123">
        <f t="shared" si="869"/>
        <v>0</v>
      </c>
      <c r="HI123">
        <f t="shared" si="870"/>
        <v>0</v>
      </c>
      <c r="HK123" s="59" t="str">
        <f t="shared" si="467"/>
        <v/>
      </c>
      <c r="HN123">
        <f t="shared" si="871"/>
        <v>59</v>
      </c>
      <c r="HO123">
        <f t="shared" si="465"/>
        <v>76</v>
      </c>
      <c r="HQ123">
        <f>INDEX(Capacity!$S$3:$T$258,MATCH(MOD(INDEX(Capacity!$V$3:$W$258,MATCH(INDEX($CF122:$HI122,1,$HN122),Capacity!$V$3:$V$258,0),2)+HQ$65,255),Capacity!$S$3:$S$258,0),2)</f>
        <v>178</v>
      </c>
      <c r="HR123">
        <f>INDEX(Capacity!$S$3:$T$258,MATCH(MOD(INDEX(Capacity!$V$3:$W$258,MATCH(INDEX($CF122:$HI122,1,$HN122),Capacity!$V$3:$V$258,0),2)+HR$65,255),Capacity!$S$3:$S$258,0),2)</f>
        <v>23</v>
      </c>
      <c r="HS123">
        <f>INDEX(Capacity!$S$3:$T$258,MATCH(MOD(INDEX(Capacity!$V$3:$W$258,MATCH(INDEX($CF122:$HI122,1,$HN122),Capacity!$V$3:$V$258,0),2)+HS$65,255),Capacity!$S$3:$S$258,0),2)</f>
        <v>231</v>
      </c>
      <c r="HT123">
        <f>INDEX(Capacity!$S$3:$T$258,MATCH(MOD(INDEX(Capacity!$V$3:$W$258,MATCH(INDEX($CF122:$HI122,1,$HN122),Capacity!$V$3:$V$258,0),2)+HT$65,255),Capacity!$S$3:$S$258,0),2)</f>
        <v>62</v>
      </c>
      <c r="HU123">
        <f>INDEX(Capacity!$S$3:$T$258,MATCH(MOD(INDEX(Capacity!$V$3:$W$258,MATCH(INDEX($CF122:$HI122,1,$HN122),Capacity!$V$3:$V$258,0),2)+HU$65,255),Capacity!$S$3:$S$258,0),2)</f>
        <v>242</v>
      </c>
      <c r="HV123">
        <f>INDEX(Capacity!$S$3:$T$258,MATCH(MOD(INDEX(Capacity!$V$3:$W$258,MATCH(INDEX($CF122:$HI122,1,$HN122),Capacity!$V$3:$V$258,0),2)+HV$65,255),Capacity!$S$3:$S$258,0),2)</f>
        <v>210</v>
      </c>
      <c r="HW123">
        <f>INDEX(Capacity!$S$3:$T$258,MATCH(MOD(INDEX(Capacity!$V$3:$W$258,MATCH(INDEX($CF122:$HI122,1,$HN122),Capacity!$V$3:$V$258,0),2)+HW$65,255),Capacity!$S$3:$S$258,0),2)</f>
        <v>33</v>
      </c>
      <c r="HX123">
        <f>INDEX(Capacity!$S$3:$T$258,MATCH(MOD(INDEX(Capacity!$V$3:$W$258,MATCH(INDEX($CF122:$HI122,1,$HN122),Capacity!$V$3:$V$258,0),2)+HX$65,255),Capacity!$S$3:$S$258,0),2)</f>
        <v>137</v>
      </c>
      <c r="HY123">
        <f>INDEX(Capacity!$S$3:$T$258,MATCH(MOD(INDEX(Capacity!$V$3:$W$258,MATCH(INDEX($CF122:$HI122,1,$HN122),Capacity!$V$3:$V$258,0),2)+HY$65,255),Capacity!$S$3:$S$258,0),2)</f>
        <v>61</v>
      </c>
      <c r="HZ123">
        <f>INDEX(Capacity!$S$3:$T$258,MATCH(MOD(INDEX(Capacity!$V$3:$W$258,MATCH(INDEX($CF122:$HI122,1,$HN122),Capacity!$V$3:$V$258,0),2)+HZ$65,255),Capacity!$S$3:$S$258,0),2)</f>
        <v>34</v>
      </c>
      <c r="IA123">
        <f>INDEX(Capacity!$S$3:$T$258,MATCH(MOD(INDEX(Capacity!$V$3:$W$258,MATCH(INDEX($CF122:$HI122,1,$HN122),Capacity!$V$3:$V$258,0),2)+IA$65,255),Capacity!$S$3:$S$258,0),2)</f>
        <v>213</v>
      </c>
      <c r="IB123">
        <f>INDEX(Capacity!$S$3:$T$258,MATCH(MOD(INDEX(Capacity!$V$3:$W$258,MATCH(INDEX($CF122:$HI122,1,$HN122),Capacity!$V$3:$V$258,0),2)+IB$65,255),Capacity!$S$3:$S$258,0),2)</f>
        <v>194</v>
      </c>
      <c r="IC123">
        <f>INDEX(Capacity!$S$3:$T$258,MATCH(MOD(INDEX(Capacity!$V$3:$W$258,MATCH(INDEX($CF122:$HI122,1,$HN122),Capacity!$V$3:$V$258,0),2)+IC$65,255),Capacity!$S$3:$S$258,0),2)</f>
        <v>22</v>
      </c>
      <c r="ID123">
        <f>INDEX(Capacity!$S$3:$T$258,MATCH(MOD(INDEX(Capacity!$V$3:$W$258,MATCH(INDEX($CF122:$HI122,1,$HN122),Capacity!$V$3:$V$258,0),2)+ID$65,255),Capacity!$S$3:$S$258,0),2)</f>
        <v>118</v>
      </c>
      <c r="IE123">
        <f>INDEX(Capacity!$S$3:$T$258,MATCH(MOD(INDEX(Capacity!$V$3:$W$258,MATCH(INDEX($CF122:$HI122,1,$HN122),Capacity!$V$3:$V$258,0),2)+IE$65,255),Capacity!$S$3:$S$258,0),2)</f>
        <v>58</v>
      </c>
      <c r="IF123">
        <f>INDEX(Capacity!$S$3:$T$258,MATCH(MOD(INDEX(Capacity!$V$3:$W$258,MATCH(INDEX($CF122:$HI122,1,$HN122),Capacity!$V$3:$V$258,0),2)+IF$65,255),Capacity!$S$3:$S$258,0),2)</f>
        <v>237</v>
      </c>
      <c r="IG123">
        <f>INDEX(Capacity!$S$3:$T$258,MATCH(MOD(INDEX(Capacity!$V$3:$W$258,MATCH(INDEX($CF122:$HI122,1,$HN122),Capacity!$V$3:$V$258,0),2)+IG$65,255),Capacity!$S$3:$S$258,0),2)</f>
        <v>247</v>
      </c>
      <c r="IH123">
        <f>INDEX(Capacity!$S$3:$T$258,MATCH(MOD(INDEX(Capacity!$V$3:$W$258,MATCH(INDEX($CF122:$HI122,1,$HN122),Capacity!$V$3:$V$258,0),2)+IH$65,255),Capacity!$S$3:$S$258,0),2)</f>
        <v>56</v>
      </c>
      <c r="II123">
        <f>INDEX(Capacity!$S$3:$T$258,MATCH(MOD(INDEX(Capacity!$V$3:$W$258,MATCH(INDEX($CF122:$HI122,1,$HN122),Capacity!$V$3:$V$258,0),2)+II$65,255),Capacity!$S$3:$S$258,0),2)</f>
        <v>67</v>
      </c>
      <c r="IJ123">
        <f>INDEX(Capacity!$S$3:$T$258,MATCH(MOD(INDEX(Capacity!$V$3:$W$258,MATCH(INDEX($CF122:$HI122,1,$HN122),Capacity!$V$3:$V$258,0),2)+IJ$65,255),Capacity!$S$3:$S$258,0),2)</f>
        <v>18</v>
      </c>
      <c r="IK123">
        <f>INDEX(Capacity!$S$3:$T$258,MATCH(MOD(INDEX(Capacity!$V$3:$W$258,MATCH(INDEX($CF122:$HI122,1,$HN122),Capacity!$V$3:$V$258,0),2)+IK$65,255),Capacity!$S$3:$S$258,0),2)</f>
        <v>105</v>
      </c>
      <c r="IL123">
        <f>INDEX(Capacity!$S$3:$T$258,MATCH(MOD(INDEX(Capacity!$V$3:$W$258,MATCH(INDEX($CF122:$HI122,1,$HN122),Capacity!$V$3:$V$258,0),2)+IL$65,255),Capacity!$S$3:$S$258,0),2)</f>
        <v>16</v>
      </c>
      <c r="IM123">
        <f>INDEX(Capacity!$S$3:$T$258,MATCH(MOD(INDEX(Capacity!$V$3:$W$258,MATCH(INDEX($CF122:$HI122,1,$HN122),Capacity!$V$3:$V$258,0),2)+IM$65,255),Capacity!$S$3:$S$258,0),2)</f>
        <v>196</v>
      </c>
      <c r="IN123">
        <f>INDEX(Capacity!$S$3:$T$258,MATCH(MOD(INDEX(Capacity!$V$3:$W$258,MATCH(INDEX($CF122:$HI122,1,$HN122),Capacity!$V$3:$V$258,0),2)+IN$65,255),Capacity!$S$3:$S$258,0),2)</f>
        <v>189</v>
      </c>
      <c r="IO123">
        <f>INDEX(Capacity!$S$3:$T$258,MATCH(MOD(INDEX(Capacity!$V$3:$W$258,MATCH(INDEX($CF122:$HI122,1,$HN122),Capacity!$V$3:$V$258,0),2)+IO$65,255),Capacity!$S$3:$S$258,0),2)</f>
        <v>34</v>
      </c>
      <c r="IP123">
        <f>INDEX(Capacity!$S$3:$T$258,MATCH(MOD(INDEX(Capacity!$V$3:$W$258,MATCH(INDEX($CF122:$HI122,1,$HN122),Capacity!$V$3:$V$258,0),2)+IP$65,255),Capacity!$S$3:$S$258,0),2)</f>
        <v>241</v>
      </c>
      <c r="IQ123">
        <f>INDEX(Capacity!$S$3:$T$258,MATCH(MOD(INDEX(Capacity!$V$3:$W$258,MATCH(INDEX($CF122:$HI122,1,$HN122),Capacity!$V$3:$V$258,0),2)+IQ$65,255),Capacity!$S$3:$S$258,0),2)</f>
        <v>6</v>
      </c>
    </row>
    <row r="124" spans="83:251" x14ac:dyDescent="0.25">
      <c r="CE124" s="7">
        <f t="shared" si="466"/>
        <v>59</v>
      </c>
      <c r="CF124">
        <f t="shared" si="737"/>
        <v>0</v>
      </c>
      <c r="CG124">
        <f t="shared" si="738"/>
        <v>0</v>
      </c>
      <c r="CH124">
        <f t="shared" si="739"/>
        <v>0</v>
      </c>
      <c r="CI124">
        <f t="shared" si="740"/>
        <v>0</v>
      </c>
      <c r="CJ124">
        <f t="shared" si="741"/>
        <v>0</v>
      </c>
      <c r="CK124">
        <f t="shared" si="742"/>
        <v>0</v>
      </c>
      <c r="CL124">
        <f t="shared" si="743"/>
        <v>0</v>
      </c>
      <c r="CM124">
        <f t="shared" si="744"/>
        <v>0</v>
      </c>
      <c r="CN124">
        <f t="shared" si="745"/>
        <v>0</v>
      </c>
      <c r="CO124">
        <f t="shared" si="746"/>
        <v>0</v>
      </c>
      <c r="CP124">
        <f t="shared" si="747"/>
        <v>0</v>
      </c>
      <c r="CQ124">
        <f t="shared" si="748"/>
        <v>0</v>
      </c>
      <c r="CR124">
        <f t="shared" si="749"/>
        <v>0</v>
      </c>
      <c r="CS124">
        <f t="shared" si="750"/>
        <v>0</v>
      </c>
      <c r="CT124">
        <f t="shared" si="751"/>
        <v>0</v>
      </c>
      <c r="CU124">
        <f t="shared" si="752"/>
        <v>0</v>
      </c>
      <c r="CV124">
        <f t="shared" si="753"/>
        <v>0</v>
      </c>
      <c r="CW124">
        <f t="shared" si="754"/>
        <v>0</v>
      </c>
      <c r="CX124">
        <f t="shared" si="755"/>
        <v>0</v>
      </c>
      <c r="CY124">
        <f t="shared" si="756"/>
        <v>0</v>
      </c>
      <c r="CZ124">
        <f t="shared" si="757"/>
        <v>0</v>
      </c>
      <c r="DA124">
        <f t="shared" si="758"/>
        <v>0</v>
      </c>
      <c r="DB124">
        <f t="shared" si="759"/>
        <v>0</v>
      </c>
      <c r="DC124">
        <f t="shared" si="760"/>
        <v>0</v>
      </c>
      <c r="DD124">
        <f t="shared" si="761"/>
        <v>0</v>
      </c>
      <c r="DE124">
        <f t="shared" si="762"/>
        <v>0</v>
      </c>
      <c r="DF124">
        <f t="shared" si="763"/>
        <v>0</v>
      </c>
      <c r="DG124">
        <f t="shared" si="764"/>
        <v>0</v>
      </c>
      <c r="DH124">
        <f t="shared" si="765"/>
        <v>0</v>
      </c>
      <c r="DI124">
        <f t="shared" si="766"/>
        <v>0</v>
      </c>
      <c r="DJ124">
        <f t="shared" si="767"/>
        <v>0</v>
      </c>
      <c r="DK124">
        <f t="shared" si="768"/>
        <v>0</v>
      </c>
      <c r="DL124">
        <f t="shared" si="769"/>
        <v>0</v>
      </c>
      <c r="DM124">
        <f t="shared" si="770"/>
        <v>0</v>
      </c>
      <c r="DN124">
        <f t="shared" si="771"/>
        <v>0</v>
      </c>
      <c r="DO124">
        <f t="shared" si="772"/>
        <v>0</v>
      </c>
      <c r="DP124">
        <f t="shared" si="773"/>
        <v>0</v>
      </c>
      <c r="DQ124">
        <f t="shared" si="774"/>
        <v>0</v>
      </c>
      <c r="DR124">
        <f t="shared" si="775"/>
        <v>0</v>
      </c>
      <c r="DS124">
        <f t="shared" si="776"/>
        <v>0</v>
      </c>
      <c r="DT124">
        <f t="shared" si="777"/>
        <v>0</v>
      </c>
      <c r="DU124">
        <f t="shared" si="778"/>
        <v>0</v>
      </c>
      <c r="DV124">
        <f t="shared" si="779"/>
        <v>0</v>
      </c>
      <c r="DW124">
        <f t="shared" si="780"/>
        <v>0</v>
      </c>
      <c r="DX124">
        <f t="shared" si="781"/>
        <v>0</v>
      </c>
      <c r="DY124">
        <f t="shared" si="782"/>
        <v>0</v>
      </c>
      <c r="DZ124">
        <f t="shared" si="783"/>
        <v>0</v>
      </c>
      <c r="EA124">
        <f t="shared" si="784"/>
        <v>0</v>
      </c>
      <c r="EB124">
        <f t="shared" si="785"/>
        <v>0</v>
      </c>
      <c r="EC124">
        <f t="shared" si="786"/>
        <v>0</v>
      </c>
      <c r="ED124">
        <f t="shared" si="787"/>
        <v>0</v>
      </c>
      <c r="EE124">
        <f t="shared" si="788"/>
        <v>0</v>
      </c>
      <c r="EF124">
        <f t="shared" si="789"/>
        <v>0</v>
      </c>
      <c r="EG124">
        <f t="shared" si="790"/>
        <v>0</v>
      </c>
      <c r="EH124">
        <f t="shared" si="791"/>
        <v>0</v>
      </c>
      <c r="EI124">
        <f t="shared" si="792"/>
        <v>0</v>
      </c>
      <c r="EJ124">
        <f t="shared" si="793"/>
        <v>0</v>
      </c>
      <c r="EK124">
        <f t="shared" si="794"/>
        <v>0</v>
      </c>
      <c r="EL124">
        <f t="shared" si="795"/>
        <v>0</v>
      </c>
      <c r="EM124">
        <f t="shared" si="796"/>
        <v>141</v>
      </c>
      <c r="EN124">
        <f t="shared" si="797"/>
        <v>11</v>
      </c>
      <c r="EO124">
        <f t="shared" si="798"/>
        <v>99</v>
      </c>
      <c r="EP124">
        <f t="shared" si="799"/>
        <v>109</v>
      </c>
      <c r="EQ124">
        <f t="shared" si="800"/>
        <v>143</v>
      </c>
      <c r="ER124">
        <f t="shared" si="801"/>
        <v>103</v>
      </c>
      <c r="ES124">
        <f t="shared" si="802"/>
        <v>183</v>
      </c>
      <c r="ET124">
        <f t="shared" si="803"/>
        <v>101</v>
      </c>
      <c r="EU124">
        <f t="shared" si="804"/>
        <v>213</v>
      </c>
      <c r="EV124">
        <f t="shared" si="805"/>
        <v>203</v>
      </c>
      <c r="EW124">
        <f t="shared" si="806"/>
        <v>123</v>
      </c>
      <c r="EX124">
        <f t="shared" si="807"/>
        <v>95</v>
      </c>
      <c r="EY124">
        <f t="shared" si="808"/>
        <v>89</v>
      </c>
      <c r="EZ124">
        <f t="shared" si="809"/>
        <v>28</v>
      </c>
      <c r="FA124">
        <f t="shared" si="810"/>
        <v>26</v>
      </c>
      <c r="FB124">
        <f t="shared" si="811"/>
        <v>180</v>
      </c>
      <c r="FC124">
        <f t="shared" si="812"/>
        <v>251</v>
      </c>
      <c r="FD124">
        <f t="shared" si="813"/>
        <v>87</v>
      </c>
      <c r="FE124">
        <f t="shared" si="814"/>
        <v>181</v>
      </c>
      <c r="FF124">
        <f t="shared" si="815"/>
        <v>104</v>
      </c>
      <c r="FG124">
        <f t="shared" si="816"/>
        <v>193</v>
      </c>
      <c r="FH124">
        <f t="shared" si="817"/>
        <v>241</v>
      </c>
      <c r="FI124">
        <f t="shared" si="818"/>
        <v>90</v>
      </c>
      <c r="FJ124">
        <f t="shared" si="819"/>
        <v>8</v>
      </c>
      <c r="FK124">
        <f t="shared" si="820"/>
        <v>140</v>
      </c>
      <c r="FL124">
        <f t="shared" si="821"/>
        <v>195</v>
      </c>
      <c r="FM124">
        <f t="shared" si="822"/>
        <v>17</v>
      </c>
      <c r="FN124">
        <f t="shared" si="823"/>
        <v>236</v>
      </c>
      <c r="FO124">
        <f t="shared" si="824"/>
        <v>17</v>
      </c>
      <c r="FP124">
        <f t="shared" si="825"/>
        <v>236</v>
      </c>
      <c r="FQ124">
        <f t="shared" si="826"/>
        <v>17</v>
      </c>
      <c r="FR124">
        <f t="shared" si="827"/>
        <v>236</v>
      </c>
      <c r="FS124">
        <f t="shared" si="828"/>
        <v>17</v>
      </c>
      <c r="FT124">
        <f t="shared" si="829"/>
        <v>236</v>
      </c>
      <c r="FU124">
        <f t="shared" si="830"/>
        <v>17</v>
      </c>
      <c r="FV124">
        <f t="shared" si="831"/>
        <v>236</v>
      </c>
      <c r="FW124">
        <f t="shared" si="832"/>
        <v>17</v>
      </c>
      <c r="FX124">
        <f t="shared" si="833"/>
        <v>236</v>
      </c>
      <c r="FY124">
        <f t="shared" si="834"/>
        <v>17</v>
      </c>
      <c r="FZ124">
        <f t="shared" si="835"/>
        <v>236</v>
      </c>
      <c r="GA124">
        <f t="shared" si="836"/>
        <v>17</v>
      </c>
      <c r="GB124">
        <f t="shared" si="837"/>
        <v>236</v>
      </c>
      <c r="GC124">
        <f t="shared" si="838"/>
        <v>17</v>
      </c>
      <c r="GD124">
        <f t="shared" si="839"/>
        <v>236</v>
      </c>
      <c r="GE124">
        <f t="shared" si="840"/>
        <v>17</v>
      </c>
      <c r="GF124">
        <f t="shared" si="841"/>
        <v>236</v>
      </c>
      <c r="GG124">
        <f t="shared" si="842"/>
        <v>17</v>
      </c>
      <c r="GH124">
        <f t="shared" si="843"/>
        <v>236</v>
      </c>
      <c r="GI124">
        <f t="shared" si="844"/>
        <v>17</v>
      </c>
      <c r="GJ124">
        <f t="shared" si="845"/>
        <v>0</v>
      </c>
      <c r="GK124">
        <f t="shared" si="846"/>
        <v>0</v>
      </c>
      <c r="GL124">
        <f t="shared" si="847"/>
        <v>0</v>
      </c>
      <c r="GM124">
        <f t="shared" si="848"/>
        <v>0</v>
      </c>
      <c r="GN124">
        <f t="shared" si="849"/>
        <v>0</v>
      </c>
      <c r="GO124">
        <f t="shared" si="850"/>
        <v>0</v>
      </c>
      <c r="GP124">
        <f t="shared" si="851"/>
        <v>0</v>
      </c>
      <c r="GQ124">
        <f t="shared" si="852"/>
        <v>0</v>
      </c>
      <c r="GR124">
        <f t="shared" si="853"/>
        <v>0</v>
      </c>
      <c r="GS124">
        <f t="shared" si="854"/>
        <v>0</v>
      </c>
      <c r="GT124">
        <f t="shared" si="855"/>
        <v>0</v>
      </c>
      <c r="GU124">
        <f t="shared" si="856"/>
        <v>0</v>
      </c>
      <c r="GV124">
        <f t="shared" si="857"/>
        <v>0</v>
      </c>
      <c r="GW124">
        <f t="shared" si="858"/>
        <v>0</v>
      </c>
      <c r="GX124">
        <f t="shared" si="859"/>
        <v>0</v>
      </c>
      <c r="GY124">
        <f t="shared" si="860"/>
        <v>0</v>
      </c>
      <c r="GZ124">
        <f t="shared" si="861"/>
        <v>0</v>
      </c>
      <c r="HA124">
        <f t="shared" si="862"/>
        <v>0</v>
      </c>
      <c r="HB124">
        <f t="shared" si="863"/>
        <v>0</v>
      </c>
      <c r="HC124">
        <f t="shared" si="864"/>
        <v>0</v>
      </c>
      <c r="HD124">
        <f t="shared" si="865"/>
        <v>0</v>
      </c>
      <c r="HE124">
        <f t="shared" si="866"/>
        <v>0</v>
      </c>
      <c r="HF124">
        <f t="shared" si="867"/>
        <v>0</v>
      </c>
      <c r="HG124">
        <f t="shared" si="868"/>
        <v>0</v>
      </c>
      <c r="HH124">
        <f t="shared" si="869"/>
        <v>0</v>
      </c>
      <c r="HI124">
        <f t="shared" si="870"/>
        <v>0</v>
      </c>
      <c r="HK124" s="59" t="str">
        <f t="shared" si="467"/>
        <v/>
      </c>
      <c r="HN124">
        <f t="shared" si="871"/>
        <v>60</v>
      </c>
      <c r="HO124">
        <f t="shared" si="465"/>
        <v>75</v>
      </c>
      <c r="HQ124">
        <f>INDEX(Capacity!$S$3:$T$258,MATCH(MOD(INDEX(Capacity!$V$3:$W$258,MATCH(INDEX($CF123:$HI123,1,$HN123),Capacity!$V$3:$V$258,0),2)+HQ$65,255),Capacity!$S$3:$S$258,0),2)</f>
        <v>142</v>
      </c>
      <c r="HR124">
        <f>INDEX(Capacity!$S$3:$T$258,MATCH(MOD(INDEX(Capacity!$V$3:$W$258,MATCH(INDEX($CF123:$HI123,1,$HN123),Capacity!$V$3:$V$258,0),2)+HR$65,255),Capacity!$S$3:$S$258,0),2)</f>
        <v>123</v>
      </c>
      <c r="HS124">
        <f>INDEX(Capacity!$S$3:$T$258,MATCH(MOD(INDEX(Capacity!$V$3:$W$258,MATCH(INDEX($CF123:$HI123,1,$HN123),Capacity!$V$3:$V$258,0),2)+HS$65,255),Capacity!$S$3:$S$258,0),2)</f>
        <v>151</v>
      </c>
      <c r="HT124">
        <f>INDEX(Capacity!$S$3:$T$258,MATCH(MOD(INDEX(Capacity!$V$3:$W$258,MATCH(INDEX($CF123:$HI123,1,$HN123),Capacity!$V$3:$V$258,0),2)+HT$65,255),Capacity!$S$3:$S$258,0),2)</f>
        <v>213</v>
      </c>
      <c r="HU124">
        <f>INDEX(Capacity!$S$3:$T$258,MATCH(MOD(INDEX(Capacity!$V$3:$W$258,MATCH(INDEX($CF123:$HI123,1,$HN123),Capacity!$V$3:$V$258,0),2)+HU$65,255),Capacity!$S$3:$S$258,0),2)</f>
        <v>2</v>
      </c>
      <c r="HV124">
        <f>INDEX(Capacity!$S$3:$T$258,MATCH(MOD(INDEX(Capacity!$V$3:$W$258,MATCH(INDEX($CF123:$HI123,1,$HN123),Capacity!$V$3:$V$258,0),2)+HV$65,255),Capacity!$S$3:$S$258,0),2)</f>
        <v>68</v>
      </c>
      <c r="HW124">
        <f>INDEX(Capacity!$S$3:$T$258,MATCH(MOD(INDEX(Capacity!$V$3:$W$258,MATCH(INDEX($CF123:$HI123,1,$HN123),Capacity!$V$3:$V$258,0),2)+HW$65,255),Capacity!$S$3:$S$258,0),2)</f>
        <v>49</v>
      </c>
      <c r="HX124">
        <f>INDEX(Capacity!$S$3:$T$258,MATCH(MOD(INDEX(Capacity!$V$3:$W$258,MATCH(INDEX($CF123:$HI123,1,$HN123),Capacity!$V$3:$V$258,0),2)+HX$65,255),Capacity!$S$3:$S$258,0),2)</f>
        <v>237</v>
      </c>
      <c r="HY124">
        <f>INDEX(Capacity!$S$3:$T$258,MATCH(MOD(INDEX(Capacity!$V$3:$W$258,MATCH(INDEX($CF123:$HI123,1,$HN123),Capacity!$V$3:$V$258,0),2)+HY$65,255),Capacity!$S$3:$S$258,0),2)</f>
        <v>76</v>
      </c>
      <c r="HZ124">
        <f>INDEX(Capacity!$S$3:$T$258,MATCH(MOD(INDEX(Capacity!$V$3:$W$258,MATCH(INDEX($CF123:$HI123,1,$HN123),Capacity!$V$3:$V$258,0),2)+HZ$65,255),Capacity!$S$3:$S$258,0),2)</f>
        <v>168</v>
      </c>
      <c r="IA124">
        <f>INDEX(Capacity!$S$3:$T$258,MATCH(MOD(INDEX(Capacity!$V$3:$W$258,MATCH(INDEX($CF123:$HI123,1,$HN123),Capacity!$V$3:$V$258,0),2)+IA$65,255),Capacity!$S$3:$S$258,0),2)</f>
        <v>28</v>
      </c>
      <c r="IB124">
        <f>INDEX(Capacity!$S$3:$T$258,MATCH(MOD(INDEX(Capacity!$V$3:$W$258,MATCH(INDEX($CF123:$HI123,1,$HN123),Capacity!$V$3:$V$258,0),2)+IB$65,255),Capacity!$S$3:$S$258,0),2)</f>
        <v>103</v>
      </c>
      <c r="IC124">
        <f>INDEX(Capacity!$S$3:$T$258,MATCH(MOD(INDEX(Capacity!$V$3:$W$258,MATCH(INDEX($CF123:$HI123,1,$HN123),Capacity!$V$3:$V$258,0),2)+IC$65,255),Capacity!$S$3:$S$258,0),2)</f>
        <v>12</v>
      </c>
      <c r="ID124">
        <f>INDEX(Capacity!$S$3:$T$258,MATCH(MOD(INDEX(Capacity!$V$3:$W$258,MATCH(INDEX($CF123:$HI123,1,$HN123),Capacity!$V$3:$V$258,0),2)+ID$65,255),Capacity!$S$3:$S$258,0),2)</f>
        <v>198</v>
      </c>
      <c r="IE124">
        <f>INDEX(Capacity!$S$3:$T$258,MATCH(MOD(INDEX(Capacity!$V$3:$W$258,MATCH(INDEX($CF123:$HI123,1,$HN123),Capacity!$V$3:$V$258,0),2)+IE$65,255),Capacity!$S$3:$S$258,0),2)</f>
        <v>20</v>
      </c>
      <c r="IF124">
        <f>INDEX(Capacity!$S$3:$T$258,MATCH(MOD(INDEX(Capacity!$V$3:$W$258,MATCH(INDEX($CF123:$HI123,1,$HN123),Capacity!$V$3:$V$258,0),2)+IF$65,255),Capacity!$S$3:$S$258,0),2)</f>
        <v>230</v>
      </c>
      <c r="IG124">
        <f>INDEX(Capacity!$S$3:$T$258,MATCH(MOD(INDEX(Capacity!$V$3:$W$258,MATCH(INDEX($CF123:$HI123,1,$HN123),Capacity!$V$3:$V$258,0),2)+IG$65,255),Capacity!$S$3:$S$258,0),2)</f>
        <v>180</v>
      </c>
      <c r="IH124">
        <f>INDEX(Capacity!$S$3:$T$258,MATCH(MOD(INDEX(Capacity!$V$3:$W$258,MATCH(INDEX($CF123:$HI123,1,$HN123),Capacity!$V$3:$V$258,0),2)+IH$65,255),Capacity!$S$3:$S$258,0),2)</f>
        <v>250</v>
      </c>
      <c r="II124">
        <f>INDEX(Capacity!$S$3:$T$258,MATCH(MOD(INDEX(Capacity!$V$3:$W$258,MATCH(INDEX($CF123:$HI123,1,$HN123),Capacity!$V$3:$V$258,0),2)+II$65,255),Capacity!$S$3:$S$258,0),2)</f>
        <v>21</v>
      </c>
      <c r="IJ124">
        <f>INDEX(Capacity!$S$3:$T$258,MATCH(MOD(INDEX(Capacity!$V$3:$W$258,MATCH(INDEX($CF123:$HI123,1,$HN123),Capacity!$V$3:$V$258,0),2)+IJ$65,255),Capacity!$S$3:$S$258,0),2)</f>
        <v>205</v>
      </c>
      <c r="IK124">
        <f>INDEX(Capacity!$S$3:$T$258,MATCH(MOD(INDEX(Capacity!$V$3:$W$258,MATCH(INDEX($CF123:$HI123,1,$HN123),Capacity!$V$3:$V$258,0),2)+IK$65,255),Capacity!$S$3:$S$258,0),2)</f>
        <v>34</v>
      </c>
      <c r="IL124">
        <f>INDEX(Capacity!$S$3:$T$258,MATCH(MOD(INDEX(Capacity!$V$3:$W$258,MATCH(INDEX($CF123:$HI123,1,$HN123),Capacity!$V$3:$V$258,0),2)+IL$65,255),Capacity!$S$3:$S$258,0),2)</f>
        <v>35</v>
      </c>
      <c r="IM124">
        <f>INDEX(Capacity!$S$3:$T$258,MATCH(MOD(INDEX(Capacity!$V$3:$W$258,MATCH(INDEX($CF123:$HI123,1,$HN123),Capacity!$V$3:$V$258,0),2)+IM$65,255),Capacity!$S$3:$S$258,0),2)</f>
        <v>72</v>
      </c>
      <c r="IN124">
        <f>INDEX(Capacity!$S$3:$T$258,MATCH(MOD(INDEX(Capacity!$V$3:$W$258,MATCH(INDEX($CF123:$HI123,1,$HN123),Capacity!$V$3:$V$258,0),2)+IN$65,255),Capacity!$S$3:$S$258,0),2)</f>
        <v>73</v>
      </c>
      <c r="IO124">
        <f>INDEX(Capacity!$S$3:$T$258,MATCH(MOD(INDEX(Capacity!$V$3:$W$258,MATCH(INDEX($CF123:$HI123,1,$HN123),Capacity!$V$3:$V$258,0),2)+IO$65,255),Capacity!$S$3:$S$258,0),2)</f>
        <v>168</v>
      </c>
      <c r="IP124">
        <f>INDEX(Capacity!$S$3:$T$258,MATCH(MOD(INDEX(Capacity!$V$3:$W$258,MATCH(INDEX($CF123:$HI123,1,$HN123),Capacity!$V$3:$V$258,0),2)+IP$65,255),Capacity!$S$3:$S$258,0),2)</f>
        <v>155</v>
      </c>
      <c r="IQ124">
        <f>INDEX(Capacity!$S$3:$T$258,MATCH(MOD(INDEX(Capacity!$V$3:$W$258,MATCH(INDEX($CF123:$HI123,1,$HN123),Capacity!$V$3:$V$258,0),2)+IQ$65,255),Capacity!$S$3:$S$258,0),2)</f>
        <v>47</v>
      </c>
    </row>
    <row r="125" spans="83:251" x14ac:dyDescent="0.25">
      <c r="CE125" s="7">
        <f t="shared" si="466"/>
        <v>60</v>
      </c>
      <c r="CF125">
        <f t="shared" si="737"/>
        <v>0</v>
      </c>
      <c r="CG125">
        <f t="shared" si="738"/>
        <v>0</v>
      </c>
      <c r="CH125">
        <f t="shared" si="739"/>
        <v>0</v>
      </c>
      <c r="CI125">
        <f t="shared" si="740"/>
        <v>0</v>
      </c>
      <c r="CJ125">
        <f t="shared" si="741"/>
        <v>0</v>
      </c>
      <c r="CK125">
        <f t="shared" si="742"/>
        <v>0</v>
      </c>
      <c r="CL125">
        <f t="shared" si="743"/>
        <v>0</v>
      </c>
      <c r="CM125">
        <f t="shared" si="744"/>
        <v>0</v>
      </c>
      <c r="CN125">
        <f t="shared" si="745"/>
        <v>0</v>
      </c>
      <c r="CO125">
        <f t="shared" si="746"/>
        <v>0</v>
      </c>
      <c r="CP125">
        <f t="shared" si="747"/>
        <v>0</v>
      </c>
      <c r="CQ125">
        <f t="shared" si="748"/>
        <v>0</v>
      </c>
      <c r="CR125">
        <f t="shared" si="749"/>
        <v>0</v>
      </c>
      <c r="CS125">
        <f t="shared" si="750"/>
        <v>0</v>
      </c>
      <c r="CT125">
        <f t="shared" si="751"/>
        <v>0</v>
      </c>
      <c r="CU125">
        <f t="shared" si="752"/>
        <v>0</v>
      </c>
      <c r="CV125">
        <f t="shared" si="753"/>
        <v>0</v>
      </c>
      <c r="CW125">
        <f t="shared" si="754"/>
        <v>0</v>
      </c>
      <c r="CX125">
        <f t="shared" si="755"/>
        <v>0</v>
      </c>
      <c r="CY125">
        <f t="shared" si="756"/>
        <v>0</v>
      </c>
      <c r="CZ125">
        <f t="shared" si="757"/>
        <v>0</v>
      </c>
      <c r="DA125">
        <f t="shared" si="758"/>
        <v>0</v>
      </c>
      <c r="DB125">
        <f t="shared" si="759"/>
        <v>0</v>
      </c>
      <c r="DC125">
        <f t="shared" si="760"/>
        <v>0</v>
      </c>
      <c r="DD125">
        <f t="shared" si="761"/>
        <v>0</v>
      </c>
      <c r="DE125">
        <f t="shared" si="762"/>
        <v>0</v>
      </c>
      <c r="DF125">
        <f t="shared" si="763"/>
        <v>0</v>
      </c>
      <c r="DG125">
        <f t="shared" si="764"/>
        <v>0</v>
      </c>
      <c r="DH125">
        <f t="shared" si="765"/>
        <v>0</v>
      </c>
      <c r="DI125">
        <f t="shared" si="766"/>
        <v>0</v>
      </c>
      <c r="DJ125">
        <f t="shared" si="767"/>
        <v>0</v>
      </c>
      <c r="DK125">
        <f t="shared" si="768"/>
        <v>0</v>
      </c>
      <c r="DL125">
        <f t="shared" si="769"/>
        <v>0</v>
      </c>
      <c r="DM125">
        <f t="shared" si="770"/>
        <v>0</v>
      </c>
      <c r="DN125">
        <f t="shared" si="771"/>
        <v>0</v>
      </c>
      <c r="DO125">
        <f t="shared" si="772"/>
        <v>0</v>
      </c>
      <c r="DP125">
        <f t="shared" si="773"/>
        <v>0</v>
      </c>
      <c r="DQ125">
        <f t="shared" si="774"/>
        <v>0</v>
      </c>
      <c r="DR125">
        <f t="shared" si="775"/>
        <v>0</v>
      </c>
      <c r="DS125">
        <f t="shared" si="776"/>
        <v>0</v>
      </c>
      <c r="DT125">
        <f t="shared" si="777"/>
        <v>0</v>
      </c>
      <c r="DU125">
        <f t="shared" si="778"/>
        <v>0</v>
      </c>
      <c r="DV125">
        <f t="shared" si="779"/>
        <v>0</v>
      </c>
      <c r="DW125">
        <f t="shared" si="780"/>
        <v>0</v>
      </c>
      <c r="DX125">
        <f t="shared" si="781"/>
        <v>0</v>
      </c>
      <c r="DY125">
        <f t="shared" si="782"/>
        <v>0</v>
      </c>
      <c r="DZ125">
        <f t="shared" si="783"/>
        <v>0</v>
      </c>
      <c r="EA125">
        <f t="shared" si="784"/>
        <v>0</v>
      </c>
      <c r="EB125">
        <f t="shared" si="785"/>
        <v>0</v>
      </c>
      <c r="EC125">
        <f t="shared" si="786"/>
        <v>0</v>
      </c>
      <c r="ED125">
        <f t="shared" si="787"/>
        <v>0</v>
      </c>
      <c r="EE125">
        <f t="shared" si="788"/>
        <v>0</v>
      </c>
      <c r="EF125">
        <f t="shared" si="789"/>
        <v>0</v>
      </c>
      <c r="EG125">
        <f t="shared" si="790"/>
        <v>0</v>
      </c>
      <c r="EH125">
        <f t="shared" si="791"/>
        <v>0</v>
      </c>
      <c r="EI125">
        <f t="shared" si="792"/>
        <v>0</v>
      </c>
      <c r="EJ125">
        <f t="shared" si="793"/>
        <v>0</v>
      </c>
      <c r="EK125">
        <f t="shared" si="794"/>
        <v>0</v>
      </c>
      <c r="EL125">
        <f t="shared" si="795"/>
        <v>0</v>
      </c>
      <c r="EM125">
        <f t="shared" si="796"/>
        <v>0</v>
      </c>
      <c r="EN125">
        <f t="shared" si="797"/>
        <v>119</v>
      </c>
      <c r="EO125">
        <f t="shared" si="798"/>
        <v>161</v>
      </c>
      <c r="EP125">
        <f t="shared" si="799"/>
        <v>124</v>
      </c>
      <c r="EQ125">
        <f t="shared" si="800"/>
        <v>129</v>
      </c>
      <c r="ER125">
        <f t="shared" si="801"/>
        <v>166</v>
      </c>
      <c r="ES125">
        <f t="shared" si="802"/>
        <v>32</v>
      </c>
      <c r="ET125">
        <f t="shared" si="803"/>
        <v>220</v>
      </c>
      <c r="EU125">
        <f t="shared" si="804"/>
        <v>44</v>
      </c>
      <c r="EV125">
        <f t="shared" si="805"/>
        <v>180</v>
      </c>
      <c r="EW125">
        <f t="shared" si="806"/>
        <v>47</v>
      </c>
      <c r="EX125">
        <f t="shared" si="807"/>
        <v>119</v>
      </c>
      <c r="EY125">
        <f t="shared" si="808"/>
        <v>125</v>
      </c>
      <c r="EZ125">
        <f t="shared" si="809"/>
        <v>116</v>
      </c>
      <c r="FA125">
        <f t="shared" si="810"/>
        <v>118</v>
      </c>
      <c r="FB125">
        <f t="shared" si="811"/>
        <v>60</v>
      </c>
      <c r="FC125">
        <f t="shared" si="812"/>
        <v>208</v>
      </c>
      <c r="FD125">
        <f t="shared" si="813"/>
        <v>139</v>
      </c>
      <c r="FE125">
        <f t="shared" si="814"/>
        <v>222</v>
      </c>
      <c r="FF125">
        <f t="shared" si="815"/>
        <v>49</v>
      </c>
      <c r="FG125">
        <f t="shared" si="816"/>
        <v>47</v>
      </c>
      <c r="FH125">
        <f t="shared" si="817"/>
        <v>24</v>
      </c>
      <c r="FI125">
        <f t="shared" si="818"/>
        <v>191</v>
      </c>
      <c r="FJ125">
        <f t="shared" si="819"/>
        <v>234</v>
      </c>
      <c r="FK125">
        <f t="shared" si="820"/>
        <v>243</v>
      </c>
      <c r="FL125">
        <f t="shared" si="821"/>
        <v>37</v>
      </c>
      <c r="FM125">
        <f t="shared" si="822"/>
        <v>220</v>
      </c>
      <c r="FN125">
        <f t="shared" si="823"/>
        <v>236</v>
      </c>
      <c r="FO125">
        <f t="shared" si="824"/>
        <v>17</v>
      </c>
      <c r="FP125">
        <f t="shared" si="825"/>
        <v>236</v>
      </c>
      <c r="FQ125">
        <f t="shared" si="826"/>
        <v>17</v>
      </c>
      <c r="FR125">
        <f t="shared" si="827"/>
        <v>236</v>
      </c>
      <c r="FS125">
        <f t="shared" si="828"/>
        <v>17</v>
      </c>
      <c r="FT125">
        <f t="shared" si="829"/>
        <v>236</v>
      </c>
      <c r="FU125">
        <f t="shared" si="830"/>
        <v>17</v>
      </c>
      <c r="FV125">
        <f t="shared" si="831"/>
        <v>236</v>
      </c>
      <c r="FW125">
        <f t="shared" si="832"/>
        <v>17</v>
      </c>
      <c r="FX125">
        <f t="shared" si="833"/>
        <v>236</v>
      </c>
      <c r="FY125">
        <f t="shared" si="834"/>
        <v>17</v>
      </c>
      <c r="FZ125">
        <f t="shared" si="835"/>
        <v>236</v>
      </c>
      <c r="GA125">
        <f t="shared" si="836"/>
        <v>17</v>
      </c>
      <c r="GB125">
        <f t="shared" si="837"/>
        <v>236</v>
      </c>
      <c r="GC125">
        <f t="shared" si="838"/>
        <v>17</v>
      </c>
      <c r="GD125">
        <f t="shared" si="839"/>
        <v>236</v>
      </c>
      <c r="GE125">
        <f t="shared" si="840"/>
        <v>17</v>
      </c>
      <c r="GF125">
        <f t="shared" si="841"/>
        <v>236</v>
      </c>
      <c r="GG125">
        <f t="shared" si="842"/>
        <v>17</v>
      </c>
      <c r="GH125">
        <f t="shared" si="843"/>
        <v>236</v>
      </c>
      <c r="GI125">
        <f t="shared" si="844"/>
        <v>17</v>
      </c>
      <c r="GJ125">
        <f t="shared" si="845"/>
        <v>0</v>
      </c>
      <c r="GK125">
        <f t="shared" si="846"/>
        <v>0</v>
      </c>
      <c r="GL125">
        <f t="shared" si="847"/>
        <v>0</v>
      </c>
      <c r="GM125">
        <f t="shared" si="848"/>
        <v>0</v>
      </c>
      <c r="GN125">
        <f t="shared" si="849"/>
        <v>0</v>
      </c>
      <c r="GO125">
        <f t="shared" si="850"/>
        <v>0</v>
      </c>
      <c r="GP125">
        <f t="shared" si="851"/>
        <v>0</v>
      </c>
      <c r="GQ125">
        <f t="shared" si="852"/>
        <v>0</v>
      </c>
      <c r="GR125">
        <f t="shared" si="853"/>
        <v>0</v>
      </c>
      <c r="GS125">
        <f t="shared" si="854"/>
        <v>0</v>
      </c>
      <c r="GT125">
        <f t="shared" si="855"/>
        <v>0</v>
      </c>
      <c r="GU125">
        <f t="shared" si="856"/>
        <v>0</v>
      </c>
      <c r="GV125">
        <f t="shared" si="857"/>
        <v>0</v>
      </c>
      <c r="GW125">
        <f t="shared" si="858"/>
        <v>0</v>
      </c>
      <c r="GX125">
        <f t="shared" si="859"/>
        <v>0</v>
      </c>
      <c r="GY125">
        <f t="shared" si="860"/>
        <v>0</v>
      </c>
      <c r="GZ125">
        <f t="shared" si="861"/>
        <v>0</v>
      </c>
      <c r="HA125">
        <f t="shared" si="862"/>
        <v>0</v>
      </c>
      <c r="HB125">
        <f t="shared" si="863"/>
        <v>0</v>
      </c>
      <c r="HC125">
        <f t="shared" si="864"/>
        <v>0</v>
      </c>
      <c r="HD125">
        <f t="shared" si="865"/>
        <v>0</v>
      </c>
      <c r="HE125">
        <f t="shared" si="866"/>
        <v>0</v>
      </c>
      <c r="HF125">
        <f t="shared" si="867"/>
        <v>0</v>
      </c>
      <c r="HG125">
        <f t="shared" si="868"/>
        <v>0</v>
      </c>
      <c r="HH125">
        <f t="shared" si="869"/>
        <v>0</v>
      </c>
      <c r="HI125">
        <f t="shared" si="870"/>
        <v>0</v>
      </c>
      <c r="HK125" s="59" t="str">
        <f t="shared" si="467"/>
        <v/>
      </c>
      <c r="HN125">
        <f t="shared" si="871"/>
        <v>61</v>
      </c>
      <c r="HO125">
        <f t="shared" si="465"/>
        <v>74</v>
      </c>
      <c r="HQ125">
        <f>INDEX(Capacity!$S$3:$T$258,MATCH(MOD(INDEX(Capacity!$V$3:$W$258,MATCH(INDEX($CF124:$HI124,1,$HN124),Capacity!$V$3:$V$258,0),2)+HQ$65,255),Capacity!$S$3:$S$258,0),2)</f>
        <v>141</v>
      </c>
      <c r="HR125">
        <f>INDEX(Capacity!$S$3:$T$258,MATCH(MOD(INDEX(Capacity!$V$3:$W$258,MATCH(INDEX($CF124:$HI124,1,$HN124),Capacity!$V$3:$V$258,0),2)+HR$65,255),Capacity!$S$3:$S$258,0),2)</f>
        <v>124</v>
      </c>
      <c r="HS125">
        <f>INDEX(Capacity!$S$3:$T$258,MATCH(MOD(INDEX(Capacity!$V$3:$W$258,MATCH(INDEX($CF124:$HI124,1,$HN124),Capacity!$V$3:$V$258,0),2)+HS$65,255),Capacity!$S$3:$S$258,0),2)</f>
        <v>194</v>
      </c>
      <c r="HT125">
        <f>INDEX(Capacity!$S$3:$T$258,MATCH(MOD(INDEX(Capacity!$V$3:$W$258,MATCH(INDEX($CF124:$HI124,1,$HN124),Capacity!$V$3:$V$258,0),2)+HT$65,255),Capacity!$S$3:$S$258,0),2)</f>
        <v>17</v>
      </c>
      <c r="HU125">
        <f>INDEX(Capacity!$S$3:$T$258,MATCH(MOD(INDEX(Capacity!$V$3:$W$258,MATCH(INDEX($CF124:$HI124,1,$HN124),Capacity!$V$3:$V$258,0),2)+HU$65,255),Capacity!$S$3:$S$258,0),2)</f>
        <v>14</v>
      </c>
      <c r="HV125">
        <f>INDEX(Capacity!$S$3:$T$258,MATCH(MOD(INDEX(Capacity!$V$3:$W$258,MATCH(INDEX($CF124:$HI124,1,$HN124),Capacity!$V$3:$V$258,0),2)+HV$65,255),Capacity!$S$3:$S$258,0),2)</f>
        <v>193</v>
      </c>
      <c r="HW125">
        <f>INDEX(Capacity!$S$3:$T$258,MATCH(MOD(INDEX(Capacity!$V$3:$W$258,MATCH(INDEX($CF124:$HI124,1,$HN124),Capacity!$V$3:$V$258,0),2)+HW$65,255),Capacity!$S$3:$S$258,0),2)</f>
        <v>151</v>
      </c>
      <c r="HX125">
        <f>INDEX(Capacity!$S$3:$T$258,MATCH(MOD(INDEX(Capacity!$V$3:$W$258,MATCH(INDEX($CF124:$HI124,1,$HN124),Capacity!$V$3:$V$258,0),2)+HX$65,255),Capacity!$S$3:$S$258,0),2)</f>
        <v>185</v>
      </c>
      <c r="HY125">
        <f>INDEX(Capacity!$S$3:$T$258,MATCH(MOD(INDEX(Capacity!$V$3:$W$258,MATCH(INDEX($CF124:$HI124,1,$HN124),Capacity!$V$3:$V$258,0),2)+HY$65,255),Capacity!$S$3:$S$258,0),2)</f>
        <v>249</v>
      </c>
      <c r="HZ125">
        <f>INDEX(Capacity!$S$3:$T$258,MATCH(MOD(INDEX(Capacity!$V$3:$W$258,MATCH(INDEX($CF124:$HI124,1,$HN124),Capacity!$V$3:$V$258,0),2)+HZ$65,255),Capacity!$S$3:$S$258,0),2)</f>
        <v>127</v>
      </c>
      <c r="IA125">
        <f>INDEX(Capacity!$S$3:$T$258,MATCH(MOD(INDEX(Capacity!$V$3:$W$258,MATCH(INDEX($CF124:$HI124,1,$HN124),Capacity!$V$3:$V$258,0),2)+IA$65,255),Capacity!$S$3:$S$258,0),2)</f>
        <v>84</v>
      </c>
      <c r="IB125">
        <f>INDEX(Capacity!$S$3:$T$258,MATCH(MOD(INDEX(Capacity!$V$3:$W$258,MATCH(INDEX($CF124:$HI124,1,$HN124),Capacity!$V$3:$V$258,0),2)+IB$65,255),Capacity!$S$3:$S$258,0),2)</f>
        <v>40</v>
      </c>
      <c r="IC125">
        <f>INDEX(Capacity!$S$3:$T$258,MATCH(MOD(INDEX(Capacity!$V$3:$W$258,MATCH(INDEX($CF124:$HI124,1,$HN124),Capacity!$V$3:$V$258,0),2)+IC$65,255),Capacity!$S$3:$S$258,0),2)</f>
        <v>36</v>
      </c>
      <c r="ID125">
        <f>INDEX(Capacity!$S$3:$T$258,MATCH(MOD(INDEX(Capacity!$V$3:$W$258,MATCH(INDEX($CF124:$HI124,1,$HN124),Capacity!$V$3:$V$258,0),2)+ID$65,255),Capacity!$S$3:$S$258,0),2)</f>
        <v>104</v>
      </c>
      <c r="IE125">
        <f>INDEX(Capacity!$S$3:$T$258,MATCH(MOD(INDEX(Capacity!$V$3:$W$258,MATCH(INDEX($CF124:$HI124,1,$HN124),Capacity!$V$3:$V$258,0),2)+IE$65,255),Capacity!$S$3:$S$258,0),2)</f>
        <v>108</v>
      </c>
      <c r="IF125">
        <f>INDEX(Capacity!$S$3:$T$258,MATCH(MOD(INDEX(Capacity!$V$3:$W$258,MATCH(INDEX($CF124:$HI124,1,$HN124),Capacity!$V$3:$V$258,0),2)+IF$65,255),Capacity!$S$3:$S$258,0),2)</f>
        <v>136</v>
      </c>
      <c r="IG125">
        <f>INDEX(Capacity!$S$3:$T$258,MATCH(MOD(INDEX(Capacity!$V$3:$W$258,MATCH(INDEX($CF124:$HI124,1,$HN124),Capacity!$V$3:$V$258,0),2)+IG$65,255),Capacity!$S$3:$S$258,0),2)</f>
        <v>43</v>
      </c>
      <c r="IH125">
        <f>INDEX(Capacity!$S$3:$T$258,MATCH(MOD(INDEX(Capacity!$V$3:$W$258,MATCH(INDEX($CF124:$HI124,1,$HN124),Capacity!$V$3:$V$258,0),2)+IH$65,255),Capacity!$S$3:$S$258,0),2)</f>
        <v>220</v>
      </c>
      <c r="II125">
        <f>INDEX(Capacity!$S$3:$T$258,MATCH(MOD(INDEX(Capacity!$V$3:$W$258,MATCH(INDEX($CF124:$HI124,1,$HN124),Capacity!$V$3:$V$258,0),2)+II$65,255),Capacity!$S$3:$S$258,0),2)</f>
        <v>107</v>
      </c>
      <c r="IJ125">
        <f>INDEX(Capacity!$S$3:$T$258,MATCH(MOD(INDEX(Capacity!$V$3:$W$258,MATCH(INDEX($CF124:$HI124,1,$HN124),Capacity!$V$3:$V$258,0),2)+IJ$65,255),Capacity!$S$3:$S$258,0),2)</f>
        <v>89</v>
      </c>
      <c r="IK125">
        <f>INDEX(Capacity!$S$3:$T$258,MATCH(MOD(INDEX(Capacity!$V$3:$W$258,MATCH(INDEX($CF124:$HI124,1,$HN124),Capacity!$V$3:$V$258,0),2)+IK$65,255),Capacity!$S$3:$S$258,0),2)</f>
        <v>238</v>
      </c>
      <c r="IL125">
        <f>INDEX(Capacity!$S$3:$T$258,MATCH(MOD(INDEX(Capacity!$V$3:$W$258,MATCH(INDEX($CF124:$HI124,1,$HN124),Capacity!$V$3:$V$258,0),2)+IL$65,255),Capacity!$S$3:$S$258,0),2)</f>
        <v>233</v>
      </c>
      <c r="IM125">
        <f>INDEX(Capacity!$S$3:$T$258,MATCH(MOD(INDEX(Capacity!$V$3:$W$258,MATCH(INDEX($CF124:$HI124,1,$HN124),Capacity!$V$3:$V$258,0),2)+IM$65,255),Capacity!$S$3:$S$258,0),2)</f>
        <v>229</v>
      </c>
      <c r="IN125">
        <f>INDEX(Capacity!$S$3:$T$258,MATCH(MOD(INDEX(Capacity!$V$3:$W$258,MATCH(INDEX($CF124:$HI124,1,$HN124),Capacity!$V$3:$V$258,0),2)+IN$65,255),Capacity!$S$3:$S$258,0),2)</f>
        <v>226</v>
      </c>
      <c r="IO125">
        <f>INDEX(Capacity!$S$3:$T$258,MATCH(MOD(INDEX(Capacity!$V$3:$W$258,MATCH(INDEX($CF124:$HI124,1,$HN124),Capacity!$V$3:$V$258,0),2)+IO$65,255),Capacity!$S$3:$S$258,0),2)</f>
        <v>127</v>
      </c>
      <c r="IP125">
        <f>INDEX(Capacity!$S$3:$T$258,MATCH(MOD(INDEX(Capacity!$V$3:$W$258,MATCH(INDEX($CF124:$HI124,1,$HN124),Capacity!$V$3:$V$258,0),2)+IP$65,255),Capacity!$S$3:$S$258,0),2)</f>
        <v>230</v>
      </c>
      <c r="IQ125">
        <f>INDEX(Capacity!$S$3:$T$258,MATCH(MOD(INDEX(Capacity!$V$3:$W$258,MATCH(INDEX($CF124:$HI124,1,$HN124),Capacity!$V$3:$V$258,0),2)+IQ$65,255),Capacity!$S$3:$S$258,0),2)</f>
        <v>205</v>
      </c>
    </row>
    <row r="126" spans="83:251" x14ac:dyDescent="0.25">
      <c r="CE126" s="7">
        <f t="shared" si="466"/>
        <v>61</v>
      </c>
      <c r="CF126">
        <f t="shared" si="737"/>
        <v>0</v>
      </c>
      <c r="CG126">
        <f t="shared" si="738"/>
        <v>0</v>
      </c>
      <c r="CH126">
        <f t="shared" si="739"/>
        <v>0</v>
      </c>
      <c r="CI126">
        <f t="shared" si="740"/>
        <v>0</v>
      </c>
      <c r="CJ126">
        <f t="shared" si="741"/>
        <v>0</v>
      </c>
      <c r="CK126">
        <f t="shared" si="742"/>
        <v>0</v>
      </c>
      <c r="CL126">
        <f t="shared" si="743"/>
        <v>0</v>
      </c>
      <c r="CM126">
        <f t="shared" si="744"/>
        <v>0</v>
      </c>
      <c r="CN126">
        <f t="shared" si="745"/>
        <v>0</v>
      </c>
      <c r="CO126">
        <f t="shared" si="746"/>
        <v>0</v>
      </c>
      <c r="CP126">
        <f t="shared" si="747"/>
        <v>0</v>
      </c>
      <c r="CQ126">
        <f t="shared" si="748"/>
        <v>0</v>
      </c>
      <c r="CR126">
        <f t="shared" si="749"/>
        <v>0</v>
      </c>
      <c r="CS126">
        <f t="shared" si="750"/>
        <v>0</v>
      </c>
      <c r="CT126">
        <f t="shared" si="751"/>
        <v>0</v>
      </c>
      <c r="CU126">
        <f t="shared" si="752"/>
        <v>0</v>
      </c>
      <c r="CV126">
        <f t="shared" si="753"/>
        <v>0</v>
      </c>
      <c r="CW126">
        <f t="shared" si="754"/>
        <v>0</v>
      </c>
      <c r="CX126">
        <f t="shared" si="755"/>
        <v>0</v>
      </c>
      <c r="CY126">
        <f t="shared" si="756"/>
        <v>0</v>
      </c>
      <c r="CZ126">
        <f t="shared" si="757"/>
        <v>0</v>
      </c>
      <c r="DA126">
        <f t="shared" si="758"/>
        <v>0</v>
      </c>
      <c r="DB126">
        <f t="shared" si="759"/>
        <v>0</v>
      </c>
      <c r="DC126">
        <f t="shared" si="760"/>
        <v>0</v>
      </c>
      <c r="DD126">
        <f t="shared" si="761"/>
        <v>0</v>
      </c>
      <c r="DE126">
        <f t="shared" si="762"/>
        <v>0</v>
      </c>
      <c r="DF126">
        <f t="shared" si="763"/>
        <v>0</v>
      </c>
      <c r="DG126">
        <f t="shared" si="764"/>
        <v>0</v>
      </c>
      <c r="DH126">
        <f t="shared" si="765"/>
        <v>0</v>
      </c>
      <c r="DI126">
        <f t="shared" si="766"/>
        <v>0</v>
      </c>
      <c r="DJ126">
        <f t="shared" si="767"/>
        <v>0</v>
      </c>
      <c r="DK126">
        <f t="shared" si="768"/>
        <v>0</v>
      </c>
      <c r="DL126">
        <f t="shared" si="769"/>
        <v>0</v>
      </c>
      <c r="DM126">
        <f t="shared" si="770"/>
        <v>0</v>
      </c>
      <c r="DN126">
        <f t="shared" si="771"/>
        <v>0</v>
      </c>
      <c r="DO126">
        <f t="shared" si="772"/>
        <v>0</v>
      </c>
      <c r="DP126">
        <f t="shared" si="773"/>
        <v>0</v>
      </c>
      <c r="DQ126">
        <f t="shared" si="774"/>
        <v>0</v>
      </c>
      <c r="DR126">
        <f t="shared" si="775"/>
        <v>0</v>
      </c>
      <c r="DS126">
        <f t="shared" si="776"/>
        <v>0</v>
      </c>
      <c r="DT126">
        <f t="shared" si="777"/>
        <v>0</v>
      </c>
      <c r="DU126">
        <f t="shared" si="778"/>
        <v>0</v>
      </c>
      <c r="DV126">
        <f t="shared" si="779"/>
        <v>0</v>
      </c>
      <c r="DW126">
        <f t="shared" si="780"/>
        <v>0</v>
      </c>
      <c r="DX126">
        <f t="shared" si="781"/>
        <v>0</v>
      </c>
      <c r="DY126">
        <f t="shared" si="782"/>
        <v>0</v>
      </c>
      <c r="DZ126">
        <f t="shared" si="783"/>
        <v>0</v>
      </c>
      <c r="EA126">
        <f t="shared" si="784"/>
        <v>0</v>
      </c>
      <c r="EB126">
        <f t="shared" si="785"/>
        <v>0</v>
      </c>
      <c r="EC126">
        <f t="shared" si="786"/>
        <v>0</v>
      </c>
      <c r="ED126">
        <f t="shared" si="787"/>
        <v>0</v>
      </c>
      <c r="EE126">
        <f t="shared" si="788"/>
        <v>0</v>
      </c>
      <c r="EF126">
        <f t="shared" si="789"/>
        <v>0</v>
      </c>
      <c r="EG126">
        <f t="shared" si="790"/>
        <v>0</v>
      </c>
      <c r="EH126">
        <f t="shared" si="791"/>
        <v>0</v>
      </c>
      <c r="EI126">
        <f t="shared" si="792"/>
        <v>0</v>
      </c>
      <c r="EJ126">
        <f t="shared" si="793"/>
        <v>0</v>
      </c>
      <c r="EK126">
        <f t="shared" si="794"/>
        <v>0</v>
      </c>
      <c r="EL126">
        <f t="shared" si="795"/>
        <v>0</v>
      </c>
      <c r="EM126">
        <f t="shared" si="796"/>
        <v>0</v>
      </c>
      <c r="EN126">
        <f t="shared" si="797"/>
        <v>0</v>
      </c>
      <c r="EO126">
        <f t="shared" si="798"/>
        <v>98</v>
      </c>
      <c r="EP126">
        <f t="shared" si="799"/>
        <v>128</v>
      </c>
      <c r="EQ126">
        <f t="shared" si="800"/>
        <v>185</v>
      </c>
      <c r="ER126">
        <f t="shared" si="801"/>
        <v>103</v>
      </c>
      <c r="ES126">
        <f t="shared" si="802"/>
        <v>186</v>
      </c>
      <c r="ET126">
        <f t="shared" si="803"/>
        <v>248</v>
      </c>
      <c r="EU126">
        <f t="shared" si="804"/>
        <v>253</v>
      </c>
      <c r="EV126">
        <f t="shared" si="805"/>
        <v>13</v>
      </c>
      <c r="EW126">
        <f t="shared" si="806"/>
        <v>138</v>
      </c>
      <c r="EX126">
        <f t="shared" si="807"/>
        <v>141</v>
      </c>
      <c r="EY126">
        <f t="shared" si="808"/>
        <v>68</v>
      </c>
      <c r="EZ126">
        <f t="shared" si="809"/>
        <v>200</v>
      </c>
      <c r="FA126">
        <f t="shared" si="810"/>
        <v>39</v>
      </c>
      <c r="FB126">
        <f t="shared" si="811"/>
        <v>229</v>
      </c>
      <c r="FC126">
        <f t="shared" si="812"/>
        <v>13</v>
      </c>
      <c r="FD126">
        <f t="shared" si="813"/>
        <v>212</v>
      </c>
      <c r="FE126">
        <f t="shared" si="814"/>
        <v>249</v>
      </c>
      <c r="FF126">
        <f t="shared" si="815"/>
        <v>6</v>
      </c>
      <c r="FG126">
        <f t="shared" si="816"/>
        <v>114</v>
      </c>
      <c r="FH126">
        <f t="shared" si="817"/>
        <v>85</v>
      </c>
      <c r="FI126">
        <f t="shared" si="818"/>
        <v>28</v>
      </c>
      <c r="FJ126">
        <f t="shared" si="819"/>
        <v>204</v>
      </c>
      <c r="FK126">
        <f t="shared" si="820"/>
        <v>59</v>
      </c>
      <c r="FL126">
        <f t="shared" si="821"/>
        <v>128</v>
      </c>
      <c r="FM126">
        <f t="shared" si="822"/>
        <v>156</v>
      </c>
      <c r="FN126">
        <f t="shared" si="823"/>
        <v>243</v>
      </c>
      <c r="FO126">
        <f t="shared" si="824"/>
        <v>17</v>
      </c>
      <c r="FP126">
        <f t="shared" si="825"/>
        <v>236</v>
      </c>
      <c r="FQ126">
        <f t="shared" si="826"/>
        <v>17</v>
      </c>
      <c r="FR126">
        <f t="shared" si="827"/>
        <v>236</v>
      </c>
      <c r="FS126">
        <f t="shared" si="828"/>
        <v>17</v>
      </c>
      <c r="FT126">
        <f t="shared" si="829"/>
        <v>236</v>
      </c>
      <c r="FU126">
        <f t="shared" si="830"/>
        <v>17</v>
      </c>
      <c r="FV126">
        <f t="shared" si="831"/>
        <v>236</v>
      </c>
      <c r="FW126">
        <f t="shared" si="832"/>
        <v>17</v>
      </c>
      <c r="FX126">
        <f t="shared" si="833"/>
        <v>236</v>
      </c>
      <c r="FY126">
        <f t="shared" si="834"/>
        <v>17</v>
      </c>
      <c r="FZ126">
        <f t="shared" si="835"/>
        <v>236</v>
      </c>
      <c r="GA126">
        <f t="shared" si="836"/>
        <v>17</v>
      </c>
      <c r="GB126">
        <f t="shared" si="837"/>
        <v>236</v>
      </c>
      <c r="GC126">
        <f t="shared" si="838"/>
        <v>17</v>
      </c>
      <c r="GD126">
        <f t="shared" si="839"/>
        <v>236</v>
      </c>
      <c r="GE126">
        <f t="shared" si="840"/>
        <v>17</v>
      </c>
      <c r="GF126">
        <f t="shared" si="841"/>
        <v>236</v>
      </c>
      <c r="GG126">
        <f t="shared" si="842"/>
        <v>17</v>
      </c>
      <c r="GH126">
        <f t="shared" si="843"/>
        <v>236</v>
      </c>
      <c r="GI126">
        <f t="shared" si="844"/>
        <v>17</v>
      </c>
      <c r="GJ126">
        <f t="shared" si="845"/>
        <v>0</v>
      </c>
      <c r="GK126">
        <f t="shared" si="846"/>
        <v>0</v>
      </c>
      <c r="GL126">
        <f t="shared" si="847"/>
        <v>0</v>
      </c>
      <c r="GM126">
        <f t="shared" si="848"/>
        <v>0</v>
      </c>
      <c r="GN126">
        <f t="shared" si="849"/>
        <v>0</v>
      </c>
      <c r="GO126">
        <f t="shared" si="850"/>
        <v>0</v>
      </c>
      <c r="GP126">
        <f t="shared" si="851"/>
        <v>0</v>
      </c>
      <c r="GQ126">
        <f t="shared" si="852"/>
        <v>0</v>
      </c>
      <c r="GR126">
        <f t="shared" si="853"/>
        <v>0</v>
      </c>
      <c r="GS126">
        <f t="shared" si="854"/>
        <v>0</v>
      </c>
      <c r="GT126">
        <f t="shared" si="855"/>
        <v>0</v>
      </c>
      <c r="GU126">
        <f t="shared" si="856"/>
        <v>0</v>
      </c>
      <c r="GV126">
        <f t="shared" si="857"/>
        <v>0</v>
      </c>
      <c r="GW126">
        <f t="shared" si="858"/>
        <v>0</v>
      </c>
      <c r="GX126">
        <f t="shared" si="859"/>
        <v>0</v>
      </c>
      <c r="GY126">
        <f t="shared" si="860"/>
        <v>0</v>
      </c>
      <c r="GZ126">
        <f t="shared" si="861"/>
        <v>0</v>
      </c>
      <c r="HA126">
        <f t="shared" si="862"/>
        <v>0</v>
      </c>
      <c r="HB126">
        <f t="shared" si="863"/>
        <v>0</v>
      </c>
      <c r="HC126">
        <f t="shared" si="864"/>
        <v>0</v>
      </c>
      <c r="HD126">
        <f t="shared" si="865"/>
        <v>0</v>
      </c>
      <c r="HE126">
        <f t="shared" si="866"/>
        <v>0</v>
      </c>
      <c r="HF126">
        <f t="shared" si="867"/>
        <v>0</v>
      </c>
      <c r="HG126">
        <f t="shared" si="868"/>
        <v>0</v>
      </c>
      <c r="HH126">
        <f t="shared" si="869"/>
        <v>0</v>
      </c>
      <c r="HI126">
        <f t="shared" si="870"/>
        <v>0</v>
      </c>
      <c r="HK126" s="59" t="str">
        <f t="shared" si="467"/>
        <v/>
      </c>
      <c r="HN126">
        <f t="shared" si="871"/>
        <v>62</v>
      </c>
      <c r="HO126">
        <f t="shared" si="465"/>
        <v>73</v>
      </c>
      <c r="HQ126">
        <f>INDEX(Capacity!$S$3:$T$258,MATCH(MOD(INDEX(Capacity!$V$3:$W$258,MATCH(INDEX($CF125:$HI125,1,$HN125),Capacity!$V$3:$V$258,0),2)+HQ$65,255),Capacity!$S$3:$S$258,0),2)</f>
        <v>119</v>
      </c>
      <c r="HR126">
        <f>INDEX(Capacity!$S$3:$T$258,MATCH(MOD(INDEX(Capacity!$V$3:$W$258,MATCH(INDEX($CF125:$HI125,1,$HN125),Capacity!$V$3:$V$258,0),2)+HR$65,255),Capacity!$S$3:$S$258,0),2)</f>
        <v>195</v>
      </c>
      <c r="HS126">
        <f>INDEX(Capacity!$S$3:$T$258,MATCH(MOD(INDEX(Capacity!$V$3:$W$258,MATCH(INDEX($CF125:$HI125,1,$HN125),Capacity!$V$3:$V$258,0),2)+HS$65,255),Capacity!$S$3:$S$258,0),2)</f>
        <v>252</v>
      </c>
      <c r="HT126">
        <f>INDEX(Capacity!$S$3:$T$258,MATCH(MOD(INDEX(Capacity!$V$3:$W$258,MATCH(INDEX($CF125:$HI125,1,$HN125),Capacity!$V$3:$V$258,0),2)+HT$65,255),Capacity!$S$3:$S$258,0),2)</f>
        <v>56</v>
      </c>
      <c r="HU126">
        <f>INDEX(Capacity!$S$3:$T$258,MATCH(MOD(INDEX(Capacity!$V$3:$W$258,MATCH(INDEX($CF125:$HI125,1,$HN125),Capacity!$V$3:$V$258,0),2)+HU$65,255),Capacity!$S$3:$S$258,0),2)</f>
        <v>193</v>
      </c>
      <c r="HV126">
        <f>INDEX(Capacity!$S$3:$T$258,MATCH(MOD(INDEX(Capacity!$V$3:$W$258,MATCH(INDEX($CF125:$HI125,1,$HN125),Capacity!$V$3:$V$258,0),2)+HV$65,255),Capacity!$S$3:$S$258,0),2)</f>
        <v>154</v>
      </c>
      <c r="HW126">
        <f>INDEX(Capacity!$S$3:$T$258,MATCH(MOD(INDEX(Capacity!$V$3:$W$258,MATCH(INDEX($CF125:$HI125,1,$HN125),Capacity!$V$3:$V$258,0),2)+HW$65,255),Capacity!$S$3:$S$258,0),2)</f>
        <v>36</v>
      </c>
      <c r="HX126">
        <f>INDEX(Capacity!$S$3:$T$258,MATCH(MOD(INDEX(Capacity!$V$3:$W$258,MATCH(INDEX($CF125:$HI125,1,$HN125),Capacity!$V$3:$V$258,0),2)+HX$65,255),Capacity!$S$3:$S$258,0),2)</f>
        <v>209</v>
      </c>
      <c r="HY126">
        <f>INDEX(Capacity!$S$3:$T$258,MATCH(MOD(INDEX(Capacity!$V$3:$W$258,MATCH(INDEX($CF125:$HI125,1,$HN125),Capacity!$V$3:$V$258,0),2)+HY$65,255),Capacity!$S$3:$S$258,0),2)</f>
        <v>185</v>
      </c>
      <c r="HZ126">
        <f>INDEX(Capacity!$S$3:$T$258,MATCH(MOD(INDEX(Capacity!$V$3:$W$258,MATCH(INDEX($CF125:$HI125,1,$HN125),Capacity!$V$3:$V$258,0),2)+HZ$65,255),Capacity!$S$3:$S$258,0),2)</f>
        <v>165</v>
      </c>
      <c r="IA126">
        <f>INDEX(Capacity!$S$3:$T$258,MATCH(MOD(INDEX(Capacity!$V$3:$W$258,MATCH(INDEX($CF125:$HI125,1,$HN125),Capacity!$V$3:$V$258,0),2)+IA$65,255),Capacity!$S$3:$S$258,0),2)</f>
        <v>250</v>
      </c>
      <c r="IB126">
        <f>INDEX(Capacity!$S$3:$T$258,MATCH(MOD(INDEX(Capacity!$V$3:$W$258,MATCH(INDEX($CF125:$HI125,1,$HN125),Capacity!$V$3:$V$258,0),2)+IB$65,255),Capacity!$S$3:$S$258,0),2)</f>
        <v>57</v>
      </c>
      <c r="IC126">
        <f>INDEX(Capacity!$S$3:$T$258,MATCH(MOD(INDEX(Capacity!$V$3:$W$258,MATCH(INDEX($CF125:$HI125,1,$HN125),Capacity!$V$3:$V$258,0),2)+IC$65,255),Capacity!$S$3:$S$258,0),2)</f>
        <v>188</v>
      </c>
      <c r="ID126">
        <f>INDEX(Capacity!$S$3:$T$258,MATCH(MOD(INDEX(Capacity!$V$3:$W$258,MATCH(INDEX($CF125:$HI125,1,$HN125),Capacity!$V$3:$V$258,0),2)+ID$65,255),Capacity!$S$3:$S$258,0),2)</f>
        <v>81</v>
      </c>
      <c r="IE126">
        <f>INDEX(Capacity!$S$3:$T$258,MATCH(MOD(INDEX(Capacity!$V$3:$W$258,MATCH(INDEX($CF125:$HI125,1,$HN125),Capacity!$V$3:$V$258,0),2)+IE$65,255),Capacity!$S$3:$S$258,0),2)</f>
        <v>217</v>
      </c>
      <c r="IF126">
        <f>INDEX(Capacity!$S$3:$T$258,MATCH(MOD(INDEX(Capacity!$V$3:$W$258,MATCH(INDEX($CF125:$HI125,1,$HN125),Capacity!$V$3:$V$258,0),2)+IF$65,255),Capacity!$S$3:$S$258,0),2)</f>
        <v>221</v>
      </c>
      <c r="IG126">
        <f>INDEX(Capacity!$S$3:$T$258,MATCH(MOD(INDEX(Capacity!$V$3:$W$258,MATCH(INDEX($CF125:$HI125,1,$HN125),Capacity!$V$3:$V$258,0),2)+IG$65,255),Capacity!$S$3:$S$258,0),2)</f>
        <v>95</v>
      </c>
      <c r="IH126">
        <f>INDEX(Capacity!$S$3:$T$258,MATCH(MOD(INDEX(Capacity!$V$3:$W$258,MATCH(INDEX($CF125:$HI125,1,$HN125),Capacity!$V$3:$V$258,0),2)+IH$65,255),Capacity!$S$3:$S$258,0),2)</f>
        <v>39</v>
      </c>
      <c r="II126">
        <f>INDEX(Capacity!$S$3:$T$258,MATCH(MOD(INDEX(Capacity!$V$3:$W$258,MATCH(INDEX($CF125:$HI125,1,$HN125),Capacity!$V$3:$V$258,0),2)+II$65,255),Capacity!$S$3:$S$258,0),2)</f>
        <v>55</v>
      </c>
      <c r="IJ126">
        <f>INDEX(Capacity!$S$3:$T$258,MATCH(MOD(INDEX(Capacity!$V$3:$W$258,MATCH(INDEX($CF125:$HI125,1,$HN125),Capacity!$V$3:$V$258,0),2)+IJ$65,255),Capacity!$S$3:$S$258,0),2)</f>
        <v>93</v>
      </c>
      <c r="IK126">
        <f>INDEX(Capacity!$S$3:$T$258,MATCH(MOD(INDEX(Capacity!$V$3:$W$258,MATCH(INDEX($CF125:$HI125,1,$HN125),Capacity!$V$3:$V$258,0),2)+IK$65,255),Capacity!$S$3:$S$258,0),2)</f>
        <v>77</v>
      </c>
      <c r="IL126">
        <f>INDEX(Capacity!$S$3:$T$258,MATCH(MOD(INDEX(Capacity!$V$3:$W$258,MATCH(INDEX($CF125:$HI125,1,$HN125),Capacity!$V$3:$V$258,0),2)+IL$65,255),Capacity!$S$3:$S$258,0),2)</f>
        <v>163</v>
      </c>
      <c r="IM126">
        <f>INDEX(Capacity!$S$3:$T$258,MATCH(MOD(INDEX(Capacity!$V$3:$W$258,MATCH(INDEX($CF125:$HI125,1,$HN125),Capacity!$V$3:$V$258,0),2)+IM$65,255),Capacity!$S$3:$S$258,0),2)</f>
        <v>38</v>
      </c>
      <c r="IN126">
        <f>INDEX(Capacity!$S$3:$T$258,MATCH(MOD(INDEX(Capacity!$V$3:$W$258,MATCH(INDEX($CF125:$HI125,1,$HN125),Capacity!$V$3:$V$258,0),2)+IN$65,255),Capacity!$S$3:$S$258,0),2)</f>
        <v>200</v>
      </c>
      <c r="IO126">
        <f>INDEX(Capacity!$S$3:$T$258,MATCH(MOD(INDEX(Capacity!$V$3:$W$258,MATCH(INDEX($CF125:$HI125,1,$HN125),Capacity!$V$3:$V$258,0),2)+IO$65,255),Capacity!$S$3:$S$258,0),2)</f>
        <v>165</v>
      </c>
      <c r="IP126">
        <f>INDEX(Capacity!$S$3:$T$258,MATCH(MOD(INDEX(Capacity!$V$3:$W$258,MATCH(INDEX($CF125:$HI125,1,$HN125),Capacity!$V$3:$V$258,0),2)+IP$65,255),Capacity!$S$3:$S$258,0),2)</f>
        <v>64</v>
      </c>
      <c r="IQ126">
        <f>INDEX(Capacity!$S$3:$T$258,MATCH(MOD(INDEX(Capacity!$V$3:$W$258,MATCH(INDEX($CF125:$HI125,1,$HN125),Capacity!$V$3:$V$258,0),2)+IQ$65,255),Capacity!$S$3:$S$258,0),2)</f>
        <v>31</v>
      </c>
    </row>
    <row r="127" spans="83:251" x14ac:dyDescent="0.25">
      <c r="CE127" s="7">
        <f t="shared" si="466"/>
        <v>62</v>
      </c>
      <c r="CF127">
        <f t="shared" si="737"/>
        <v>0</v>
      </c>
      <c r="CG127">
        <f t="shared" si="738"/>
        <v>0</v>
      </c>
      <c r="CH127">
        <f t="shared" si="739"/>
        <v>0</v>
      </c>
      <c r="CI127">
        <f t="shared" si="740"/>
        <v>0</v>
      </c>
      <c r="CJ127">
        <f t="shared" si="741"/>
        <v>0</v>
      </c>
      <c r="CK127">
        <f t="shared" si="742"/>
        <v>0</v>
      </c>
      <c r="CL127">
        <f t="shared" si="743"/>
        <v>0</v>
      </c>
      <c r="CM127">
        <f t="shared" si="744"/>
        <v>0</v>
      </c>
      <c r="CN127">
        <f t="shared" si="745"/>
        <v>0</v>
      </c>
      <c r="CO127">
        <f t="shared" si="746"/>
        <v>0</v>
      </c>
      <c r="CP127">
        <f t="shared" si="747"/>
        <v>0</v>
      </c>
      <c r="CQ127">
        <f t="shared" si="748"/>
        <v>0</v>
      </c>
      <c r="CR127">
        <f t="shared" si="749"/>
        <v>0</v>
      </c>
      <c r="CS127">
        <f t="shared" si="750"/>
        <v>0</v>
      </c>
      <c r="CT127">
        <f t="shared" si="751"/>
        <v>0</v>
      </c>
      <c r="CU127">
        <f t="shared" si="752"/>
        <v>0</v>
      </c>
      <c r="CV127">
        <f t="shared" si="753"/>
        <v>0</v>
      </c>
      <c r="CW127">
        <f t="shared" si="754"/>
        <v>0</v>
      </c>
      <c r="CX127">
        <f t="shared" si="755"/>
        <v>0</v>
      </c>
      <c r="CY127">
        <f t="shared" si="756"/>
        <v>0</v>
      </c>
      <c r="CZ127">
        <f t="shared" si="757"/>
        <v>0</v>
      </c>
      <c r="DA127">
        <f t="shared" si="758"/>
        <v>0</v>
      </c>
      <c r="DB127">
        <f t="shared" si="759"/>
        <v>0</v>
      </c>
      <c r="DC127">
        <f t="shared" si="760"/>
        <v>0</v>
      </c>
      <c r="DD127">
        <f t="shared" si="761"/>
        <v>0</v>
      </c>
      <c r="DE127">
        <f t="shared" si="762"/>
        <v>0</v>
      </c>
      <c r="DF127">
        <f t="shared" si="763"/>
        <v>0</v>
      </c>
      <c r="DG127">
        <f t="shared" si="764"/>
        <v>0</v>
      </c>
      <c r="DH127">
        <f t="shared" si="765"/>
        <v>0</v>
      </c>
      <c r="DI127">
        <f t="shared" si="766"/>
        <v>0</v>
      </c>
      <c r="DJ127">
        <f t="shared" si="767"/>
        <v>0</v>
      </c>
      <c r="DK127">
        <f t="shared" si="768"/>
        <v>0</v>
      </c>
      <c r="DL127">
        <f t="shared" si="769"/>
        <v>0</v>
      </c>
      <c r="DM127">
        <f t="shared" si="770"/>
        <v>0</v>
      </c>
      <c r="DN127">
        <f t="shared" si="771"/>
        <v>0</v>
      </c>
      <c r="DO127">
        <f t="shared" si="772"/>
        <v>0</v>
      </c>
      <c r="DP127">
        <f t="shared" si="773"/>
        <v>0</v>
      </c>
      <c r="DQ127">
        <f t="shared" si="774"/>
        <v>0</v>
      </c>
      <c r="DR127">
        <f t="shared" si="775"/>
        <v>0</v>
      </c>
      <c r="DS127">
        <f t="shared" si="776"/>
        <v>0</v>
      </c>
      <c r="DT127">
        <f t="shared" si="777"/>
        <v>0</v>
      </c>
      <c r="DU127">
        <f t="shared" si="778"/>
        <v>0</v>
      </c>
      <c r="DV127">
        <f t="shared" si="779"/>
        <v>0</v>
      </c>
      <c r="DW127">
        <f t="shared" si="780"/>
        <v>0</v>
      </c>
      <c r="DX127">
        <f t="shared" si="781"/>
        <v>0</v>
      </c>
      <c r="DY127">
        <f t="shared" si="782"/>
        <v>0</v>
      </c>
      <c r="DZ127">
        <f t="shared" si="783"/>
        <v>0</v>
      </c>
      <c r="EA127">
        <f t="shared" si="784"/>
        <v>0</v>
      </c>
      <c r="EB127">
        <f t="shared" si="785"/>
        <v>0</v>
      </c>
      <c r="EC127">
        <f t="shared" si="786"/>
        <v>0</v>
      </c>
      <c r="ED127">
        <f t="shared" si="787"/>
        <v>0</v>
      </c>
      <c r="EE127">
        <f t="shared" si="788"/>
        <v>0</v>
      </c>
      <c r="EF127">
        <f t="shared" si="789"/>
        <v>0</v>
      </c>
      <c r="EG127">
        <f t="shared" si="790"/>
        <v>0</v>
      </c>
      <c r="EH127">
        <f t="shared" si="791"/>
        <v>0</v>
      </c>
      <c r="EI127">
        <f t="shared" si="792"/>
        <v>0</v>
      </c>
      <c r="EJ127">
        <f t="shared" si="793"/>
        <v>0</v>
      </c>
      <c r="EK127">
        <f t="shared" si="794"/>
        <v>0</v>
      </c>
      <c r="EL127">
        <f t="shared" si="795"/>
        <v>0</v>
      </c>
      <c r="EM127">
        <f t="shared" si="796"/>
        <v>0</v>
      </c>
      <c r="EN127">
        <f t="shared" si="797"/>
        <v>0</v>
      </c>
      <c r="EO127">
        <f t="shared" si="798"/>
        <v>0</v>
      </c>
      <c r="EP127">
        <f t="shared" si="799"/>
        <v>145</v>
      </c>
      <c r="EQ127">
        <f t="shared" si="800"/>
        <v>173</v>
      </c>
      <c r="ER127">
        <f t="shared" si="801"/>
        <v>177</v>
      </c>
      <c r="ES127">
        <f t="shared" si="802"/>
        <v>47</v>
      </c>
      <c r="ET127">
        <f t="shared" si="803"/>
        <v>152</v>
      </c>
      <c r="EU127">
        <f t="shared" si="804"/>
        <v>64</v>
      </c>
      <c r="EV127">
        <f t="shared" si="805"/>
        <v>204</v>
      </c>
      <c r="EW127">
        <f t="shared" si="806"/>
        <v>132</v>
      </c>
      <c r="EX127">
        <f t="shared" si="807"/>
        <v>232</v>
      </c>
      <c r="EY127">
        <f t="shared" si="808"/>
        <v>193</v>
      </c>
      <c r="EZ127">
        <f t="shared" si="809"/>
        <v>92</v>
      </c>
      <c r="FA127">
        <f t="shared" si="810"/>
        <v>126</v>
      </c>
      <c r="FB127">
        <f t="shared" si="811"/>
        <v>190</v>
      </c>
      <c r="FC127">
        <f t="shared" si="812"/>
        <v>230</v>
      </c>
      <c r="FD127">
        <f t="shared" si="813"/>
        <v>42</v>
      </c>
      <c r="FE127">
        <f t="shared" si="814"/>
        <v>25</v>
      </c>
      <c r="FF127">
        <f t="shared" si="815"/>
        <v>125</v>
      </c>
      <c r="FG127">
        <f t="shared" si="816"/>
        <v>93</v>
      </c>
      <c r="FH127">
        <f t="shared" si="817"/>
        <v>49</v>
      </c>
      <c r="FI127">
        <f t="shared" si="818"/>
        <v>44</v>
      </c>
      <c r="FJ127">
        <f t="shared" si="819"/>
        <v>56</v>
      </c>
      <c r="FK127">
        <f t="shared" si="820"/>
        <v>2</v>
      </c>
      <c r="FL127">
        <f t="shared" si="821"/>
        <v>125</v>
      </c>
      <c r="FM127">
        <f t="shared" si="822"/>
        <v>249</v>
      </c>
      <c r="FN127">
        <f t="shared" si="823"/>
        <v>190</v>
      </c>
      <c r="FO127">
        <f t="shared" si="824"/>
        <v>188</v>
      </c>
      <c r="FP127">
        <f t="shared" si="825"/>
        <v>236</v>
      </c>
      <c r="FQ127">
        <f t="shared" si="826"/>
        <v>17</v>
      </c>
      <c r="FR127">
        <f t="shared" si="827"/>
        <v>236</v>
      </c>
      <c r="FS127">
        <f t="shared" si="828"/>
        <v>17</v>
      </c>
      <c r="FT127">
        <f t="shared" si="829"/>
        <v>236</v>
      </c>
      <c r="FU127">
        <f t="shared" si="830"/>
        <v>17</v>
      </c>
      <c r="FV127">
        <f t="shared" si="831"/>
        <v>236</v>
      </c>
      <c r="FW127">
        <f t="shared" si="832"/>
        <v>17</v>
      </c>
      <c r="FX127">
        <f t="shared" si="833"/>
        <v>236</v>
      </c>
      <c r="FY127">
        <f t="shared" si="834"/>
        <v>17</v>
      </c>
      <c r="FZ127">
        <f t="shared" si="835"/>
        <v>236</v>
      </c>
      <c r="GA127">
        <f t="shared" si="836"/>
        <v>17</v>
      </c>
      <c r="GB127">
        <f t="shared" si="837"/>
        <v>236</v>
      </c>
      <c r="GC127">
        <f t="shared" si="838"/>
        <v>17</v>
      </c>
      <c r="GD127">
        <f t="shared" si="839"/>
        <v>236</v>
      </c>
      <c r="GE127">
        <f t="shared" si="840"/>
        <v>17</v>
      </c>
      <c r="GF127">
        <f t="shared" si="841"/>
        <v>236</v>
      </c>
      <c r="GG127">
        <f t="shared" si="842"/>
        <v>17</v>
      </c>
      <c r="GH127">
        <f t="shared" si="843"/>
        <v>236</v>
      </c>
      <c r="GI127">
        <f t="shared" si="844"/>
        <v>17</v>
      </c>
      <c r="GJ127">
        <f t="shared" si="845"/>
        <v>0</v>
      </c>
      <c r="GK127">
        <f t="shared" si="846"/>
        <v>0</v>
      </c>
      <c r="GL127">
        <f t="shared" si="847"/>
        <v>0</v>
      </c>
      <c r="GM127">
        <f t="shared" si="848"/>
        <v>0</v>
      </c>
      <c r="GN127">
        <f t="shared" si="849"/>
        <v>0</v>
      </c>
      <c r="GO127">
        <f t="shared" si="850"/>
        <v>0</v>
      </c>
      <c r="GP127">
        <f t="shared" si="851"/>
        <v>0</v>
      </c>
      <c r="GQ127">
        <f t="shared" si="852"/>
        <v>0</v>
      </c>
      <c r="GR127">
        <f t="shared" si="853"/>
        <v>0</v>
      </c>
      <c r="GS127">
        <f t="shared" si="854"/>
        <v>0</v>
      </c>
      <c r="GT127">
        <f t="shared" si="855"/>
        <v>0</v>
      </c>
      <c r="GU127">
        <f t="shared" si="856"/>
        <v>0</v>
      </c>
      <c r="GV127">
        <f t="shared" si="857"/>
        <v>0</v>
      </c>
      <c r="GW127">
        <f t="shared" si="858"/>
        <v>0</v>
      </c>
      <c r="GX127">
        <f t="shared" si="859"/>
        <v>0</v>
      </c>
      <c r="GY127">
        <f t="shared" si="860"/>
        <v>0</v>
      </c>
      <c r="GZ127">
        <f t="shared" si="861"/>
        <v>0</v>
      </c>
      <c r="HA127">
        <f t="shared" si="862"/>
        <v>0</v>
      </c>
      <c r="HB127">
        <f t="shared" si="863"/>
        <v>0</v>
      </c>
      <c r="HC127">
        <f t="shared" si="864"/>
        <v>0</v>
      </c>
      <c r="HD127">
        <f t="shared" si="865"/>
        <v>0</v>
      </c>
      <c r="HE127">
        <f t="shared" si="866"/>
        <v>0</v>
      </c>
      <c r="HF127">
        <f t="shared" si="867"/>
        <v>0</v>
      </c>
      <c r="HG127">
        <f t="shared" si="868"/>
        <v>0</v>
      </c>
      <c r="HH127">
        <f t="shared" si="869"/>
        <v>0</v>
      </c>
      <c r="HI127">
        <f t="shared" si="870"/>
        <v>0</v>
      </c>
      <c r="HK127" s="59" t="str">
        <f t="shared" si="467"/>
        <v/>
      </c>
      <c r="HN127">
        <f t="shared" si="871"/>
        <v>63</v>
      </c>
      <c r="HO127">
        <f t="shared" si="465"/>
        <v>72</v>
      </c>
      <c r="HQ127">
        <f>INDEX(Capacity!$S$3:$T$258,MATCH(MOD(INDEX(Capacity!$V$3:$W$258,MATCH(INDEX($CF126:$HI126,1,$HN126),Capacity!$V$3:$V$258,0),2)+HQ$65,255),Capacity!$S$3:$S$258,0),2)</f>
        <v>98</v>
      </c>
      <c r="HR127">
        <f>INDEX(Capacity!$S$3:$T$258,MATCH(MOD(INDEX(Capacity!$V$3:$W$258,MATCH(INDEX($CF126:$HI126,1,$HN126),Capacity!$V$3:$V$258,0),2)+HR$65,255),Capacity!$S$3:$S$258,0),2)</f>
        <v>17</v>
      </c>
      <c r="HS127">
        <f>INDEX(Capacity!$S$3:$T$258,MATCH(MOD(INDEX(Capacity!$V$3:$W$258,MATCH(INDEX($CF126:$HI126,1,$HN126),Capacity!$V$3:$V$258,0),2)+HS$65,255),Capacity!$S$3:$S$258,0),2)</f>
        <v>20</v>
      </c>
      <c r="HT127">
        <f>INDEX(Capacity!$S$3:$T$258,MATCH(MOD(INDEX(Capacity!$V$3:$W$258,MATCH(INDEX($CF126:$HI126,1,$HN126),Capacity!$V$3:$V$258,0),2)+HT$65,255),Capacity!$S$3:$S$258,0),2)</f>
        <v>214</v>
      </c>
      <c r="HU127">
        <f>INDEX(Capacity!$S$3:$T$258,MATCH(MOD(INDEX(Capacity!$V$3:$W$258,MATCH(INDEX($CF126:$HI126,1,$HN126),Capacity!$V$3:$V$258,0),2)+HU$65,255),Capacity!$S$3:$S$258,0),2)</f>
        <v>149</v>
      </c>
      <c r="HV127">
        <f>INDEX(Capacity!$S$3:$T$258,MATCH(MOD(INDEX(Capacity!$V$3:$W$258,MATCH(INDEX($CF126:$HI126,1,$HN126),Capacity!$V$3:$V$258,0),2)+HV$65,255),Capacity!$S$3:$S$258,0),2)</f>
        <v>96</v>
      </c>
      <c r="HW127">
        <f>INDEX(Capacity!$S$3:$T$258,MATCH(MOD(INDEX(Capacity!$V$3:$W$258,MATCH(INDEX($CF126:$HI126,1,$HN126),Capacity!$V$3:$V$258,0),2)+HW$65,255),Capacity!$S$3:$S$258,0),2)</f>
        <v>189</v>
      </c>
      <c r="HX127">
        <f>INDEX(Capacity!$S$3:$T$258,MATCH(MOD(INDEX(Capacity!$V$3:$W$258,MATCH(INDEX($CF126:$HI126,1,$HN126),Capacity!$V$3:$V$258,0),2)+HX$65,255),Capacity!$S$3:$S$258,0),2)</f>
        <v>193</v>
      </c>
      <c r="HY127">
        <f>INDEX(Capacity!$S$3:$T$258,MATCH(MOD(INDEX(Capacity!$V$3:$W$258,MATCH(INDEX($CF126:$HI126,1,$HN126),Capacity!$V$3:$V$258,0),2)+HY$65,255),Capacity!$S$3:$S$258,0),2)</f>
        <v>14</v>
      </c>
      <c r="HZ127">
        <f>INDEX(Capacity!$S$3:$T$258,MATCH(MOD(INDEX(Capacity!$V$3:$W$258,MATCH(INDEX($CF126:$HI126,1,$HN126),Capacity!$V$3:$V$258,0),2)+HZ$65,255),Capacity!$S$3:$S$258,0),2)</f>
        <v>101</v>
      </c>
      <c r="IA127">
        <f>INDEX(Capacity!$S$3:$T$258,MATCH(MOD(INDEX(Capacity!$V$3:$W$258,MATCH(INDEX($CF126:$HI126,1,$HN126),Capacity!$V$3:$V$258,0),2)+IA$65,255),Capacity!$S$3:$S$258,0),2)</f>
        <v>133</v>
      </c>
      <c r="IB127">
        <f>INDEX(Capacity!$S$3:$T$258,MATCH(MOD(INDEX(Capacity!$V$3:$W$258,MATCH(INDEX($CF126:$HI126,1,$HN126),Capacity!$V$3:$V$258,0),2)+IB$65,255),Capacity!$S$3:$S$258,0),2)</f>
        <v>148</v>
      </c>
      <c r="IC127">
        <f>INDEX(Capacity!$S$3:$T$258,MATCH(MOD(INDEX(Capacity!$V$3:$W$258,MATCH(INDEX($CF126:$HI126,1,$HN126),Capacity!$V$3:$V$258,0),2)+IC$65,255),Capacity!$S$3:$S$258,0),2)</f>
        <v>89</v>
      </c>
      <c r="ID127">
        <f>INDEX(Capacity!$S$3:$T$258,MATCH(MOD(INDEX(Capacity!$V$3:$W$258,MATCH(INDEX($CF126:$HI126,1,$HN126),Capacity!$V$3:$V$258,0),2)+ID$65,255),Capacity!$S$3:$S$258,0),2)</f>
        <v>91</v>
      </c>
      <c r="IE127">
        <f>INDEX(Capacity!$S$3:$T$258,MATCH(MOD(INDEX(Capacity!$V$3:$W$258,MATCH(INDEX($CF126:$HI126,1,$HN126),Capacity!$V$3:$V$258,0),2)+IE$65,255),Capacity!$S$3:$S$258,0),2)</f>
        <v>235</v>
      </c>
      <c r="IF127">
        <f>INDEX(Capacity!$S$3:$T$258,MATCH(MOD(INDEX(Capacity!$V$3:$W$258,MATCH(INDEX($CF126:$HI126,1,$HN126),Capacity!$V$3:$V$258,0),2)+IF$65,255),Capacity!$S$3:$S$258,0),2)</f>
        <v>254</v>
      </c>
      <c r="IG127">
        <f>INDEX(Capacity!$S$3:$T$258,MATCH(MOD(INDEX(Capacity!$V$3:$W$258,MATCH(INDEX($CF126:$HI126,1,$HN126),Capacity!$V$3:$V$258,0),2)+IG$65,255),Capacity!$S$3:$S$258,0),2)</f>
        <v>224</v>
      </c>
      <c r="IH127">
        <f>INDEX(Capacity!$S$3:$T$258,MATCH(MOD(INDEX(Capacity!$V$3:$W$258,MATCH(INDEX($CF126:$HI126,1,$HN126),Capacity!$V$3:$V$258,0),2)+IH$65,255),Capacity!$S$3:$S$258,0),2)</f>
        <v>123</v>
      </c>
      <c r="II127">
        <f>INDEX(Capacity!$S$3:$T$258,MATCH(MOD(INDEX(Capacity!$V$3:$W$258,MATCH(INDEX($CF126:$HI126,1,$HN126),Capacity!$V$3:$V$258,0),2)+II$65,255),Capacity!$S$3:$S$258,0),2)</f>
        <v>47</v>
      </c>
      <c r="IJ127">
        <f>INDEX(Capacity!$S$3:$T$258,MATCH(MOD(INDEX(Capacity!$V$3:$W$258,MATCH(INDEX($CF126:$HI126,1,$HN126),Capacity!$V$3:$V$258,0),2)+IJ$65,255),Capacity!$S$3:$S$258,0),2)</f>
        <v>100</v>
      </c>
      <c r="IK127">
        <f>INDEX(Capacity!$S$3:$T$258,MATCH(MOD(INDEX(Capacity!$V$3:$W$258,MATCH(INDEX($CF126:$HI126,1,$HN126),Capacity!$V$3:$V$258,0),2)+IK$65,255),Capacity!$S$3:$S$258,0),2)</f>
        <v>48</v>
      </c>
      <c r="IL127">
        <f>INDEX(Capacity!$S$3:$T$258,MATCH(MOD(INDEX(Capacity!$V$3:$W$258,MATCH(INDEX($CF126:$HI126,1,$HN126),Capacity!$V$3:$V$258,0),2)+IL$65,255),Capacity!$S$3:$S$258,0),2)</f>
        <v>244</v>
      </c>
      <c r="IM127">
        <f>INDEX(Capacity!$S$3:$T$258,MATCH(MOD(INDEX(Capacity!$V$3:$W$258,MATCH(INDEX($CF126:$HI126,1,$HN126),Capacity!$V$3:$V$258,0),2)+IM$65,255),Capacity!$S$3:$S$258,0),2)</f>
        <v>57</v>
      </c>
      <c r="IN127">
        <f>INDEX(Capacity!$S$3:$T$258,MATCH(MOD(INDEX(Capacity!$V$3:$W$258,MATCH(INDEX($CF126:$HI126,1,$HN126),Capacity!$V$3:$V$258,0),2)+IN$65,255),Capacity!$S$3:$S$258,0),2)</f>
        <v>253</v>
      </c>
      <c r="IO127">
        <f>INDEX(Capacity!$S$3:$T$258,MATCH(MOD(INDEX(Capacity!$V$3:$W$258,MATCH(INDEX($CF126:$HI126,1,$HN126),Capacity!$V$3:$V$258,0),2)+IO$65,255),Capacity!$S$3:$S$258,0),2)</f>
        <v>101</v>
      </c>
      <c r="IP127">
        <f>INDEX(Capacity!$S$3:$T$258,MATCH(MOD(INDEX(Capacity!$V$3:$W$258,MATCH(INDEX($CF126:$HI126,1,$HN126),Capacity!$V$3:$V$258,0),2)+IP$65,255),Capacity!$S$3:$S$258,0),2)</f>
        <v>77</v>
      </c>
      <c r="IQ127">
        <f>INDEX(Capacity!$S$3:$T$258,MATCH(MOD(INDEX(Capacity!$V$3:$W$258,MATCH(INDEX($CF126:$HI126,1,$HN126),Capacity!$V$3:$V$258,0),2)+IQ$65,255),Capacity!$S$3:$S$258,0),2)</f>
        <v>173</v>
      </c>
    </row>
    <row r="128" spans="83:251" x14ac:dyDescent="0.25">
      <c r="CE128" s="7">
        <f t="shared" si="466"/>
        <v>63</v>
      </c>
      <c r="CF128">
        <f t="shared" si="737"/>
        <v>0</v>
      </c>
      <c r="CG128">
        <f t="shared" si="738"/>
        <v>0</v>
      </c>
      <c r="CH128">
        <f t="shared" si="739"/>
        <v>0</v>
      </c>
      <c r="CI128">
        <f t="shared" si="740"/>
        <v>0</v>
      </c>
      <c r="CJ128">
        <f t="shared" si="741"/>
        <v>0</v>
      </c>
      <c r="CK128">
        <f t="shared" si="742"/>
        <v>0</v>
      </c>
      <c r="CL128">
        <f t="shared" si="743"/>
        <v>0</v>
      </c>
      <c r="CM128">
        <f t="shared" si="744"/>
        <v>0</v>
      </c>
      <c r="CN128">
        <f t="shared" si="745"/>
        <v>0</v>
      </c>
      <c r="CO128">
        <f t="shared" si="746"/>
        <v>0</v>
      </c>
      <c r="CP128">
        <f t="shared" si="747"/>
        <v>0</v>
      </c>
      <c r="CQ128">
        <f t="shared" si="748"/>
        <v>0</v>
      </c>
      <c r="CR128">
        <f t="shared" si="749"/>
        <v>0</v>
      </c>
      <c r="CS128">
        <f t="shared" si="750"/>
        <v>0</v>
      </c>
      <c r="CT128">
        <f t="shared" si="751"/>
        <v>0</v>
      </c>
      <c r="CU128">
        <f t="shared" si="752"/>
        <v>0</v>
      </c>
      <c r="CV128">
        <f t="shared" si="753"/>
        <v>0</v>
      </c>
      <c r="CW128">
        <f t="shared" si="754"/>
        <v>0</v>
      </c>
      <c r="CX128">
        <f t="shared" si="755"/>
        <v>0</v>
      </c>
      <c r="CY128">
        <f t="shared" si="756"/>
        <v>0</v>
      </c>
      <c r="CZ128">
        <f t="shared" si="757"/>
        <v>0</v>
      </c>
      <c r="DA128">
        <f t="shared" si="758"/>
        <v>0</v>
      </c>
      <c r="DB128">
        <f t="shared" si="759"/>
        <v>0</v>
      </c>
      <c r="DC128">
        <f t="shared" si="760"/>
        <v>0</v>
      </c>
      <c r="DD128">
        <f t="shared" si="761"/>
        <v>0</v>
      </c>
      <c r="DE128">
        <f t="shared" si="762"/>
        <v>0</v>
      </c>
      <c r="DF128">
        <f t="shared" si="763"/>
        <v>0</v>
      </c>
      <c r="DG128">
        <f t="shared" si="764"/>
        <v>0</v>
      </c>
      <c r="DH128">
        <f t="shared" si="765"/>
        <v>0</v>
      </c>
      <c r="DI128">
        <f t="shared" si="766"/>
        <v>0</v>
      </c>
      <c r="DJ128">
        <f t="shared" si="767"/>
        <v>0</v>
      </c>
      <c r="DK128">
        <f t="shared" si="768"/>
        <v>0</v>
      </c>
      <c r="DL128">
        <f t="shared" si="769"/>
        <v>0</v>
      </c>
      <c r="DM128">
        <f t="shared" si="770"/>
        <v>0</v>
      </c>
      <c r="DN128">
        <f t="shared" si="771"/>
        <v>0</v>
      </c>
      <c r="DO128">
        <f t="shared" si="772"/>
        <v>0</v>
      </c>
      <c r="DP128">
        <f t="shared" si="773"/>
        <v>0</v>
      </c>
      <c r="DQ128">
        <f t="shared" si="774"/>
        <v>0</v>
      </c>
      <c r="DR128">
        <f t="shared" si="775"/>
        <v>0</v>
      </c>
      <c r="DS128">
        <f t="shared" si="776"/>
        <v>0</v>
      </c>
      <c r="DT128">
        <f t="shared" si="777"/>
        <v>0</v>
      </c>
      <c r="DU128">
        <f t="shared" si="778"/>
        <v>0</v>
      </c>
      <c r="DV128">
        <f t="shared" si="779"/>
        <v>0</v>
      </c>
      <c r="DW128">
        <f t="shared" si="780"/>
        <v>0</v>
      </c>
      <c r="DX128">
        <f t="shared" si="781"/>
        <v>0</v>
      </c>
      <c r="DY128">
        <f t="shared" si="782"/>
        <v>0</v>
      </c>
      <c r="DZ128">
        <f t="shared" si="783"/>
        <v>0</v>
      </c>
      <c r="EA128">
        <f t="shared" si="784"/>
        <v>0</v>
      </c>
      <c r="EB128">
        <f t="shared" si="785"/>
        <v>0</v>
      </c>
      <c r="EC128">
        <f t="shared" si="786"/>
        <v>0</v>
      </c>
      <c r="ED128">
        <f t="shared" si="787"/>
        <v>0</v>
      </c>
      <c r="EE128">
        <f t="shared" si="788"/>
        <v>0</v>
      </c>
      <c r="EF128">
        <f t="shared" si="789"/>
        <v>0</v>
      </c>
      <c r="EG128">
        <f t="shared" si="790"/>
        <v>0</v>
      </c>
      <c r="EH128">
        <f t="shared" si="791"/>
        <v>0</v>
      </c>
      <c r="EI128">
        <f t="shared" si="792"/>
        <v>0</v>
      </c>
      <c r="EJ128">
        <f t="shared" si="793"/>
        <v>0</v>
      </c>
      <c r="EK128">
        <f t="shared" si="794"/>
        <v>0</v>
      </c>
      <c r="EL128">
        <f t="shared" si="795"/>
        <v>0</v>
      </c>
      <c r="EM128">
        <f t="shared" si="796"/>
        <v>0</v>
      </c>
      <c r="EN128">
        <f t="shared" si="797"/>
        <v>0</v>
      </c>
      <c r="EO128">
        <f t="shared" si="798"/>
        <v>0</v>
      </c>
      <c r="EP128">
        <f t="shared" si="799"/>
        <v>0</v>
      </c>
      <c r="EQ128">
        <f t="shared" si="800"/>
        <v>22</v>
      </c>
      <c r="ER128">
        <f t="shared" si="801"/>
        <v>45</v>
      </c>
      <c r="ES128">
        <f t="shared" si="802"/>
        <v>182</v>
      </c>
      <c r="ET128">
        <f t="shared" si="803"/>
        <v>230</v>
      </c>
      <c r="EU128">
        <f t="shared" si="804"/>
        <v>199</v>
      </c>
      <c r="EV128">
        <f t="shared" si="805"/>
        <v>151</v>
      </c>
      <c r="EW128">
        <f t="shared" si="806"/>
        <v>156</v>
      </c>
      <c r="EX128">
        <f t="shared" si="807"/>
        <v>138</v>
      </c>
      <c r="EY128">
        <f t="shared" si="808"/>
        <v>97</v>
      </c>
      <c r="EZ128">
        <f t="shared" si="809"/>
        <v>146</v>
      </c>
      <c r="FA128">
        <f t="shared" si="810"/>
        <v>11</v>
      </c>
      <c r="FB128">
        <f t="shared" si="811"/>
        <v>167</v>
      </c>
      <c r="FC128">
        <f t="shared" si="812"/>
        <v>233</v>
      </c>
      <c r="FD128">
        <f t="shared" si="813"/>
        <v>1</v>
      </c>
      <c r="FE128">
        <f t="shared" si="814"/>
        <v>165</v>
      </c>
      <c r="FF128">
        <f t="shared" si="815"/>
        <v>19</v>
      </c>
      <c r="FG128">
        <f t="shared" si="816"/>
        <v>47</v>
      </c>
      <c r="FH128">
        <f t="shared" si="817"/>
        <v>37</v>
      </c>
      <c r="FI128">
        <f t="shared" si="818"/>
        <v>135</v>
      </c>
      <c r="FJ128">
        <f t="shared" si="819"/>
        <v>245</v>
      </c>
      <c r="FK128">
        <f t="shared" si="820"/>
        <v>240</v>
      </c>
      <c r="FL128">
        <f t="shared" si="821"/>
        <v>227</v>
      </c>
      <c r="FM128">
        <f t="shared" si="822"/>
        <v>88</v>
      </c>
      <c r="FN128">
        <f t="shared" si="823"/>
        <v>30</v>
      </c>
      <c r="FO128">
        <f t="shared" si="824"/>
        <v>57</v>
      </c>
      <c r="FP128">
        <f t="shared" si="825"/>
        <v>7</v>
      </c>
      <c r="FQ128">
        <f t="shared" si="826"/>
        <v>17</v>
      </c>
      <c r="FR128">
        <f t="shared" si="827"/>
        <v>236</v>
      </c>
      <c r="FS128">
        <f t="shared" si="828"/>
        <v>17</v>
      </c>
      <c r="FT128">
        <f t="shared" si="829"/>
        <v>236</v>
      </c>
      <c r="FU128">
        <f t="shared" si="830"/>
        <v>17</v>
      </c>
      <c r="FV128">
        <f t="shared" si="831"/>
        <v>236</v>
      </c>
      <c r="FW128">
        <f t="shared" si="832"/>
        <v>17</v>
      </c>
      <c r="FX128">
        <f t="shared" si="833"/>
        <v>236</v>
      </c>
      <c r="FY128">
        <f t="shared" si="834"/>
        <v>17</v>
      </c>
      <c r="FZ128">
        <f t="shared" si="835"/>
        <v>236</v>
      </c>
      <c r="GA128">
        <f t="shared" si="836"/>
        <v>17</v>
      </c>
      <c r="GB128">
        <f t="shared" si="837"/>
        <v>236</v>
      </c>
      <c r="GC128">
        <f t="shared" si="838"/>
        <v>17</v>
      </c>
      <c r="GD128">
        <f t="shared" si="839"/>
        <v>236</v>
      </c>
      <c r="GE128">
        <f t="shared" si="840"/>
        <v>17</v>
      </c>
      <c r="GF128">
        <f t="shared" si="841"/>
        <v>236</v>
      </c>
      <c r="GG128">
        <f t="shared" si="842"/>
        <v>17</v>
      </c>
      <c r="GH128">
        <f t="shared" si="843"/>
        <v>236</v>
      </c>
      <c r="GI128">
        <f t="shared" si="844"/>
        <v>17</v>
      </c>
      <c r="GJ128">
        <f t="shared" si="845"/>
        <v>0</v>
      </c>
      <c r="GK128">
        <f t="shared" si="846"/>
        <v>0</v>
      </c>
      <c r="GL128">
        <f t="shared" si="847"/>
        <v>0</v>
      </c>
      <c r="GM128">
        <f t="shared" si="848"/>
        <v>0</v>
      </c>
      <c r="GN128">
        <f t="shared" si="849"/>
        <v>0</v>
      </c>
      <c r="GO128">
        <f t="shared" si="850"/>
        <v>0</v>
      </c>
      <c r="GP128">
        <f t="shared" si="851"/>
        <v>0</v>
      </c>
      <c r="GQ128">
        <f t="shared" si="852"/>
        <v>0</v>
      </c>
      <c r="GR128">
        <f t="shared" si="853"/>
        <v>0</v>
      </c>
      <c r="GS128">
        <f t="shared" si="854"/>
        <v>0</v>
      </c>
      <c r="GT128">
        <f t="shared" si="855"/>
        <v>0</v>
      </c>
      <c r="GU128">
        <f t="shared" si="856"/>
        <v>0</v>
      </c>
      <c r="GV128">
        <f t="shared" si="857"/>
        <v>0</v>
      </c>
      <c r="GW128">
        <f t="shared" si="858"/>
        <v>0</v>
      </c>
      <c r="GX128">
        <f t="shared" si="859"/>
        <v>0</v>
      </c>
      <c r="GY128">
        <f t="shared" si="860"/>
        <v>0</v>
      </c>
      <c r="GZ128">
        <f t="shared" si="861"/>
        <v>0</v>
      </c>
      <c r="HA128">
        <f t="shared" si="862"/>
        <v>0</v>
      </c>
      <c r="HB128">
        <f t="shared" si="863"/>
        <v>0</v>
      </c>
      <c r="HC128">
        <f t="shared" si="864"/>
        <v>0</v>
      </c>
      <c r="HD128">
        <f t="shared" si="865"/>
        <v>0</v>
      </c>
      <c r="HE128">
        <f t="shared" si="866"/>
        <v>0</v>
      </c>
      <c r="HF128">
        <f t="shared" si="867"/>
        <v>0</v>
      </c>
      <c r="HG128">
        <f t="shared" si="868"/>
        <v>0</v>
      </c>
      <c r="HH128">
        <f t="shared" si="869"/>
        <v>0</v>
      </c>
      <c r="HI128">
        <f t="shared" si="870"/>
        <v>0</v>
      </c>
      <c r="HK128" s="59" t="str">
        <f t="shared" si="467"/>
        <v/>
      </c>
      <c r="HN128">
        <f t="shared" si="871"/>
        <v>64</v>
      </c>
      <c r="HO128">
        <f t="shared" si="465"/>
        <v>71</v>
      </c>
      <c r="HQ128">
        <f>INDEX(Capacity!$S$3:$T$258,MATCH(MOD(INDEX(Capacity!$V$3:$W$258,MATCH(INDEX($CF127:$HI127,1,$HN127),Capacity!$V$3:$V$258,0),2)+HQ$65,255),Capacity!$S$3:$S$258,0),2)</f>
        <v>145</v>
      </c>
      <c r="HR128">
        <f>INDEX(Capacity!$S$3:$T$258,MATCH(MOD(INDEX(Capacity!$V$3:$W$258,MATCH(INDEX($CF127:$HI127,1,$HN127),Capacity!$V$3:$V$258,0),2)+HR$65,255),Capacity!$S$3:$S$258,0),2)</f>
        <v>187</v>
      </c>
      <c r="HS128">
        <f>INDEX(Capacity!$S$3:$T$258,MATCH(MOD(INDEX(Capacity!$V$3:$W$258,MATCH(INDEX($CF127:$HI127,1,$HN127),Capacity!$V$3:$V$258,0),2)+HS$65,255),Capacity!$S$3:$S$258,0),2)</f>
        <v>156</v>
      </c>
      <c r="HT128">
        <f>INDEX(Capacity!$S$3:$T$258,MATCH(MOD(INDEX(Capacity!$V$3:$W$258,MATCH(INDEX($CF127:$HI127,1,$HN127),Capacity!$V$3:$V$258,0),2)+HT$65,255),Capacity!$S$3:$S$258,0),2)</f>
        <v>153</v>
      </c>
      <c r="HU128">
        <f>INDEX(Capacity!$S$3:$T$258,MATCH(MOD(INDEX(Capacity!$V$3:$W$258,MATCH(INDEX($CF127:$HI127,1,$HN127),Capacity!$V$3:$V$258,0),2)+HU$65,255),Capacity!$S$3:$S$258,0),2)</f>
        <v>126</v>
      </c>
      <c r="HV128">
        <f>INDEX(Capacity!$S$3:$T$258,MATCH(MOD(INDEX(Capacity!$V$3:$W$258,MATCH(INDEX($CF127:$HI127,1,$HN127),Capacity!$V$3:$V$258,0),2)+HV$65,255),Capacity!$S$3:$S$258,0),2)</f>
        <v>135</v>
      </c>
      <c r="HW128">
        <f>INDEX(Capacity!$S$3:$T$258,MATCH(MOD(INDEX(Capacity!$V$3:$W$258,MATCH(INDEX($CF127:$HI127,1,$HN127),Capacity!$V$3:$V$258,0),2)+HW$65,255),Capacity!$S$3:$S$258,0),2)</f>
        <v>91</v>
      </c>
      <c r="HX128">
        <f>INDEX(Capacity!$S$3:$T$258,MATCH(MOD(INDEX(Capacity!$V$3:$W$258,MATCH(INDEX($CF127:$HI127,1,$HN127),Capacity!$V$3:$V$258,0),2)+HX$65,255),Capacity!$S$3:$S$258,0),2)</f>
        <v>24</v>
      </c>
      <c r="HY128">
        <f>INDEX(Capacity!$S$3:$T$258,MATCH(MOD(INDEX(Capacity!$V$3:$W$258,MATCH(INDEX($CF127:$HI127,1,$HN127),Capacity!$V$3:$V$258,0),2)+HY$65,255),Capacity!$S$3:$S$258,0),2)</f>
        <v>98</v>
      </c>
      <c r="HZ128">
        <f>INDEX(Capacity!$S$3:$T$258,MATCH(MOD(INDEX(Capacity!$V$3:$W$258,MATCH(INDEX($CF127:$HI127,1,$HN127),Capacity!$V$3:$V$258,0),2)+HZ$65,255),Capacity!$S$3:$S$258,0),2)</f>
        <v>160</v>
      </c>
      <c r="IA128">
        <f>INDEX(Capacity!$S$3:$T$258,MATCH(MOD(INDEX(Capacity!$V$3:$W$258,MATCH(INDEX($CF127:$HI127,1,$HN127),Capacity!$V$3:$V$258,0),2)+IA$65,255),Capacity!$S$3:$S$258,0),2)</f>
        <v>206</v>
      </c>
      <c r="IB128">
        <f>INDEX(Capacity!$S$3:$T$258,MATCH(MOD(INDEX(Capacity!$V$3:$W$258,MATCH(INDEX($CF127:$HI127,1,$HN127),Capacity!$V$3:$V$258,0),2)+IB$65,255),Capacity!$S$3:$S$258,0),2)</f>
        <v>117</v>
      </c>
      <c r="IC128">
        <f>INDEX(Capacity!$S$3:$T$258,MATCH(MOD(INDEX(Capacity!$V$3:$W$258,MATCH(INDEX($CF127:$HI127,1,$HN127),Capacity!$V$3:$V$258,0),2)+IC$65,255),Capacity!$S$3:$S$258,0),2)</f>
        <v>25</v>
      </c>
      <c r="ID128">
        <f>INDEX(Capacity!$S$3:$T$258,MATCH(MOD(INDEX(Capacity!$V$3:$W$258,MATCH(INDEX($CF127:$HI127,1,$HN127),Capacity!$V$3:$V$258,0),2)+ID$65,255),Capacity!$S$3:$S$258,0),2)</f>
        <v>15</v>
      </c>
      <c r="IE128">
        <f>INDEX(Capacity!$S$3:$T$258,MATCH(MOD(INDEX(Capacity!$V$3:$W$258,MATCH(INDEX($CF127:$HI127,1,$HN127),Capacity!$V$3:$V$258,0),2)+IE$65,255),Capacity!$S$3:$S$258,0),2)</f>
        <v>43</v>
      </c>
      <c r="IF128">
        <f>INDEX(Capacity!$S$3:$T$258,MATCH(MOD(INDEX(Capacity!$V$3:$W$258,MATCH(INDEX($CF127:$HI127,1,$HN127),Capacity!$V$3:$V$258,0),2)+IF$65,255),Capacity!$S$3:$S$258,0),2)</f>
        <v>188</v>
      </c>
      <c r="IG128">
        <f>INDEX(Capacity!$S$3:$T$258,MATCH(MOD(INDEX(Capacity!$V$3:$W$258,MATCH(INDEX($CF127:$HI127,1,$HN127),Capacity!$V$3:$V$258,0),2)+IG$65,255),Capacity!$S$3:$S$258,0),2)</f>
        <v>110</v>
      </c>
      <c r="IH128">
        <f>INDEX(Capacity!$S$3:$T$258,MATCH(MOD(INDEX(Capacity!$V$3:$W$258,MATCH(INDEX($CF127:$HI127,1,$HN127),Capacity!$V$3:$V$258,0),2)+IH$65,255),Capacity!$S$3:$S$258,0),2)</f>
        <v>114</v>
      </c>
      <c r="II128">
        <f>INDEX(Capacity!$S$3:$T$258,MATCH(MOD(INDEX(Capacity!$V$3:$W$258,MATCH(INDEX($CF127:$HI127,1,$HN127),Capacity!$V$3:$V$258,0),2)+II$65,255),Capacity!$S$3:$S$258,0),2)</f>
        <v>20</v>
      </c>
      <c r="IJ128">
        <f>INDEX(Capacity!$S$3:$T$258,MATCH(MOD(INDEX(Capacity!$V$3:$W$258,MATCH(INDEX($CF127:$HI127,1,$HN127),Capacity!$V$3:$V$258,0),2)+IJ$65,255),Capacity!$S$3:$S$258,0),2)</f>
        <v>171</v>
      </c>
      <c r="IK128">
        <f>INDEX(Capacity!$S$3:$T$258,MATCH(MOD(INDEX(Capacity!$V$3:$W$258,MATCH(INDEX($CF127:$HI127,1,$HN127),Capacity!$V$3:$V$258,0),2)+IK$65,255),Capacity!$S$3:$S$258,0),2)</f>
        <v>205</v>
      </c>
      <c r="IL128">
        <f>INDEX(Capacity!$S$3:$T$258,MATCH(MOD(INDEX(Capacity!$V$3:$W$258,MATCH(INDEX($CF127:$HI127,1,$HN127),Capacity!$V$3:$V$258,0),2)+IL$65,255),Capacity!$S$3:$S$258,0),2)</f>
        <v>242</v>
      </c>
      <c r="IM128">
        <f>INDEX(Capacity!$S$3:$T$258,MATCH(MOD(INDEX(Capacity!$V$3:$W$258,MATCH(INDEX($CF127:$HI127,1,$HN127),Capacity!$V$3:$V$258,0),2)+IM$65,255),Capacity!$S$3:$S$258,0),2)</f>
        <v>158</v>
      </c>
      <c r="IN128">
        <f>INDEX(Capacity!$S$3:$T$258,MATCH(MOD(INDEX(Capacity!$V$3:$W$258,MATCH(INDEX($CF127:$HI127,1,$HN127),Capacity!$V$3:$V$258,0),2)+IN$65,255),Capacity!$S$3:$S$258,0),2)</f>
        <v>161</v>
      </c>
      <c r="IO128">
        <f>INDEX(Capacity!$S$3:$T$258,MATCH(MOD(INDEX(Capacity!$V$3:$W$258,MATCH(INDEX($CF127:$HI127,1,$HN127),Capacity!$V$3:$V$258,0),2)+IO$65,255),Capacity!$S$3:$S$258,0),2)</f>
        <v>160</v>
      </c>
      <c r="IP128">
        <f>INDEX(Capacity!$S$3:$T$258,MATCH(MOD(INDEX(Capacity!$V$3:$W$258,MATCH(INDEX($CF127:$HI127,1,$HN127),Capacity!$V$3:$V$258,0),2)+IP$65,255),Capacity!$S$3:$S$258,0),2)</f>
        <v>133</v>
      </c>
      <c r="IQ128">
        <f>INDEX(Capacity!$S$3:$T$258,MATCH(MOD(INDEX(Capacity!$V$3:$W$258,MATCH(INDEX($CF127:$HI127,1,$HN127),Capacity!$V$3:$V$258,0),2)+IQ$65,255),Capacity!$S$3:$S$258,0),2)</f>
        <v>235</v>
      </c>
    </row>
    <row r="129" spans="83:251" x14ac:dyDescent="0.25">
      <c r="CE129" s="7">
        <f t="shared" si="466"/>
        <v>64</v>
      </c>
      <c r="CF129">
        <f t="shared" si="737"/>
        <v>0</v>
      </c>
      <c r="CG129">
        <f t="shared" si="738"/>
        <v>0</v>
      </c>
      <c r="CH129">
        <f t="shared" si="739"/>
        <v>0</v>
      </c>
      <c r="CI129">
        <f t="shared" si="740"/>
        <v>0</v>
      </c>
      <c r="CJ129">
        <f t="shared" si="741"/>
        <v>0</v>
      </c>
      <c r="CK129">
        <f t="shared" si="742"/>
        <v>0</v>
      </c>
      <c r="CL129">
        <f t="shared" si="743"/>
        <v>0</v>
      </c>
      <c r="CM129">
        <f t="shared" si="744"/>
        <v>0</v>
      </c>
      <c r="CN129">
        <f t="shared" si="745"/>
        <v>0</v>
      </c>
      <c r="CO129">
        <f t="shared" si="746"/>
        <v>0</v>
      </c>
      <c r="CP129">
        <f t="shared" si="747"/>
        <v>0</v>
      </c>
      <c r="CQ129">
        <f t="shared" si="748"/>
        <v>0</v>
      </c>
      <c r="CR129">
        <f t="shared" si="749"/>
        <v>0</v>
      </c>
      <c r="CS129">
        <f t="shared" si="750"/>
        <v>0</v>
      </c>
      <c r="CT129">
        <f t="shared" si="751"/>
        <v>0</v>
      </c>
      <c r="CU129">
        <f t="shared" si="752"/>
        <v>0</v>
      </c>
      <c r="CV129">
        <f t="shared" si="753"/>
        <v>0</v>
      </c>
      <c r="CW129">
        <f t="shared" si="754"/>
        <v>0</v>
      </c>
      <c r="CX129">
        <f t="shared" si="755"/>
        <v>0</v>
      </c>
      <c r="CY129">
        <f t="shared" si="756"/>
        <v>0</v>
      </c>
      <c r="CZ129">
        <f t="shared" si="757"/>
        <v>0</v>
      </c>
      <c r="DA129">
        <f t="shared" si="758"/>
        <v>0</v>
      </c>
      <c r="DB129">
        <f t="shared" si="759"/>
        <v>0</v>
      </c>
      <c r="DC129">
        <f t="shared" si="760"/>
        <v>0</v>
      </c>
      <c r="DD129">
        <f t="shared" si="761"/>
        <v>0</v>
      </c>
      <c r="DE129">
        <f t="shared" si="762"/>
        <v>0</v>
      </c>
      <c r="DF129">
        <f t="shared" si="763"/>
        <v>0</v>
      </c>
      <c r="DG129">
        <f t="shared" si="764"/>
        <v>0</v>
      </c>
      <c r="DH129">
        <f t="shared" si="765"/>
        <v>0</v>
      </c>
      <c r="DI129">
        <f t="shared" si="766"/>
        <v>0</v>
      </c>
      <c r="DJ129">
        <f t="shared" si="767"/>
        <v>0</v>
      </c>
      <c r="DK129">
        <f t="shared" si="768"/>
        <v>0</v>
      </c>
      <c r="DL129">
        <f t="shared" si="769"/>
        <v>0</v>
      </c>
      <c r="DM129">
        <f t="shared" si="770"/>
        <v>0</v>
      </c>
      <c r="DN129">
        <f t="shared" si="771"/>
        <v>0</v>
      </c>
      <c r="DO129">
        <f t="shared" si="772"/>
        <v>0</v>
      </c>
      <c r="DP129">
        <f t="shared" si="773"/>
        <v>0</v>
      </c>
      <c r="DQ129">
        <f t="shared" si="774"/>
        <v>0</v>
      </c>
      <c r="DR129">
        <f t="shared" si="775"/>
        <v>0</v>
      </c>
      <c r="DS129">
        <f t="shared" si="776"/>
        <v>0</v>
      </c>
      <c r="DT129">
        <f t="shared" si="777"/>
        <v>0</v>
      </c>
      <c r="DU129">
        <f t="shared" si="778"/>
        <v>0</v>
      </c>
      <c r="DV129">
        <f t="shared" si="779"/>
        <v>0</v>
      </c>
      <c r="DW129">
        <f t="shared" si="780"/>
        <v>0</v>
      </c>
      <c r="DX129">
        <f t="shared" si="781"/>
        <v>0</v>
      </c>
      <c r="DY129">
        <f t="shared" si="782"/>
        <v>0</v>
      </c>
      <c r="DZ129">
        <f t="shared" si="783"/>
        <v>0</v>
      </c>
      <c r="EA129">
        <f t="shared" si="784"/>
        <v>0</v>
      </c>
      <c r="EB129">
        <f t="shared" si="785"/>
        <v>0</v>
      </c>
      <c r="EC129">
        <f t="shared" si="786"/>
        <v>0</v>
      </c>
      <c r="ED129">
        <f t="shared" si="787"/>
        <v>0</v>
      </c>
      <c r="EE129">
        <f t="shared" si="788"/>
        <v>0</v>
      </c>
      <c r="EF129">
        <f t="shared" si="789"/>
        <v>0</v>
      </c>
      <c r="EG129">
        <f t="shared" si="790"/>
        <v>0</v>
      </c>
      <c r="EH129">
        <f t="shared" si="791"/>
        <v>0</v>
      </c>
      <c r="EI129">
        <f t="shared" si="792"/>
        <v>0</v>
      </c>
      <c r="EJ129">
        <f t="shared" si="793"/>
        <v>0</v>
      </c>
      <c r="EK129">
        <f t="shared" si="794"/>
        <v>0</v>
      </c>
      <c r="EL129">
        <f t="shared" si="795"/>
        <v>0</v>
      </c>
      <c r="EM129">
        <f t="shared" si="796"/>
        <v>0</v>
      </c>
      <c r="EN129">
        <f t="shared" si="797"/>
        <v>0</v>
      </c>
      <c r="EO129">
        <f t="shared" si="798"/>
        <v>0</v>
      </c>
      <c r="EP129">
        <f t="shared" si="799"/>
        <v>0</v>
      </c>
      <c r="EQ129">
        <f t="shared" si="800"/>
        <v>0</v>
      </c>
      <c r="ER129">
        <f t="shared" si="801"/>
        <v>248</v>
      </c>
      <c r="ES129">
        <f t="shared" si="802"/>
        <v>11</v>
      </c>
      <c r="ET129">
        <f t="shared" si="803"/>
        <v>204</v>
      </c>
      <c r="EU129">
        <f t="shared" si="804"/>
        <v>159</v>
      </c>
      <c r="EV129">
        <f t="shared" si="805"/>
        <v>232</v>
      </c>
      <c r="EW129">
        <f t="shared" si="806"/>
        <v>163</v>
      </c>
      <c r="EX129">
        <f t="shared" si="807"/>
        <v>206</v>
      </c>
      <c r="EY129">
        <f t="shared" si="808"/>
        <v>99</v>
      </c>
      <c r="EZ129">
        <f t="shared" si="809"/>
        <v>133</v>
      </c>
      <c r="FA129">
        <f t="shared" si="810"/>
        <v>60</v>
      </c>
      <c r="FB129">
        <f t="shared" si="811"/>
        <v>69</v>
      </c>
      <c r="FC129">
        <f t="shared" si="812"/>
        <v>36</v>
      </c>
      <c r="FD129">
        <f t="shared" si="813"/>
        <v>165</v>
      </c>
      <c r="FE129">
        <f t="shared" si="814"/>
        <v>239</v>
      </c>
      <c r="FF129">
        <f t="shared" si="815"/>
        <v>94</v>
      </c>
      <c r="FG129">
        <f t="shared" si="816"/>
        <v>15</v>
      </c>
      <c r="FH129">
        <f t="shared" si="817"/>
        <v>95</v>
      </c>
      <c r="FI129">
        <f t="shared" si="818"/>
        <v>225</v>
      </c>
      <c r="FJ129">
        <f t="shared" si="819"/>
        <v>88</v>
      </c>
      <c r="FK129">
        <f t="shared" si="820"/>
        <v>65</v>
      </c>
      <c r="FL129">
        <f t="shared" si="821"/>
        <v>126</v>
      </c>
      <c r="FM129">
        <f t="shared" si="822"/>
        <v>234</v>
      </c>
      <c r="FN129">
        <f t="shared" si="823"/>
        <v>128</v>
      </c>
      <c r="FO129">
        <f t="shared" si="824"/>
        <v>46</v>
      </c>
      <c r="FP129">
        <f t="shared" si="825"/>
        <v>119</v>
      </c>
      <c r="FQ129">
        <f t="shared" si="826"/>
        <v>65</v>
      </c>
      <c r="FR129">
        <f t="shared" si="827"/>
        <v>236</v>
      </c>
      <c r="FS129">
        <f t="shared" si="828"/>
        <v>17</v>
      </c>
      <c r="FT129">
        <f t="shared" si="829"/>
        <v>236</v>
      </c>
      <c r="FU129">
        <f t="shared" si="830"/>
        <v>17</v>
      </c>
      <c r="FV129">
        <f t="shared" si="831"/>
        <v>236</v>
      </c>
      <c r="FW129">
        <f t="shared" si="832"/>
        <v>17</v>
      </c>
      <c r="FX129">
        <f t="shared" si="833"/>
        <v>236</v>
      </c>
      <c r="FY129">
        <f t="shared" si="834"/>
        <v>17</v>
      </c>
      <c r="FZ129">
        <f t="shared" si="835"/>
        <v>236</v>
      </c>
      <c r="GA129">
        <f t="shared" si="836"/>
        <v>17</v>
      </c>
      <c r="GB129">
        <f t="shared" si="837"/>
        <v>236</v>
      </c>
      <c r="GC129">
        <f t="shared" si="838"/>
        <v>17</v>
      </c>
      <c r="GD129">
        <f t="shared" si="839"/>
        <v>236</v>
      </c>
      <c r="GE129">
        <f t="shared" si="840"/>
        <v>17</v>
      </c>
      <c r="GF129">
        <f t="shared" si="841"/>
        <v>236</v>
      </c>
      <c r="GG129">
        <f t="shared" si="842"/>
        <v>17</v>
      </c>
      <c r="GH129">
        <f t="shared" si="843"/>
        <v>236</v>
      </c>
      <c r="GI129">
        <f t="shared" si="844"/>
        <v>17</v>
      </c>
      <c r="GJ129">
        <f t="shared" si="845"/>
        <v>0</v>
      </c>
      <c r="GK129">
        <f t="shared" si="846"/>
        <v>0</v>
      </c>
      <c r="GL129">
        <f t="shared" si="847"/>
        <v>0</v>
      </c>
      <c r="GM129">
        <f t="shared" si="848"/>
        <v>0</v>
      </c>
      <c r="GN129">
        <f t="shared" si="849"/>
        <v>0</v>
      </c>
      <c r="GO129">
        <f t="shared" si="850"/>
        <v>0</v>
      </c>
      <c r="GP129">
        <f t="shared" si="851"/>
        <v>0</v>
      </c>
      <c r="GQ129">
        <f t="shared" si="852"/>
        <v>0</v>
      </c>
      <c r="GR129">
        <f t="shared" si="853"/>
        <v>0</v>
      </c>
      <c r="GS129">
        <f t="shared" si="854"/>
        <v>0</v>
      </c>
      <c r="GT129">
        <f t="shared" si="855"/>
        <v>0</v>
      </c>
      <c r="GU129">
        <f t="shared" si="856"/>
        <v>0</v>
      </c>
      <c r="GV129">
        <f t="shared" si="857"/>
        <v>0</v>
      </c>
      <c r="GW129">
        <f t="shared" si="858"/>
        <v>0</v>
      </c>
      <c r="GX129">
        <f t="shared" si="859"/>
        <v>0</v>
      </c>
      <c r="GY129">
        <f t="shared" si="860"/>
        <v>0</v>
      </c>
      <c r="GZ129">
        <f t="shared" si="861"/>
        <v>0</v>
      </c>
      <c r="HA129">
        <f t="shared" si="862"/>
        <v>0</v>
      </c>
      <c r="HB129">
        <f t="shared" si="863"/>
        <v>0</v>
      </c>
      <c r="HC129">
        <f t="shared" si="864"/>
        <v>0</v>
      </c>
      <c r="HD129">
        <f t="shared" si="865"/>
        <v>0</v>
      </c>
      <c r="HE129">
        <f t="shared" si="866"/>
        <v>0</v>
      </c>
      <c r="HF129">
        <f t="shared" si="867"/>
        <v>0</v>
      </c>
      <c r="HG129">
        <f t="shared" si="868"/>
        <v>0</v>
      </c>
      <c r="HH129">
        <f t="shared" si="869"/>
        <v>0</v>
      </c>
      <c r="HI129">
        <f t="shared" si="870"/>
        <v>0</v>
      </c>
      <c r="HK129" s="59" t="str">
        <f t="shared" si="467"/>
        <v/>
      </c>
      <c r="HN129">
        <f t="shared" ref="HN129:HN160" si="872">IFERROR(MATCH(TRUE,INDEX(CF129:HI129&lt;&gt;0,),0),0)</f>
        <v>65</v>
      </c>
      <c r="HO129">
        <f t="shared" si="465"/>
        <v>70</v>
      </c>
      <c r="HQ129">
        <f>INDEX(Capacity!$S$3:$T$258,MATCH(MOD(INDEX(Capacity!$V$3:$W$258,MATCH(INDEX($CF128:$HI128,1,$HN128),Capacity!$V$3:$V$258,0),2)+HQ$65,255),Capacity!$S$3:$S$258,0),2)</f>
        <v>22</v>
      </c>
      <c r="HR129">
        <f>INDEX(Capacity!$S$3:$T$258,MATCH(MOD(INDEX(Capacity!$V$3:$W$258,MATCH(INDEX($CF128:$HI128,1,$HN128),Capacity!$V$3:$V$258,0),2)+HR$65,255),Capacity!$S$3:$S$258,0),2)</f>
        <v>213</v>
      </c>
      <c r="HS129">
        <f>INDEX(Capacity!$S$3:$T$258,MATCH(MOD(INDEX(Capacity!$V$3:$W$258,MATCH(INDEX($CF128:$HI128,1,$HN128),Capacity!$V$3:$V$258,0),2)+HS$65,255),Capacity!$S$3:$S$258,0),2)</f>
        <v>189</v>
      </c>
      <c r="HT129">
        <f>INDEX(Capacity!$S$3:$T$258,MATCH(MOD(INDEX(Capacity!$V$3:$W$258,MATCH(INDEX($CF128:$HI128,1,$HN128),Capacity!$V$3:$V$258,0),2)+HT$65,255),Capacity!$S$3:$S$258,0),2)</f>
        <v>42</v>
      </c>
      <c r="HU129">
        <f>INDEX(Capacity!$S$3:$T$258,MATCH(MOD(INDEX(Capacity!$V$3:$W$258,MATCH(INDEX($CF128:$HI128,1,$HN128),Capacity!$V$3:$V$258,0),2)+HU$65,255),Capacity!$S$3:$S$258,0),2)</f>
        <v>88</v>
      </c>
      <c r="HV129">
        <f>INDEX(Capacity!$S$3:$T$258,MATCH(MOD(INDEX(Capacity!$V$3:$W$258,MATCH(INDEX($CF128:$HI128,1,$HN128),Capacity!$V$3:$V$258,0),2)+HV$65,255),Capacity!$S$3:$S$258,0),2)</f>
        <v>127</v>
      </c>
      <c r="HW129">
        <f>INDEX(Capacity!$S$3:$T$258,MATCH(MOD(INDEX(Capacity!$V$3:$W$258,MATCH(INDEX($CF128:$HI128,1,$HN128),Capacity!$V$3:$V$258,0),2)+HW$65,255),Capacity!$S$3:$S$258,0),2)</f>
        <v>63</v>
      </c>
      <c r="HX129">
        <f>INDEX(Capacity!$S$3:$T$258,MATCH(MOD(INDEX(Capacity!$V$3:$W$258,MATCH(INDEX($CF128:$HI128,1,$HN128),Capacity!$V$3:$V$258,0),2)+HX$65,255),Capacity!$S$3:$S$258,0),2)</f>
        <v>68</v>
      </c>
      <c r="HY129">
        <f>INDEX(Capacity!$S$3:$T$258,MATCH(MOD(INDEX(Capacity!$V$3:$W$258,MATCH(INDEX($CF128:$HI128,1,$HN128),Capacity!$V$3:$V$258,0),2)+HY$65,255),Capacity!$S$3:$S$258,0),2)</f>
        <v>2</v>
      </c>
      <c r="HZ129">
        <f>INDEX(Capacity!$S$3:$T$258,MATCH(MOD(INDEX(Capacity!$V$3:$W$258,MATCH(INDEX($CF128:$HI128,1,$HN128),Capacity!$V$3:$V$258,0),2)+HZ$65,255),Capacity!$S$3:$S$258,0),2)</f>
        <v>23</v>
      </c>
      <c r="IA129">
        <f>INDEX(Capacity!$S$3:$T$258,MATCH(MOD(INDEX(Capacity!$V$3:$W$258,MATCH(INDEX($CF128:$HI128,1,$HN128),Capacity!$V$3:$V$258,0),2)+IA$65,255),Capacity!$S$3:$S$258,0),2)</f>
        <v>55</v>
      </c>
      <c r="IB129">
        <f>INDEX(Capacity!$S$3:$T$258,MATCH(MOD(INDEX(Capacity!$V$3:$W$258,MATCH(INDEX($CF128:$HI128,1,$HN128),Capacity!$V$3:$V$258,0),2)+IB$65,255),Capacity!$S$3:$S$258,0),2)</f>
        <v>226</v>
      </c>
      <c r="IC129">
        <f>INDEX(Capacity!$S$3:$T$258,MATCH(MOD(INDEX(Capacity!$V$3:$W$258,MATCH(INDEX($CF128:$HI128,1,$HN128),Capacity!$V$3:$V$258,0),2)+IC$65,255),Capacity!$S$3:$S$258,0),2)</f>
        <v>205</v>
      </c>
      <c r="ID129">
        <f>INDEX(Capacity!$S$3:$T$258,MATCH(MOD(INDEX(Capacity!$V$3:$W$258,MATCH(INDEX($CF128:$HI128,1,$HN128),Capacity!$V$3:$V$258,0),2)+ID$65,255),Capacity!$S$3:$S$258,0),2)</f>
        <v>164</v>
      </c>
      <c r="IE129">
        <f>INDEX(Capacity!$S$3:$T$258,MATCH(MOD(INDEX(Capacity!$V$3:$W$258,MATCH(INDEX($CF128:$HI128,1,$HN128),Capacity!$V$3:$V$258,0),2)+IE$65,255),Capacity!$S$3:$S$258,0),2)</f>
        <v>74</v>
      </c>
      <c r="IF129">
        <f>INDEX(Capacity!$S$3:$T$258,MATCH(MOD(INDEX(Capacity!$V$3:$W$258,MATCH(INDEX($CF128:$HI128,1,$HN128),Capacity!$V$3:$V$258,0),2)+IF$65,255),Capacity!$S$3:$S$258,0),2)</f>
        <v>77</v>
      </c>
      <c r="IG129">
        <f>INDEX(Capacity!$S$3:$T$258,MATCH(MOD(INDEX(Capacity!$V$3:$W$258,MATCH(INDEX($CF128:$HI128,1,$HN128),Capacity!$V$3:$V$258,0),2)+IG$65,255),Capacity!$S$3:$S$258,0),2)</f>
        <v>32</v>
      </c>
      <c r="IH129">
        <f>INDEX(Capacity!$S$3:$T$258,MATCH(MOD(INDEX(Capacity!$V$3:$W$258,MATCH(INDEX($CF128:$HI128,1,$HN128),Capacity!$V$3:$V$258,0),2)+IH$65,255),Capacity!$S$3:$S$258,0),2)</f>
        <v>122</v>
      </c>
      <c r="II129">
        <f>INDEX(Capacity!$S$3:$T$258,MATCH(MOD(INDEX(Capacity!$V$3:$W$258,MATCH(INDEX($CF128:$HI128,1,$HN128),Capacity!$V$3:$V$258,0),2)+II$65,255),Capacity!$S$3:$S$258,0),2)</f>
        <v>102</v>
      </c>
      <c r="IJ129">
        <f>INDEX(Capacity!$S$3:$T$258,MATCH(MOD(INDEX(Capacity!$V$3:$W$258,MATCH(INDEX($CF128:$HI128,1,$HN128),Capacity!$V$3:$V$258,0),2)+IJ$65,255),Capacity!$S$3:$S$258,0),2)</f>
        <v>173</v>
      </c>
      <c r="IK129">
        <f>INDEX(Capacity!$S$3:$T$258,MATCH(MOD(INDEX(Capacity!$V$3:$W$258,MATCH(INDEX($CF128:$HI128,1,$HN128),Capacity!$V$3:$V$258,0),2)+IK$65,255),Capacity!$S$3:$S$258,0),2)</f>
        <v>177</v>
      </c>
      <c r="IL129">
        <f>INDEX(Capacity!$S$3:$T$258,MATCH(MOD(INDEX(Capacity!$V$3:$W$258,MATCH(INDEX($CF128:$HI128,1,$HN128),Capacity!$V$3:$V$258,0),2)+IL$65,255),Capacity!$S$3:$S$258,0),2)</f>
        <v>157</v>
      </c>
      <c r="IM129">
        <f>INDEX(Capacity!$S$3:$T$258,MATCH(MOD(INDEX(Capacity!$V$3:$W$258,MATCH(INDEX($CF128:$HI128,1,$HN128),Capacity!$V$3:$V$258,0),2)+IM$65,255),Capacity!$S$3:$S$258,0),2)</f>
        <v>178</v>
      </c>
      <c r="IN129">
        <f>INDEX(Capacity!$S$3:$T$258,MATCH(MOD(INDEX(Capacity!$V$3:$W$258,MATCH(INDEX($CF128:$HI128,1,$HN128),Capacity!$V$3:$V$258,0),2)+IN$65,255),Capacity!$S$3:$S$258,0),2)</f>
        <v>158</v>
      </c>
      <c r="IO129">
        <f>INDEX(Capacity!$S$3:$T$258,MATCH(MOD(INDEX(Capacity!$V$3:$W$258,MATCH(INDEX($CF128:$HI128,1,$HN128),Capacity!$V$3:$V$258,0),2)+IO$65,255),Capacity!$S$3:$S$258,0),2)</f>
        <v>23</v>
      </c>
      <c r="IP129">
        <f>INDEX(Capacity!$S$3:$T$258,MATCH(MOD(INDEX(Capacity!$V$3:$W$258,MATCH(INDEX($CF128:$HI128,1,$HN128),Capacity!$V$3:$V$258,0),2)+IP$65,255),Capacity!$S$3:$S$258,0),2)</f>
        <v>112</v>
      </c>
      <c r="IQ129">
        <f>INDEX(Capacity!$S$3:$T$258,MATCH(MOD(INDEX(Capacity!$V$3:$W$258,MATCH(INDEX($CF128:$HI128,1,$HN128),Capacity!$V$3:$V$258,0),2)+IQ$65,255),Capacity!$S$3:$S$258,0),2)</f>
        <v>80</v>
      </c>
    </row>
    <row r="130" spans="83:251" x14ac:dyDescent="0.25">
      <c r="CE130" s="7">
        <f t="shared" si="466"/>
        <v>65</v>
      </c>
      <c r="CF130">
        <f t="shared" si="737"/>
        <v>0</v>
      </c>
      <c r="CG130">
        <f t="shared" si="738"/>
        <v>0</v>
      </c>
      <c r="CH130">
        <f t="shared" si="739"/>
        <v>0</v>
      </c>
      <c r="CI130">
        <f t="shared" si="740"/>
        <v>0</v>
      </c>
      <c r="CJ130">
        <f t="shared" si="741"/>
        <v>0</v>
      </c>
      <c r="CK130">
        <f t="shared" si="742"/>
        <v>0</v>
      </c>
      <c r="CL130">
        <f t="shared" si="743"/>
        <v>0</v>
      </c>
      <c r="CM130">
        <f t="shared" si="744"/>
        <v>0</v>
      </c>
      <c r="CN130">
        <f t="shared" si="745"/>
        <v>0</v>
      </c>
      <c r="CO130">
        <f t="shared" si="746"/>
        <v>0</v>
      </c>
      <c r="CP130">
        <f t="shared" si="747"/>
        <v>0</v>
      </c>
      <c r="CQ130">
        <f t="shared" si="748"/>
        <v>0</v>
      </c>
      <c r="CR130">
        <f t="shared" si="749"/>
        <v>0</v>
      </c>
      <c r="CS130">
        <f t="shared" si="750"/>
        <v>0</v>
      </c>
      <c r="CT130">
        <f t="shared" si="751"/>
        <v>0</v>
      </c>
      <c r="CU130">
        <f t="shared" si="752"/>
        <v>0</v>
      </c>
      <c r="CV130">
        <f t="shared" si="753"/>
        <v>0</v>
      </c>
      <c r="CW130">
        <f t="shared" si="754"/>
        <v>0</v>
      </c>
      <c r="CX130">
        <f t="shared" si="755"/>
        <v>0</v>
      </c>
      <c r="CY130">
        <f t="shared" si="756"/>
        <v>0</v>
      </c>
      <c r="CZ130">
        <f t="shared" si="757"/>
        <v>0</v>
      </c>
      <c r="DA130">
        <f t="shared" si="758"/>
        <v>0</v>
      </c>
      <c r="DB130">
        <f t="shared" si="759"/>
        <v>0</v>
      </c>
      <c r="DC130">
        <f t="shared" si="760"/>
        <v>0</v>
      </c>
      <c r="DD130">
        <f t="shared" si="761"/>
        <v>0</v>
      </c>
      <c r="DE130">
        <f t="shared" si="762"/>
        <v>0</v>
      </c>
      <c r="DF130">
        <f t="shared" si="763"/>
        <v>0</v>
      </c>
      <c r="DG130">
        <f t="shared" si="764"/>
        <v>0</v>
      </c>
      <c r="DH130">
        <f t="shared" si="765"/>
        <v>0</v>
      </c>
      <c r="DI130">
        <f t="shared" si="766"/>
        <v>0</v>
      </c>
      <c r="DJ130">
        <f t="shared" si="767"/>
        <v>0</v>
      </c>
      <c r="DK130">
        <f t="shared" si="768"/>
        <v>0</v>
      </c>
      <c r="DL130">
        <f t="shared" si="769"/>
        <v>0</v>
      </c>
      <c r="DM130">
        <f t="shared" si="770"/>
        <v>0</v>
      </c>
      <c r="DN130">
        <f t="shared" si="771"/>
        <v>0</v>
      </c>
      <c r="DO130">
        <f t="shared" si="772"/>
        <v>0</v>
      </c>
      <c r="DP130">
        <f t="shared" si="773"/>
        <v>0</v>
      </c>
      <c r="DQ130">
        <f t="shared" si="774"/>
        <v>0</v>
      </c>
      <c r="DR130">
        <f t="shared" si="775"/>
        <v>0</v>
      </c>
      <c r="DS130">
        <f t="shared" si="776"/>
        <v>0</v>
      </c>
      <c r="DT130">
        <f t="shared" si="777"/>
        <v>0</v>
      </c>
      <c r="DU130">
        <f t="shared" si="778"/>
        <v>0</v>
      </c>
      <c r="DV130">
        <f t="shared" si="779"/>
        <v>0</v>
      </c>
      <c r="DW130">
        <f t="shared" si="780"/>
        <v>0</v>
      </c>
      <c r="DX130">
        <f t="shared" si="781"/>
        <v>0</v>
      </c>
      <c r="DY130">
        <f t="shared" si="782"/>
        <v>0</v>
      </c>
      <c r="DZ130">
        <f t="shared" si="783"/>
        <v>0</v>
      </c>
      <c r="EA130">
        <f t="shared" si="784"/>
        <v>0</v>
      </c>
      <c r="EB130">
        <f t="shared" si="785"/>
        <v>0</v>
      </c>
      <c r="EC130">
        <f t="shared" si="786"/>
        <v>0</v>
      </c>
      <c r="ED130">
        <f t="shared" si="787"/>
        <v>0</v>
      </c>
      <c r="EE130">
        <f t="shared" si="788"/>
        <v>0</v>
      </c>
      <c r="EF130">
        <f t="shared" si="789"/>
        <v>0</v>
      </c>
      <c r="EG130">
        <f t="shared" si="790"/>
        <v>0</v>
      </c>
      <c r="EH130">
        <f t="shared" si="791"/>
        <v>0</v>
      </c>
      <c r="EI130">
        <f t="shared" si="792"/>
        <v>0</v>
      </c>
      <c r="EJ130">
        <f t="shared" si="793"/>
        <v>0</v>
      </c>
      <c r="EK130">
        <f t="shared" si="794"/>
        <v>0</v>
      </c>
      <c r="EL130">
        <f t="shared" si="795"/>
        <v>0</v>
      </c>
      <c r="EM130">
        <f t="shared" si="796"/>
        <v>0</v>
      </c>
      <c r="EN130">
        <f t="shared" si="797"/>
        <v>0</v>
      </c>
      <c r="EO130">
        <f t="shared" si="798"/>
        <v>0</v>
      </c>
      <c r="EP130">
        <f t="shared" si="799"/>
        <v>0</v>
      </c>
      <c r="EQ130">
        <f t="shared" si="800"/>
        <v>0</v>
      </c>
      <c r="ER130">
        <f t="shared" si="801"/>
        <v>0</v>
      </c>
      <c r="ES130">
        <f t="shared" si="802"/>
        <v>69</v>
      </c>
      <c r="ET130">
        <f t="shared" si="803"/>
        <v>148</v>
      </c>
      <c r="EU130">
        <f t="shared" si="804"/>
        <v>197</v>
      </c>
      <c r="EV130">
        <f t="shared" si="805"/>
        <v>47</v>
      </c>
      <c r="EW130">
        <f t="shared" si="806"/>
        <v>245</v>
      </c>
      <c r="EX130">
        <f t="shared" si="807"/>
        <v>185</v>
      </c>
      <c r="EY130">
        <f t="shared" si="808"/>
        <v>152</v>
      </c>
      <c r="EZ130">
        <f t="shared" si="809"/>
        <v>232</v>
      </c>
      <c r="FA130">
        <f t="shared" si="810"/>
        <v>124</v>
      </c>
      <c r="FB130">
        <f t="shared" si="811"/>
        <v>155</v>
      </c>
      <c r="FC130">
        <f t="shared" si="812"/>
        <v>180</v>
      </c>
      <c r="FD130">
        <f t="shared" si="813"/>
        <v>13</v>
      </c>
      <c r="FE130">
        <f t="shared" si="814"/>
        <v>233</v>
      </c>
      <c r="FF130">
        <f t="shared" si="815"/>
        <v>187</v>
      </c>
      <c r="FG130">
        <f t="shared" si="816"/>
        <v>229</v>
      </c>
      <c r="FH130">
        <f t="shared" si="817"/>
        <v>193</v>
      </c>
      <c r="FI130">
        <f t="shared" si="818"/>
        <v>213</v>
      </c>
      <c r="FJ130">
        <f t="shared" si="819"/>
        <v>80</v>
      </c>
      <c r="FK130">
        <f t="shared" si="820"/>
        <v>86</v>
      </c>
      <c r="FL130">
        <f t="shared" si="821"/>
        <v>85</v>
      </c>
      <c r="FM130">
        <f t="shared" si="822"/>
        <v>44</v>
      </c>
      <c r="FN130">
        <f t="shared" si="823"/>
        <v>126</v>
      </c>
      <c r="FO130">
        <f t="shared" si="824"/>
        <v>61</v>
      </c>
      <c r="FP130">
        <f t="shared" si="825"/>
        <v>55</v>
      </c>
      <c r="FQ130">
        <f t="shared" si="826"/>
        <v>177</v>
      </c>
      <c r="FR130">
        <f t="shared" si="827"/>
        <v>130</v>
      </c>
      <c r="FS130">
        <f t="shared" si="828"/>
        <v>17</v>
      </c>
      <c r="FT130">
        <f t="shared" si="829"/>
        <v>236</v>
      </c>
      <c r="FU130">
        <f t="shared" si="830"/>
        <v>17</v>
      </c>
      <c r="FV130">
        <f t="shared" si="831"/>
        <v>236</v>
      </c>
      <c r="FW130">
        <f t="shared" si="832"/>
        <v>17</v>
      </c>
      <c r="FX130">
        <f t="shared" si="833"/>
        <v>236</v>
      </c>
      <c r="FY130">
        <f t="shared" si="834"/>
        <v>17</v>
      </c>
      <c r="FZ130">
        <f t="shared" si="835"/>
        <v>236</v>
      </c>
      <c r="GA130">
        <f t="shared" si="836"/>
        <v>17</v>
      </c>
      <c r="GB130">
        <f t="shared" si="837"/>
        <v>236</v>
      </c>
      <c r="GC130">
        <f t="shared" si="838"/>
        <v>17</v>
      </c>
      <c r="GD130">
        <f t="shared" si="839"/>
        <v>236</v>
      </c>
      <c r="GE130">
        <f t="shared" si="840"/>
        <v>17</v>
      </c>
      <c r="GF130">
        <f t="shared" si="841"/>
        <v>236</v>
      </c>
      <c r="GG130">
        <f t="shared" si="842"/>
        <v>17</v>
      </c>
      <c r="GH130">
        <f t="shared" si="843"/>
        <v>236</v>
      </c>
      <c r="GI130">
        <f t="shared" si="844"/>
        <v>17</v>
      </c>
      <c r="GJ130">
        <f t="shared" si="845"/>
        <v>0</v>
      </c>
      <c r="GK130">
        <f t="shared" si="846"/>
        <v>0</v>
      </c>
      <c r="GL130">
        <f t="shared" si="847"/>
        <v>0</v>
      </c>
      <c r="GM130">
        <f t="shared" si="848"/>
        <v>0</v>
      </c>
      <c r="GN130">
        <f t="shared" si="849"/>
        <v>0</v>
      </c>
      <c r="GO130">
        <f t="shared" si="850"/>
        <v>0</v>
      </c>
      <c r="GP130">
        <f t="shared" si="851"/>
        <v>0</v>
      </c>
      <c r="GQ130">
        <f t="shared" si="852"/>
        <v>0</v>
      </c>
      <c r="GR130">
        <f t="shared" si="853"/>
        <v>0</v>
      </c>
      <c r="GS130">
        <f t="shared" si="854"/>
        <v>0</v>
      </c>
      <c r="GT130">
        <f t="shared" si="855"/>
        <v>0</v>
      </c>
      <c r="GU130">
        <f t="shared" si="856"/>
        <v>0</v>
      </c>
      <c r="GV130">
        <f t="shared" si="857"/>
        <v>0</v>
      </c>
      <c r="GW130">
        <f t="shared" si="858"/>
        <v>0</v>
      </c>
      <c r="GX130">
        <f t="shared" si="859"/>
        <v>0</v>
      </c>
      <c r="GY130">
        <f t="shared" si="860"/>
        <v>0</v>
      </c>
      <c r="GZ130">
        <f t="shared" si="861"/>
        <v>0</v>
      </c>
      <c r="HA130">
        <f t="shared" si="862"/>
        <v>0</v>
      </c>
      <c r="HB130">
        <f t="shared" si="863"/>
        <v>0</v>
      </c>
      <c r="HC130">
        <f t="shared" si="864"/>
        <v>0</v>
      </c>
      <c r="HD130">
        <f t="shared" si="865"/>
        <v>0</v>
      </c>
      <c r="HE130">
        <f t="shared" si="866"/>
        <v>0</v>
      </c>
      <c r="HF130">
        <f t="shared" si="867"/>
        <v>0</v>
      </c>
      <c r="HG130">
        <f t="shared" si="868"/>
        <v>0</v>
      </c>
      <c r="HH130">
        <f t="shared" si="869"/>
        <v>0</v>
      </c>
      <c r="HI130">
        <f t="shared" si="870"/>
        <v>0</v>
      </c>
      <c r="HK130" s="59" t="str">
        <f t="shared" si="467"/>
        <v/>
      </c>
      <c r="HN130">
        <f t="shared" si="872"/>
        <v>66</v>
      </c>
      <c r="HO130">
        <f t="shared" ref="HO130:HO173" si="873">$HQ$64-$HN129+1</f>
        <v>69</v>
      </c>
      <c r="HQ130">
        <f>INDEX(Capacity!$S$3:$T$258,MATCH(MOD(INDEX(Capacity!$V$3:$W$258,MATCH(INDEX($CF129:$HI129,1,$HN129),Capacity!$V$3:$V$258,0),2)+HQ$65,255),Capacity!$S$3:$S$258,0),2)</f>
        <v>248</v>
      </c>
      <c r="HR130">
        <f>INDEX(Capacity!$S$3:$T$258,MATCH(MOD(INDEX(Capacity!$V$3:$W$258,MATCH(INDEX($CF129:$HI129,1,$HN129),Capacity!$V$3:$V$258,0),2)+HR$65,255),Capacity!$S$3:$S$258,0),2)</f>
        <v>78</v>
      </c>
      <c r="HS130">
        <f>INDEX(Capacity!$S$3:$T$258,MATCH(MOD(INDEX(Capacity!$V$3:$W$258,MATCH(INDEX($CF129:$HI129,1,$HN129),Capacity!$V$3:$V$258,0),2)+HS$65,255),Capacity!$S$3:$S$258,0),2)</f>
        <v>88</v>
      </c>
      <c r="HT130">
        <f>INDEX(Capacity!$S$3:$T$258,MATCH(MOD(INDEX(Capacity!$V$3:$W$258,MATCH(INDEX($CF129:$HI129,1,$HN129),Capacity!$V$3:$V$258,0),2)+HT$65,255),Capacity!$S$3:$S$258,0),2)</f>
        <v>90</v>
      </c>
      <c r="HU130">
        <f>INDEX(Capacity!$S$3:$T$258,MATCH(MOD(INDEX(Capacity!$V$3:$W$258,MATCH(INDEX($CF129:$HI129,1,$HN129),Capacity!$V$3:$V$258,0),2)+HU$65,255),Capacity!$S$3:$S$258,0),2)</f>
        <v>199</v>
      </c>
      <c r="HV130">
        <f>INDEX(Capacity!$S$3:$T$258,MATCH(MOD(INDEX(Capacity!$V$3:$W$258,MATCH(INDEX($CF129:$HI129,1,$HN129),Capacity!$V$3:$V$258,0),2)+HV$65,255),Capacity!$S$3:$S$258,0),2)</f>
        <v>86</v>
      </c>
      <c r="HW130">
        <f>INDEX(Capacity!$S$3:$T$258,MATCH(MOD(INDEX(Capacity!$V$3:$W$258,MATCH(INDEX($CF129:$HI129,1,$HN129),Capacity!$V$3:$V$258,0),2)+HW$65,255),Capacity!$S$3:$S$258,0),2)</f>
        <v>119</v>
      </c>
      <c r="HX130">
        <f>INDEX(Capacity!$S$3:$T$258,MATCH(MOD(INDEX(Capacity!$V$3:$W$258,MATCH(INDEX($CF129:$HI129,1,$HN129),Capacity!$V$3:$V$258,0),2)+HX$65,255),Capacity!$S$3:$S$258,0),2)</f>
        <v>251</v>
      </c>
      <c r="HY130">
        <f>INDEX(Capacity!$S$3:$T$258,MATCH(MOD(INDEX(Capacity!$V$3:$W$258,MATCH(INDEX($CF129:$HI129,1,$HN129),Capacity!$V$3:$V$258,0),2)+HY$65,255),Capacity!$S$3:$S$258,0),2)</f>
        <v>109</v>
      </c>
      <c r="HZ130">
        <f>INDEX(Capacity!$S$3:$T$258,MATCH(MOD(INDEX(Capacity!$V$3:$W$258,MATCH(INDEX($CF129:$HI129,1,$HN129),Capacity!$V$3:$V$258,0),2)+HZ$65,255),Capacity!$S$3:$S$258,0),2)</f>
        <v>64</v>
      </c>
      <c r="IA130">
        <f>INDEX(Capacity!$S$3:$T$258,MATCH(MOD(INDEX(Capacity!$V$3:$W$258,MATCH(INDEX($CF129:$HI129,1,$HN129),Capacity!$V$3:$V$258,0),2)+IA$65,255),Capacity!$S$3:$S$258,0),2)</f>
        <v>222</v>
      </c>
      <c r="IB130">
        <f>INDEX(Capacity!$S$3:$T$258,MATCH(MOD(INDEX(Capacity!$V$3:$W$258,MATCH(INDEX($CF129:$HI129,1,$HN129),Capacity!$V$3:$V$258,0),2)+IB$65,255),Capacity!$S$3:$S$258,0),2)</f>
        <v>144</v>
      </c>
      <c r="IC130">
        <f>INDEX(Capacity!$S$3:$T$258,MATCH(MOD(INDEX(Capacity!$V$3:$W$258,MATCH(INDEX($CF129:$HI129,1,$HN129),Capacity!$V$3:$V$258,0),2)+IC$65,255),Capacity!$S$3:$S$258,0),2)</f>
        <v>168</v>
      </c>
      <c r="ID130">
        <f>INDEX(Capacity!$S$3:$T$258,MATCH(MOD(INDEX(Capacity!$V$3:$W$258,MATCH(INDEX($CF129:$HI129,1,$HN129),Capacity!$V$3:$V$258,0),2)+ID$65,255),Capacity!$S$3:$S$258,0),2)</f>
        <v>6</v>
      </c>
      <c r="IE130">
        <f>INDEX(Capacity!$S$3:$T$258,MATCH(MOD(INDEX(Capacity!$V$3:$W$258,MATCH(INDEX($CF129:$HI129,1,$HN129),Capacity!$V$3:$V$258,0),2)+IE$65,255),Capacity!$S$3:$S$258,0),2)</f>
        <v>229</v>
      </c>
      <c r="IF130">
        <f>INDEX(Capacity!$S$3:$T$258,MATCH(MOD(INDEX(Capacity!$V$3:$W$258,MATCH(INDEX($CF129:$HI129,1,$HN129),Capacity!$V$3:$V$258,0),2)+IF$65,255),Capacity!$S$3:$S$258,0),2)</f>
        <v>234</v>
      </c>
      <c r="IG130">
        <f>INDEX(Capacity!$S$3:$T$258,MATCH(MOD(INDEX(Capacity!$V$3:$W$258,MATCH(INDEX($CF129:$HI129,1,$HN129),Capacity!$V$3:$V$258,0),2)+IG$65,255),Capacity!$S$3:$S$258,0),2)</f>
        <v>158</v>
      </c>
      <c r="IH130">
        <f>INDEX(Capacity!$S$3:$T$258,MATCH(MOD(INDEX(Capacity!$V$3:$W$258,MATCH(INDEX($CF129:$HI129,1,$HN129),Capacity!$V$3:$V$258,0),2)+IH$65,255),Capacity!$S$3:$S$258,0),2)</f>
        <v>52</v>
      </c>
      <c r="II130">
        <f>INDEX(Capacity!$S$3:$T$258,MATCH(MOD(INDEX(Capacity!$V$3:$W$258,MATCH(INDEX($CF129:$HI129,1,$HN129),Capacity!$V$3:$V$258,0),2)+II$65,255),Capacity!$S$3:$S$258,0),2)</f>
        <v>8</v>
      </c>
      <c r="IJ130">
        <f>INDEX(Capacity!$S$3:$T$258,MATCH(MOD(INDEX(Capacity!$V$3:$W$258,MATCH(INDEX($CF129:$HI129,1,$HN129),Capacity!$V$3:$V$258,0),2)+IJ$65,255),Capacity!$S$3:$S$258,0),2)</f>
        <v>23</v>
      </c>
      <c r="IK130">
        <f>INDEX(Capacity!$S$3:$T$258,MATCH(MOD(INDEX(Capacity!$V$3:$W$258,MATCH(INDEX($CF129:$HI129,1,$HN129),Capacity!$V$3:$V$258,0),2)+IK$65,255),Capacity!$S$3:$S$258,0),2)</f>
        <v>43</v>
      </c>
      <c r="IL130">
        <f>INDEX(Capacity!$S$3:$T$258,MATCH(MOD(INDEX(Capacity!$V$3:$W$258,MATCH(INDEX($CF129:$HI129,1,$HN129),Capacity!$V$3:$V$258,0),2)+IL$65,255),Capacity!$S$3:$S$258,0),2)</f>
        <v>198</v>
      </c>
      <c r="IM130">
        <f>INDEX(Capacity!$S$3:$T$258,MATCH(MOD(INDEX(Capacity!$V$3:$W$258,MATCH(INDEX($CF129:$HI129,1,$HN129),Capacity!$V$3:$V$258,0),2)+IM$65,255),Capacity!$S$3:$S$258,0),2)</f>
        <v>254</v>
      </c>
      <c r="IN130">
        <f>INDEX(Capacity!$S$3:$T$258,MATCH(MOD(INDEX(Capacity!$V$3:$W$258,MATCH(INDEX($CF129:$HI129,1,$HN129),Capacity!$V$3:$V$258,0),2)+IN$65,255),Capacity!$S$3:$S$258,0),2)</f>
        <v>19</v>
      </c>
      <c r="IO130">
        <f>INDEX(Capacity!$S$3:$T$258,MATCH(MOD(INDEX(Capacity!$V$3:$W$258,MATCH(INDEX($CF129:$HI129,1,$HN129),Capacity!$V$3:$V$258,0),2)+IO$65,255),Capacity!$S$3:$S$258,0),2)</f>
        <v>64</v>
      </c>
      <c r="IP130">
        <f>INDEX(Capacity!$S$3:$T$258,MATCH(MOD(INDEX(Capacity!$V$3:$W$258,MATCH(INDEX($CF129:$HI129,1,$HN129),Capacity!$V$3:$V$258,0),2)+IP$65,255),Capacity!$S$3:$S$258,0),2)</f>
        <v>240</v>
      </c>
      <c r="IQ130">
        <f>INDEX(Capacity!$S$3:$T$258,MATCH(MOD(INDEX(Capacity!$V$3:$W$258,MATCH(INDEX($CF129:$HI129,1,$HN129),Capacity!$V$3:$V$258,0),2)+IQ$65,255),Capacity!$S$3:$S$258,0),2)</f>
        <v>110</v>
      </c>
    </row>
    <row r="131" spans="83:251" x14ac:dyDescent="0.25">
      <c r="CE131" s="7">
        <f t="shared" ref="CE131:CE173" si="874">CE130+1</f>
        <v>66</v>
      </c>
      <c r="CF131">
        <f t="shared" si="737"/>
        <v>0</v>
      </c>
      <c r="CG131">
        <f t="shared" si="738"/>
        <v>0</v>
      </c>
      <c r="CH131">
        <f t="shared" si="739"/>
        <v>0</v>
      </c>
      <c r="CI131">
        <f t="shared" si="740"/>
        <v>0</v>
      </c>
      <c r="CJ131">
        <f t="shared" si="741"/>
        <v>0</v>
      </c>
      <c r="CK131">
        <f t="shared" si="742"/>
        <v>0</v>
      </c>
      <c r="CL131">
        <f t="shared" si="743"/>
        <v>0</v>
      </c>
      <c r="CM131">
        <f t="shared" si="744"/>
        <v>0</v>
      </c>
      <c r="CN131">
        <f t="shared" si="745"/>
        <v>0</v>
      </c>
      <c r="CO131">
        <f t="shared" si="746"/>
        <v>0</v>
      </c>
      <c r="CP131">
        <f t="shared" si="747"/>
        <v>0</v>
      </c>
      <c r="CQ131">
        <f t="shared" si="748"/>
        <v>0</v>
      </c>
      <c r="CR131">
        <f t="shared" si="749"/>
        <v>0</v>
      </c>
      <c r="CS131">
        <f t="shared" si="750"/>
        <v>0</v>
      </c>
      <c r="CT131">
        <f t="shared" si="751"/>
        <v>0</v>
      </c>
      <c r="CU131">
        <f t="shared" si="752"/>
        <v>0</v>
      </c>
      <c r="CV131">
        <f t="shared" si="753"/>
        <v>0</v>
      </c>
      <c r="CW131">
        <f t="shared" si="754"/>
        <v>0</v>
      </c>
      <c r="CX131">
        <f t="shared" si="755"/>
        <v>0</v>
      </c>
      <c r="CY131">
        <f t="shared" si="756"/>
        <v>0</v>
      </c>
      <c r="CZ131">
        <f t="shared" si="757"/>
        <v>0</v>
      </c>
      <c r="DA131">
        <f t="shared" si="758"/>
        <v>0</v>
      </c>
      <c r="DB131">
        <f t="shared" si="759"/>
        <v>0</v>
      </c>
      <c r="DC131">
        <f t="shared" si="760"/>
        <v>0</v>
      </c>
      <c r="DD131">
        <f t="shared" si="761"/>
        <v>0</v>
      </c>
      <c r="DE131">
        <f t="shared" si="762"/>
        <v>0</v>
      </c>
      <c r="DF131">
        <f t="shared" si="763"/>
        <v>0</v>
      </c>
      <c r="DG131">
        <f t="shared" si="764"/>
        <v>0</v>
      </c>
      <c r="DH131">
        <f t="shared" si="765"/>
        <v>0</v>
      </c>
      <c r="DI131">
        <f t="shared" si="766"/>
        <v>0</v>
      </c>
      <c r="DJ131">
        <f t="shared" si="767"/>
        <v>0</v>
      </c>
      <c r="DK131">
        <f t="shared" si="768"/>
        <v>0</v>
      </c>
      <c r="DL131">
        <f t="shared" si="769"/>
        <v>0</v>
      </c>
      <c r="DM131">
        <f t="shared" si="770"/>
        <v>0</v>
      </c>
      <c r="DN131">
        <f t="shared" si="771"/>
        <v>0</v>
      </c>
      <c r="DO131">
        <f t="shared" si="772"/>
        <v>0</v>
      </c>
      <c r="DP131">
        <f t="shared" si="773"/>
        <v>0</v>
      </c>
      <c r="DQ131">
        <f t="shared" si="774"/>
        <v>0</v>
      </c>
      <c r="DR131">
        <f t="shared" si="775"/>
        <v>0</v>
      </c>
      <c r="DS131">
        <f t="shared" si="776"/>
        <v>0</v>
      </c>
      <c r="DT131">
        <f t="shared" si="777"/>
        <v>0</v>
      </c>
      <c r="DU131">
        <f t="shared" si="778"/>
        <v>0</v>
      </c>
      <c r="DV131">
        <f t="shared" si="779"/>
        <v>0</v>
      </c>
      <c r="DW131">
        <f t="shared" si="780"/>
        <v>0</v>
      </c>
      <c r="DX131">
        <f t="shared" si="781"/>
        <v>0</v>
      </c>
      <c r="DY131">
        <f t="shared" si="782"/>
        <v>0</v>
      </c>
      <c r="DZ131">
        <f t="shared" si="783"/>
        <v>0</v>
      </c>
      <c r="EA131">
        <f t="shared" si="784"/>
        <v>0</v>
      </c>
      <c r="EB131">
        <f t="shared" si="785"/>
        <v>0</v>
      </c>
      <c r="EC131">
        <f t="shared" si="786"/>
        <v>0</v>
      </c>
      <c r="ED131">
        <f t="shared" si="787"/>
        <v>0</v>
      </c>
      <c r="EE131">
        <f t="shared" si="788"/>
        <v>0</v>
      </c>
      <c r="EF131">
        <f t="shared" si="789"/>
        <v>0</v>
      </c>
      <c r="EG131">
        <f t="shared" si="790"/>
        <v>0</v>
      </c>
      <c r="EH131">
        <f t="shared" si="791"/>
        <v>0</v>
      </c>
      <c r="EI131">
        <f t="shared" si="792"/>
        <v>0</v>
      </c>
      <c r="EJ131">
        <f t="shared" si="793"/>
        <v>0</v>
      </c>
      <c r="EK131">
        <f t="shared" si="794"/>
        <v>0</v>
      </c>
      <c r="EL131">
        <f t="shared" si="795"/>
        <v>0</v>
      </c>
      <c r="EM131">
        <f t="shared" si="796"/>
        <v>0</v>
      </c>
      <c r="EN131">
        <f t="shared" si="797"/>
        <v>0</v>
      </c>
      <c r="EO131">
        <f t="shared" si="798"/>
        <v>0</v>
      </c>
      <c r="EP131">
        <f t="shared" si="799"/>
        <v>0</v>
      </c>
      <c r="EQ131">
        <f t="shared" si="800"/>
        <v>0</v>
      </c>
      <c r="ER131">
        <f t="shared" si="801"/>
        <v>0</v>
      </c>
      <c r="ES131">
        <f t="shared" si="802"/>
        <v>0</v>
      </c>
      <c r="ET131">
        <f t="shared" si="803"/>
        <v>214</v>
      </c>
      <c r="EU131">
        <f t="shared" si="804"/>
        <v>102</v>
      </c>
      <c r="EV131">
        <f t="shared" si="805"/>
        <v>184</v>
      </c>
      <c r="EW131">
        <f t="shared" si="806"/>
        <v>252</v>
      </c>
      <c r="EX131">
        <f t="shared" si="807"/>
        <v>150</v>
      </c>
      <c r="EY131">
        <f t="shared" si="808"/>
        <v>202</v>
      </c>
      <c r="EZ131">
        <f t="shared" si="809"/>
        <v>131</v>
      </c>
      <c r="FA131">
        <f t="shared" si="810"/>
        <v>119</v>
      </c>
      <c r="FB131">
        <f t="shared" si="811"/>
        <v>85</v>
      </c>
      <c r="FC131">
        <f t="shared" si="812"/>
        <v>202</v>
      </c>
      <c r="FD131">
        <f t="shared" si="813"/>
        <v>49</v>
      </c>
      <c r="FE131">
        <f t="shared" si="814"/>
        <v>223</v>
      </c>
      <c r="FF131">
        <f t="shared" si="815"/>
        <v>231</v>
      </c>
      <c r="FG131">
        <f t="shared" si="816"/>
        <v>191</v>
      </c>
      <c r="FH131">
        <f t="shared" si="817"/>
        <v>13</v>
      </c>
      <c r="FI131">
        <f t="shared" si="818"/>
        <v>101</v>
      </c>
      <c r="FJ131">
        <f t="shared" si="819"/>
        <v>226</v>
      </c>
      <c r="FK131">
        <f t="shared" si="820"/>
        <v>134</v>
      </c>
      <c r="FL131">
        <f t="shared" si="821"/>
        <v>174</v>
      </c>
      <c r="FM131">
        <f t="shared" si="822"/>
        <v>181</v>
      </c>
      <c r="FN131">
        <f t="shared" si="823"/>
        <v>109</v>
      </c>
      <c r="FO131">
        <f t="shared" si="824"/>
        <v>36</v>
      </c>
      <c r="FP131">
        <f t="shared" si="825"/>
        <v>164</v>
      </c>
      <c r="FQ131">
        <f t="shared" si="826"/>
        <v>127</v>
      </c>
      <c r="FR131">
        <f t="shared" si="827"/>
        <v>23</v>
      </c>
      <c r="FS131">
        <f t="shared" si="828"/>
        <v>52</v>
      </c>
      <c r="FT131">
        <f t="shared" si="829"/>
        <v>236</v>
      </c>
      <c r="FU131">
        <f t="shared" si="830"/>
        <v>17</v>
      </c>
      <c r="FV131">
        <f t="shared" si="831"/>
        <v>236</v>
      </c>
      <c r="FW131">
        <f t="shared" si="832"/>
        <v>17</v>
      </c>
      <c r="FX131">
        <f t="shared" si="833"/>
        <v>236</v>
      </c>
      <c r="FY131">
        <f t="shared" si="834"/>
        <v>17</v>
      </c>
      <c r="FZ131">
        <f t="shared" si="835"/>
        <v>236</v>
      </c>
      <c r="GA131">
        <f t="shared" si="836"/>
        <v>17</v>
      </c>
      <c r="GB131">
        <f t="shared" si="837"/>
        <v>236</v>
      </c>
      <c r="GC131">
        <f t="shared" si="838"/>
        <v>17</v>
      </c>
      <c r="GD131">
        <f t="shared" si="839"/>
        <v>236</v>
      </c>
      <c r="GE131">
        <f t="shared" si="840"/>
        <v>17</v>
      </c>
      <c r="GF131">
        <f t="shared" si="841"/>
        <v>236</v>
      </c>
      <c r="GG131">
        <f t="shared" si="842"/>
        <v>17</v>
      </c>
      <c r="GH131">
        <f t="shared" si="843"/>
        <v>236</v>
      </c>
      <c r="GI131">
        <f t="shared" si="844"/>
        <v>17</v>
      </c>
      <c r="GJ131">
        <f t="shared" si="845"/>
        <v>0</v>
      </c>
      <c r="GK131">
        <f t="shared" si="846"/>
        <v>0</v>
      </c>
      <c r="GL131">
        <f t="shared" si="847"/>
        <v>0</v>
      </c>
      <c r="GM131">
        <f t="shared" si="848"/>
        <v>0</v>
      </c>
      <c r="GN131">
        <f t="shared" si="849"/>
        <v>0</v>
      </c>
      <c r="GO131">
        <f t="shared" si="850"/>
        <v>0</v>
      </c>
      <c r="GP131">
        <f t="shared" si="851"/>
        <v>0</v>
      </c>
      <c r="GQ131">
        <f t="shared" si="852"/>
        <v>0</v>
      </c>
      <c r="GR131">
        <f t="shared" si="853"/>
        <v>0</v>
      </c>
      <c r="GS131">
        <f t="shared" si="854"/>
        <v>0</v>
      </c>
      <c r="GT131">
        <f t="shared" si="855"/>
        <v>0</v>
      </c>
      <c r="GU131">
        <f t="shared" si="856"/>
        <v>0</v>
      </c>
      <c r="GV131">
        <f t="shared" si="857"/>
        <v>0</v>
      </c>
      <c r="GW131">
        <f t="shared" si="858"/>
        <v>0</v>
      </c>
      <c r="GX131">
        <f t="shared" si="859"/>
        <v>0</v>
      </c>
      <c r="GY131">
        <f t="shared" si="860"/>
        <v>0</v>
      </c>
      <c r="GZ131">
        <f t="shared" si="861"/>
        <v>0</v>
      </c>
      <c r="HA131">
        <f t="shared" si="862"/>
        <v>0</v>
      </c>
      <c r="HB131">
        <f t="shared" si="863"/>
        <v>0</v>
      </c>
      <c r="HC131">
        <f t="shared" si="864"/>
        <v>0</v>
      </c>
      <c r="HD131">
        <f t="shared" si="865"/>
        <v>0</v>
      </c>
      <c r="HE131">
        <f t="shared" si="866"/>
        <v>0</v>
      </c>
      <c r="HF131">
        <f t="shared" si="867"/>
        <v>0</v>
      </c>
      <c r="HG131">
        <f t="shared" si="868"/>
        <v>0</v>
      </c>
      <c r="HH131">
        <f t="shared" si="869"/>
        <v>0</v>
      </c>
      <c r="HI131">
        <f t="shared" si="870"/>
        <v>0</v>
      </c>
      <c r="HK131" s="59" t="str">
        <f t="shared" ref="HK131:HK173" si="875">IF(HI131&lt;&gt;0,"HERE","")</f>
        <v/>
      </c>
      <c r="HN131">
        <f t="shared" si="872"/>
        <v>67</v>
      </c>
      <c r="HO131">
        <f t="shared" si="873"/>
        <v>68</v>
      </c>
      <c r="HQ131">
        <f>INDEX(Capacity!$S$3:$T$258,MATCH(MOD(INDEX(Capacity!$V$3:$W$258,MATCH(INDEX($CF130:$HI130,1,$HN130),Capacity!$V$3:$V$258,0),2)+HQ$65,255),Capacity!$S$3:$S$258,0),2)</f>
        <v>69</v>
      </c>
      <c r="HR131">
        <f>INDEX(Capacity!$S$3:$T$258,MATCH(MOD(INDEX(Capacity!$V$3:$W$258,MATCH(INDEX($CF130:$HI130,1,$HN130),Capacity!$V$3:$V$258,0),2)+HR$65,255),Capacity!$S$3:$S$258,0),2)</f>
        <v>66</v>
      </c>
      <c r="HS131">
        <f>INDEX(Capacity!$S$3:$T$258,MATCH(MOD(INDEX(Capacity!$V$3:$W$258,MATCH(INDEX($CF130:$HI130,1,$HN130),Capacity!$V$3:$V$258,0),2)+HS$65,255),Capacity!$S$3:$S$258,0),2)</f>
        <v>163</v>
      </c>
      <c r="HT131">
        <f>INDEX(Capacity!$S$3:$T$258,MATCH(MOD(INDEX(Capacity!$V$3:$W$258,MATCH(INDEX($CF130:$HI130,1,$HN130),Capacity!$V$3:$V$258,0),2)+HT$65,255),Capacity!$S$3:$S$258,0),2)</f>
        <v>151</v>
      </c>
      <c r="HU131">
        <f>INDEX(Capacity!$S$3:$T$258,MATCH(MOD(INDEX(Capacity!$V$3:$W$258,MATCH(INDEX($CF130:$HI130,1,$HN130),Capacity!$V$3:$V$258,0),2)+HU$65,255),Capacity!$S$3:$S$258,0),2)</f>
        <v>9</v>
      </c>
      <c r="HV131">
        <f>INDEX(Capacity!$S$3:$T$258,MATCH(MOD(INDEX(Capacity!$V$3:$W$258,MATCH(INDEX($CF130:$HI130,1,$HN130),Capacity!$V$3:$V$258,0),2)+HV$65,255),Capacity!$S$3:$S$258,0),2)</f>
        <v>47</v>
      </c>
      <c r="HW131">
        <f>INDEX(Capacity!$S$3:$T$258,MATCH(MOD(INDEX(Capacity!$V$3:$W$258,MATCH(INDEX($CF130:$HI130,1,$HN130),Capacity!$V$3:$V$258,0),2)+HW$65,255),Capacity!$S$3:$S$258,0),2)</f>
        <v>82</v>
      </c>
      <c r="HX131">
        <f>INDEX(Capacity!$S$3:$T$258,MATCH(MOD(INDEX(Capacity!$V$3:$W$258,MATCH(INDEX($CF130:$HI130,1,$HN130),Capacity!$V$3:$V$258,0),2)+HX$65,255),Capacity!$S$3:$S$258,0),2)</f>
        <v>107</v>
      </c>
      <c r="HY131">
        <f>INDEX(Capacity!$S$3:$T$258,MATCH(MOD(INDEX(Capacity!$V$3:$W$258,MATCH(INDEX($CF130:$HI130,1,$HN130),Capacity!$V$3:$V$258,0),2)+HY$65,255),Capacity!$S$3:$S$258,0),2)</f>
        <v>11</v>
      </c>
      <c r="HZ131">
        <f>INDEX(Capacity!$S$3:$T$258,MATCH(MOD(INDEX(Capacity!$V$3:$W$258,MATCH(INDEX($CF130:$HI130,1,$HN130),Capacity!$V$3:$V$258,0),2)+HZ$65,255),Capacity!$S$3:$S$258,0),2)</f>
        <v>206</v>
      </c>
      <c r="IA131">
        <f>INDEX(Capacity!$S$3:$T$258,MATCH(MOD(INDEX(Capacity!$V$3:$W$258,MATCH(INDEX($CF130:$HI130,1,$HN130),Capacity!$V$3:$V$258,0),2)+IA$65,255),Capacity!$S$3:$S$258,0),2)</f>
        <v>126</v>
      </c>
      <c r="IB131">
        <f>INDEX(Capacity!$S$3:$T$258,MATCH(MOD(INDEX(Capacity!$V$3:$W$258,MATCH(INDEX($CF130:$HI130,1,$HN130),Capacity!$V$3:$V$258,0),2)+IB$65,255),Capacity!$S$3:$S$258,0),2)</f>
        <v>60</v>
      </c>
      <c r="IC131">
        <f>INDEX(Capacity!$S$3:$T$258,MATCH(MOD(INDEX(Capacity!$V$3:$W$258,MATCH(INDEX($CF130:$HI130,1,$HN130),Capacity!$V$3:$V$258,0),2)+IC$65,255),Capacity!$S$3:$S$258,0),2)</f>
        <v>54</v>
      </c>
      <c r="ID131">
        <f>INDEX(Capacity!$S$3:$T$258,MATCH(MOD(INDEX(Capacity!$V$3:$W$258,MATCH(INDEX($CF130:$HI130,1,$HN130),Capacity!$V$3:$V$258,0),2)+ID$65,255),Capacity!$S$3:$S$258,0),2)</f>
        <v>92</v>
      </c>
      <c r="IE131">
        <f>INDEX(Capacity!$S$3:$T$258,MATCH(MOD(INDEX(Capacity!$V$3:$W$258,MATCH(INDEX($CF130:$HI130,1,$HN130),Capacity!$V$3:$V$258,0),2)+IE$65,255),Capacity!$S$3:$S$258,0),2)</f>
        <v>90</v>
      </c>
      <c r="IF131">
        <f>INDEX(Capacity!$S$3:$T$258,MATCH(MOD(INDEX(Capacity!$V$3:$W$258,MATCH(INDEX($CF130:$HI130,1,$HN130),Capacity!$V$3:$V$258,0),2)+IF$65,255),Capacity!$S$3:$S$258,0),2)</f>
        <v>204</v>
      </c>
      <c r="IG131">
        <f>INDEX(Capacity!$S$3:$T$258,MATCH(MOD(INDEX(Capacity!$V$3:$W$258,MATCH(INDEX($CF130:$HI130,1,$HN130),Capacity!$V$3:$V$258,0),2)+IG$65,255),Capacity!$S$3:$S$258,0),2)</f>
        <v>176</v>
      </c>
      <c r="IH131">
        <f>INDEX(Capacity!$S$3:$T$258,MATCH(MOD(INDEX(Capacity!$V$3:$W$258,MATCH(INDEX($CF130:$HI130,1,$HN130),Capacity!$V$3:$V$258,0),2)+IH$65,255),Capacity!$S$3:$S$258,0),2)</f>
        <v>178</v>
      </c>
      <c r="II131">
        <f>INDEX(Capacity!$S$3:$T$258,MATCH(MOD(INDEX(Capacity!$V$3:$W$258,MATCH(INDEX($CF130:$HI130,1,$HN130),Capacity!$V$3:$V$258,0),2)+II$65,255),Capacity!$S$3:$S$258,0),2)</f>
        <v>208</v>
      </c>
      <c r="IJ131">
        <f>INDEX(Capacity!$S$3:$T$258,MATCH(MOD(INDEX(Capacity!$V$3:$W$258,MATCH(INDEX($CF130:$HI130,1,$HN130),Capacity!$V$3:$V$258,0),2)+IJ$65,255),Capacity!$S$3:$S$258,0),2)</f>
        <v>251</v>
      </c>
      <c r="IK131">
        <f>INDEX(Capacity!$S$3:$T$258,MATCH(MOD(INDEX(Capacity!$V$3:$W$258,MATCH(INDEX($CF130:$HI130,1,$HN130),Capacity!$V$3:$V$258,0),2)+IK$65,255),Capacity!$S$3:$S$258,0),2)</f>
        <v>153</v>
      </c>
      <c r="IL131">
        <f>INDEX(Capacity!$S$3:$T$258,MATCH(MOD(INDEX(Capacity!$V$3:$W$258,MATCH(INDEX($CF130:$HI130,1,$HN130),Capacity!$V$3:$V$258,0),2)+IL$65,255),Capacity!$S$3:$S$258,0),2)</f>
        <v>19</v>
      </c>
      <c r="IM131">
        <f>INDEX(Capacity!$S$3:$T$258,MATCH(MOD(INDEX(Capacity!$V$3:$W$258,MATCH(INDEX($CF130:$HI130,1,$HN130),Capacity!$V$3:$V$258,0),2)+IM$65,255),Capacity!$S$3:$S$258,0),2)</f>
        <v>25</v>
      </c>
      <c r="IN131">
        <f>INDEX(Capacity!$S$3:$T$258,MATCH(MOD(INDEX(Capacity!$V$3:$W$258,MATCH(INDEX($CF130:$HI130,1,$HN130),Capacity!$V$3:$V$258,0),2)+IN$65,255),Capacity!$S$3:$S$258,0),2)</f>
        <v>147</v>
      </c>
      <c r="IO131">
        <f>INDEX(Capacity!$S$3:$T$258,MATCH(MOD(INDEX(Capacity!$V$3:$W$258,MATCH(INDEX($CF130:$HI130,1,$HN130),Capacity!$V$3:$V$258,0),2)+IO$65,255),Capacity!$S$3:$S$258,0),2)</f>
        <v>206</v>
      </c>
      <c r="IP131">
        <f>INDEX(Capacity!$S$3:$T$258,MATCH(MOD(INDEX(Capacity!$V$3:$W$258,MATCH(INDEX($CF130:$HI130,1,$HN130),Capacity!$V$3:$V$258,0),2)+IP$65,255),Capacity!$S$3:$S$258,0),2)</f>
        <v>149</v>
      </c>
      <c r="IQ131">
        <f>INDEX(Capacity!$S$3:$T$258,MATCH(MOD(INDEX(Capacity!$V$3:$W$258,MATCH(INDEX($CF130:$HI130,1,$HN130),Capacity!$V$3:$V$258,0),2)+IQ$65,255),Capacity!$S$3:$S$258,0),2)</f>
        <v>37</v>
      </c>
    </row>
    <row r="132" spans="83:251" x14ac:dyDescent="0.25">
      <c r="CE132" s="7">
        <f t="shared" si="874"/>
        <v>67</v>
      </c>
      <c r="CF132">
        <f t="shared" si="737"/>
        <v>0</v>
      </c>
      <c r="CG132">
        <f t="shared" si="738"/>
        <v>0</v>
      </c>
      <c r="CH132">
        <f t="shared" si="739"/>
        <v>0</v>
      </c>
      <c r="CI132">
        <f t="shared" si="740"/>
        <v>0</v>
      </c>
      <c r="CJ132">
        <f t="shared" si="741"/>
        <v>0</v>
      </c>
      <c r="CK132">
        <f t="shared" si="742"/>
        <v>0</v>
      </c>
      <c r="CL132">
        <f t="shared" si="743"/>
        <v>0</v>
      </c>
      <c r="CM132">
        <f t="shared" si="744"/>
        <v>0</v>
      </c>
      <c r="CN132">
        <f t="shared" si="745"/>
        <v>0</v>
      </c>
      <c r="CO132">
        <f t="shared" si="746"/>
        <v>0</v>
      </c>
      <c r="CP132">
        <f t="shared" si="747"/>
        <v>0</v>
      </c>
      <c r="CQ132">
        <f t="shared" si="748"/>
        <v>0</v>
      </c>
      <c r="CR132">
        <f t="shared" si="749"/>
        <v>0</v>
      </c>
      <c r="CS132">
        <f t="shared" si="750"/>
        <v>0</v>
      </c>
      <c r="CT132">
        <f t="shared" si="751"/>
        <v>0</v>
      </c>
      <c r="CU132">
        <f t="shared" si="752"/>
        <v>0</v>
      </c>
      <c r="CV132">
        <f t="shared" si="753"/>
        <v>0</v>
      </c>
      <c r="CW132">
        <f t="shared" si="754"/>
        <v>0</v>
      </c>
      <c r="CX132">
        <f t="shared" si="755"/>
        <v>0</v>
      </c>
      <c r="CY132">
        <f t="shared" si="756"/>
        <v>0</v>
      </c>
      <c r="CZ132">
        <f t="shared" si="757"/>
        <v>0</v>
      </c>
      <c r="DA132">
        <f t="shared" si="758"/>
        <v>0</v>
      </c>
      <c r="DB132">
        <f t="shared" si="759"/>
        <v>0</v>
      </c>
      <c r="DC132">
        <f t="shared" si="760"/>
        <v>0</v>
      </c>
      <c r="DD132">
        <f t="shared" si="761"/>
        <v>0</v>
      </c>
      <c r="DE132">
        <f t="shared" si="762"/>
        <v>0</v>
      </c>
      <c r="DF132">
        <f t="shared" si="763"/>
        <v>0</v>
      </c>
      <c r="DG132">
        <f t="shared" si="764"/>
        <v>0</v>
      </c>
      <c r="DH132">
        <f t="shared" si="765"/>
        <v>0</v>
      </c>
      <c r="DI132">
        <f t="shared" si="766"/>
        <v>0</v>
      </c>
      <c r="DJ132">
        <f t="shared" si="767"/>
        <v>0</v>
      </c>
      <c r="DK132">
        <f t="shared" si="768"/>
        <v>0</v>
      </c>
      <c r="DL132">
        <f t="shared" si="769"/>
        <v>0</v>
      </c>
      <c r="DM132">
        <f t="shared" si="770"/>
        <v>0</v>
      </c>
      <c r="DN132">
        <f t="shared" si="771"/>
        <v>0</v>
      </c>
      <c r="DO132">
        <f t="shared" si="772"/>
        <v>0</v>
      </c>
      <c r="DP132">
        <f t="shared" si="773"/>
        <v>0</v>
      </c>
      <c r="DQ132">
        <f t="shared" si="774"/>
        <v>0</v>
      </c>
      <c r="DR132">
        <f t="shared" si="775"/>
        <v>0</v>
      </c>
      <c r="DS132">
        <f t="shared" si="776"/>
        <v>0</v>
      </c>
      <c r="DT132">
        <f t="shared" si="777"/>
        <v>0</v>
      </c>
      <c r="DU132">
        <f t="shared" si="778"/>
        <v>0</v>
      </c>
      <c r="DV132">
        <f t="shared" si="779"/>
        <v>0</v>
      </c>
      <c r="DW132">
        <f t="shared" si="780"/>
        <v>0</v>
      </c>
      <c r="DX132">
        <f t="shared" si="781"/>
        <v>0</v>
      </c>
      <c r="DY132">
        <f t="shared" si="782"/>
        <v>0</v>
      </c>
      <c r="DZ132">
        <f t="shared" si="783"/>
        <v>0</v>
      </c>
      <c r="EA132">
        <f t="shared" si="784"/>
        <v>0</v>
      </c>
      <c r="EB132">
        <f t="shared" si="785"/>
        <v>0</v>
      </c>
      <c r="EC132">
        <f t="shared" si="786"/>
        <v>0</v>
      </c>
      <c r="ED132">
        <f t="shared" si="787"/>
        <v>0</v>
      </c>
      <c r="EE132">
        <f t="shared" si="788"/>
        <v>0</v>
      </c>
      <c r="EF132">
        <f t="shared" si="789"/>
        <v>0</v>
      </c>
      <c r="EG132">
        <f t="shared" si="790"/>
        <v>0</v>
      </c>
      <c r="EH132">
        <f t="shared" si="791"/>
        <v>0</v>
      </c>
      <c r="EI132">
        <f t="shared" si="792"/>
        <v>0</v>
      </c>
      <c r="EJ132">
        <f t="shared" si="793"/>
        <v>0</v>
      </c>
      <c r="EK132">
        <f t="shared" si="794"/>
        <v>0</v>
      </c>
      <c r="EL132">
        <f t="shared" si="795"/>
        <v>0</v>
      </c>
      <c r="EM132">
        <f t="shared" si="796"/>
        <v>0</v>
      </c>
      <c r="EN132">
        <f t="shared" si="797"/>
        <v>0</v>
      </c>
      <c r="EO132">
        <f t="shared" si="798"/>
        <v>0</v>
      </c>
      <c r="EP132">
        <f t="shared" si="799"/>
        <v>0</v>
      </c>
      <c r="EQ132">
        <f t="shared" si="800"/>
        <v>0</v>
      </c>
      <c r="ER132">
        <f t="shared" si="801"/>
        <v>0</v>
      </c>
      <c r="ES132">
        <f t="shared" si="802"/>
        <v>0</v>
      </c>
      <c r="ET132">
        <f t="shared" si="803"/>
        <v>0</v>
      </c>
      <c r="EU132">
        <f t="shared" si="804"/>
        <v>110</v>
      </c>
      <c r="EV132">
        <f t="shared" si="805"/>
        <v>225</v>
      </c>
      <c r="EW132">
        <f t="shared" si="806"/>
        <v>129</v>
      </c>
      <c r="EX132">
        <f t="shared" si="807"/>
        <v>233</v>
      </c>
      <c r="EY132">
        <f t="shared" si="808"/>
        <v>111</v>
      </c>
      <c r="EZ132">
        <f t="shared" si="809"/>
        <v>78</v>
      </c>
      <c r="FA132">
        <f t="shared" si="810"/>
        <v>151</v>
      </c>
      <c r="FB132">
        <f t="shared" si="811"/>
        <v>17</v>
      </c>
      <c r="FC132">
        <f t="shared" si="812"/>
        <v>62</v>
      </c>
      <c r="FD132">
        <f t="shared" si="813"/>
        <v>241</v>
      </c>
      <c r="FE132">
        <f t="shared" si="814"/>
        <v>23</v>
      </c>
      <c r="FF132">
        <f t="shared" si="815"/>
        <v>248</v>
      </c>
      <c r="FG132">
        <f t="shared" si="816"/>
        <v>211</v>
      </c>
      <c r="FH132">
        <f t="shared" si="817"/>
        <v>44</v>
      </c>
      <c r="FI132">
        <f t="shared" si="818"/>
        <v>170</v>
      </c>
      <c r="FJ132">
        <f t="shared" si="819"/>
        <v>214</v>
      </c>
      <c r="FK132">
        <f t="shared" si="820"/>
        <v>137</v>
      </c>
      <c r="FL132">
        <f t="shared" si="821"/>
        <v>62</v>
      </c>
      <c r="FM132">
        <f t="shared" si="822"/>
        <v>246</v>
      </c>
      <c r="FN132">
        <f t="shared" si="823"/>
        <v>177</v>
      </c>
      <c r="FO132">
        <f t="shared" si="824"/>
        <v>73</v>
      </c>
      <c r="FP132">
        <f t="shared" si="825"/>
        <v>30</v>
      </c>
      <c r="FQ132">
        <f t="shared" si="826"/>
        <v>116</v>
      </c>
      <c r="FR132">
        <f t="shared" si="827"/>
        <v>227</v>
      </c>
      <c r="FS132">
        <f t="shared" si="828"/>
        <v>114</v>
      </c>
      <c r="FT132">
        <f t="shared" si="829"/>
        <v>158</v>
      </c>
      <c r="FU132">
        <f t="shared" si="830"/>
        <v>17</v>
      </c>
      <c r="FV132">
        <f t="shared" si="831"/>
        <v>236</v>
      </c>
      <c r="FW132">
        <f t="shared" si="832"/>
        <v>17</v>
      </c>
      <c r="FX132">
        <f t="shared" si="833"/>
        <v>236</v>
      </c>
      <c r="FY132">
        <f t="shared" si="834"/>
        <v>17</v>
      </c>
      <c r="FZ132">
        <f t="shared" si="835"/>
        <v>236</v>
      </c>
      <c r="GA132">
        <f t="shared" si="836"/>
        <v>17</v>
      </c>
      <c r="GB132">
        <f t="shared" si="837"/>
        <v>236</v>
      </c>
      <c r="GC132">
        <f t="shared" si="838"/>
        <v>17</v>
      </c>
      <c r="GD132">
        <f t="shared" si="839"/>
        <v>236</v>
      </c>
      <c r="GE132">
        <f t="shared" si="840"/>
        <v>17</v>
      </c>
      <c r="GF132">
        <f t="shared" si="841"/>
        <v>236</v>
      </c>
      <c r="GG132">
        <f t="shared" si="842"/>
        <v>17</v>
      </c>
      <c r="GH132">
        <f t="shared" si="843"/>
        <v>236</v>
      </c>
      <c r="GI132">
        <f t="shared" si="844"/>
        <v>17</v>
      </c>
      <c r="GJ132">
        <f t="shared" si="845"/>
        <v>0</v>
      </c>
      <c r="GK132">
        <f t="shared" si="846"/>
        <v>0</v>
      </c>
      <c r="GL132">
        <f t="shared" si="847"/>
        <v>0</v>
      </c>
      <c r="GM132">
        <f t="shared" si="848"/>
        <v>0</v>
      </c>
      <c r="GN132">
        <f t="shared" si="849"/>
        <v>0</v>
      </c>
      <c r="GO132">
        <f t="shared" si="850"/>
        <v>0</v>
      </c>
      <c r="GP132">
        <f t="shared" si="851"/>
        <v>0</v>
      </c>
      <c r="GQ132">
        <f t="shared" si="852"/>
        <v>0</v>
      </c>
      <c r="GR132">
        <f t="shared" si="853"/>
        <v>0</v>
      </c>
      <c r="GS132">
        <f t="shared" si="854"/>
        <v>0</v>
      </c>
      <c r="GT132">
        <f t="shared" si="855"/>
        <v>0</v>
      </c>
      <c r="GU132">
        <f t="shared" si="856"/>
        <v>0</v>
      </c>
      <c r="GV132">
        <f t="shared" si="857"/>
        <v>0</v>
      </c>
      <c r="GW132">
        <f t="shared" si="858"/>
        <v>0</v>
      </c>
      <c r="GX132">
        <f t="shared" si="859"/>
        <v>0</v>
      </c>
      <c r="GY132">
        <f t="shared" si="860"/>
        <v>0</v>
      </c>
      <c r="GZ132">
        <f t="shared" si="861"/>
        <v>0</v>
      </c>
      <c r="HA132">
        <f t="shared" si="862"/>
        <v>0</v>
      </c>
      <c r="HB132">
        <f t="shared" si="863"/>
        <v>0</v>
      </c>
      <c r="HC132">
        <f t="shared" si="864"/>
        <v>0</v>
      </c>
      <c r="HD132">
        <f t="shared" si="865"/>
        <v>0</v>
      </c>
      <c r="HE132">
        <f t="shared" si="866"/>
        <v>0</v>
      </c>
      <c r="HF132">
        <f t="shared" si="867"/>
        <v>0</v>
      </c>
      <c r="HG132">
        <f t="shared" si="868"/>
        <v>0</v>
      </c>
      <c r="HH132">
        <f t="shared" si="869"/>
        <v>0</v>
      </c>
      <c r="HI132">
        <f t="shared" si="870"/>
        <v>0</v>
      </c>
      <c r="HK132" s="59" t="str">
        <f t="shared" si="875"/>
        <v/>
      </c>
      <c r="HN132">
        <f t="shared" si="872"/>
        <v>68</v>
      </c>
      <c r="HO132">
        <f t="shared" si="873"/>
        <v>67</v>
      </c>
      <c r="HQ132">
        <f>INDEX(Capacity!$S$3:$T$258,MATCH(MOD(INDEX(Capacity!$V$3:$W$258,MATCH(INDEX($CF131:$HI131,1,$HN131),Capacity!$V$3:$V$258,0),2)+HQ$65,255),Capacity!$S$3:$S$258,0),2)</f>
        <v>214</v>
      </c>
      <c r="HR132">
        <f>INDEX(Capacity!$S$3:$T$258,MATCH(MOD(INDEX(Capacity!$V$3:$W$258,MATCH(INDEX($CF131:$HI131,1,$HN131),Capacity!$V$3:$V$258,0),2)+HR$65,255),Capacity!$S$3:$S$258,0),2)</f>
        <v>8</v>
      </c>
      <c r="HS132">
        <f>INDEX(Capacity!$S$3:$T$258,MATCH(MOD(INDEX(Capacity!$V$3:$W$258,MATCH(INDEX($CF131:$HI131,1,$HN131),Capacity!$V$3:$V$258,0),2)+HS$65,255),Capacity!$S$3:$S$258,0),2)</f>
        <v>89</v>
      </c>
      <c r="HT132">
        <f>INDEX(Capacity!$S$3:$T$258,MATCH(MOD(INDEX(Capacity!$V$3:$W$258,MATCH(INDEX($CF131:$HI131,1,$HN131),Capacity!$V$3:$V$258,0),2)+HT$65,255),Capacity!$S$3:$S$258,0),2)</f>
        <v>125</v>
      </c>
      <c r="HU132">
        <f>INDEX(Capacity!$S$3:$T$258,MATCH(MOD(INDEX(Capacity!$V$3:$W$258,MATCH(INDEX($CF131:$HI131,1,$HN131),Capacity!$V$3:$V$258,0),2)+HU$65,255),Capacity!$S$3:$S$258,0),2)</f>
        <v>127</v>
      </c>
      <c r="HV132">
        <f>INDEX(Capacity!$S$3:$T$258,MATCH(MOD(INDEX(Capacity!$V$3:$W$258,MATCH(INDEX($CF131:$HI131,1,$HN131),Capacity!$V$3:$V$258,0),2)+HV$65,255),Capacity!$S$3:$S$258,0),2)</f>
        <v>165</v>
      </c>
      <c r="HW132">
        <f>INDEX(Capacity!$S$3:$T$258,MATCH(MOD(INDEX(Capacity!$V$3:$W$258,MATCH(INDEX($CF131:$HI131,1,$HN131),Capacity!$V$3:$V$258,0),2)+HW$65,255),Capacity!$S$3:$S$258,0),2)</f>
        <v>205</v>
      </c>
      <c r="HX132">
        <f>INDEX(Capacity!$S$3:$T$258,MATCH(MOD(INDEX(Capacity!$V$3:$W$258,MATCH(INDEX($CF131:$HI131,1,$HN131),Capacity!$V$3:$V$258,0),2)+HX$65,255),Capacity!$S$3:$S$258,0),2)</f>
        <v>224</v>
      </c>
      <c r="HY132">
        <f>INDEX(Capacity!$S$3:$T$258,MATCH(MOD(INDEX(Capacity!$V$3:$W$258,MATCH(INDEX($CF131:$HI131,1,$HN131),Capacity!$V$3:$V$258,0),2)+HY$65,255),Capacity!$S$3:$S$258,0),2)</f>
        <v>68</v>
      </c>
      <c r="HZ132">
        <f>INDEX(Capacity!$S$3:$T$258,MATCH(MOD(INDEX(Capacity!$V$3:$W$258,MATCH(INDEX($CF131:$HI131,1,$HN131),Capacity!$V$3:$V$258,0),2)+HZ$65,255),Capacity!$S$3:$S$258,0),2)</f>
        <v>244</v>
      </c>
      <c r="IA132">
        <f>INDEX(Capacity!$S$3:$T$258,MATCH(MOD(INDEX(Capacity!$V$3:$W$258,MATCH(INDEX($CF131:$HI131,1,$HN131),Capacity!$V$3:$V$258,0),2)+IA$65,255),Capacity!$S$3:$S$258,0),2)</f>
        <v>192</v>
      </c>
      <c r="IB132">
        <f>INDEX(Capacity!$S$3:$T$258,MATCH(MOD(INDEX(Capacity!$V$3:$W$258,MATCH(INDEX($CF131:$HI131,1,$HN131),Capacity!$V$3:$V$258,0),2)+IB$65,255),Capacity!$S$3:$S$258,0),2)</f>
        <v>200</v>
      </c>
      <c r="IC132">
        <f>INDEX(Capacity!$S$3:$T$258,MATCH(MOD(INDEX(Capacity!$V$3:$W$258,MATCH(INDEX($CF131:$HI131,1,$HN131),Capacity!$V$3:$V$258,0),2)+IC$65,255),Capacity!$S$3:$S$258,0),2)</f>
        <v>31</v>
      </c>
      <c r="ID132">
        <f>INDEX(Capacity!$S$3:$T$258,MATCH(MOD(INDEX(Capacity!$V$3:$W$258,MATCH(INDEX($CF131:$HI131,1,$HN131),Capacity!$V$3:$V$258,0),2)+ID$65,255),Capacity!$S$3:$S$258,0),2)</f>
        <v>108</v>
      </c>
      <c r="IE132">
        <f>INDEX(Capacity!$S$3:$T$258,MATCH(MOD(INDEX(Capacity!$V$3:$W$258,MATCH(INDEX($CF131:$HI131,1,$HN131),Capacity!$V$3:$V$258,0),2)+IE$65,255),Capacity!$S$3:$S$258,0),2)</f>
        <v>33</v>
      </c>
      <c r="IF132">
        <f>INDEX(Capacity!$S$3:$T$258,MATCH(MOD(INDEX(Capacity!$V$3:$W$258,MATCH(INDEX($CF131:$HI131,1,$HN131),Capacity!$V$3:$V$258,0),2)+IF$65,255),Capacity!$S$3:$S$258,0),2)</f>
        <v>207</v>
      </c>
      <c r="IG132">
        <f>INDEX(Capacity!$S$3:$T$258,MATCH(MOD(INDEX(Capacity!$V$3:$W$258,MATCH(INDEX($CF131:$HI131,1,$HN131),Capacity!$V$3:$V$258,0),2)+IG$65,255),Capacity!$S$3:$S$258,0),2)</f>
        <v>52</v>
      </c>
      <c r="IH132">
        <f>INDEX(Capacity!$S$3:$T$258,MATCH(MOD(INDEX(Capacity!$V$3:$W$258,MATCH(INDEX($CF131:$HI131,1,$HN131),Capacity!$V$3:$V$258,0),2)+IH$65,255),Capacity!$S$3:$S$258,0),2)</f>
        <v>15</v>
      </c>
      <c r="II132">
        <f>INDEX(Capacity!$S$3:$T$258,MATCH(MOD(INDEX(Capacity!$V$3:$W$258,MATCH(INDEX($CF131:$HI131,1,$HN131),Capacity!$V$3:$V$258,0),2)+II$65,255),Capacity!$S$3:$S$258,0),2)</f>
        <v>144</v>
      </c>
      <c r="IJ132">
        <f>INDEX(Capacity!$S$3:$T$258,MATCH(MOD(INDEX(Capacity!$V$3:$W$258,MATCH(INDEX($CF131:$HI131,1,$HN131),Capacity!$V$3:$V$258,0),2)+IJ$65,255),Capacity!$S$3:$S$258,0),2)</f>
        <v>67</v>
      </c>
      <c r="IK132">
        <f>INDEX(Capacity!$S$3:$T$258,MATCH(MOD(INDEX(Capacity!$V$3:$W$258,MATCH(INDEX($CF131:$HI131,1,$HN131),Capacity!$V$3:$V$258,0),2)+IK$65,255),Capacity!$S$3:$S$258,0),2)</f>
        <v>220</v>
      </c>
      <c r="IL132">
        <f>INDEX(Capacity!$S$3:$T$258,MATCH(MOD(INDEX(Capacity!$V$3:$W$258,MATCH(INDEX($CF131:$HI131,1,$HN131),Capacity!$V$3:$V$258,0),2)+IL$65,255),Capacity!$S$3:$S$258,0),2)</f>
        <v>109</v>
      </c>
      <c r="IM132">
        <f>INDEX(Capacity!$S$3:$T$258,MATCH(MOD(INDEX(Capacity!$V$3:$W$258,MATCH(INDEX($CF131:$HI131,1,$HN131),Capacity!$V$3:$V$258,0),2)+IM$65,255),Capacity!$S$3:$S$258,0),2)</f>
        <v>186</v>
      </c>
      <c r="IN132">
        <f>INDEX(Capacity!$S$3:$T$258,MATCH(MOD(INDEX(Capacity!$V$3:$W$258,MATCH(INDEX($CF131:$HI131,1,$HN131),Capacity!$V$3:$V$258,0),2)+IN$65,255),Capacity!$S$3:$S$258,0),2)</f>
        <v>11</v>
      </c>
      <c r="IO132">
        <f>INDEX(Capacity!$S$3:$T$258,MATCH(MOD(INDEX(Capacity!$V$3:$W$258,MATCH(INDEX($CF131:$HI131,1,$HN131),Capacity!$V$3:$V$258,0),2)+IO$65,255),Capacity!$S$3:$S$258,0),2)</f>
        <v>244</v>
      </c>
      <c r="IP132">
        <f>INDEX(Capacity!$S$3:$T$258,MATCH(MOD(INDEX(Capacity!$V$3:$W$258,MATCH(INDEX($CF131:$HI131,1,$HN131),Capacity!$V$3:$V$258,0),2)+IP$65,255),Capacity!$S$3:$S$258,0),2)</f>
        <v>70</v>
      </c>
      <c r="IQ132">
        <f>INDEX(Capacity!$S$3:$T$258,MATCH(MOD(INDEX(Capacity!$V$3:$W$258,MATCH(INDEX($CF131:$HI131,1,$HN131),Capacity!$V$3:$V$258,0),2)+IQ$65,255),Capacity!$S$3:$S$258,0),2)</f>
        <v>114</v>
      </c>
    </row>
    <row r="133" spans="83:251" x14ac:dyDescent="0.25">
      <c r="CE133" s="7">
        <f t="shared" si="874"/>
        <v>68</v>
      </c>
      <c r="CF133">
        <f t="shared" si="737"/>
        <v>0</v>
      </c>
      <c r="CG133">
        <f t="shared" si="738"/>
        <v>0</v>
      </c>
      <c r="CH133">
        <f t="shared" si="739"/>
        <v>0</v>
      </c>
      <c r="CI133">
        <f t="shared" si="740"/>
        <v>0</v>
      </c>
      <c r="CJ133">
        <f t="shared" si="741"/>
        <v>0</v>
      </c>
      <c r="CK133">
        <f t="shared" si="742"/>
        <v>0</v>
      </c>
      <c r="CL133">
        <f t="shared" si="743"/>
        <v>0</v>
      </c>
      <c r="CM133">
        <f t="shared" si="744"/>
        <v>0</v>
      </c>
      <c r="CN133">
        <f t="shared" si="745"/>
        <v>0</v>
      </c>
      <c r="CO133">
        <f t="shared" si="746"/>
        <v>0</v>
      </c>
      <c r="CP133">
        <f t="shared" si="747"/>
        <v>0</v>
      </c>
      <c r="CQ133">
        <f t="shared" si="748"/>
        <v>0</v>
      </c>
      <c r="CR133">
        <f t="shared" si="749"/>
        <v>0</v>
      </c>
      <c r="CS133">
        <f t="shared" si="750"/>
        <v>0</v>
      </c>
      <c r="CT133">
        <f t="shared" si="751"/>
        <v>0</v>
      </c>
      <c r="CU133">
        <f t="shared" si="752"/>
        <v>0</v>
      </c>
      <c r="CV133">
        <f t="shared" si="753"/>
        <v>0</v>
      </c>
      <c r="CW133">
        <f t="shared" si="754"/>
        <v>0</v>
      </c>
      <c r="CX133">
        <f t="shared" si="755"/>
        <v>0</v>
      </c>
      <c r="CY133">
        <f t="shared" si="756"/>
        <v>0</v>
      </c>
      <c r="CZ133">
        <f t="shared" si="757"/>
        <v>0</v>
      </c>
      <c r="DA133">
        <f t="shared" si="758"/>
        <v>0</v>
      </c>
      <c r="DB133">
        <f t="shared" si="759"/>
        <v>0</v>
      </c>
      <c r="DC133">
        <f t="shared" si="760"/>
        <v>0</v>
      </c>
      <c r="DD133">
        <f t="shared" si="761"/>
        <v>0</v>
      </c>
      <c r="DE133">
        <f t="shared" si="762"/>
        <v>0</v>
      </c>
      <c r="DF133">
        <f t="shared" si="763"/>
        <v>0</v>
      </c>
      <c r="DG133">
        <f t="shared" si="764"/>
        <v>0</v>
      </c>
      <c r="DH133">
        <f t="shared" si="765"/>
        <v>0</v>
      </c>
      <c r="DI133">
        <f t="shared" si="766"/>
        <v>0</v>
      </c>
      <c r="DJ133">
        <f t="shared" si="767"/>
        <v>0</v>
      </c>
      <c r="DK133">
        <f t="shared" si="768"/>
        <v>0</v>
      </c>
      <c r="DL133">
        <f t="shared" si="769"/>
        <v>0</v>
      </c>
      <c r="DM133">
        <f t="shared" si="770"/>
        <v>0</v>
      </c>
      <c r="DN133">
        <f t="shared" si="771"/>
        <v>0</v>
      </c>
      <c r="DO133">
        <f t="shared" si="772"/>
        <v>0</v>
      </c>
      <c r="DP133">
        <f t="shared" si="773"/>
        <v>0</v>
      </c>
      <c r="DQ133">
        <f t="shared" si="774"/>
        <v>0</v>
      </c>
      <c r="DR133">
        <f t="shared" si="775"/>
        <v>0</v>
      </c>
      <c r="DS133">
        <f t="shared" si="776"/>
        <v>0</v>
      </c>
      <c r="DT133">
        <f t="shared" si="777"/>
        <v>0</v>
      </c>
      <c r="DU133">
        <f t="shared" si="778"/>
        <v>0</v>
      </c>
      <c r="DV133">
        <f t="shared" si="779"/>
        <v>0</v>
      </c>
      <c r="DW133">
        <f t="shared" si="780"/>
        <v>0</v>
      </c>
      <c r="DX133">
        <f t="shared" si="781"/>
        <v>0</v>
      </c>
      <c r="DY133">
        <f t="shared" si="782"/>
        <v>0</v>
      </c>
      <c r="DZ133">
        <f t="shared" si="783"/>
        <v>0</v>
      </c>
      <c r="EA133">
        <f t="shared" si="784"/>
        <v>0</v>
      </c>
      <c r="EB133">
        <f t="shared" si="785"/>
        <v>0</v>
      </c>
      <c r="EC133">
        <f t="shared" si="786"/>
        <v>0</v>
      </c>
      <c r="ED133">
        <f t="shared" si="787"/>
        <v>0</v>
      </c>
      <c r="EE133">
        <f t="shared" si="788"/>
        <v>0</v>
      </c>
      <c r="EF133">
        <f t="shared" si="789"/>
        <v>0</v>
      </c>
      <c r="EG133">
        <f t="shared" si="790"/>
        <v>0</v>
      </c>
      <c r="EH133">
        <f t="shared" si="791"/>
        <v>0</v>
      </c>
      <c r="EI133">
        <f t="shared" si="792"/>
        <v>0</v>
      </c>
      <c r="EJ133">
        <f t="shared" si="793"/>
        <v>0</v>
      </c>
      <c r="EK133">
        <f t="shared" si="794"/>
        <v>0</v>
      </c>
      <c r="EL133">
        <f t="shared" si="795"/>
        <v>0</v>
      </c>
      <c r="EM133">
        <f t="shared" si="796"/>
        <v>0</v>
      </c>
      <c r="EN133">
        <f t="shared" si="797"/>
        <v>0</v>
      </c>
      <c r="EO133">
        <f t="shared" si="798"/>
        <v>0</v>
      </c>
      <c r="EP133">
        <f t="shared" si="799"/>
        <v>0</v>
      </c>
      <c r="EQ133">
        <f t="shared" si="800"/>
        <v>0</v>
      </c>
      <c r="ER133">
        <f t="shared" si="801"/>
        <v>0</v>
      </c>
      <c r="ES133">
        <f t="shared" si="802"/>
        <v>0</v>
      </c>
      <c r="ET133">
        <f t="shared" si="803"/>
        <v>0</v>
      </c>
      <c r="EU133">
        <f t="shared" si="804"/>
        <v>0</v>
      </c>
      <c r="EV133">
        <f t="shared" si="805"/>
        <v>236</v>
      </c>
      <c r="EW133">
        <f t="shared" si="806"/>
        <v>220</v>
      </c>
      <c r="EX133">
        <f t="shared" si="807"/>
        <v>8</v>
      </c>
      <c r="EY133">
        <f t="shared" si="808"/>
        <v>202</v>
      </c>
      <c r="EZ133">
        <f t="shared" si="809"/>
        <v>0</v>
      </c>
      <c r="FA133">
        <f t="shared" si="810"/>
        <v>136</v>
      </c>
      <c r="FB133">
        <f t="shared" si="811"/>
        <v>157</v>
      </c>
      <c r="FC133">
        <f t="shared" si="812"/>
        <v>222</v>
      </c>
      <c r="FD133">
        <f t="shared" si="813"/>
        <v>239</v>
      </c>
      <c r="FE133">
        <f t="shared" si="814"/>
        <v>175</v>
      </c>
      <c r="FF133">
        <f t="shared" si="815"/>
        <v>77</v>
      </c>
      <c r="FG133">
        <f t="shared" si="816"/>
        <v>42</v>
      </c>
      <c r="FH133">
        <f t="shared" si="817"/>
        <v>245</v>
      </c>
      <c r="FI133">
        <f t="shared" si="818"/>
        <v>188</v>
      </c>
      <c r="FJ133">
        <f t="shared" si="819"/>
        <v>141</v>
      </c>
      <c r="FK133">
        <f t="shared" si="820"/>
        <v>47</v>
      </c>
      <c r="FL133">
        <f t="shared" si="821"/>
        <v>221</v>
      </c>
      <c r="FM133">
        <f t="shared" si="822"/>
        <v>60</v>
      </c>
      <c r="FN133">
        <f t="shared" si="823"/>
        <v>191</v>
      </c>
      <c r="FO133">
        <f t="shared" si="824"/>
        <v>110</v>
      </c>
      <c r="FP133">
        <f t="shared" si="825"/>
        <v>229</v>
      </c>
      <c r="FQ133">
        <f t="shared" si="826"/>
        <v>195</v>
      </c>
      <c r="FR133">
        <f t="shared" si="827"/>
        <v>136</v>
      </c>
      <c r="FS133">
        <f t="shared" si="828"/>
        <v>108</v>
      </c>
      <c r="FT133">
        <f t="shared" si="829"/>
        <v>58</v>
      </c>
      <c r="FU133">
        <f t="shared" si="830"/>
        <v>19</v>
      </c>
      <c r="FV133">
        <f t="shared" si="831"/>
        <v>236</v>
      </c>
      <c r="FW133">
        <f t="shared" si="832"/>
        <v>17</v>
      </c>
      <c r="FX133">
        <f t="shared" si="833"/>
        <v>236</v>
      </c>
      <c r="FY133">
        <f t="shared" si="834"/>
        <v>17</v>
      </c>
      <c r="FZ133">
        <f t="shared" si="835"/>
        <v>236</v>
      </c>
      <c r="GA133">
        <f t="shared" si="836"/>
        <v>17</v>
      </c>
      <c r="GB133">
        <f t="shared" si="837"/>
        <v>236</v>
      </c>
      <c r="GC133">
        <f t="shared" si="838"/>
        <v>17</v>
      </c>
      <c r="GD133">
        <f t="shared" si="839"/>
        <v>236</v>
      </c>
      <c r="GE133">
        <f t="shared" si="840"/>
        <v>17</v>
      </c>
      <c r="GF133">
        <f t="shared" si="841"/>
        <v>236</v>
      </c>
      <c r="GG133">
        <f t="shared" si="842"/>
        <v>17</v>
      </c>
      <c r="GH133">
        <f t="shared" si="843"/>
        <v>236</v>
      </c>
      <c r="GI133">
        <f t="shared" si="844"/>
        <v>17</v>
      </c>
      <c r="GJ133">
        <f t="shared" si="845"/>
        <v>0</v>
      </c>
      <c r="GK133">
        <f t="shared" si="846"/>
        <v>0</v>
      </c>
      <c r="GL133">
        <f t="shared" si="847"/>
        <v>0</v>
      </c>
      <c r="GM133">
        <f t="shared" si="848"/>
        <v>0</v>
      </c>
      <c r="GN133">
        <f t="shared" si="849"/>
        <v>0</v>
      </c>
      <c r="GO133">
        <f t="shared" si="850"/>
        <v>0</v>
      </c>
      <c r="GP133">
        <f t="shared" si="851"/>
        <v>0</v>
      </c>
      <c r="GQ133">
        <f t="shared" si="852"/>
        <v>0</v>
      </c>
      <c r="GR133">
        <f t="shared" si="853"/>
        <v>0</v>
      </c>
      <c r="GS133">
        <f t="shared" si="854"/>
        <v>0</v>
      </c>
      <c r="GT133">
        <f t="shared" si="855"/>
        <v>0</v>
      </c>
      <c r="GU133">
        <f t="shared" si="856"/>
        <v>0</v>
      </c>
      <c r="GV133">
        <f t="shared" si="857"/>
        <v>0</v>
      </c>
      <c r="GW133">
        <f t="shared" si="858"/>
        <v>0</v>
      </c>
      <c r="GX133">
        <f t="shared" si="859"/>
        <v>0</v>
      </c>
      <c r="GY133">
        <f t="shared" si="860"/>
        <v>0</v>
      </c>
      <c r="GZ133">
        <f t="shared" si="861"/>
        <v>0</v>
      </c>
      <c r="HA133">
        <f t="shared" si="862"/>
        <v>0</v>
      </c>
      <c r="HB133">
        <f t="shared" si="863"/>
        <v>0</v>
      </c>
      <c r="HC133">
        <f t="shared" si="864"/>
        <v>0</v>
      </c>
      <c r="HD133">
        <f t="shared" si="865"/>
        <v>0</v>
      </c>
      <c r="HE133">
        <f t="shared" si="866"/>
        <v>0</v>
      </c>
      <c r="HF133">
        <f t="shared" si="867"/>
        <v>0</v>
      </c>
      <c r="HG133">
        <f t="shared" si="868"/>
        <v>0</v>
      </c>
      <c r="HH133">
        <f t="shared" si="869"/>
        <v>0</v>
      </c>
      <c r="HI133">
        <f t="shared" si="870"/>
        <v>0</v>
      </c>
      <c r="HK133" s="59" t="str">
        <f t="shared" si="875"/>
        <v/>
      </c>
      <c r="HN133">
        <f t="shared" si="872"/>
        <v>69</v>
      </c>
      <c r="HO133">
        <f t="shared" si="873"/>
        <v>66</v>
      </c>
      <c r="HQ133">
        <f>INDEX(Capacity!$S$3:$T$258,MATCH(MOD(INDEX(Capacity!$V$3:$W$258,MATCH(INDEX($CF132:$HI132,1,$HN132),Capacity!$V$3:$V$258,0),2)+HQ$65,255),Capacity!$S$3:$S$258,0),2)</f>
        <v>110</v>
      </c>
      <c r="HR133">
        <f>INDEX(Capacity!$S$3:$T$258,MATCH(MOD(INDEX(Capacity!$V$3:$W$258,MATCH(INDEX($CF132:$HI132,1,$HN132),Capacity!$V$3:$V$258,0),2)+HR$65,255),Capacity!$S$3:$S$258,0),2)</f>
        <v>13</v>
      </c>
      <c r="HS133">
        <f>INDEX(Capacity!$S$3:$T$258,MATCH(MOD(INDEX(Capacity!$V$3:$W$258,MATCH(INDEX($CF132:$HI132,1,$HN132),Capacity!$V$3:$V$258,0),2)+HS$65,255),Capacity!$S$3:$S$258,0),2)</f>
        <v>93</v>
      </c>
      <c r="HT133">
        <f>INDEX(Capacity!$S$3:$T$258,MATCH(MOD(INDEX(Capacity!$V$3:$W$258,MATCH(INDEX($CF132:$HI132,1,$HN132),Capacity!$V$3:$V$258,0),2)+HT$65,255),Capacity!$S$3:$S$258,0),2)</f>
        <v>225</v>
      </c>
      <c r="HU133">
        <f>INDEX(Capacity!$S$3:$T$258,MATCH(MOD(INDEX(Capacity!$V$3:$W$258,MATCH(INDEX($CF132:$HI132,1,$HN132),Capacity!$V$3:$V$258,0),2)+HU$65,255),Capacity!$S$3:$S$258,0),2)</f>
        <v>165</v>
      </c>
      <c r="HV133">
        <f>INDEX(Capacity!$S$3:$T$258,MATCH(MOD(INDEX(Capacity!$V$3:$W$258,MATCH(INDEX($CF132:$HI132,1,$HN132),Capacity!$V$3:$V$258,0),2)+HV$65,255),Capacity!$S$3:$S$258,0),2)</f>
        <v>78</v>
      </c>
      <c r="HW133">
        <f>INDEX(Capacity!$S$3:$T$258,MATCH(MOD(INDEX(Capacity!$V$3:$W$258,MATCH(INDEX($CF132:$HI132,1,$HN132),Capacity!$V$3:$V$258,0),2)+HW$65,255),Capacity!$S$3:$S$258,0),2)</f>
        <v>31</v>
      </c>
      <c r="HX133">
        <f>INDEX(Capacity!$S$3:$T$258,MATCH(MOD(INDEX(Capacity!$V$3:$W$258,MATCH(INDEX($CF132:$HI132,1,$HN132),Capacity!$V$3:$V$258,0),2)+HX$65,255),Capacity!$S$3:$S$258,0),2)</f>
        <v>140</v>
      </c>
      <c r="HY133">
        <f>INDEX(Capacity!$S$3:$T$258,MATCH(MOD(INDEX(Capacity!$V$3:$W$258,MATCH(INDEX($CF132:$HI132,1,$HN132),Capacity!$V$3:$V$258,0),2)+HY$65,255),Capacity!$S$3:$S$258,0),2)</f>
        <v>224</v>
      </c>
      <c r="HZ133">
        <f>INDEX(Capacity!$S$3:$T$258,MATCH(MOD(INDEX(Capacity!$V$3:$W$258,MATCH(INDEX($CF132:$HI132,1,$HN132),Capacity!$V$3:$V$258,0),2)+HZ$65,255),Capacity!$S$3:$S$258,0),2)</f>
        <v>30</v>
      </c>
      <c r="IA133">
        <f>INDEX(Capacity!$S$3:$T$258,MATCH(MOD(INDEX(Capacity!$V$3:$W$258,MATCH(INDEX($CF132:$HI132,1,$HN132),Capacity!$V$3:$V$258,0),2)+IA$65,255),Capacity!$S$3:$S$258,0),2)</f>
        <v>184</v>
      </c>
      <c r="IB133">
        <f>INDEX(Capacity!$S$3:$T$258,MATCH(MOD(INDEX(Capacity!$V$3:$W$258,MATCH(INDEX($CF132:$HI132,1,$HN132),Capacity!$V$3:$V$258,0),2)+IB$65,255),Capacity!$S$3:$S$258,0),2)</f>
        <v>181</v>
      </c>
      <c r="IC133">
        <f>INDEX(Capacity!$S$3:$T$258,MATCH(MOD(INDEX(Capacity!$V$3:$W$258,MATCH(INDEX($CF132:$HI132,1,$HN132),Capacity!$V$3:$V$258,0),2)+IC$65,255),Capacity!$S$3:$S$258,0),2)</f>
        <v>249</v>
      </c>
      <c r="ID133">
        <f>INDEX(Capacity!$S$3:$T$258,MATCH(MOD(INDEX(Capacity!$V$3:$W$258,MATCH(INDEX($CF132:$HI132,1,$HN132),Capacity!$V$3:$V$258,0),2)+ID$65,255),Capacity!$S$3:$S$258,0),2)</f>
        <v>217</v>
      </c>
      <c r="IE133">
        <f>INDEX(Capacity!$S$3:$T$258,MATCH(MOD(INDEX(Capacity!$V$3:$W$258,MATCH(INDEX($CF132:$HI132,1,$HN132),Capacity!$V$3:$V$258,0),2)+IE$65,255),Capacity!$S$3:$S$258,0),2)</f>
        <v>22</v>
      </c>
      <c r="IF133">
        <f>INDEX(Capacity!$S$3:$T$258,MATCH(MOD(INDEX(Capacity!$V$3:$W$258,MATCH(INDEX($CF132:$HI132,1,$HN132),Capacity!$V$3:$V$258,0),2)+IF$65,255),Capacity!$S$3:$S$258,0),2)</f>
        <v>91</v>
      </c>
      <c r="IG133">
        <f>INDEX(Capacity!$S$3:$T$258,MATCH(MOD(INDEX(Capacity!$V$3:$W$258,MATCH(INDEX($CF132:$HI132,1,$HN132),Capacity!$V$3:$V$258,0),2)+IG$65,255),Capacity!$S$3:$S$258,0),2)</f>
        <v>166</v>
      </c>
      <c r="IH133">
        <f>INDEX(Capacity!$S$3:$T$258,MATCH(MOD(INDEX(Capacity!$V$3:$W$258,MATCH(INDEX($CF132:$HI132,1,$HN132),Capacity!$V$3:$V$258,0),2)+IH$65,255),Capacity!$S$3:$S$258,0),2)</f>
        <v>227</v>
      </c>
      <c r="II133">
        <f>INDEX(Capacity!$S$3:$T$258,MATCH(MOD(INDEX(Capacity!$V$3:$W$258,MATCH(INDEX($CF132:$HI132,1,$HN132),Capacity!$V$3:$V$258,0),2)+II$65,255),Capacity!$S$3:$S$258,0),2)</f>
        <v>202</v>
      </c>
      <c r="IJ133">
        <f>INDEX(Capacity!$S$3:$T$258,MATCH(MOD(INDEX(Capacity!$V$3:$W$258,MATCH(INDEX($CF132:$HI132,1,$HN132),Capacity!$V$3:$V$258,0),2)+IJ$65,255),Capacity!$S$3:$S$258,0),2)</f>
        <v>14</v>
      </c>
      <c r="IK133">
        <f>INDEX(Capacity!$S$3:$T$258,MATCH(MOD(INDEX(Capacity!$V$3:$W$258,MATCH(INDEX($CF132:$HI132,1,$HN132),Capacity!$V$3:$V$258,0),2)+IK$65,255),Capacity!$S$3:$S$258,0),2)</f>
        <v>39</v>
      </c>
      <c r="IL133">
        <f>INDEX(Capacity!$S$3:$T$258,MATCH(MOD(INDEX(Capacity!$V$3:$W$258,MATCH(INDEX($CF132:$HI132,1,$HN132),Capacity!$V$3:$V$258,0),2)+IL$65,255),Capacity!$S$3:$S$258,0),2)</f>
        <v>251</v>
      </c>
      <c r="IM133">
        <f>INDEX(Capacity!$S$3:$T$258,MATCH(MOD(INDEX(Capacity!$V$3:$W$258,MATCH(INDEX($CF132:$HI132,1,$HN132),Capacity!$V$3:$V$258,0),2)+IM$65,255),Capacity!$S$3:$S$258,0),2)</f>
        <v>183</v>
      </c>
      <c r="IN133">
        <f>INDEX(Capacity!$S$3:$T$258,MATCH(MOD(INDEX(Capacity!$V$3:$W$258,MATCH(INDEX($CF132:$HI132,1,$HN132),Capacity!$V$3:$V$258,0),2)+IN$65,255),Capacity!$S$3:$S$258,0),2)</f>
        <v>107</v>
      </c>
      <c r="IO133">
        <f>INDEX(Capacity!$S$3:$T$258,MATCH(MOD(INDEX(Capacity!$V$3:$W$258,MATCH(INDEX($CF132:$HI132,1,$HN132),Capacity!$V$3:$V$258,0),2)+IO$65,255),Capacity!$S$3:$S$258,0),2)</f>
        <v>30</v>
      </c>
      <c r="IP133">
        <f>INDEX(Capacity!$S$3:$T$258,MATCH(MOD(INDEX(Capacity!$V$3:$W$258,MATCH(INDEX($CF132:$HI132,1,$HN132),Capacity!$V$3:$V$258,0),2)+IP$65,255),Capacity!$S$3:$S$258,0),2)</f>
        <v>164</v>
      </c>
      <c r="IQ133">
        <f>INDEX(Capacity!$S$3:$T$258,MATCH(MOD(INDEX(Capacity!$V$3:$W$258,MATCH(INDEX($CF132:$HI132,1,$HN132),Capacity!$V$3:$V$258,0),2)+IQ$65,255),Capacity!$S$3:$S$258,0),2)</f>
        <v>2</v>
      </c>
    </row>
    <row r="134" spans="83:251" x14ac:dyDescent="0.25">
      <c r="CE134" s="7">
        <f t="shared" si="874"/>
        <v>69</v>
      </c>
      <c r="CF134">
        <f t="shared" si="737"/>
        <v>0</v>
      </c>
      <c r="CG134">
        <f t="shared" si="738"/>
        <v>0</v>
      </c>
      <c r="CH134">
        <f t="shared" si="739"/>
        <v>0</v>
      </c>
      <c r="CI134">
        <f t="shared" si="740"/>
        <v>0</v>
      </c>
      <c r="CJ134">
        <f t="shared" si="741"/>
        <v>0</v>
      </c>
      <c r="CK134">
        <f t="shared" si="742"/>
        <v>0</v>
      </c>
      <c r="CL134">
        <f t="shared" si="743"/>
        <v>0</v>
      </c>
      <c r="CM134">
        <f t="shared" si="744"/>
        <v>0</v>
      </c>
      <c r="CN134">
        <f t="shared" si="745"/>
        <v>0</v>
      </c>
      <c r="CO134">
        <f t="shared" si="746"/>
        <v>0</v>
      </c>
      <c r="CP134">
        <f t="shared" si="747"/>
        <v>0</v>
      </c>
      <c r="CQ134">
        <f t="shared" si="748"/>
        <v>0</v>
      </c>
      <c r="CR134">
        <f t="shared" si="749"/>
        <v>0</v>
      </c>
      <c r="CS134">
        <f t="shared" si="750"/>
        <v>0</v>
      </c>
      <c r="CT134">
        <f t="shared" si="751"/>
        <v>0</v>
      </c>
      <c r="CU134">
        <f t="shared" si="752"/>
        <v>0</v>
      </c>
      <c r="CV134">
        <f t="shared" si="753"/>
        <v>0</v>
      </c>
      <c r="CW134">
        <f t="shared" si="754"/>
        <v>0</v>
      </c>
      <c r="CX134">
        <f t="shared" si="755"/>
        <v>0</v>
      </c>
      <c r="CY134">
        <f t="shared" si="756"/>
        <v>0</v>
      </c>
      <c r="CZ134">
        <f t="shared" si="757"/>
        <v>0</v>
      </c>
      <c r="DA134">
        <f t="shared" si="758"/>
        <v>0</v>
      </c>
      <c r="DB134">
        <f t="shared" si="759"/>
        <v>0</v>
      </c>
      <c r="DC134">
        <f t="shared" si="760"/>
        <v>0</v>
      </c>
      <c r="DD134">
        <f t="shared" si="761"/>
        <v>0</v>
      </c>
      <c r="DE134">
        <f t="shared" si="762"/>
        <v>0</v>
      </c>
      <c r="DF134">
        <f t="shared" si="763"/>
        <v>0</v>
      </c>
      <c r="DG134">
        <f t="shared" si="764"/>
        <v>0</v>
      </c>
      <c r="DH134">
        <f t="shared" si="765"/>
        <v>0</v>
      </c>
      <c r="DI134">
        <f t="shared" si="766"/>
        <v>0</v>
      </c>
      <c r="DJ134">
        <f t="shared" si="767"/>
        <v>0</v>
      </c>
      <c r="DK134">
        <f t="shared" si="768"/>
        <v>0</v>
      </c>
      <c r="DL134">
        <f t="shared" si="769"/>
        <v>0</v>
      </c>
      <c r="DM134">
        <f t="shared" si="770"/>
        <v>0</v>
      </c>
      <c r="DN134">
        <f t="shared" si="771"/>
        <v>0</v>
      </c>
      <c r="DO134">
        <f t="shared" si="772"/>
        <v>0</v>
      </c>
      <c r="DP134">
        <f t="shared" si="773"/>
        <v>0</v>
      </c>
      <c r="DQ134">
        <f t="shared" si="774"/>
        <v>0</v>
      </c>
      <c r="DR134">
        <f t="shared" si="775"/>
        <v>0</v>
      </c>
      <c r="DS134">
        <f t="shared" si="776"/>
        <v>0</v>
      </c>
      <c r="DT134">
        <f t="shared" si="777"/>
        <v>0</v>
      </c>
      <c r="DU134">
        <f t="shared" si="778"/>
        <v>0</v>
      </c>
      <c r="DV134">
        <f t="shared" si="779"/>
        <v>0</v>
      </c>
      <c r="DW134">
        <f t="shared" si="780"/>
        <v>0</v>
      </c>
      <c r="DX134">
        <f t="shared" si="781"/>
        <v>0</v>
      </c>
      <c r="DY134">
        <f t="shared" si="782"/>
        <v>0</v>
      </c>
      <c r="DZ134">
        <f t="shared" si="783"/>
        <v>0</v>
      </c>
      <c r="EA134">
        <f t="shared" si="784"/>
        <v>0</v>
      </c>
      <c r="EB134">
        <f t="shared" si="785"/>
        <v>0</v>
      </c>
      <c r="EC134">
        <f t="shared" si="786"/>
        <v>0</v>
      </c>
      <c r="ED134">
        <f t="shared" si="787"/>
        <v>0</v>
      </c>
      <c r="EE134">
        <f t="shared" si="788"/>
        <v>0</v>
      </c>
      <c r="EF134">
        <f t="shared" si="789"/>
        <v>0</v>
      </c>
      <c r="EG134">
        <f t="shared" si="790"/>
        <v>0</v>
      </c>
      <c r="EH134">
        <f t="shared" si="791"/>
        <v>0</v>
      </c>
      <c r="EI134">
        <f t="shared" si="792"/>
        <v>0</v>
      </c>
      <c r="EJ134">
        <f t="shared" si="793"/>
        <v>0</v>
      </c>
      <c r="EK134">
        <f t="shared" si="794"/>
        <v>0</v>
      </c>
      <c r="EL134">
        <f t="shared" si="795"/>
        <v>0</v>
      </c>
      <c r="EM134">
        <f t="shared" si="796"/>
        <v>0</v>
      </c>
      <c r="EN134">
        <f t="shared" si="797"/>
        <v>0</v>
      </c>
      <c r="EO134">
        <f t="shared" si="798"/>
        <v>0</v>
      </c>
      <c r="EP134">
        <f t="shared" si="799"/>
        <v>0</v>
      </c>
      <c r="EQ134">
        <f t="shared" si="800"/>
        <v>0</v>
      </c>
      <c r="ER134">
        <f t="shared" si="801"/>
        <v>0</v>
      </c>
      <c r="ES134">
        <f t="shared" si="802"/>
        <v>0</v>
      </c>
      <c r="ET134">
        <f t="shared" si="803"/>
        <v>0</v>
      </c>
      <c r="EU134">
        <f t="shared" si="804"/>
        <v>0</v>
      </c>
      <c r="EV134">
        <f t="shared" si="805"/>
        <v>0</v>
      </c>
      <c r="EW134">
        <f t="shared" si="806"/>
        <v>182</v>
      </c>
      <c r="EX134">
        <f t="shared" si="807"/>
        <v>139</v>
      </c>
      <c r="EY134">
        <f t="shared" si="808"/>
        <v>201</v>
      </c>
      <c r="EZ134">
        <f t="shared" si="809"/>
        <v>151</v>
      </c>
      <c r="FA134">
        <f t="shared" si="810"/>
        <v>172</v>
      </c>
      <c r="FB134">
        <f t="shared" si="811"/>
        <v>17</v>
      </c>
      <c r="FC134">
        <f t="shared" si="812"/>
        <v>242</v>
      </c>
      <c r="FD134">
        <f t="shared" si="813"/>
        <v>173</v>
      </c>
      <c r="FE134">
        <f t="shared" si="814"/>
        <v>98</v>
      </c>
      <c r="FF134">
        <f t="shared" si="815"/>
        <v>212</v>
      </c>
      <c r="FG134">
        <f t="shared" si="816"/>
        <v>217</v>
      </c>
      <c r="FH134">
        <f t="shared" si="817"/>
        <v>160</v>
      </c>
      <c r="FI134">
        <f t="shared" si="818"/>
        <v>33</v>
      </c>
      <c r="FJ134">
        <f t="shared" si="819"/>
        <v>114</v>
      </c>
      <c r="FK134">
        <f t="shared" si="820"/>
        <v>55</v>
      </c>
      <c r="FL134">
        <f t="shared" si="821"/>
        <v>137</v>
      </c>
      <c r="FM134">
        <f t="shared" si="822"/>
        <v>189</v>
      </c>
      <c r="FN134">
        <f t="shared" si="823"/>
        <v>133</v>
      </c>
      <c r="FO134">
        <f t="shared" si="824"/>
        <v>199</v>
      </c>
      <c r="FP134">
        <f t="shared" si="825"/>
        <v>247</v>
      </c>
      <c r="FQ134">
        <f t="shared" si="826"/>
        <v>20</v>
      </c>
      <c r="FR134">
        <f t="shared" si="827"/>
        <v>249</v>
      </c>
      <c r="FS134">
        <f t="shared" si="828"/>
        <v>216</v>
      </c>
      <c r="FT134">
        <f t="shared" si="829"/>
        <v>247</v>
      </c>
      <c r="FU134">
        <f t="shared" si="830"/>
        <v>197</v>
      </c>
      <c r="FV134">
        <f t="shared" si="831"/>
        <v>110</v>
      </c>
      <c r="FW134">
        <f t="shared" si="832"/>
        <v>17</v>
      </c>
      <c r="FX134">
        <f t="shared" si="833"/>
        <v>236</v>
      </c>
      <c r="FY134">
        <f t="shared" si="834"/>
        <v>17</v>
      </c>
      <c r="FZ134">
        <f t="shared" si="835"/>
        <v>236</v>
      </c>
      <c r="GA134">
        <f t="shared" si="836"/>
        <v>17</v>
      </c>
      <c r="GB134">
        <f t="shared" si="837"/>
        <v>236</v>
      </c>
      <c r="GC134">
        <f t="shared" si="838"/>
        <v>17</v>
      </c>
      <c r="GD134">
        <f t="shared" si="839"/>
        <v>236</v>
      </c>
      <c r="GE134">
        <f t="shared" si="840"/>
        <v>17</v>
      </c>
      <c r="GF134">
        <f t="shared" si="841"/>
        <v>236</v>
      </c>
      <c r="GG134">
        <f t="shared" si="842"/>
        <v>17</v>
      </c>
      <c r="GH134">
        <f t="shared" si="843"/>
        <v>236</v>
      </c>
      <c r="GI134">
        <f t="shared" si="844"/>
        <v>17</v>
      </c>
      <c r="GJ134">
        <f t="shared" si="845"/>
        <v>0</v>
      </c>
      <c r="GK134">
        <f t="shared" si="846"/>
        <v>0</v>
      </c>
      <c r="GL134">
        <f t="shared" si="847"/>
        <v>0</v>
      </c>
      <c r="GM134">
        <f t="shared" si="848"/>
        <v>0</v>
      </c>
      <c r="GN134">
        <f t="shared" si="849"/>
        <v>0</v>
      </c>
      <c r="GO134">
        <f t="shared" si="850"/>
        <v>0</v>
      </c>
      <c r="GP134">
        <f t="shared" si="851"/>
        <v>0</v>
      </c>
      <c r="GQ134">
        <f t="shared" si="852"/>
        <v>0</v>
      </c>
      <c r="GR134">
        <f t="shared" si="853"/>
        <v>0</v>
      </c>
      <c r="GS134">
        <f t="shared" si="854"/>
        <v>0</v>
      </c>
      <c r="GT134">
        <f t="shared" si="855"/>
        <v>0</v>
      </c>
      <c r="GU134">
        <f t="shared" si="856"/>
        <v>0</v>
      </c>
      <c r="GV134">
        <f t="shared" si="857"/>
        <v>0</v>
      </c>
      <c r="GW134">
        <f t="shared" si="858"/>
        <v>0</v>
      </c>
      <c r="GX134">
        <f t="shared" si="859"/>
        <v>0</v>
      </c>
      <c r="GY134">
        <f t="shared" si="860"/>
        <v>0</v>
      </c>
      <c r="GZ134">
        <f t="shared" si="861"/>
        <v>0</v>
      </c>
      <c r="HA134">
        <f t="shared" si="862"/>
        <v>0</v>
      </c>
      <c r="HB134">
        <f t="shared" si="863"/>
        <v>0</v>
      </c>
      <c r="HC134">
        <f t="shared" si="864"/>
        <v>0</v>
      </c>
      <c r="HD134">
        <f t="shared" si="865"/>
        <v>0</v>
      </c>
      <c r="HE134">
        <f t="shared" si="866"/>
        <v>0</v>
      </c>
      <c r="HF134">
        <f t="shared" si="867"/>
        <v>0</v>
      </c>
      <c r="HG134">
        <f t="shared" si="868"/>
        <v>0</v>
      </c>
      <c r="HH134">
        <f t="shared" si="869"/>
        <v>0</v>
      </c>
      <c r="HI134">
        <f t="shared" si="870"/>
        <v>0</v>
      </c>
      <c r="HK134" s="59" t="str">
        <f t="shared" si="875"/>
        <v/>
      </c>
      <c r="HN134">
        <f t="shared" si="872"/>
        <v>70</v>
      </c>
      <c r="HO134">
        <f t="shared" si="873"/>
        <v>65</v>
      </c>
      <c r="HQ134">
        <f>INDEX(Capacity!$S$3:$T$258,MATCH(MOD(INDEX(Capacity!$V$3:$W$258,MATCH(INDEX($CF133:$HI133,1,$HN133),Capacity!$V$3:$V$258,0),2)+HQ$65,255),Capacity!$S$3:$S$258,0),2)</f>
        <v>236</v>
      </c>
      <c r="HR134">
        <f>INDEX(Capacity!$S$3:$T$258,MATCH(MOD(INDEX(Capacity!$V$3:$W$258,MATCH(INDEX($CF133:$HI133,1,$HN133),Capacity!$V$3:$V$258,0),2)+HR$65,255),Capacity!$S$3:$S$258,0),2)</f>
        <v>106</v>
      </c>
      <c r="HS134">
        <f>INDEX(Capacity!$S$3:$T$258,MATCH(MOD(INDEX(Capacity!$V$3:$W$258,MATCH(INDEX($CF133:$HI133,1,$HN133),Capacity!$V$3:$V$258,0),2)+HS$65,255),Capacity!$S$3:$S$258,0),2)</f>
        <v>131</v>
      </c>
      <c r="HT134">
        <f>INDEX(Capacity!$S$3:$T$258,MATCH(MOD(INDEX(Capacity!$V$3:$W$258,MATCH(INDEX($CF133:$HI133,1,$HN133),Capacity!$V$3:$V$258,0),2)+HT$65,255),Capacity!$S$3:$S$258,0),2)</f>
        <v>3</v>
      </c>
      <c r="HU134">
        <f>INDEX(Capacity!$S$3:$T$258,MATCH(MOD(INDEX(Capacity!$V$3:$W$258,MATCH(INDEX($CF133:$HI133,1,$HN133),Capacity!$V$3:$V$258,0),2)+HU$65,255),Capacity!$S$3:$S$258,0),2)</f>
        <v>151</v>
      </c>
      <c r="HV134">
        <f>INDEX(Capacity!$S$3:$T$258,MATCH(MOD(INDEX(Capacity!$V$3:$W$258,MATCH(INDEX($CF133:$HI133,1,$HN133),Capacity!$V$3:$V$258,0),2)+HV$65,255),Capacity!$S$3:$S$258,0),2)</f>
        <v>36</v>
      </c>
      <c r="HW134">
        <f>INDEX(Capacity!$S$3:$T$258,MATCH(MOD(INDEX(Capacity!$V$3:$W$258,MATCH(INDEX($CF133:$HI133,1,$HN133),Capacity!$V$3:$V$258,0),2)+HW$65,255),Capacity!$S$3:$S$258,0),2)</f>
        <v>140</v>
      </c>
      <c r="HX134">
        <f>INDEX(Capacity!$S$3:$T$258,MATCH(MOD(INDEX(Capacity!$V$3:$W$258,MATCH(INDEX($CF133:$HI133,1,$HN133),Capacity!$V$3:$V$258,0),2)+HX$65,255),Capacity!$S$3:$S$258,0),2)</f>
        <v>44</v>
      </c>
      <c r="HY134">
        <f>INDEX(Capacity!$S$3:$T$258,MATCH(MOD(INDEX(Capacity!$V$3:$W$258,MATCH(INDEX($CF133:$HI133,1,$HN133),Capacity!$V$3:$V$258,0),2)+HY$65,255),Capacity!$S$3:$S$258,0),2)</f>
        <v>66</v>
      </c>
      <c r="HZ134">
        <f>INDEX(Capacity!$S$3:$T$258,MATCH(MOD(INDEX(Capacity!$V$3:$W$258,MATCH(INDEX($CF133:$HI133,1,$HN133),Capacity!$V$3:$V$258,0),2)+HZ$65,255),Capacity!$S$3:$S$258,0),2)</f>
        <v>205</v>
      </c>
      <c r="IA134">
        <f>INDEX(Capacity!$S$3:$T$258,MATCH(MOD(INDEX(Capacity!$V$3:$W$258,MATCH(INDEX($CF133:$HI133,1,$HN133),Capacity!$V$3:$V$258,0),2)+IA$65,255),Capacity!$S$3:$S$258,0),2)</f>
        <v>153</v>
      </c>
      <c r="IB134">
        <f>INDEX(Capacity!$S$3:$T$258,MATCH(MOD(INDEX(Capacity!$V$3:$W$258,MATCH(INDEX($CF133:$HI133,1,$HN133),Capacity!$V$3:$V$258,0),2)+IB$65,255),Capacity!$S$3:$S$258,0),2)</f>
        <v>243</v>
      </c>
      <c r="IC134">
        <f>INDEX(Capacity!$S$3:$T$258,MATCH(MOD(INDEX(Capacity!$V$3:$W$258,MATCH(INDEX($CF133:$HI133,1,$HN133),Capacity!$V$3:$V$258,0),2)+IC$65,255),Capacity!$S$3:$S$258,0),2)</f>
        <v>85</v>
      </c>
      <c r="ID134">
        <f>INDEX(Capacity!$S$3:$T$258,MATCH(MOD(INDEX(Capacity!$V$3:$W$258,MATCH(INDEX($CF133:$HI133,1,$HN133),Capacity!$V$3:$V$258,0),2)+ID$65,255),Capacity!$S$3:$S$258,0),2)</f>
        <v>157</v>
      </c>
      <c r="IE134">
        <f>INDEX(Capacity!$S$3:$T$258,MATCH(MOD(INDEX(Capacity!$V$3:$W$258,MATCH(INDEX($CF133:$HI133,1,$HN133),Capacity!$V$3:$V$258,0),2)+IE$65,255),Capacity!$S$3:$S$258,0),2)</f>
        <v>255</v>
      </c>
      <c r="IF134">
        <f>INDEX(Capacity!$S$3:$T$258,MATCH(MOD(INDEX(Capacity!$V$3:$W$258,MATCH(INDEX($CF133:$HI133,1,$HN133),Capacity!$V$3:$V$258,0),2)+IF$65,255),Capacity!$S$3:$S$258,0),2)</f>
        <v>24</v>
      </c>
      <c r="IG134">
        <f>INDEX(Capacity!$S$3:$T$258,MATCH(MOD(INDEX(Capacity!$V$3:$W$258,MATCH(INDEX($CF133:$HI133,1,$HN133),Capacity!$V$3:$V$258,0),2)+IG$65,255),Capacity!$S$3:$S$258,0),2)</f>
        <v>84</v>
      </c>
      <c r="IH134">
        <f>INDEX(Capacity!$S$3:$T$258,MATCH(MOD(INDEX(Capacity!$V$3:$W$258,MATCH(INDEX($CF133:$HI133,1,$HN133),Capacity!$V$3:$V$258,0),2)+IH$65,255),Capacity!$S$3:$S$258,0),2)</f>
        <v>129</v>
      </c>
      <c r="II134">
        <f>INDEX(Capacity!$S$3:$T$258,MATCH(MOD(INDEX(Capacity!$V$3:$W$258,MATCH(INDEX($CF133:$HI133,1,$HN133),Capacity!$V$3:$V$258,0),2)+II$65,255),Capacity!$S$3:$S$258,0),2)</f>
        <v>58</v>
      </c>
      <c r="IJ134">
        <f>INDEX(Capacity!$S$3:$T$258,MATCH(MOD(INDEX(Capacity!$V$3:$W$258,MATCH(INDEX($CF133:$HI133,1,$HN133),Capacity!$V$3:$V$258,0),2)+IJ$65,255),Capacity!$S$3:$S$258,0),2)</f>
        <v>169</v>
      </c>
      <c r="IK134">
        <f>INDEX(Capacity!$S$3:$T$258,MATCH(MOD(INDEX(Capacity!$V$3:$W$258,MATCH(INDEX($CF133:$HI133,1,$HN133),Capacity!$V$3:$V$258,0),2)+IK$65,255),Capacity!$S$3:$S$258,0),2)</f>
        <v>18</v>
      </c>
      <c r="IL134">
        <f>INDEX(Capacity!$S$3:$T$258,MATCH(MOD(INDEX(Capacity!$V$3:$W$258,MATCH(INDEX($CF133:$HI133,1,$HN133),Capacity!$V$3:$V$258,0),2)+IL$65,255),Capacity!$S$3:$S$258,0),2)</f>
        <v>215</v>
      </c>
      <c r="IM134">
        <f>INDEX(Capacity!$S$3:$T$258,MATCH(MOD(INDEX(Capacity!$V$3:$W$258,MATCH(INDEX($CF133:$HI133,1,$HN133),Capacity!$V$3:$V$258,0),2)+IM$65,255),Capacity!$S$3:$S$258,0),2)</f>
        <v>113</v>
      </c>
      <c r="IN134">
        <f>INDEX(Capacity!$S$3:$T$258,MATCH(MOD(INDEX(Capacity!$V$3:$W$258,MATCH(INDEX($CF133:$HI133,1,$HN133),Capacity!$V$3:$V$258,0),2)+IN$65,255),Capacity!$S$3:$S$258,0),2)</f>
        <v>180</v>
      </c>
      <c r="IO134">
        <f>INDEX(Capacity!$S$3:$T$258,MATCH(MOD(INDEX(Capacity!$V$3:$W$258,MATCH(INDEX($CF133:$HI133,1,$HN133),Capacity!$V$3:$V$258,0),2)+IO$65,255),Capacity!$S$3:$S$258,0),2)</f>
        <v>205</v>
      </c>
      <c r="IP134">
        <f>INDEX(Capacity!$S$3:$T$258,MATCH(MOD(INDEX(Capacity!$V$3:$W$258,MATCH(INDEX($CF133:$HI133,1,$HN133),Capacity!$V$3:$V$258,0),2)+IP$65,255),Capacity!$S$3:$S$258,0),2)</f>
        <v>214</v>
      </c>
      <c r="IQ134">
        <f>INDEX(Capacity!$S$3:$T$258,MATCH(MOD(INDEX(Capacity!$V$3:$W$258,MATCH(INDEX($CF133:$HI133,1,$HN133),Capacity!$V$3:$V$258,0),2)+IQ$65,255),Capacity!$S$3:$S$258,0),2)</f>
        <v>130</v>
      </c>
    </row>
    <row r="135" spans="83:251" x14ac:dyDescent="0.25">
      <c r="CE135" s="7">
        <f t="shared" si="874"/>
        <v>70</v>
      </c>
      <c r="CF135">
        <f t="shared" si="737"/>
        <v>0</v>
      </c>
      <c r="CG135">
        <f t="shared" si="738"/>
        <v>0</v>
      </c>
      <c r="CH135">
        <f t="shared" si="739"/>
        <v>0</v>
      </c>
      <c r="CI135">
        <f t="shared" si="740"/>
        <v>0</v>
      </c>
      <c r="CJ135">
        <f t="shared" si="741"/>
        <v>0</v>
      </c>
      <c r="CK135">
        <f t="shared" si="742"/>
        <v>0</v>
      </c>
      <c r="CL135">
        <f t="shared" si="743"/>
        <v>0</v>
      </c>
      <c r="CM135">
        <f t="shared" si="744"/>
        <v>0</v>
      </c>
      <c r="CN135">
        <f t="shared" si="745"/>
        <v>0</v>
      </c>
      <c r="CO135">
        <f t="shared" si="746"/>
        <v>0</v>
      </c>
      <c r="CP135">
        <f t="shared" si="747"/>
        <v>0</v>
      </c>
      <c r="CQ135">
        <f t="shared" si="748"/>
        <v>0</v>
      </c>
      <c r="CR135">
        <f t="shared" si="749"/>
        <v>0</v>
      </c>
      <c r="CS135">
        <f t="shared" si="750"/>
        <v>0</v>
      </c>
      <c r="CT135">
        <f t="shared" si="751"/>
        <v>0</v>
      </c>
      <c r="CU135">
        <f t="shared" si="752"/>
        <v>0</v>
      </c>
      <c r="CV135">
        <f t="shared" si="753"/>
        <v>0</v>
      </c>
      <c r="CW135">
        <f t="shared" si="754"/>
        <v>0</v>
      </c>
      <c r="CX135">
        <f t="shared" si="755"/>
        <v>0</v>
      </c>
      <c r="CY135">
        <f t="shared" si="756"/>
        <v>0</v>
      </c>
      <c r="CZ135">
        <f t="shared" si="757"/>
        <v>0</v>
      </c>
      <c r="DA135">
        <f t="shared" si="758"/>
        <v>0</v>
      </c>
      <c r="DB135">
        <f t="shared" si="759"/>
        <v>0</v>
      </c>
      <c r="DC135">
        <f t="shared" si="760"/>
        <v>0</v>
      </c>
      <c r="DD135">
        <f t="shared" si="761"/>
        <v>0</v>
      </c>
      <c r="DE135">
        <f t="shared" si="762"/>
        <v>0</v>
      </c>
      <c r="DF135">
        <f t="shared" si="763"/>
        <v>0</v>
      </c>
      <c r="DG135">
        <f t="shared" si="764"/>
        <v>0</v>
      </c>
      <c r="DH135">
        <f t="shared" si="765"/>
        <v>0</v>
      </c>
      <c r="DI135">
        <f t="shared" si="766"/>
        <v>0</v>
      </c>
      <c r="DJ135">
        <f t="shared" si="767"/>
        <v>0</v>
      </c>
      <c r="DK135">
        <f t="shared" si="768"/>
        <v>0</v>
      </c>
      <c r="DL135">
        <f t="shared" si="769"/>
        <v>0</v>
      </c>
      <c r="DM135">
        <f t="shared" si="770"/>
        <v>0</v>
      </c>
      <c r="DN135">
        <f t="shared" si="771"/>
        <v>0</v>
      </c>
      <c r="DO135">
        <f t="shared" si="772"/>
        <v>0</v>
      </c>
      <c r="DP135">
        <f t="shared" si="773"/>
        <v>0</v>
      </c>
      <c r="DQ135">
        <f t="shared" si="774"/>
        <v>0</v>
      </c>
      <c r="DR135">
        <f t="shared" si="775"/>
        <v>0</v>
      </c>
      <c r="DS135">
        <f t="shared" si="776"/>
        <v>0</v>
      </c>
      <c r="DT135">
        <f t="shared" si="777"/>
        <v>0</v>
      </c>
      <c r="DU135">
        <f t="shared" si="778"/>
        <v>0</v>
      </c>
      <c r="DV135">
        <f t="shared" si="779"/>
        <v>0</v>
      </c>
      <c r="DW135">
        <f t="shared" si="780"/>
        <v>0</v>
      </c>
      <c r="DX135">
        <f t="shared" si="781"/>
        <v>0</v>
      </c>
      <c r="DY135">
        <f t="shared" si="782"/>
        <v>0</v>
      </c>
      <c r="DZ135">
        <f t="shared" si="783"/>
        <v>0</v>
      </c>
      <c r="EA135">
        <f t="shared" si="784"/>
        <v>0</v>
      </c>
      <c r="EB135">
        <f t="shared" si="785"/>
        <v>0</v>
      </c>
      <c r="EC135">
        <f t="shared" si="786"/>
        <v>0</v>
      </c>
      <c r="ED135">
        <f t="shared" si="787"/>
        <v>0</v>
      </c>
      <c r="EE135">
        <f t="shared" si="788"/>
        <v>0</v>
      </c>
      <c r="EF135">
        <f t="shared" si="789"/>
        <v>0</v>
      </c>
      <c r="EG135">
        <f t="shared" si="790"/>
        <v>0</v>
      </c>
      <c r="EH135">
        <f t="shared" si="791"/>
        <v>0</v>
      </c>
      <c r="EI135">
        <f t="shared" si="792"/>
        <v>0</v>
      </c>
      <c r="EJ135">
        <f t="shared" si="793"/>
        <v>0</v>
      </c>
      <c r="EK135">
        <f t="shared" si="794"/>
        <v>0</v>
      </c>
      <c r="EL135">
        <f t="shared" si="795"/>
        <v>0</v>
      </c>
      <c r="EM135">
        <f t="shared" si="796"/>
        <v>0</v>
      </c>
      <c r="EN135">
        <f t="shared" si="797"/>
        <v>0</v>
      </c>
      <c r="EO135">
        <f t="shared" si="798"/>
        <v>0</v>
      </c>
      <c r="EP135">
        <f t="shared" si="799"/>
        <v>0</v>
      </c>
      <c r="EQ135">
        <f t="shared" si="800"/>
        <v>0</v>
      </c>
      <c r="ER135">
        <f t="shared" si="801"/>
        <v>0</v>
      </c>
      <c r="ES135">
        <f t="shared" si="802"/>
        <v>0</v>
      </c>
      <c r="ET135">
        <f t="shared" si="803"/>
        <v>0</v>
      </c>
      <c r="EU135">
        <f t="shared" si="804"/>
        <v>0</v>
      </c>
      <c r="EV135">
        <f t="shared" si="805"/>
        <v>0</v>
      </c>
      <c r="EW135">
        <f t="shared" si="806"/>
        <v>0</v>
      </c>
      <c r="EX135">
        <f t="shared" si="807"/>
        <v>99</v>
      </c>
      <c r="EY135">
        <f t="shared" si="808"/>
        <v>226</v>
      </c>
      <c r="EZ135">
        <f t="shared" si="809"/>
        <v>79</v>
      </c>
      <c r="FA135">
        <f t="shared" si="810"/>
        <v>78</v>
      </c>
      <c r="FB135">
        <f t="shared" si="811"/>
        <v>217</v>
      </c>
      <c r="FC135">
        <f t="shared" si="812"/>
        <v>70</v>
      </c>
      <c r="FD135">
        <f t="shared" si="813"/>
        <v>31</v>
      </c>
      <c r="FE135">
        <f t="shared" si="814"/>
        <v>5</v>
      </c>
      <c r="FF135">
        <f t="shared" si="815"/>
        <v>223</v>
      </c>
      <c r="FG135">
        <f t="shared" si="816"/>
        <v>236</v>
      </c>
      <c r="FH135">
        <f t="shared" si="817"/>
        <v>125</v>
      </c>
      <c r="FI135">
        <f t="shared" si="818"/>
        <v>87</v>
      </c>
      <c r="FJ135">
        <f t="shared" si="819"/>
        <v>122</v>
      </c>
      <c r="FK135">
        <f t="shared" si="820"/>
        <v>173</v>
      </c>
      <c r="FL135">
        <f t="shared" si="821"/>
        <v>7</v>
      </c>
      <c r="FM135">
        <f t="shared" si="822"/>
        <v>131</v>
      </c>
      <c r="FN135">
        <f t="shared" si="823"/>
        <v>62</v>
      </c>
      <c r="FO135">
        <f t="shared" si="824"/>
        <v>44</v>
      </c>
      <c r="FP135">
        <f t="shared" si="825"/>
        <v>195</v>
      </c>
      <c r="FQ135">
        <f t="shared" si="826"/>
        <v>112</v>
      </c>
      <c r="FR135">
        <f t="shared" si="827"/>
        <v>236</v>
      </c>
      <c r="FS135">
        <f t="shared" si="828"/>
        <v>102</v>
      </c>
      <c r="FT135">
        <f t="shared" si="829"/>
        <v>56</v>
      </c>
      <c r="FU135">
        <f t="shared" si="830"/>
        <v>206</v>
      </c>
      <c r="FV135">
        <f t="shared" si="831"/>
        <v>51</v>
      </c>
      <c r="FW135">
        <f t="shared" si="832"/>
        <v>114</v>
      </c>
      <c r="FX135">
        <f t="shared" si="833"/>
        <v>236</v>
      </c>
      <c r="FY135">
        <f t="shared" si="834"/>
        <v>17</v>
      </c>
      <c r="FZ135">
        <f t="shared" si="835"/>
        <v>236</v>
      </c>
      <c r="GA135">
        <f t="shared" si="836"/>
        <v>17</v>
      </c>
      <c r="GB135">
        <f t="shared" si="837"/>
        <v>236</v>
      </c>
      <c r="GC135">
        <f t="shared" si="838"/>
        <v>17</v>
      </c>
      <c r="GD135">
        <f t="shared" si="839"/>
        <v>236</v>
      </c>
      <c r="GE135">
        <f t="shared" si="840"/>
        <v>17</v>
      </c>
      <c r="GF135">
        <f t="shared" si="841"/>
        <v>236</v>
      </c>
      <c r="GG135">
        <f t="shared" si="842"/>
        <v>17</v>
      </c>
      <c r="GH135">
        <f t="shared" si="843"/>
        <v>236</v>
      </c>
      <c r="GI135">
        <f t="shared" si="844"/>
        <v>17</v>
      </c>
      <c r="GJ135">
        <f t="shared" si="845"/>
        <v>0</v>
      </c>
      <c r="GK135">
        <f t="shared" si="846"/>
        <v>0</v>
      </c>
      <c r="GL135">
        <f t="shared" si="847"/>
        <v>0</v>
      </c>
      <c r="GM135">
        <f t="shared" si="848"/>
        <v>0</v>
      </c>
      <c r="GN135">
        <f t="shared" si="849"/>
        <v>0</v>
      </c>
      <c r="GO135">
        <f t="shared" si="850"/>
        <v>0</v>
      </c>
      <c r="GP135">
        <f t="shared" si="851"/>
        <v>0</v>
      </c>
      <c r="GQ135">
        <f t="shared" si="852"/>
        <v>0</v>
      </c>
      <c r="GR135">
        <f t="shared" si="853"/>
        <v>0</v>
      </c>
      <c r="GS135">
        <f t="shared" si="854"/>
        <v>0</v>
      </c>
      <c r="GT135">
        <f t="shared" si="855"/>
        <v>0</v>
      </c>
      <c r="GU135">
        <f t="shared" si="856"/>
        <v>0</v>
      </c>
      <c r="GV135">
        <f t="shared" si="857"/>
        <v>0</v>
      </c>
      <c r="GW135">
        <f t="shared" si="858"/>
        <v>0</v>
      </c>
      <c r="GX135">
        <f t="shared" si="859"/>
        <v>0</v>
      </c>
      <c r="GY135">
        <f t="shared" si="860"/>
        <v>0</v>
      </c>
      <c r="GZ135">
        <f t="shared" si="861"/>
        <v>0</v>
      </c>
      <c r="HA135">
        <f t="shared" si="862"/>
        <v>0</v>
      </c>
      <c r="HB135">
        <f t="shared" si="863"/>
        <v>0</v>
      </c>
      <c r="HC135">
        <f t="shared" si="864"/>
        <v>0</v>
      </c>
      <c r="HD135">
        <f t="shared" si="865"/>
        <v>0</v>
      </c>
      <c r="HE135">
        <f t="shared" si="866"/>
        <v>0</v>
      </c>
      <c r="HF135">
        <f t="shared" si="867"/>
        <v>0</v>
      </c>
      <c r="HG135">
        <f t="shared" si="868"/>
        <v>0</v>
      </c>
      <c r="HH135">
        <f t="shared" si="869"/>
        <v>0</v>
      </c>
      <c r="HI135">
        <f t="shared" si="870"/>
        <v>0</v>
      </c>
      <c r="HK135" s="59" t="str">
        <f t="shared" si="875"/>
        <v/>
      </c>
      <c r="HN135">
        <f t="shared" si="872"/>
        <v>71</v>
      </c>
      <c r="HO135">
        <f t="shared" si="873"/>
        <v>64</v>
      </c>
      <c r="HQ135">
        <f>INDEX(Capacity!$S$3:$T$258,MATCH(MOD(INDEX(Capacity!$V$3:$W$258,MATCH(INDEX($CF134:$HI134,1,$HN134),Capacity!$V$3:$V$258,0),2)+HQ$65,255),Capacity!$S$3:$S$258,0),2)</f>
        <v>182</v>
      </c>
      <c r="HR135">
        <f>INDEX(Capacity!$S$3:$T$258,MATCH(MOD(INDEX(Capacity!$V$3:$W$258,MATCH(INDEX($CF134:$HI134,1,$HN134),Capacity!$V$3:$V$258,0),2)+HR$65,255),Capacity!$S$3:$S$258,0),2)</f>
        <v>232</v>
      </c>
      <c r="HS135">
        <f>INDEX(Capacity!$S$3:$T$258,MATCH(MOD(INDEX(Capacity!$V$3:$W$258,MATCH(INDEX($CF134:$HI134,1,$HN134),Capacity!$V$3:$V$258,0),2)+HS$65,255),Capacity!$S$3:$S$258,0),2)</f>
        <v>43</v>
      </c>
      <c r="HT135">
        <f>INDEX(Capacity!$S$3:$T$258,MATCH(MOD(INDEX(Capacity!$V$3:$W$258,MATCH(INDEX($CF134:$HI134,1,$HN134),Capacity!$V$3:$V$258,0),2)+HT$65,255),Capacity!$S$3:$S$258,0),2)</f>
        <v>216</v>
      </c>
      <c r="HU135">
        <f>INDEX(Capacity!$S$3:$T$258,MATCH(MOD(INDEX(Capacity!$V$3:$W$258,MATCH(INDEX($CF134:$HI134,1,$HN134),Capacity!$V$3:$V$258,0),2)+HU$65,255),Capacity!$S$3:$S$258,0),2)</f>
        <v>226</v>
      </c>
      <c r="HV135">
        <f>INDEX(Capacity!$S$3:$T$258,MATCH(MOD(INDEX(Capacity!$V$3:$W$258,MATCH(INDEX($CF134:$HI134,1,$HN134),Capacity!$V$3:$V$258,0),2)+HV$65,255),Capacity!$S$3:$S$258,0),2)</f>
        <v>200</v>
      </c>
      <c r="HW135">
        <f>INDEX(Capacity!$S$3:$T$258,MATCH(MOD(INDEX(Capacity!$V$3:$W$258,MATCH(INDEX($CF134:$HI134,1,$HN134),Capacity!$V$3:$V$258,0),2)+HW$65,255),Capacity!$S$3:$S$258,0),2)</f>
        <v>180</v>
      </c>
      <c r="HX135">
        <f>INDEX(Capacity!$S$3:$T$258,MATCH(MOD(INDEX(Capacity!$V$3:$W$258,MATCH(INDEX($CF134:$HI134,1,$HN134),Capacity!$V$3:$V$258,0),2)+HX$65,255),Capacity!$S$3:$S$258,0),2)</f>
        <v>178</v>
      </c>
      <c r="HY135">
        <f>INDEX(Capacity!$S$3:$T$258,MATCH(MOD(INDEX(Capacity!$V$3:$W$258,MATCH(INDEX($CF134:$HI134,1,$HN134),Capacity!$V$3:$V$258,0),2)+HY$65,255),Capacity!$S$3:$S$258,0),2)</f>
        <v>103</v>
      </c>
      <c r="HZ135">
        <f>INDEX(Capacity!$S$3:$T$258,MATCH(MOD(INDEX(Capacity!$V$3:$W$258,MATCH(INDEX($CF134:$HI134,1,$HN134),Capacity!$V$3:$V$258,0),2)+HZ$65,255),Capacity!$S$3:$S$258,0),2)</f>
        <v>11</v>
      </c>
      <c r="IA135">
        <f>INDEX(Capacity!$S$3:$T$258,MATCH(MOD(INDEX(Capacity!$V$3:$W$258,MATCH(INDEX($CF134:$HI134,1,$HN134),Capacity!$V$3:$V$258,0),2)+IA$65,255),Capacity!$S$3:$S$258,0),2)</f>
        <v>53</v>
      </c>
      <c r="IB135">
        <f>INDEX(Capacity!$S$3:$T$258,MATCH(MOD(INDEX(Capacity!$V$3:$W$258,MATCH(INDEX($CF134:$HI134,1,$HN134),Capacity!$V$3:$V$258,0),2)+IB$65,255),Capacity!$S$3:$S$258,0),2)</f>
        <v>221</v>
      </c>
      <c r="IC135">
        <f>INDEX(Capacity!$S$3:$T$258,MATCH(MOD(INDEX(Capacity!$V$3:$W$258,MATCH(INDEX($CF134:$HI134,1,$HN134),Capacity!$V$3:$V$258,0),2)+IC$65,255),Capacity!$S$3:$S$258,0),2)</f>
        <v>118</v>
      </c>
      <c r="ID135">
        <f>INDEX(Capacity!$S$3:$T$258,MATCH(MOD(INDEX(Capacity!$V$3:$W$258,MATCH(INDEX($CF134:$HI134,1,$HN134),Capacity!$V$3:$V$258,0),2)+ID$65,255),Capacity!$S$3:$S$258,0),2)</f>
        <v>8</v>
      </c>
      <c r="IE135">
        <f>INDEX(Capacity!$S$3:$T$258,MATCH(MOD(INDEX(Capacity!$V$3:$W$258,MATCH(INDEX($CF134:$HI134,1,$HN134),Capacity!$V$3:$V$258,0),2)+IE$65,255),Capacity!$S$3:$S$258,0),2)</f>
        <v>154</v>
      </c>
      <c r="IF135">
        <f>INDEX(Capacity!$S$3:$T$258,MATCH(MOD(INDEX(Capacity!$V$3:$W$258,MATCH(INDEX($CF134:$HI134,1,$HN134),Capacity!$V$3:$V$258,0),2)+IF$65,255),Capacity!$S$3:$S$258,0),2)</f>
        <v>142</v>
      </c>
      <c r="IG135">
        <f>INDEX(Capacity!$S$3:$T$258,MATCH(MOD(INDEX(Capacity!$V$3:$W$258,MATCH(INDEX($CF134:$HI134,1,$HN134),Capacity!$V$3:$V$258,0),2)+IG$65,255),Capacity!$S$3:$S$258,0),2)</f>
        <v>62</v>
      </c>
      <c r="IH135">
        <f>INDEX(Capacity!$S$3:$T$258,MATCH(MOD(INDEX(Capacity!$V$3:$W$258,MATCH(INDEX($CF134:$HI134,1,$HN134),Capacity!$V$3:$V$258,0),2)+IH$65,255),Capacity!$S$3:$S$258,0),2)</f>
        <v>187</v>
      </c>
      <c r="II135">
        <f>INDEX(Capacity!$S$3:$T$258,MATCH(MOD(INDEX(Capacity!$V$3:$W$258,MATCH(INDEX($CF134:$HI134,1,$HN134),Capacity!$V$3:$V$258,0),2)+II$65,255),Capacity!$S$3:$S$258,0),2)</f>
        <v>235</v>
      </c>
      <c r="IJ135">
        <f>INDEX(Capacity!$S$3:$T$258,MATCH(MOD(INDEX(Capacity!$V$3:$W$258,MATCH(INDEX($CF134:$HI134,1,$HN134),Capacity!$V$3:$V$258,0),2)+IJ$65,255),Capacity!$S$3:$S$258,0),2)</f>
        <v>52</v>
      </c>
      <c r="IK135">
        <f>INDEX(Capacity!$S$3:$T$258,MATCH(MOD(INDEX(Capacity!$V$3:$W$258,MATCH(INDEX($CF134:$HI134,1,$HN134),Capacity!$V$3:$V$258,0),2)+IK$65,255),Capacity!$S$3:$S$258,0),2)</f>
        <v>100</v>
      </c>
      <c r="IL135">
        <f>INDEX(Capacity!$S$3:$T$258,MATCH(MOD(INDEX(Capacity!$V$3:$W$258,MATCH(INDEX($CF134:$HI134,1,$HN134),Capacity!$V$3:$V$258,0),2)+IL$65,255),Capacity!$S$3:$S$258,0),2)</f>
        <v>21</v>
      </c>
      <c r="IM135">
        <f>INDEX(Capacity!$S$3:$T$258,MATCH(MOD(INDEX(Capacity!$V$3:$W$258,MATCH(INDEX($CF134:$HI134,1,$HN134),Capacity!$V$3:$V$258,0),2)+IM$65,255),Capacity!$S$3:$S$258,0),2)</f>
        <v>190</v>
      </c>
      <c r="IN135">
        <f>INDEX(Capacity!$S$3:$T$258,MATCH(MOD(INDEX(Capacity!$V$3:$W$258,MATCH(INDEX($CF134:$HI134,1,$HN134),Capacity!$V$3:$V$258,0),2)+IN$65,255),Capacity!$S$3:$S$258,0),2)</f>
        <v>207</v>
      </c>
      <c r="IO135">
        <f>INDEX(Capacity!$S$3:$T$258,MATCH(MOD(INDEX(Capacity!$V$3:$W$258,MATCH(INDEX($CF134:$HI134,1,$HN134),Capacity!$V$3:$V$258,0),2)+IO$65,255),Capacity!$S$3:$S$258,0),2)</f>
        <v>11</v>
      </c>
      <c r="IP135">
        <f>INDEX(Capacity!$S$3:$T$258,MATCH(MOD(INDEX(Capacity!$V$3:$W$258,MATCH(INDEX($CF134:$HI134,1,$HN134),Capacity!$V$3:$V$258,0),2)+IP$65,255),Capacity!$S$3:$S$258,0),2)</f>
        <v>93</v>
      </c>
      <c r="IQ135">
        <f>INDEX(Capacity!$S$3:$T$258,MATCH(MOD(INDEX(Capacity!$V$3:$W$258,MATCH(INDEX($CF134:$HI134,1,$HN134),Capacity!$V$3:$V$258,0),2)+IQ$65,255),Capacity!$S$3:$S$258,0),2)</f>
        <v>99</v>
      </c>
    </row>
    <row r="136" spans="83:251" x14ac:dyDescent="0.25">
      <c r="CE136" s="7">
        <f t="shared" si="874"/>
        <v>71</v>
      </c>
      <c r="CF136">
        <f t="shared" si="737"/>
        <v>0</v>
      </c>
      <c r="CG136">
        <f t="shared" si="738"/>
        <v>0</v>
      </c>
      <c r="CH136">
        <f t="shared" si="739"/>
        <v>0</v>
      </c>
      <c r="CI136">
        <f t="shared" si="740"/>
        <v>0</v>
      </c>
      <c r="CJ136">
        <f t="shared" si="741"/>
        <v>0</v>
      </c>
      <c r="CK136">
        <f t="shared" si="742"/>
        <v>0</v>
      </c>
      <c r="CL136">
        <f t="shared" si="743"/>
        <v>0</v>
      </c>
      <c r="CM136">
        <f t="shared" si="744"/>
        <v>0</v>
      </c>
      <c r="CN136">
        <f t="shared" si="745"/>
        <v>0</v>
      </c>
      <c r="CO136">
        <f t="shared" si="746"/>
        <v>0</v>
      </c>
      <c r="CP136">
        <f t="shared" si="747"/>
        <v>0</v>
      </c>
      <c r="CQ136">
        <f t="shared" si="748"/>
        <v>0</v>
      </c>
      <c r="CR136">
        <f t="shared" si="749"/>
        <v>0</v>
      </c>
      <c r="CS136">
        <f t="shared" si="750"/>
        <v>0</v>
      </c>
      <c r="CT136">
        <f t="shared" si="751"/>
        <v>0</v>
      </c>
      <c r="CU136">
        <f t="shared" si="752"/>
        <v>0</v>
      </c>
      <c r="CV136">
        <f t="shared" si="753"/>
        <v>0</v>
      </c>
      <c r="CW136">
        <f t="shared" si="754"/>
        <v>0</v>
      </c>
      <c r="CX136">
        <f t="shared" si="755"/>
        <v>0</v>
      </c>
      <c r="CY136">
        <f t="shared" si="756"/>
        <v>0</v>
      </c>
      <c r="CZ136">
        <f t="shared" si="757"/>
        <v>0</v>
      </c>
      <c r="DA136">
        <f t="shared" si="758"/>
        <v>0</v>
      </c>
      <c r="DB136">
        <f t="shared" si="759"/>
        <v>0</v>
      </c>
      <c r="DC136">
        <f t="shared" si="760"/>
        <v>0</v>
      </c>
      <c r="DD136">
        <f t="shared" si="761"/>
        <v>0</v>
      </c>
      <c r="DE136">
        <f t="shared" si="762"/>
        <v>0</v>
      </c>
      <c r="DF136">
        <f t="shared" si="763"/>
        <v>0</v>
      </c>
      <c r="DG136">
        <f t="shared" si="764"/>
        <v>0</v>
      </c>
      <c r="DH136">
        <f t="shared" si="765"/>
        <v>0</v>
      </c>
      <c r="DI136">
        <f t="shared" si="766"/>
        <v>0</v>
      </c>
      <c r="DJ136">
        <f t="shared" si="767"/>
        <v>0</v>
      </c>
      <c r="DK136">
        <f t="shared" si="768"/>
        <v>0</v>
      </c>
      <c r="DL136">
        <f t="shared" si="769"/>
        <v>0</v>
      </c>
      <c r="DM136">
        <f t="shared" si="770"/>
        <v>0</v>
      </c>
      <c r="DN136">
        <f t="shared" si="771"/>
        <v>0</v>
      </c>
      <c r="DO136">
        <f t="shared" si="772"/>
        <v>0</v>
      </c>
      <c r="DP136">
        <f t="shared" si="773"/>
        <v>0</v>
      </c>
      <c r="DQ136">
        <f t="shared" si="774"/>
        <v>0</v>
      </c>
      <c r="DR136">
        <f t="shared" si="775"/>
        <v>0</v>
      </c>
      <c r="DS136">
        <f t="shared" si="776"/>
        <v>0</v>
      </c>
      <c r="DT136">
        <f t="shared" si="777"/>
        <v>0</v>
      </c>
      <c r="DU136">
        <f t="shared" si="778"/>
        <v>0</v>
      </c>
      <c r="DV136">
        <f t="shared" si="779"/>
        <v>0</v>
      </c>
      <c r="DW136">
        <f t="shared" si="780"/>
        <v>0</v>
      </c>
      <c r="DX136">
        <f t="shared" si="781"/>
        <v>0</v>
      </c>
      <c r="DY136">
        <f t="shared" si="782"/>
        <v>0</v>
      </c>
      <c r="DZ136">
        <f t="shared" si="783"/>
        <v>0</v>
      </c>
      <c r="EA136">
        <f t="shared" si="784"/>
        <v>0</v>
      </c>
      <c r="EB136">
        <f t="shared" si="785"/>
        <v>0</v>
      </c>
      <c r="EC136">
        <f t="shared" si="786"/>
        <v>0</v>
      </c>
      <c r="ED136">
        <f t="shared" si="787"/>
        <v>0</v>
      </c>
      <c r="EE136">
        <f t="shared" si="788"/>
        <v>0</v>
      </c>
      <c r="EF136">
        <f t="shared" si="789"/>
        <v>0</v>
      </c>
      <c r="EG136">
        <f t="shared" si="790"/>
        <v>0</v>
      </c>
      <c r="EH136">
        <f t="shared" si="791"/>
        <v>0</v>
      </c>
      <c r="EI136">
        <f t="shared" si="792"/>
        <v>0</v>
      </c>
      <c r="EJ136">
        <f t="shared" si="793"/>
        <v>0</v>
      </c>
      <c r="EK136">
        <f t="shared" si="794"/>
        <v>0</v>
      </c>
      <c r="EL136">
        <f t="shared" si="795"/>
        <v>0</v>
      </c>
      <c r="EM136">
        <f t="shared" si="796"/>
        <v>0</v>
      </c>
      <c r="EN136">
        <f t="shared" si="797"/>
        <v>0</v>
      </c>
      <c r="EO136">
        <f t="shared" si="798"/>
        <v>0</v>
      </c>
      <c r="EP136">
        <f t="shared" si="799"/>
        <v>0</v>
      </c>
      <c r="EQ136">
        <f t="shared" si="800"/>
        <v>0</v>
      </c>
      <c r="ER136">
        <f t="shared" si="801"/>
        <v>0</v>
      </c>
      <c r="ES136">
        <f t="shared" si="802"/>
        <v>0</v>
      </c>
      <c r="ET136">
        <f t="shared" si="803"/>
        <v>0</v>
      </c>
      <c r="EU136">
        <f t="shared" si="804"/>
        <v>0</v>
      </c>
      <c r="EV136">
        <f t="shared" si="805"/>
        <v>0</v>
      </c>
      <c r="EW136">
        <f t="shared" si="806"/>
        <v>0</v>
      </c>
      <c r="EX136">
        <f t="shared" si="807"/>
        <v>0</v>
      </c>
      <c r="EY136">
        <f t="shared" si="808"/>
        <v>5</v>
      </c>
      <c r="EZ136">
        <f t="shared" si="809"/>
        <v>104</v>
      </c>
      <c r="FA136">
        <f t="shared" si="810"/>
        <v>47</v>
      </c>
      <c r="FB136">
        <f t="shared" si="811"/>
        <v>72</v>
      </c>
      <c r="FC136">
        <f t="shared" si="812"/>
        <v>174</v>
      </c>
      <c r="FD136">
        <f t="shared" si="813"/>
        <v>192</v>
      </c>
      <c r="FE136">
        <f t="shared" si="814"/>
        <v>3</v>
      </c>
      <c r="FF136">
        <f t="shared" si="815"/>
        <v>73</v>
      </c>
      <c r="FG136">
        <f t="shared" si="816"/>
        <v>196</v>
      </c>
      <c r="FH136">
        <f t="shared" si="817"/>
        <v>192</v>
      </c>
      <c r="FI136">
        <f t="shared" si="818"/>
        <v>13</v>
      </c>
      <c r="FJ136">
        <f t="shared" si="819"/>
        <v>59</v>
      </c>
      <c r="FK136">
        <f t="shared" si="820"/>
        <v>103</v>
      </c>
      <c r="FL136">
        <f t="shared" si="821"/>
        <v>196</v>
      </c>
      <c r="FM136">
        <f t="shared" si="822"/>
        <v>172</v>
      </c>
      <c r="FN136">
        <f t="shared" si="823"/>
        <v>171</v>
      </c>
      <c r="FO136">
        <f t="shared" si="824"/>
        <v>190</v>
      </c>
      <c r="FP136">
        <f t="shared" si="825"/>
        <v>198</v>
      </c>
      <c r="FQ136">
        <f t="shared" si="826"/>
        <v>147</v>
      </c>
      <c r="FR136">
        <f t="shared" si="827"/>
        <v>152</v>
      </c>
      <c r="FS136">
        <f t="shared" si="828"/>
        <v>212</v>
      </c>
      <c r="FT136">
        <f t="shared" si="829"/>
        <v>145</v>
      </c>
      <c r="FU136">
        <f t="shared" si="830"/>
        <v>161</v>
      </c>
      <c r="FV136">
        <f t="shared" si="831"/>
        <v>27</v>
      </c>
      <c r="FW136">
        <f t="shared" si="832"/>
        <v>20</v>
      </c>
      <c r="FX136">
        <f t="shared" si="833"/>
        <v>31</v>
      </c>
      <c r="FY136">
        <f t="shared" si="834"/>
        <v>17</v>
      </c>
      <c r="FZ136">
        <f t="shared" si="835"/>
        <v>236</v>
      </c>
      <c r="GA136">
        <f t="shared" si="836"/>
        <v>17</v>
      </c>
      <c r="GB136">
        <f t="shared" si="837"/>
        <v>236</v>
      </c>
      <c r="GC136">
        <f t="shared" si="838"/>
        <v>17</v>
      </c>
      <c r="GD136">
        <f t="shared" si="839"/>
        <v>236</v>
      </c>
      <c r="GE136">
        <f t="shared" si="840"/>
        <v>17</v>
      </c>
      <c r="GF136">
        <f t="shared" si="841"/>
        <v>236</v>
      </c>
      <c r="GG136">
        <f t="shared" si="842"/>
        <v>17</v>
      </c>
      <c r="GH136">
        <f t="shared" si="843"/>
        <v>236</v>
      </c>
      <c r="GI136">
        <f t="shared" si="844"/>
        <v>17</v>
      </c>
      <c r="GJ136">
        <f t="shared" si="845"/>
        <v>0</v>
      </c>
      <c r="GK136">
        <f t="shared" si="846"/>
        <v>0</v>
      </c>
      <c r="GL136">
        <f t="shared" si="847"/>
        <v>0</v>
      </c>
      <c r="GM136">
        <f t="shared" si="848"/>
        <v>0</v>
      </c>
      <c r="GN136">
        <f t="shared" si="849"/>
        <v>0</v>
      </c>
      <c r="GO136">
        <f t="shared" si="850"/>
        <v>0</v>
      </c>
      <c r="GP136">
        <f t="shared" si="851"/>
        <v>0</v>
      </c>
      <c r="GQ136">
        <f t="shared" si="852"/>
        <v>0</v>
      </c>
      <c r="GR136">
        <f t="shared" si="853"/>
        <v>0</v>
      </c>
      <c r="GS136">
        <f t="shared" si="854"/>
        <v>0</v>
      </c>
      <c r="GT136">
        <f t="shared" si="855"/>
        <v>0</v>
      </c>
      <c r="GU136">
        <f t="shared" si="856"/>
        <v>0</v>
      </c>
      <c r="GV136">
        <f t="shared" si="857"/>
        <v>0</v>
      </c>
      <c r="GW136">
        <f t="shared" si="858"/>
        <v>0</v>
      </c>
      <c r="GX136">
        <f t="shared" si="859"/>
        <v>0</v>
      </c>
      <c r="GY136">
        <f t="shared" si="860"/>
        <v>0</v>
      </c>
      <c r="GZ136">
        <f t="shared" si="861"/>
        <v>0</v>
      </c>
      <c r="HA136">
        <f t="shared" si="862"/>
        <v>0</v>
      </c>
      <c r="HB136">
        <f t="shared" si="863"/>
        <v>0</v>
      </c>
      <c r="HC136">
        <f t="shared" si="864"/>
        <v>0</v>
      </c>
      <c r="HD136">
        <f t="shared" si="865"/>
        <v>0</v>
      </c>
      <c r="HE136">
        <f t="shared" si="866"/>
        <v>0</v>
      </c>
      <c r="HF136">
        <f t="shared" si="867"/>
        <v>0</v>
      </c>
      <c r="HG136">
        <f t="shared" si="868"/>
        <v>0</v>
      </c>
      <c r="HH136">
        <f t="shared" si="869"/>
        <v>0</v>
      </c>
      <c r="HI136">
        <f t="shared" si="870"/>
        <v>0</v>
      </c>
      <c r="HK136" s="59" t="str">
        <f t="shared" si="875"/>
        <v/>
      </c>
      <c r="HN136">
        <f t="shared" si="872"/>
        <v>72</v>
      </c>
      <c r="HO136">
        <f t="shared" si="873"/>
        <v>63</v>
      </c>
      <c r="HQ136">
        <f>INDEX(Capacity!$S$3:$T$258,MATCH(MOD(INDEX(Capacity!$V$3:$W$258,MATCH(INDEX($CF135:$HI135,1,$HN135),Capacity!$V$3:$V$258,0),2)+HQ$65,255),Capacity!$S$3:$S$258,0),2)</f>
        <v>99</v>
      </c>
      <c r="HR136">
        <f>INDEX(Capacity!$S$3:$T$258,MATCH(MOD(INDEX(Capacity!$V$3:$W$258,MATCH(INDEX($CF135:$HI135,1,$HN135),Capacity!$V$3:$V$258,0),2)+HR$65,255),Capacity!$S$3:$S$258,0),2)</f>
        <v>231</v>
      </c>
      <c r="HS136">
        <f>INDEX(Capacity!$S$3:$T$258,MATCH(MOD(INDEX(Capacity!$V$3:$W$258,MATCH(INDEX($CF135:$HI135,1,$HN135),Capacity!$V$3:$V$258,0),2)+HS$65,255),Capacity!$S$3:$S$258,0),2)</f>
        <v>39</v>
      </c>
      <c r="HT136">
        <f>INDEX(Capacity!$S$3:$T$258,MATCH(MOD(INDEX(Capacity!$V$3:$W$258,MATCH(INDEX($CF135:$HI135,1,$HN135),Capacity!$V$3:$V$258,0),2)+HT$65,255),Capacity!$S$3:$S$258,0),2)</f>
        <v>97</v>
      </c>
      <c r="HU136">
        <f>INDEX(Capacity!$S$3:$T$258,MATCH(MOD(INDEX(Capacity!$V$3:$W$258,MATCH(INDEX($CF135:$HI135,1,$HN135),Capacity!$V$3:$V$258,0),2)+HU$65,255),Capacity!$S$3:$S$258,0),2)</f>
        <v>145</v>
      </c>
      <c r="HV136">
        <f>INDEX(Capacity!$S$3:$T$258,MATCH(MOD(INDEX(Capacity!$V$3:$W$258,MATCH(INDEX($CF135:$HI135,1,$HN135),Capacity!$V$3:$V$258,0),2)+HV$65,255),Capacity!$S$3:$S$258,0),2)</f>
        <v>232</v>
      </c>
      <c r="HW136">
        <f>INDEX(Capacity!$S$3:$T$258,MATCH(MOD(INDEX(Capacity!$V$3:$W$258,MATCH(INDEX($CF135:$HI135,1,$HN135),Capacity!$V$3:$V$258,0),2)+HW$65,255),Capacity!$S$3:$S$258,0),2)</f>
        <v>223</v>
      </c>
      <c r="HX136">
        <f>INDEX(Capacity!$S$3:$T$258,MATCH(MOD(INDEX(Capacity!$V$3:$W$258,MATCH(INDEX($CF135:$HI135,1,$HN135),Capacity!$V$3:$V$258,0),2)+HX$65,255),Capacity!$S$3:$S$258,0),2)</f>
        <v>6</v>
      </c>
      <c r="HY136">
        <f>INDEX(Capacity!$S$3:$T$258,MATCH(MOD(INDEX(Capacity!$V$3:$W$258,MATCH(INDEX($CF135:$HI135,1,$HN135),Capacity!$V$3:$V$258,0),2)+HY$65,255),Capacity!$S$3:$S$258,0),2)</f>
        <v>150</v>
      </c>
      <c r="HZ136">
        <f>INDEX(Capacity!$S$3:$T$258,MATCH(MOD(INDEX(Capacity!$V$3:$W$258,MATCH(INDEX($CF135:$HI135,1,$HN135),Capacity!$V$3:$V$258,0),2)+HZ$65,255),Capacity!$S$3:$S$258,0),2)</f>
        <v>40</v>
      </c>
      <c r="IA136">
        <f>INDEX(Capacity!$S$3:$T$258,MATCH(MOD(INDEX(Capacity!$V$3:$W$258,MATCH(INDEX($CF135:$HI135,1,$HN135),Capacity!$V$3:$V$258,0),2)+IA$65,255),Capacity!$S$3:$S$258,0),2)</f>
        <v>189</v>
      </c>
      <c r="IB136">
        <f>INDEX(Capacity!$S$3:$T$258,MATCH(MOD(INDEX(Capacity!$V$3:$W$258,MATCH(INDEX($CF135:$HI135,1,$HN135),Capacity!$V$3:$V$258,0),2)+IB$65,255),Capacity!$S$3:$S$258,0),2)</f>
        <v>90</v>
      </c>
      <c r="IC136">
        <f>INDEX(Capacity!$S$3:$T$258,MATCH(MOD(INDEX(Capacity!$V$3:$W$258,MATCH(INDEX($CF135:$HI135,1,$HN135),Capacity!$V$3:$V$258,0),2)+IC$65,255),Capacity!$S$3:$S$258,0),2)</f>
        <v>65</v>
      </c>
      <c r="ID136">
        <f>INDEX(Capacity!$S$3:$T$258,MATCH(MOD(INDEX(Capacity!$V$3:$W$258,MATCH(INDEX($CF135:$HI135,1,$HN135),Capacity!$V$3:$V$258,0),2)+ID$65,255),Capacity!$S$3:$S$258,0),2)</f>
        <v>202</v>
      </c>
      <c r="IE136">
        <f>INDEX(Capacity!$S$3:$T$258,MATCH(MOD(INDEX(Capacity!$V$3:$W$258,MATCH(INDEX($CF135:$HI135,1,$HN135),Capacity!$V$3:$V$258,0),2)+IE$65,255),Capacity!$S$3:$S$258,0),2)</f>
        <v>195</v>
      </c>
      <c r="IF136">
        <f>INDEX(Capacity!$S$3:$T$258,MATCH(MOD(INDEX(Capacity!$V$3:$W$258,MATCH(INDEX($CF135:$HI135,1,$HN135),Capacity!$V$3:$V$258,0),2)+IF$65,255),Capacity!$S$3:$S$258,0),2)</f>
        <v>47</v>
      </c>
      <c r="IG136">
        <f>INDEX(Capacity!$S$3:$T$258,MATCH(MOD(INDEX(Capacity!$V$3:$W$258,MATCH(INDEX($CF135:$HI135,1,$HN135),Capacity!$V$3:$V$258,0),2)+IG$65,255),Capacity!$S$3:$S$258,0),2)</f>
        <v>149</v>
      </c>
      <c r="IH136">
        <f>INDEX(Capacity!$S$3:$T$258,MATCH(MOD(INDEX(Capacity!$V$3:$W$258,MATCH(INDEX($CF135:$HI135,1,$HN135),Capacity!$V$3:$V$258,0),2)+IH$65,255),Capacity!$S$3:$S$258,0),2)</f>
        <v>146</v>
      </c>
      <c r="II136">
        <f>INDEX(Capacity!$S$3:$T$258,MATCH(MOD(INDEX(Capacity!$V$3:$W$258,MATCH(INDEX($CF135:$HI135,1,$HN135),Capacity!$V$3:$V$258,0),2)+II$65,255),Capacity!$S$3:$S$258,0),2)</f>
        <v>5</v>
      </c>
      <c r="IJ136">
        <f>INDEX(Capacity!$S$3:$T$258,MATCH(MOD(INDEX(Capacity!$V$3:$W$258,MATCH(INDEX($CF135:$HI135,1,$HN135),Capacity!$V$3:$V$258,0),2)+IJ$65,255),Capacity!$S$3:$S$258,0),2)</f>
        <v>227</v>
      </c>
      <c r="IK136">
        <f>INDEX(Capacity!$S$3:$T$258,MATCH(MOD(INDEX(Capacity!$V$3:$W$258,MATCH(INDEX($CF135:$HI135,1,$HN135),Capacity!$V$3:$V$258,0),2)+IK$65,255),Capacity!$S$3:$S$258,0),2)</f>
        <v>116</v>
      </c>
      <c r="IL136">
        <f>INDEX(Capacity!$S$3:$T$258,MATCH(MOD(INDEX(Capacity!$V$3:$W$258,MATCH(INDEX($CF135:$HI135,1,$HN135),Capacity!$V$3:$V$258,0),2)+IL$65,255),Capacity!$S$3:$S$258,0),2)</f>
        <v>178</v>
      </c>
      <c r="IM136">
        <f>INDEX(Capacity!$S$3:$T$258,MATCH(MOD(INDEX(Capacity!$V$3:$W$258,MATCH(INDEX($CF135:$HI135,1,$HN135),Capacity!$V$3:$V$258,0),2)+IM$65,255),Capacity!$S$3:$S$258,0),2)</f>
        <v>169</v>
      </c>
      <c r="IN136">
        <f>INDEX(Capacity!$S$3:$T$258,MATCH(MOD(INDEX(Capacity!$V$3:$W$258,MATCH(INDEX($CF135:$HI135,1,$HN135),Capacity!$V$3:$V$258,0),2)+IN$65,255),Capacity!$S$3:$S$258,0),2)</f>
        <v>111</v>
      </c>
      <c r="IO136">
        <f>INDEX(Capacity!$S$3:$T$258,MATCH(MOD(INDEX(Capacity!$V$3:$W$258,MATCH(INDEX($CF135:$HI135,1,$HN135),Capacity!$V$3:$V$258,0),2)+IO$65,255),Capacity!$S$3:$S$258,0),2)</f>
        <v>40</v>
      </c>
      <c r="IP136">
        <f>INDEX(Capacity!$S$3:$T$258,MATCH(MOD(INDEX(Capacity!$V$3:$W$258,MATCH(INDEX($CF135:$HI135,1,$HN135),Capacity!$V$3:$V$258,0),2)+IP$65,255),Capacity!$S$3:$S$258,0),2)</f>
        <v>102</v>
      </c>
      <c r="IQ136">
        <f>INDEX(Capacity!$S$3:$T$258,MATCH(MOD(INDEX(Capacity!$V$3:$W$258,MATCH(INDEX($CF135:$HI135,1,$HN135),Capacity!$V$3:$V$258,0),2)+IQ$65,255),Capacity!$S$3:$S$258,0),2)</f>
        <v>243</v>
      </c>
    </row>
    <row r="137" spans="83:251" x14ac:dyDescent="0.25">
      <c r="CE137" s="7">
        <f t="shared" si="874"/>
        <v>72</v>
      </c>
      <c r="CF137">
        <f t="shared" si="737"/>
        <v>0</v>
      </c>
      <c r="CG137">
        <f t="shared" si="738"/>
        <v>0</v>
      </c>
      <c r="CH137">
        <f t="shared" si="739"/>
        <v>0</v>
      </c>
      <c r="CI137">
        <f t="shared" si="740"/>
        <v>0</v>
      </c>
      <c r="CJ137">
        <f t="shared" si="741"/>
        <v>0</v>
      </c>
      <c r="CK137">
        <f t="shared" si="742"/>
        <v>0</v>
      </c>
      <c r="CL137">
        <f t="shared" si="743"/>
        <v>0</v>
      </c>
      <c r="CM137">
        <f t="shared" si="744"/>
        <v>0</v>
      </c>
      <c r="CN137">
        <f t="shared" si="745"/>
        <v>0</v>
      </c>
      <c r="CO137">
        <f t="shared" si="746"/>
        <v>0</v>
      </c>
      <c r="CP137">
        <f t="shared" si="747"/>
        <v>0</v>
      </c>
      <c r="CQ137">
        <f t="shared" si="748"/>
        <v>0</v>
      </c>
      <c r="CR137">
        <f t="shared" si="749"/>
        <v>0</v>
      </c>
      <c r="CS137">
        <f t="shared" si="750"/>
        <v>0</v>
      </c>
      <c r="CT137">
        <f t="shared" si="751"/>
        <v>0</v>
      </c>
      <c r="CU137">
        <f t="shared" si="752"/>
        <v>0</v>
      </c>
      <c r="CV137">
        <f t="shared" si="753"/>
        <v>0</v>
      </c>
      <c r="CW137">
        <f t="shared" si="754"/>
        <v>0</v>
      </c>
      <c r="CX137">
        <f t="shared" si="755"/>
        <v>0</v>
      </c>
      <c r="CY137">
        <f t="shared" si="756"/>
        <v>0</v>
      </c>
      <c r="CZ137">
        <f t="shared" si="757"/>
        <v>0</v>
      </c>
      <c r="DA137">
        <f t="shared" si="758"/>
        <v>0</v>
      </c>
      <c r="DB137">
        <f t="shared" si="759"/>
        <v>0</v>
      </c>
      <c r="DC137">
        <f t="shared" si="760"/>
        <v>0</v>
      </c>
      <c r="DD137">
        <f t="shared" si="761"/>
        <v>0</v>
      </c>
      <c r="DE137">
        <f t="shared" si="762"/>
        <v>0</v>
      </c>
      <c r="DF137">
        <f t="shared" si="763"/>
        <v>0</v>
      </c>
      <c r="DG137">
        <f t="shared" si="764"/>
        <v>0</v>
      </c>
      <c r="DH137">
        <f t="shared" si="765"/>
        <v>0</v>
      </c>
      <c r="DI137">
        <f t="shared" si="766"/>
        <v>0</v>
      </c>
      <c r="DJ137">
        <f t="shared" si="767"/>
        <v>0</v>
      </c>
      <c r="DK137">
        <f t="shared" si="768"/>
        <v>0</v>
      </c>
      <c r="DL137">
        <f t="shared" si="769"/>
        <v>0</v>
      </c>
      <c r="DM137">
        <f t="shared" si="770"/>
        <v>0</v>
      </c>
      <c r="DN137">
        <f t="shared" si="771"/>
        <v>0</v>
      </c>
      <c r="DO137">
        <f t="shared" si="772"/>
        <v>0</v>
      </c>
      <c r="DP137">
        <f t="shared" si="773"/>
        <v>0</v>
      </c>
      <c r="DQ137">
        <f t="shared" si="774"/>
        <v>0</v>
      </c>
      <c r="DR137">
        <f t="shared" si="775"/>
        <v>0</v>
      </c>
      <c r="DS137">
        <f t="shared" si="776"/>
        <v>0</v>
      </c>
      <c r="DT137">
        <f t="shared" si="777"/>
        <v>0</v>
      </c>
      <c r="DU137">
        <f t="shared" si="778"/>
        <v>0</v>
      </c>
      <c r="DV137">
        <f t="shared" si="779"/>
        <v>0</v>
      </c>
      <c r="DW137">
        <f t="shared" si="780"/>
        <v>0</v>
      </c>
      <c r="DX137">
        <f t="shared" si="781"/>
        <v>0</v>
      </c>
      <c r="DY137">
        <f t="shared" si="782"/>
        <v>0</v>
      </c>
      <c r="DZ137">
        <f t="shared" si="783"/>
        <v>0</v>
      </c>
      <c r="EA137">
        <f t="shared" si="784"/>
        <v>0</v>
      </c>
      <c r="EB137">
        <f t="shared" si="785"/>
        <v>0</v>
      </c>
      <c r="EC137">
        <f t="shared" si="786"/>
        <v>0</v>
      </c>
      <c r="ED137">
        <f t="shared" si="787"/>
        <v>0</v>
      </c>
      <c r="EE137">
        <f t="shared" si="788"/>
        <v>0</v>
      </c>
      <c r="EF137">
        <f t="shared" si="789"/>
        <v>0</v>
      </c>
      <c r="EG137">
        <f t="shared" si="790"/>
        <v>0</v>
      </c>
      <c r="EH137">
        <f t="shared" si="791"/>
        <v>0</v>
      </c>
      <c r="EI137">
        <f t="shared" si="792"/>
        <v>0</v>
      </c>
      <c r="EJ137">
        <f t="shared" si="793"/>
        <v>0</v>
      </c>
      <c r="EK137">
        <f t="shared" si="794"/>
        <v>0</v>
      </c>
      <c r="EL137">
        <f t="shared" si="795"/>
        <v>0</v>
      </c>
      <c r="EM137">
        <f t="shared" si="796"/>
        <v>0</v>
      </c>
      <c r="EN137">
        <f t="shared" si="797"/>
        <v>0</v>
      </c>
      <c r="EO137">
        <f t="shared" si="798"/>
        <v>0</v>
      </c>
      <c r="EP137">
        <f t="shared" si="799"/>
        <v>0</v>
      </c>
      <c r="EQ137">
        <f t="shared" si="800"/>
        <v>0</v>
      </c>
      <c r="ER137">
        <f t="shared" si="801"/>
        <v>0</v>
      </c>
      <c r="ES137">
        <f t="shared" si="802"/>
        <v>0</v>
      </c>
      <c r="ET137">
        <f t="shared" si="803"/>
        <v>0</v>
      </c>
      <c r="EU137">
        <f t="shared" si="804"/>
        <v>0</v>
      </c>
      <c r="EV137">
        <f t="shared" si="805"/>
        <v>0</v>
      </c>
      <c r="EW137">
        <f t="shared" si="806"/>
        <v>0</v>
      </c>
      <c r="EX137">
        <f t="shared" si="807"/>
        <v>0</v>
      </c>
      <c r="EY137">
        <f t="shared" si="808"/>
        <v>0</v>
      </c>
      <c r="EZ137">
        <f t="shared" si="809"/>
        <v>97</v>
      </c>
      <c r="FA137">
        <f t="shared" si="810"/>
        <v>208</v>
      </c>
      <c r="FB137">
        <f t="shared" si="811"/>
        <v>25</v>
      </c>
      <c r="FC137">
        <f t="shared" si="812"/>
        <v>186</v>
      </c>
      <c r="FD137">
        <f t="shared" si="813"/>
        <v>82</v>
      </c>
      <c r="FE137">
        <f t="shared" si="814"/>
        <v>244</v>
      </c>
      <c r="FF137">
        <f t="shared" si="815"/>
        <v>181</v>
      </c>
      <c r="FG137">
        <f t="shared" si="816"/>
        <v>6</v>
      </c>
      <c r="FH137">
        <f t="shared" si="817"/>
        <v>164</v>
      </c>
      <c r="FI137">
        <f t="shared" si="818"/>
        <v>213</v>
      </c>
      <c r="FJ137">
        <f t="shared" si="819"/>
        <v>234</v>
      </c>
      <c r="FK137">
        <f t="shared" si="820"/>
        <v>31</v>
      </c>
      <c r="FL137">
        <f t="shared" si="821"/>
        <v>43</v>
      </c>
      <c r="FM137">
        <f t="shared" si="822"/>
        <v>36</v>
      </c>
      <c r="FN137">
        <f t="shared" si="823"/>
        <v>25</v>
      </c>
      <c r="FO137">
        <f t="shared" si="824"/>
        <v>2</v>
      </c>
      <c r="FP137">
        <f t="shared" si="825"/>
        <v>172</v>
      </c>
      <c r="FQ137">
        <f t="shared" si="826"/>
        <v>17</v>
      </c>
      <c r="FR137">
        <f t="shared" si="827"/>
        <v>57</v>
      </c>
      <c r="FS137">
        <f t="shared" si="828"/>
        <v>157</v>
      </c>
      <c r="FT137">
        <f t="shared" si="829"/>
        <v>210</v>
      </c>
      <c r="FU137">
        <f t="shared" si="830"/>
        <v>75</v>
      </c>
      <c r="FV137">
        <f t="shared" si="831"/>
        <v>251</v>
      </c>
      <c r="FW137">
        <f t="shared" si="832"/>
        <v>112</v>
      </c>
      <c r="FX137">
        <f t="shared" si="833"/>
        <v>152</v>
      </c>
      <c r="FY137">
        <f t="shared" si="834"/>
        <v>42</v>
      </c>
      <c r="FZ137">
        <f t="shared" si="835"/>
        <v>236</v>
      </c>
      <c r="GA137">
        <f t="shared" si="836"/>
        <v>17</v>
      </c>
      <c r="GB137">
        <f t="shared" si="837"/>
        <v>236</v>
      </c>
      <c r="GC137">
        <f t="shared" si="838"/>
        <v>17</v>
      </c>
      <c r="GD137">
        <f t="shared" si="839"/>
        <v>236</v>
      </c>
      <c r="GE137">
        <f t="shared" si="840"/>
        <v>17</v>
      </c>
      <c r="GF137">
        <f t="shared" si="841"/>
        <v>236</v>
      </c>
      <c r="GG137">
        <f t="shared" si="842"/>
        <v>17</v>
      </c>
      <c r="GH137">
        <f t="shared" si="843"/>
        <v>236</v>
      </c>
      <c r="GI137">
        <f t="shared" si="844"/>
        <v>17</v>
      </c>
      <c r="GJ137">
        <f t="shared" si="845"/>
        <v>0</v>
      </c>
      <c r="GK137">
        <f t="shared" si="846"/>
        <v>0</v>
      </c>
      <c r="GL137">
        <f t="shared" si="847"/>
        <v>0</v>
      </c>
      <c r="GM137">
        <f t="shared" si="848"/>
        <v>0</v>
      </c>
      <c r="GN137">
        <f t="shared" si="849"/>
        <v>0</v>
      </c>
      <c r="GO137">
        <f t="shared" si="850"/>
        <v>0</v>
      </c>
      <c r="GP137">
        <f t="shared" si="851"/>
        <v>0</v>
      </c>
      <c r="GQ137">
        <f t="shared" si="852"/>
        <v>0</v>
      </c>
      <c r="GR137">
        <f t="shared" si="853"/>
        <v>0</v>
      </c>
      <c r="GS137">
        <f t="shared" si="854"/>
        <v>0</v>
      </c>
      <c r="GT137">
        <f t="shared" si="855"/>
        <v>0</v>
      </c>
      <c r="GU137">
        <f t="shared" si="856"/>
        <v>0</v>
      </c>
      <c r="GV137">
        <f t="shared" si="857"/>
        <v>0</v>
      </c>
      <c r="GW137">
        <f t="shared" si="858"/>
        <v>0</v>
      </c>
      <c r="GX137">
        <f t="shared" si="859"/>
        <v>0</v>
      </c>
      <c r="GY137">
        <f t="shared" si="860"/>
        <v>0</v>
      </c>
      <c r="GZ137">
        <f t="shared" si="861"/>
        <v>0</v>
      </c>
      <c r="HA137">
        <f t="shared" si="862"/>
        <v>0</v>
      </c>
      <c r="HB137">
        <f t="shared" si="863"/>
        <v>0</v>
      </c>
      <c r="HC137">
        <f t="shared" si="864"/>
        <v>0</v>
      </c>
      <c r="HD137">
        <f t="shared" si="865"/>
        <v>0</v>
      </c>
      <c r="HE137">
        <f t="shared" si="866"/>
        <v>0</v>
      </c>
      <c r="HF137">
        <f t="shared" si="867"/>
        <v>0</v>
      </c>
      <c r="HG137">
        <f t="shared" si="868"/>
        <v>0</v>
      </c>
      <c r="HH137">
        <f t="shared" si="869"/>
        <v>0</v>
      </c>
      <c r="HI137">
        <f t="shared" si="870"/>
        <v>0</v>
      </c>
      <c r="HK137" s="59" t="str">
        <f t="shared" si="875"/>
        <v/>
      </c>
      <c r="HN137">
        <f t="shared" si="872"/>
        <v>73</v>
      </c>
      <c r="HO137">
        <f t="shared" si="873"/>
        <v>62</v>
      </c>
      <c r="HQ137">
        <f>INDEX(Capacity!$S$3:$T$258,MATCH(MOD(INDEX(Capacity!$V$3:$W$258,MATCH(INDEX($CF136:$HI136,1,$HN136),Capacity!$V$3:$V$258,0),2)+HQ$65,255),Capacity!$S$3:$S$258,0),2)</f>
        <v>5</v>
      </c>
      <c r="HR137">
        <f>INDEX(Capacity!$S$3:$T$258,MATCH(MOD(INDEX(Capacity!$V$3:$W$258,MATCH(INDEX($CF136:$HI136,1,$HN136),Capacity!$V$3:$V$258,0),2)+HR$65,255),Capacity!$S$3:$S$258,0),2)</f>
        <v>9</v>
      </c>
      <c r="HS137">
        <f>INDEX(Capacity!$S$3:$T$258,MATCH(MOD(INDEX(Capacity!$V$3:$W$258,MATCH(INDEX($CF136:$HI136,1,$HN136),Capacity!$V$3:$V$258,0),2)+HS$65,255),Capacity!$S$3:$S$258,0),2)</f>
        <v>255</v>
      </c>
      <c r="HT137">
        <f>INDEX(Capacity!$S$3:$T$258,MATCH(MOD(INDEX(Capacity!$V$3:$W$258,MATCH(INDEX($CF136:$HI136,1,$HN136),Capacity!$V$3:$V$258,0),2)+HT$65,255),Capacity!$S$3:$S$258,0),2)</f>
        <v>81</v>
      </c>
      <c r="HU137">
        <f>INDEX(Capacity!$S$3:$T$258,MATCH(MOD(INDEX(Capacity!$V$3:$W$258,MATCH(INDEX($CF136:$HI136,1,$HN136),Capacity!$V$3:$V$258,0),2)+HU$65,255),Capacity!$S$3:$S$258,0),2)</f>
        <v>20</v>
      </c>
      <c r="HV137">
        <f>INDEX(Capacity!$S$3:$T$258,MATCH(MOD(INDEX(Capacity!$V$3:$W$258,MATCH(INDEX($CF136:$HI136,1,$HN136),Capacity!$V$3:$V$258,0),2)+HV$65,255),Capacity!$S$3:$S$258,0),2)</f>
        <v>146</v>
      </c>
      <c r="HW137">
        <f>INDEX(Capacity!$S$3:$T$258,MATCH(MOD(INDEX(Capacity!$V$3:$W$258,MATCH(INDEX($CF136:$HI136,1,$HN136),Capacity!$V$3:$V$258,0),2)+HW$65,255),Capacity!$S$3:$S$258,0),2)</f>
        <v>247</v>
      </c>
      <c r="HX137">
        <f>INDEX(Capacity!$S$3:$T$258,MATCH(MOD(INDEX(Capacity!$V$3:$W$258,MATCH(INDEX($CF136:$HI136,1,$HN136),Capacity!$V$3:$V$258,0),2)+HX$65,255),Capacity!$S$3:$S$258,0),2)</f>
        <v>252</v>
      </c>
      <c r="HY137">
        <f>INDEX(Capacity!$S$3:$T$258,MATCH(MOD(INDEX(Capacity!$V$3:$W$258,MATCH(INDEX($CF136:$HI136,1,$HN136),Capacity!$V$3:$V$258,0),2)+HY$65,255),Capacity!$S$3:$S$258,0),2)</f>
        <v>194</v>
      </c>
      <c r="HZ137">
        <f>INDEX(Capacity!$S$3:$T$258,MATCH(MOD(INDEX(Capacity!$V$3:$W$258,MATCH(INDEX($CF136:$HI136,1,$HN136),Capacity!$V$3:$V$258,0),2)+HZ$65,255),Capacity!$S$3:$S$258,0),2)</f>
        <v>100</v>
      </c>
      <c r="IA137">
        <f>INDEX(Capacity!$S$3:$T$258,MATCH(MOD(INDEX(Capacity!$V$3:$W$258,MATCH(INDEX($CF136:$HI136,1,$HN136),Capacity!$V$3:$V$258,0),2)+IA$65,255),Capacity!$S$3:$S$258,0),2)</f>
        <v>216</v>
      </c>
      <c r="IB137">
        <f>INDEX(Capacity!$S$3:$T$258,MATCH(MOD(INDEX(Capacity!$V$3:$W$258,MATCH(INDEX($CF136:$HI136,1,$HN136),Capacity!$V$3:$V$258,0),2)+IB$65,255),Capacity!$S$3:$S$258,0),2)</f>
        <v>209</v>
      </c>
      <c r="IC137">
        <f>INDEX(Capacity!$S$3:$T$258,MATCH(MOD(INDEX(Capacity!$V$3:$W$258,MATCH(INDEX($CF136:$HI136,1,$HN136),Capacity!$V$3:$V$258,0),2)+IC$65,255),Capacity!$S$3:$S$258,0),2)</f>
        <v>120</v>
      </c>
      <c r="ID137">
        <f>INDEX(Capacity!$S$3:$T$258,MATCH(MOD(INDEX(Capacity!$V$3:$W$258,MATCH(INDEX($CF136:$HI136,1,$HN136),Capacity!$V$3:$V$258,0),2)+ID$65,255),Capacity!$S$3:$S$258,0),2)</f>
        <v>239</v>
      </c>
      <c r="IE137">
        <f>INDEX(Capacity!$S$3:$T$258,MATCH(MOD(INDEX(Capacity!$V$3:$W$258,MATCH(INDEX($CF136:$HI136,1,$HN136),Capacity!$V$3:$V$258,0),2)+IE$65,255),Capacity!$S$3:$S$258,0),2)</f>
        <v>136</v>
      </c>
      <c r="IF137">
        <f>INDEX(Capacity!$S$3:$T$258,MATCH(MOD(INDEX(Capacity!$V$3:$W$258,MATCH(INDEX($CF136:$HI136,1,$HN136),Capacity!$V$3:$V$258,0),2)+IF$65,255),Capacity!$S$3:$S$258,0),2)</f>
        <v>178</v>
      </c>
      <c r="IG137">
        <f>INDEX(Capacity!$S$3:$T$258,MATCH(MOD(INDEX(Capacity!$V$3:$W$258,MATCH(INDEX($CF136:$HI136,1,$HN136),Capacity!$V$3:$V$258,0),2)+IG$65,255),Capacity!$S$3:$S$258,0),2)</f>
        <v>188</v>
      </c>
      <c r="IH137">
        <f>INDEX(Capacity!$S$3:$T$258,MATCH(MOD(INDEX(Capacity!$V$3:$W$258,MATCH(INDEX($CF136:$HI136,1,$HN136),Capacity!$V$3:$V$258,0),2)+IH$65,255),Capacity!$S$3:$S$258,0),2)</f>
        <v>106</v>
      </c>
      <c r="II137">
        <f>INDEX(Capacity!$S$3:$T$258,MATCH(MOD(INDEX(Capacity!$V$3:$W$258,MATCH(INDEX($CF136:$HI136,1,$HN136),Capacity!$V$3:$V$258,0),2)+II$65,255),Capacity!$S$3:$S$258,0),2)</f>
        <v>130</v>
      </c>
      <c r="IJ137">
        <f>INDEX(Capacity!$S$3:$T$258,MATCH(MOD(INDEX(Capacity!$V$3:$W$258,MATCH(INDEX($CF136:$HI136,1,$HN136),Capacity!$V$3:$V$258,0),2)+IJ$65,255),Capacity!$S$3:$S$258,0),2)</f>
        <v>161</v>
      </c>
      <c r="IK137">
        <f>INDEX(Capacity!$S$3:$T$258,MATCH(MOD(INDEX(Capacity!$V$3:$W$258,MATCH(INDEX($CF136:$HI136,1,$HN136),Capacity!$V$3:$V$258,0),2)+IK$65,255),Capacity!$S$3:$S$258,0),2)</f>
        <v>73</v>
      </c>
      <c r="IL137">
        <f>INDEX(Capacity!$S$3:$T$258,MATCH(MOD(INDEX(Capacity!$V$3:$W$258,MATCH(INDEX($CF136:$HI136,1,$HN136),Capacity!$V$3:$V$258,0),2)+IL$65,255),Capacity!$S$3:$S$258,0),2)</f>
        <v>67</v>
      </c>
      <c r="IM137">
        <f>INDEX(Capacity!$S$3:$T$258,MATCH(MOD(INDEX(Capacity!$V$3:$W$258,MATCH(INDEX($CF136:$HI136,1,$HN136),Capacity!$V$3:$V$258,0),2)+IM$65,255),Capacity!$S$3:$S$258,0),2)</f>
        <v>234</v>
      </c>
      <c r="IN137">
        <f>INDEX(Capacity!$S$3:$T$258,MATCH(MOD(INDEX(Capacity!$V$3:$W$258,MATCH(INDEX($CF136:$HI136,1,$HN136),Capacity!$V$3:$V$258,0),2)+IN$65,255),Capacity!$S$3:$S$258,0),2)</f>
        <v>224</v>
      </c>
      <c r="IO137">
        <f>INDEX(Capacity!$S$3:$T$258,MATCH(MOD(INDEX(Capacity!$V$3:$W$258,MATCH(INDEX($CF136:$HI136,1,$HN136),Capacity!$V$3:$V$258,0),2)+IO$65,255),Capacity!$S$3:$S$258,0),2)</f>
        <v>100</v>
      </c>
      <c r="IP137">
        <f>INDEX(Capacity!$S$3:$T$258,MATCH(MOD(INDEX(Capacity!$V$3:$W$258,MATCH(INDEX($CF136:$HI136,1,$HN136),Capacity!$V$3:$V$258,0),2)+IP$65,255),Capacity!$S$3:$S$258,0),2)</f>
        <v>135</v>
      </c>
      <c r="IQ137">
        <f>INDEX(Capacity!$S$3:$T$258,MATCH(MOD(INDEX(Capacity!$V$3:$W$258,MATCH(INDEX($CF136:$HI136,1,$HN136),Capacity!$V$3:$V$258,0),2)+IQ$65,255),Capacity!$S$3:$S$258,0),2)</f>
        <v>59</v>
      </c>
    </row>
    <row r="138" spans="83:251" x14ac:dyDescent="0.25">
      <c r="CE138" s="7">
        <f t="shared" si="874"/>
        <v>73</v>
      </c>
      <c r="CF138">
        <f t="shared" si="737"/>
        <v>0</v>
      </c>
      <c r="CG138">
        <f t="shared" si="738"/>
        <v>0</v>
      </c>
      <c r="CH138">
        <f t="shared" si="739"/>
        <v>0</v>
      </c>
      <c r="CI138">
        <f t="shared" si="740"/>
        <v>0</v>
      </c>
      <c r="CJ138">
        <f t="shared" si="741"/>
        <v>0</v>
      </c>
      <c r="CK138">
        <f t="shared" si="742"/>
        <v>0</v>
      </c>
      <c r="CL138">
        <f t="shared" si="743"/>
        <v>0</v>
      </c>
      <c r="CM138">
        <f t="shared" si="744"/>
        <v>0</v>
      </c>
      <c r="CN138">
        <f t="shared" si="745"/>
        <v>0</v>
      </c>
      <c r="CO138">
        <f t="shared" si="746"/>
        <v>0</v>
      </c>
      <c r="CP138">
        <f t="shared" si="747"/>
        <v>0</v>
      </c>
      <c r="CQ138">
        <f t="shared" si="748"/>
        <v>0</v>
      </c>
      <c r="CR138">
        <f t="shared" si="749"/>
        <v>0</v>
      </c>
      <c r="CS138">
        <f t="shared" si="750"/>
        <v>0</v>
      </c>
      <c r="CT138">
        <f t="shared" si="751"/>
        <v>0</v>
      </c>
      <c r="CU138">
        <f t="shared" si="752"/>
        <v>0</v>
      </c>
      <c r="CV138">
        <f t="shared" si="753"/>
        <v>0</v>
      </c>
      <c r="CW138">
        <f t="shared" si="754"/>
        <v>0</v>
      </c>
      <c r="CX138">
        <f t="shared" si="755"/>
        <v>0</v>
      </c>
      <c r="CY138">
        <f t="shared" si="756"/>
        <v>0</v>
      </c>
      <c r="CZ138">
        <f t="shared" si="757"/>
        <v>0</v>
      </c>
      <c r="DA138">
        <f t="shared" si="758"/>
        <v>0</v>
      </c>
      <c r="DB138">
        <f t="shared" si="759"/>
        <v>0</v>
      </c>
      <c r="DC138">
        <f t="shared" si="760"/>
        <v>0</v>
      </c>
      <c r="DD138">
        <f t="shared" si="761"/>
        <v>0</v>
      </c>
      <c r="DE138">
        <f t="shared" si="762"/>
        <v>0</v>
      </c>
      <c r="DF138">
        <f t="shared" si="763"/>
        <v>0</v>
      </c>
      <c r="DG138">
        <f t="shared" si="764"/>
        <v>0</v>
      </c>
      <c r="DH138">
        <f t="shared" si="765"/>
        <v>0</v>
      </c>
      <c r="DI138">
        <f t="shared" si="766"/>
        <v>0</v>
      </c>
      <c r="DJ138">
        <f t="shared" si="767"/>
        <v>0</v>
      </c>
      <c r="DK138">
        <f t="shared" si="768"/>
        <v>0</v>
      </c>
      <c r="DL138">
        <f t="shared" si="769"/>
        <v>0</v>
      </c>
      <c r="DM138">
        <f t="shared" si="770"/>
        <v>0</v>
      </c>
      <c r="DN138">
        <f t="shared" si="771"/>
        <v>0</v>
      </c>
      <c r="DO138">
        <f t="shared" si="772"/>
        <v>0</v>
      </c>
      <c r="DP138">
        <f t="shared" si="773"/>
        <v>0</v>
      </c>
      <c r="DQ138">
        <f t="shared" si="774"/>
        <v>0</v>
      </c>
      <c r="DR138">
        <f t="shared" si="775"/>
        <v>0</v>
      </c>
      <c r="DS138">
        <f t="shared" si="776"/>
        <v>0</v>
      </c>
      <c r="DT138">
        <f t="shared" si="777"/>
        <v>0</v>
      </c>
      <c r="DU138">
        <f t="shared" si="778"/>
        <v>0</v>
      </c>
      <c r="DV138">
        <f t="shared" si="779"/>
        <v>0</v>
      </c>
      <c r="DW138">
        <f t="shared" si="780"/>
        <v>0</v>
      </c>
      <c r="DX138">
        <f t="shared" si="781"/>
        <v>0</v>
      </c>
      <c r="DY138">
        <f t="shared" si="782"/>
        <v>0</v>
      </c>
      <c r="DZ138">
        <f t="shared" si="783"/>
        <v>0</v>
      </c>
      <c r="EA138">
        <f t="shared" si="784"/>
        <v>0</v>
      </c>
      <c r="EB138">
        <f t="shared" si="785"/>
        <v>0</v>
      </c>
      <c r="EC138">
        <f t="shared" si="786"/>
        <v>0</v>
      </c>
      <c r="ED138">
        <f t="shared" si="787"/>
        <v>0</v>
      </c>
      <c r="EE138">
        <f t="shared" si="788"/>
        <v>0</v>
      </c>
      <c r="EF138">
        <f t="shared" si="789"/>
        <v>0</v>
      </c>
      <c r="EG138">
        <f t="shared" si="790"/>
        <v>0</v>
      </c>
      <c r="EH138">
        <f t="shared" si="791"/>
        <v>0</v>
      </c>
      <c r="EI138">
        <f t="shared" si="792"/>
        <v>0</v>
      </c>
      <c r="EJ138">
        <f t="shared" si="793"/>
        <v>0</v>
      </c>
      <c r="EK138">
        <f t="shared" si="794"/>
        <v>0</v>
      </c>
      <c r="EL138">
        <f t="shared" si="795"/>
        <v>0</v>
      </c>
      <c r="EM138">
        <f t="shared" si="796"/>
        <v>0</v>
      </c>
      <c r="EN138">
        <f t="shared" si="797"/>
        <v>0</v>
      </c>
      <c r="EO138">
        <f t="shared" si="798"/>
        <v>0</v>
      </c>
      <c r="EP138">
        <f t="shared" si="799"/>
        <v>0</v>
      </c>
      <c r="EQ138">
        <f t="shared" si="800"/>
        <v>0</v>
      </c>
      <c r="ER138">
        <f t="shared" si="801"/>
        <v>0</v>
      </c>
      <c r="ES138">
        <f t="shared" si="802"/>
        <v>0</v>
      </c>
      <c r="ET138">
        <f t="shared" si="803"/>
        <v>0</v>
      </c>
      <c r="EU138">
        <f t="shared" si="804"/>
        <v>0</v>
      </c>
      <c r="EV138">
        <f t="shared" si="805"/>
        <v>0</v>
      </c>
      <c r="EW138">
        <f t="shared" si="806"/>
        <v>0</v>
      </c>
      <c r="EX138">
        <f t="shared" si="807"/>
        <v>0</v>
      </c>
      <c r="EY138">
        <f t="shared" si="808"/>
        <v>0</v>
      </c>
      <c r="EZ138">
        <f t="shared" si="809"/>
        <v>0</v>
      </c>
      <c r="FA138">
        <f t="shared" si="810"/>
        <v>198</v>
      </c>
      <c r="FB138">
        <f t="shared" si="811"/>
        <v>88</v>
      </c>
      <c r="FC138">
        <f t="shared" si="812"/>
        <v>168</v>
      </c>
      <c r="FD138">
        <f t="shared" si="813"/>
        <v>203</v>
      </c>
      <c r="FE138">
        <f t="shared" si="814"/>
        <v>17</v>
      </c>
      <c r="FF138">
        <f t="shared" si="815"/>
        <v>174</v>
      </c>
      <c r="FG138">
        <f t="shared" si="816"/>
        <v>147</v>
      </c>
      <c r="FH138">
        <f t="shared" si="817"/>
        <v>31</v>
      </c>
      <c r="FI138">
        <f t="shared" si="818"/>
        <v>103</v>
      </c>
      <c r="FJ138">
        <f t="shared" si="819"/>
        <v>39</v>
      </c>
      <c r="FK138">
        <f t="shared" si="820"/>
        <v>196</v>
      </c>
      <c r="FL138">
        <f t="shared" si="821"/>
        <v>90</v>
      </c>
      <c r="FM138">
        <f t="shared" si="822"/>
        <v>209</v>
      </c>
      <c r="FN138">
        <f t="shared" si="823"/>
        <v>138</v>
      </c>
      <c r="FO138">
        <f t="shared" si="824"/>
        <v>146</v>
      </c>
      <c r="FP138">
        <f t="shared" si="825"/>
        <v>211</v>
      </c>
      <c r="FQ138">
        <f t="shared" si="826"/>
        <v>76</v>
      </c>
      <c r="FR138">
        <f t="shared" si="827"/>
        <v>104</v>
      </c>
      <c r="FS138">
        <f t="shared" si="828"/>
        <v>109</v>
      </c>
      <c r="FT138">
        <f t="shared" si="829"/>
        <v>46</v>
      </c>
      <c r="FU138">
        <f t="shared" si="830"/>
        <v>117</v>
      </c>
      <c r="FV138">
        <f t="shared" si="831"/>
        <v>111</v>
      </c>
      <c r="FW138">
        <f t="shared" si="832"/>
        <v>38</v>
      </c>
      <c r="FX138">
        <f t="shared" si="833"/>
        <v>42</v>
      </c>
      <c r="FY138">
        <f t="shared" si="834"/>
        <v>26</v>
      </c>
      <c r="FZ138">
        <f t="shared" si="835"/>
        <v>163</v>
      </c>
      <c r="GA138">
        <f t="shared" si="836"/>
        <v>17</v>
      </c>
      <c r="GB138">
        <f t="shared" si="837"/>
        <v>236</v>
      </c>
      <c r="GC138">
        <f t="shared" si="838"/>
        <v>17</v>
      </c>
      <c r="GD138">
        <f t="shared" si="839"/>
        <v>236</v>
      </c>
      <c r="GE138">
        <f t="shared" si="840"/>
        <v>17</v>
      </c>
      <c r="GF138">
        <f t="shared" si="841"/>
        <v>236</v>
      </c>
      <c r="GG138">
        <f t="shared" si="842"/>
        <v>17</v>
      </c>
      <c r="GH138">
        <f t="shared" si="843"/>
        <v>236</v>
      </c>
      <c r="GI138">
        <f t="shared" si="844"/>
        <v>17</v>
      </c>
      <c r="GJ138">
        <f t="shared" si="845"/>
        <v>0</v>
      </c>
      <c r="GK138">
        <f t="shared" si="846"/>
        <v>0</v>
      </c>
      <c r="GL138">
        <f t="shared" si="847"/>
        <v>0</v>
      </c>
      <c r="GM138">
        <f t="shared" si="848"/>
        <v>0</v>
      </c>
      <c r="GN138">
        <f t="shared" si="849"/>
        <v>0</v>
      </c>
      <c r="GO138">
        <f t="shared" si="850"/>
        <v>0</v>
      </c>
      <c r="GP138">
        <f t="shared" si="851"/>
        <v>0</v>
      </c>
      <c r="GQ138">
        <f t="shared" si="852"/>
        <v>0</v>
      </c>
      <c r="GR138">
        <f t="shared" si="853"/>
        <v>0</v>
      </c>
      <c r="GS138">
        <f t="shared" si="854"/>
        <v>0</v>
      </c>
      <c r="GT138">
        <f t="shared" si="855"/>
        <v>0</v>
      </c>
      <c r="GU138">
        <f t="shared" si="856"/>
        <v>0</v>
      </c>
      <c r="GV138">
        <f t="shared" si="857"/>
        <v>0</v>
      </c>
      <c r="GW138">
        <f t="shared" si="858"/>
        <v>0</v>
      </c>
      <c r="GX138">
        <f t="shared" si="859"/>
        <v>0</v>
      </c>
      <c r="GY138">
        <f t="shared" si="860"/>
        <v>0</v>
      </c>
      <c r="GZ138">
        <f t="shared" si="861"/>
        <v>0</v>
      </c>
      <c r="HA138">
        <f t="shared" si="862"/>
        <v>0</v>
      </c>
      <c r="HB138">
        <f t="shared" si="863"/>
        <v>0</v>
      </c>
      <c r="HC138">
        <f t="shared" si="864"/>
        <v>0</v>
      </c>
      <c r="HD138">
        <f t="shared" si="865"/>
        <v>0</v>
      </c>
      <c r="HE138">
        <f t="shared" si="866"/>
        <v>0</v>
      </c>
      <c r="HF138">
        <f t="shared" si="867"/>
        <v>0</v>
      </c>
      <c r="HG138">
        <f t="shared" si="868"/>
        <v>0</v>
      </c>
      <c r="HH138">
        <f t="shared" si="869"/>
        <v>0</v>
      </c>
      <c r="HI138">
        <f t="shared" si="870"/>
        <v>0</v>
      </c>
      <c r="HK138" s="59" t="str">
        <f t="shared" si="875"/>
        <v/>
      </c>
      <c r="HN138">
        <f t="shared" si="872"/>
        <v>74</v>
      </c>
      <c r="HO138">
        <f t="shared" si="873"/>
        <v>61</v>
      </c>
      <c r="HQ138">
        <f>INDEX(Capacity!$S$3:$T$258,MATCH(MOD(INDEX(Capacity!$V$3:$W$258,MATCH(INDEX($CF137:$HI137,1,$HN137),Capacity!$V$3:$V$258,0),2)+HQ$65,255),Capacity!$S$3:$S$258,0),2)</f>
        <v>97</v>
      </c>
      <c r="HR138">
        <f>INDEX(Capacity!$S$3:$T$258,MATCH(MOD(INDEX(Capacity!$V$3:$W$258,MATCH(INDEX($CF137:$HI137,1,$HN137),Capacity!$V$3:$V$258,0),2)+HR$65,255),Capacity!$S$3:$S$258,0),2)</f>
        <v>22</v>
      </c>
      <c r="HS138">
        <f>INDEX(Capacity!$S$3:$T$258,MATCH(MOD(INDEX(Capacity!$V$3:$W$258,MATCH(INDEX($CF137:$HI137,1,$HN137),Capacity!$V$3:$V$258,0),2)+HS$65,255),Capacity!$S$3:$S$258,0),2)</f>
        <v>65</v>
      </c>
      <c r="HT138">
        <f>INDEX(Capacity!$S$3:$T$258,MATCH(MOD(INDEX(Capacity!$V$3:$W$258,MATCH(INDEX($CF137:$HI137,1,$HN137),Capacity!$V$3:$V$258,0),2)+HT$65,255),Capacity!$S$3:$S$258,0),2)</f>
        <v>18</v>
      </c>
      <c r="HU138">
        <f>INDEX(Capacity!$S$3:$T$258,MATCH(MOD(INDEX(Capacity!$V$3:$W$258,MATCH(INDEX($CF137:$HI137,1,$HN137),Capacity!$V$3:$V$258,0),2)+HU$65,255),Capacity!$S$3:$S$258,0),2)</f>
        <v>153</v>
      </c>
      <c r="HV138">
        <f>INDEX(Capacity!$S$3:$T$258,MATCH(MOD(INDEX(Capacity!$V$3:$W$258,MATCH(INDEX($CF137:$HI137,1,$HN137),Capacity!$V$3:$V$258,0),2)+HV$65,255),Capacity!$S$3:$S$258,0),2)</f>
        <v>229</v>
      </c>
      <c r="HW138">
        <f>INDEX(Capacity!$S$3:$T$258,MATCH(MOD(INDEX(Capacity!$V$3:$W$258,MATCH(INDEX($CF137:$HI137,1,$HN137),Capacity!$V$3:$V$258,0),2)+HW$65,255),Capacity!$S$3:$S$258,0),2)</f>
        <v>27</v>
      </c>
      <c r="HX138">
        <f>INDEX(Capacity!$S$3:$T$258,MATCH(MOD(INDEX(Capacity!$V$3:$W$258,MATCH(INDEX($CF137:$HI137,1,$HN137),Capacity!$V$3:$V$258,0),2)+HX$65,255),Capacity!$S$3:$S$258,0),2)</f>
        <v>149</v>
      </c>
      <c r="HY138">
        <f>INDEX(Capacity!$S$3:$T$258,MATCH(MOD(INDEX(Capacity!$V$3:$W$258,MATCH(INDEX($CF137:$HI137,1,$HN137),Capacity!$V$3:$V$258,0),2)+HY$65,255),Capacity!$S$3:$S$258,0),2)</f>
        <v>187</v>
      </c>
      <c r="HZ138">
        <f>INDEX(Capacity!$S$3:$T$258,MATCH(MOD(INDEX(Capacity!$V$3:$W$258,MATCH(INDEX($CF137:$HI137,1,$HN137),Capacity!$V$3:$V$258,0),2)+HZ$65,255),Capacity!$S$3:$S$258,0),2)</f>
        <v>178</v>
      </c>
      <c r="IA138">
        <f>INDEX(Capacity!$S$3:$T$258,MATCH(MOD(INDEX(Capacity!$V$3:$W$258,MATCH(INDEX($CF137:$HI137,1,$HN137),Capacity!$V$3:$V$258,0),2)+IA$65,255),Capacity!$S$3:$S$258,0),2)</f>
        <v>205</v>
      </c>
      <c r="IB138">
        <f>INDEX(Capacity!$S$3:$T$258,MATCH(MOD(INDEX(Capacity!$V$3:$W$258,MATCH(INDEX($CF137:$HI137,1,$HN137),Capacity!$V$3:$V$258,0),2)+IB$65,255),Capacity!$S$3:$S$258,0),2)</f>
        <v>219</v>
      </c>
      <c r="IC138">
        <f>INDEX(Capacity!$S$3:$T$258,MATCH(MOD(INDEX(Capacity!$V$3:$W$258,MATCH(INDEX($CF137:$HI137,1,$HN137),Capacity!$V$3:$V$258,0),2)+IC$65,255),Capacity!$S$3:$S$258,0),2)</f>
        <v>113</v>
      </c>
      <c r="ID138">
        <f>INDEX(Capacity!$S$3:$T$258,MATCH(MOD(INDEX(Capacity!$V$3:$W$258,MATCH(INDEX($CF137:$HI137,1,$HN137),Capacity!$V$3:$V$258,0),2)+ID$65,255),Capacity!$S$3:$S$258,0),2)</f>
        <v>245</v>
      </c>
      <c r="IE138">
        <f>INDEX(Capacity!$S$3:$T$258,MATCH(MOD(INDEX(Capacity!$V$3:$W$258,MATCH(INDEX($CF137:$HI137,1,$HN137),Capacity!$V$3:$V$258,0),2)+IE$65,255),Capacity!$S$3:$S$258,0),2)</f>
        <v>147</v>
      </c>
      <c r="IF138">
        <f>INDEX(Capacity!$S$3:$T$258,MATCH(MOD(INDEX(Capacity!$V$3:$W$258,MATCH(INDEX($CF137:$HI137,1,$HN137),Capacity!$V$3:$V$258,0),2)+IF$65,255),Capacity!$S$3:$S$258,0),2)</f>
        <v>144</v>
      </c>
      <c r="IG138">
        <f>INDEX(Capacity!$S$3:$T$258,MATCH(MOD(INDEX(Capacity!$V$3:$W$258,MATCH(INDEX($CF137:$HI137,1,$HN137),Capacity!$V$3:$V$258,0),2)+IG$65,255),Capacity!$S$3:$S$258,0),2)</f>
        <v>127</v>
      </c>
      <c r="IH138">
        <f>INDEX(Capacity!$S$3:$T$258,MATCH(MOD(INDEX(Capacity!$V$3:$W$258,MATCH(INDEX($CF137:$HI137,1,$HN137),Capacity!$V$3:$V$258,0),2)+IH$65,255),Capacity!$S$3:$S$258,0),2)</f>
        <v>93</v>
      </c>
      <c r="II138">
        <f>INDEX(Capacity!$S$3:$T$258,MATCH(MOD(INDEX(Capacity!$V$3:$W$258,MATCH(INDEX($CF137:$HI137,1,$HN137),Capacity!$V$3:$V$258,0),2)+II$65,255),Capacity!$S$3:$S$258,0),2)</f>
        <v>81</v>
      </c>
      <c r="IJ138">
        <f>INDEX(Capacity!$S$3:$T$258,MATCH(MOD(INDEX(Capacity!$V$3:$W$258,MATCH(INDEX($CF137:$HI137,1,$HN137),Capacity!$V$3:$V$258,0),2)+IJ$65,255),Capacity!$S$3:$S$258,0),2)</f>
        <v>240</v>
      </c>
      <c r="IK138">
        <f>INDEX(Capacity!$S$3:$T$258,MATCH(MOD(INDEX(Capacity!$V$3:$W$258,MATCH(INDEX($CF137:$HI137,1,$HN137),Capacity!$V$3:$V$258,0),2)+IK$65,255),Capacity!$S$3:$S$258,0),2)</f>
        <v>252</v>
      </c>
      <c r="IL138">
        <f>INDEX(Capacity!$S$3:$T$258,MATCH(MOD(INDEX(Capacity!$V$3:$W$258,MATCH(INDEX($CF137:$HI137,1,$HN137),Capacity!$V$3:$V$258,0),2)+IL$65,255),Capacity!$S$3:$S$258,0),2)</f>
        <v>62</v>
      </c>
      <c r="IM138">
        <f>INDEX(Capacity!$S$3:$T$258,MATCH(MOD(INDEX(Capacity!$V$3:$W$258,MATCH(INDEX($CF137:$HI137,1,$HN137),Capacity!$V$3:$V$258,0),2)+IM$65,255),Capacity!$S$3:$S$258,0),2)</f>
        <v>148</v>
      </c>
      <c r="IN138">
        <f>INDEX(Capacity!$S$3:$T$258,MATCH(MOD(INDEX(Capacity!$V$3:$W$258,MATCH(INDEX($CF137:$HI137,1,$HN137),Capacity!$V$3:$V$258,0),2)+IN$65,255),Capacity!$S$3:$S$258,0),2)</f>
        <v>86</v>
      </c>
      <c r="IO138">
        <f>INDEX(Capacity!$S$3:$T$258,MATCH(MOD(INDEX(Capacity!$V$3:$W$258,MATCH(INDEX($CF137:$HI137,1,$HN137),Capacity!$V$3:$V$258,0),2)+IO$65,255),Capacity!$S$3:$S$258,0),2)</f>
        <v>178</v>
      </c>
      <c r="IP138">
        <f>INDEX(Capacity!$S$3:$T$258,MATCH(MOD(INDEX(Capacity!$V$3:$W$258,MATCH(INDEX($CF137:$HI137,1,$HN137),Capacity!$V$3:$V$258,0),2)+IP$65,255),Capacity!$S$3:$S$258,0),2)</f>
        <v>48</v>
      </c>
      <c r="IQ138">
        <f>INDEX(Capacity!$S$3:$T$258,MATCH(MOD(INDEX(Capacity!$V$3:$W$258,MATCH(INDEX($CF137:$HI137,1,$HN137),Capacity!$V$3:$V$258,0),2)+IQ$65,255),Capacity!$S$3:$S$258,0),2)</f>
        <v>79</v>
      </c>
    </row>
    <row r="139" spans="83:251" x14ac:dyDescent="0.25">
      <c r="CE139" s="7">
        <f t="shared" si="874"/>
        <v>74</v>
      </c>
      <c r="CF139">
        <f t="shared" si="737"/>
        <v>0</v>
      </c>
      <c r="CG139">
        <f t="shared" si="738"/>
        <v>0</v>
      </c>
      <c r="CH139">
        <f t="shared" si="739"/>
        <v>0</v>
      </c>
      <c r="CI139">
        <f t="shared" si="740"/>
        <v>0</v>
      </c>
      <c r="CJ139">
        <f t="shared" si="741"/>
        <v>0</v>
      </c>
      <c r="CK139">
        <f t="shared" si="742"/>
        <v>0</v>
      </c>
      <c r="CL139">
        <f t="shared" si="743"/>
        <v>0</v>
      </c>
      <c r="CM139">
        <f t="shared" si="744"/>
        <v>0</v>
      </c>
      <c r="CN139">
        <f t="shared" si="745"/>
        <v>0</v>
      </c>
      <c r="CO139">
        <f t="shared" si="746"/>
        <v>0</v>
      </c>
      <c r="CP139">
        <f t="shared" si="747"/>
        <v>0</v>
      </c>
      <c r="CQ139">
        <f t="shared" si="748"/>
        <v>0</v>
      </c>
      <c r="CR139">
        <f t="shared" si="749"/>
        <v>0</v>
      </c>
      <c r="CS139">
        <f t="shared" si="750"/>
        <v>0</v>
      </c>
      <c r="CT139">
        <f t="shared" si="751"/>
        <v>0</v>
      </c>
      <c r="CU139">
        <f t="shared" si="752"/>
        <v>0</v>
      </c>
      <c r="CV139">
        <f t="shared" si="753"/>
        <v>0</v>
      </c>
      <c r="CW139">
        <f t="shared" si="754"/>
        <v>0</v>
      </c>
      <c r="CX139">
        <f t="shared" si="755"/>
        <v>0</v>
      </c>
      <c r="CY139">
        <f t="shared" si="756"/>
        <v>0</v>
      </c>
      <c r="CZ139">
        <f t="shared" si="757"/>
        <v>0</v>
      </c>
      <c r="DA139">
        <f t="shared" si="758"/>
        <v>0</v>
      </c>
      <c r="DB139">
        <f t="shared" si="759"/>
        <v>0</v>
      </c>
      <c r="DC139">
        <f t="shared" si="760"/>
        <v>0</v>
      </c>
      <c r="DD139">
        <f t="shared" si="761"/>
        <v>0</v>
      </c>
      <c r="DE139">
        <f t="shared" si="762"/>
        <v>0</v>
      </c>
      <c r="DF139">
        <f t="shared" si="763"/>
        <v>0</v>
      </c>
      <c r="DG139">
        <f t="shared" si="764"/>
        <v>0</v>
      </c>
      <c r="DH139">
        <f t="shared" si="765"/>
        <v>0</v>
      </c>
      <c r="DI139">
        <f t="shared" si="766"/>
        <v>0</v>
      </c>
      <c r="DJ139">
        <f t="shared" si="767"/>
        <v>0</v>
      </c>
      <c r="DK139">
        <f t="shared" si="768"/>
        <v>0</v>
      </c>
      <c r="DL139">
        <f t="shared" si="769"/>
        <v>0</v>
      </c>
      <c r="DM139">
        <f t="shared" si="770"/>
        <v>0</v>
      </c>
      <c r="DN139">
        <f t="shared" si="771"/>
        <v>0</v>
      </c>
      <c r="DO139">
        <f t="shared" si="772"/>
        <v>0</v>
      </c>
      <c r="DP139">
        <f t="shared" si="773"/>
        <v>0</v>
      </c>
      <c r="DQ139">
        <f t="shared" si="774"/>
        <v>0</v>
      </c>
      <c r="DR139">
        <f t="shared" si="775"/>
        <v>0</v>
      </c>
      <c r="DS139">
        <f t="shared" si="776"/>
        <v>0</v>
      </c>
      <c r="DT139">
        <f t="shared" si="777"/>
        <v>0</v>
      </c>
      <c r="DU139">
        <f t="shared" si="778"/>
        <v>0</v>
      </c>
      <c r="DV139">
        <f t="shared" si="779"/>
        <v>0</v>
      </c>
      <c r="DW139">
        <f t="shared" si="780"/>
        <v>0</v>
      </c>
      <c r="DX139">
        <f t="shared" si="781"/>
        <v>0</v>
      </c>
      <c r="DY139">
        <f t="shared" si="782"/>
        <v>0</v>
      </c>
      <c r="DZ139">
        <f t="shared" si="783"/>
        <v>0</v>
      </c>
      <c r="EA139">
        <f t="shared" si="784"/>
        <v>0</v>
      </c>
      <c r="EB139">
        <f t="shared" si="785"/>
        <v>0</v>
      </c>
      <c r="EC139">
        <f t="shared" si="786"/>
        <v>0</v>
      </c>
      <c r="ED139">
        <f t="shared" si="787"/>
        <v>0</v>
      </c>
      <c r="EE139">
        <f t="shared" si="788"/>
        <v>0</v>
      </c>
      <c r="EF139">
        <f t="shared" si="789"/>
        <v>0</v>
      </c>
      <c r="EG139">
        <f t="shared" si="790"/>
        <v>0</v>
      </c>
      <c r="EH139">
        <f t="shared" si="791"/>
        <v>0</v>
      </c>
      <c r="EI139">
        <f t="shared" si="792"/>
        <v>0</v>
      </c>
      <c r="EJ139">
        <f t="shared" si="793"/>
        <v>0</v>
      </c>
      <c r="EK139">
        <f t="shared" si="794"/>
        <v>0</v>
      </c>
      <c r="EL139">
        <f t="shared" si="795"/>
        <v>0</v>
      </c>
      <c r="EM139">
        <f t="shared" si="796"/>
        <v>0</v>
      </c>
      <c r="EN139">
        <f t="shared" si="797"/>
        <v>0</v>
      </c>
      <c r="EO139">
        <f t="shared" si="798"/>
        <v>0</v>
      </c>
      <c r="EP139">
        <f t="shared" si="799"/>
        <v>0</v>
      </c>
      <c r="EQ139">
        <f t="shared" si="800"/>
        <v>0</v>
      </c>
      <c r="ER139">
        <f t="shared" si="801"/>
        <v>0</v>
      </c>
      <c r="ES139">
        <f t="shared" si="802"/>
        <v>0</v>
      </c>
      <c r="ET139">
        <f t="shared" si="803"/>
        <v>0</v>
      </c>
      <c r="EU139">
        <f t="shared" si="804"/>
        <v>0</v>
      </c>
      <c r="EV139">
        <f t="shared" si="805"/>
        <v>0</v>
      </c>
      <c r="EW139">
        <f t="shared" si="806"/>
        <v>0</v>
      </c>
      <c r="EX139">
        <f t="shared" si="807"/>
        <v>0</v>
      </c>
      <c r="EY139">
        <f t="shared" si="808"/>
        <v>0</v>
      </c>
      <c r="EZ139">
        <f t="shared" si="809"/>
        <v>0</v>
      </c>
      <c r="FA139">
        <f t="shared" si="810"/>
        <v>0</v>
      </c>
      <c r="FB139">
        <f t="shared" si="811"/>
        <v>139</v>
      </c>
      <c r="FC139">
        <f t="shared" si="812"/>
        <v>230</v>
      </c>
      <c r="FD139">
        <f t="shared" si="813"/>
        <v>9</v>
      </c>
      <c r="FE139">
        <f t="shared" si="814"/>
        <v>46</v>
      </c>
      <c r="FF139">
        <f t="shared" si="815"/>
        <v>99</v>
      </c>
      <c r="FG139">
        <f t="shared" si="816"/>
        <v>48</v>
      </c>
      <c r="FH139">
        <f t="shared" si="817"/>
        <v>19</v>
      </c>
      <c r="FI139">
        <f t="shared" si="818"/>
        <v>86</v>
      </c>
      <c r="FJ139">
        <f t="shared" si="819"/>
        <v>119</v>
      </c>
      <c r="FK139">
        <f t="shared" si="820"/>
        <v>163</v>
      </c>
      <c r="FL139">
        <f t="shared" si="821"/>
        <v>238</v>
      </c>
      <c r="FM139">
        <f t="shared" si="822"/>
        <v>83</v>
      </c>
      <c r="FN139">
        <f t="shared" si="823"/>
        <v>3</v>
      </c>
      <c r="FO139">
        <f t="shared" si="824"/>
        <v>9</v>
      </c>
      <c r="FP139">
        <f t="shared" si="825"/>
        <v>141</v>
      </c>
      <c r="FQ139">
        <f t="shared" si="826"/>
        <v>123</v>
      </c>
      <c r="FR139">
        <f t="shared" si="827"/>
        <v>81</v>
      </c>
      <c r="FS139">
        <f t="shared" si="828"/>
        <v>103</v>
      </c>
      <c r="FT139">
        <f t="shared" si="829"/>
        <v>245</v>
      </c>
      <c r="FU139">
        <f t="shared" si="830"/>
        <v>157</v>
      </c>
      <c r="FV139">
        <f t="shared" si="831"/>
        <v>22</v>
      </c>
      <c r="FW139">
        <f t="shared" si="832"/>
        <v>105</v>
      </c>
      <c r="FX139">
        <f t="shared" si="833"/>
        <v>244</v>
      </c>
      <c r="FY139">
        <f t="shared" si="834"/>
        <v>74</v>
      </c>
      <c r="FZ139">
        <f t="shared" si="835"/>
        <v>111</v>
      </c>
      <c r="GA139">
        <f t="shared" si="836"/>
        <v>234</v>
      </c>
      <c r="GB139">
        <f t="shared" si="837"/>
        <v>236</v>
      </c>
      <c r="GC139">
        <f t="shared" si="838"/>
        <v>17</v>
      </c>
      <c r="GD139">
        <f t="shared" si="839"/>
        <v>236</v>
      </c>
      <c r="GE139">
        <f t="shared" si="840"/>
        <v>17</v>
      </c>
      <c r="GF139">
        <f t="shared" si="841"/>
        <v>236</v>
      </c>
      <c r="GG139">
        <f t="shared" si="842"/>
        <v>17</v>
      </c>
      <c r="GH139">
        <f t="shared" si="843"/>
        <v>236</v>
      </c>
      <c r="GI139">
        <f t="shared" si="844"/>
        <v>17</v>
      </c>
      <c r="GJ139">
        <f t="shared" si="845"/>
        <v>0</v>
      </c>
      <c r="GK139">
        <f t="shared" si="846"/>
        <v>0</v>
      </c>
      <c r="GL139">
        <f t="shared" si="847"/>
        <v>0</v>
      </c>
      <c r="GM139">
        <f t="shared" si="848"/>
        <v>0</v>
      </c>
      <c r="GN139">
        <f t="shared" si="849"/>
        <v>0</v>
      </c>
      <c r="GO139">
        <f t="shared" si="850"/>
        <v>0</v>
      </c>
      <c r="GP139">
        <f t="shared" si="851"/>
        <v>0</v>
      </c>
      <c r="GQ139">
        <f t="shared" si="852"/>
        <v>0</v>
      </c>
      <c r="GR139">
        <f t="shared" si="853"/>
        <v>0</v>
      </c>
      <c r="GS139">
        <f t="shared" si="854"/>
        <v>0</v>
      </c>
      <c r="GT139">
        <f t="shared" si="855"/>
        <v>0</v>
      </c>
      <c r="GU139">
        <f t="shared" si="856"/>
        <v>0</v>
      </c>
      <c r="GV139">
        <f t="shared" si="857"/>
        <v>0</v>
      </c>
      <c r="GW139">
        <f t="shared" si="858"/>
        <v>0</v>
      </c>
      <c r="GX139">
        <f t="shared" si="859"/>
        <v>0</v>
      </c>
      <c r="GY139">
        <f t="shared" si="860"/>
        <v>0</v>
      </c>
      <c r="GZ139">
        <f t="shared" si="861"/>
        <v>0</v>
      </c>
      <c r="HA139">
        <f t="shared" si="862"/>
        <v>0</v>
      </c>
      <c r="HB139">
        <f t="shared" si="863"/>
        <v>0</v>
      </c>
      <c r="HC139">
        <f t="shared" si="864"/>
        <v>0</v>
      </c>
      <c r="HD139">
        <f t="shared" si="865"/>
        <v>0</v>
      </c>
      <c r="HE139">
        <f t="shared" si="866"/>
        <v>0</v>
      </c>
      <c r="HF139">
        <f t="shared" si="867"/>
        <v>0</v>
      </c>
      <c r="HG139">
        <f t="shared" si="868"/>
        <v>0</v>
      </c>
      <c r="HH139">
        <f t="shared" si="869"/>
        <v>0</v>
      </c>
      <c r="HI139">
        <f t="shared" si="870"/>
        <v>0</v>
      </c>
      <c r="HK139" s="59" t="str">
        <f t="shared" si="875"/>
        <v/>
      </c>
      <c r="HN139">
        <f t="shared" si="872"/>
        <v>75</v>
      </c>
      <c r="HO139">
        <f t="shared" si="873"/>
        <v>60</v>
      </c>
      <c r="HQ139">
        <f>INDEX(Capacity!$S$3:$T$258,MATCH(MOD(INDEX(Capacity!$V$3:$W$258,MATCH(INDEX($CF138:$HI138,1,$HN138),Capacity!$V$3:$V$258,0),2)+HQ$65,255),Capacity!$S$3:$S$258,0),2)</f>
        <v>198</v>
      </c>
      <c r="HR139">
        <f>INDEX(Capacity!$S$3:$T$258,MATCH(MOD(INDEX(Capacity!$V$3:$W$258,MATCH(INDEX($CF138:$HI138,1,$HN138),Capacity!$V$3:$V$258,0),2)+HR$65,255),Capacity!$S$3:$S$258,0),2)</f>
        <v>211</v>
      </c>
      <c r="HS139">
        <f>INDEX(Capacity!$S$3:$T$258,MATCH(MOD(INDEX(Capacity!$V$3:$W$258,MATCH(INDEX($CF138:$HI138,1,$HN138),Capacity!$V$3:$V$258,0),2)+HS$65,255),Capacity!$S$3:$S$258,0),2)</f>
        <v>78</v>
      </c>
      <c r="HT139">
        <f>INDEX(Capacity!$S$3:$T$258,MATCH(MOD(INDEX(Capacity!$V$3:$W$258,MATCH(INDEX($CF138:$HI138,1,$HN138),Capacity!$V$3:$V$258,0),2)+HT$65,255),Capacity!$S$3:$S$258,0),2)</f>
        <v>194</v>
      </c>
      <c r="HU139">
        <f>INDEX(Capacity!$S$3:$T$258,MATCH(MOD(INDEX(Capacity!$V$3:$W$258,MATCH(INDEX($CF138:$HI138,1,$HN138),Capacity!$V$3:$V$258,0),2)+HU$65,255),Capacity!$S$3:$S$258,0),2)</f>
        <v>63</v>
      </c>
      <c r="HV139">
        <f>INDEX(Capacity!$S$3:$T$258,MATCH(MOD(INDEX(Capacity!$V$3:$W$258,MATCH(INDEX($CF138:$HI138,1,$HN138),Capacity!$V$3:$V$258,0),2)+HV$65,255),Capacity!$S$3:$S$258,0),2)</f>
        <v>205</v>
      </c>
      <c r="HW139">
        <f>INDEX(Capacity!$S$3:$T$258,MATCH(MOD(INDEX(Capacity!$V$3:$W$258,MATCH(INDEX($CF138:$HI138,1,$HN138),Capacity!$V$3:$V$258,0),2)+HW$65,255),Capacity!$S$3:$S$258,0),2)</f>
        <v>163</v>
      </c>
      <c r="HX139">
        <f>INDEX(Capacity!$S$3:$T$258,MATCH(MOD(INDEX(Capacity!$V$3:$W$258,MATCH(INDEX($CF138:$HI138,1,$HN138),Capacity!$V$3:$V$258,0),2)+HX$65,255),Capacity!$S$3:$S$258,0),2)</f>
        <v>12</v>
      </c>
      <c r="HY139">
        <f>INDEX(Capacity!$S$3:$T$258,MATCH(MOD(INDEX(Capacity!$V$3:$W$258,MATCH(INDEX($CF138:$HI138,1,$HN138),Capacity!$V$3:$V$258,0),2)+HY$65,255),Capacity!$S$3:$S$258,0),2)</f>
        <v>49</v>
      </c>
      <c r="HZ139">
        <f>INDEX(Capacity!$S$3:$T$258,MATCH(MOD(INDEX(Capacity!$V$3:$W$258,MATCH(INDEX($CF138:$HI138,1,$HN138),Capacity!$V$3:$V$258,0),2)+HZ$65,255),Capacity!$S$3:$S$258,0),2)</f>
        <v>80</v>
      </c>
      <c r="IA139">
        <f>INDEX(Capacity!$S$3:$T$258,MATCH(MOD(INDEX(Capacity!$V$3:$W$258,MATCH(INDEX($CF138:$HI138,1,$HN138),Capacity!$V$3:$V$258,0),2)+IA$65,255),Capacity!$S$3:$S$258,0),2)</f>
        <v>103</v>
      </c>
      <c r="IB139">
        <f>INDEX(Capacity!$S$3:$T$258,MATCH(MOD(INDEX(Capacity!$V$3:$W$258,MATCH(INDEX($CF138:$HI138,1,$HN138),Capacity!$V$3:$V$258,0),2)+IB$65,255),Capacity!$S$3:$S$258,0),2)</f>
        <v>180</v>
      </c>
      <c r="IC139">
        <f>INDEX(Capacity!$S$3:$T$258,MATCH(MOD(INDEX(Capacity!$V$3:$W$258,MATCH(INDEX($CF138:$HI138,1,$HN138),Capacity!$V$3:$V$258,0),2)+IC$65,255),Capacity!$S$3:$S$258,0),2)</f>
        <v>130</v>
      </c>
      <c r="ID139">
        <f>INDEX(Capacity!$S$3:$T$258,MATCH(MOD(INDEX(Capacity!$V$3:$W$258,MATCH(INDEX($CF138:$HI138,1,$HN138),Capacity!$V$3:$V$258,0),2)+ID$65,255),Capacity!$S$3:$S$258,0),2)</f>
        <v>137</v>
      </c>
      <c r="IE139">
        <f>INDEX(Capacity!$S$3:$T$258,MATCH(MOD(INDEX(Capacity!$V$3:$W$258,MATCH(INDEX($CF138:$HI138,1,$HN138),Capacity!$V$3:$V$258,0),2)+IE$65,255),Capacity!$S$3:$S$258,0),2)</f>
        <v>155</v>
      </c>
      <c r="IF139">
        <f>INDEX(Capacity!$S$3:$T$258,MATCH(MOD(INDEX(Capacity!$V$3:$W$258,MATCH(INDEX($CF138:$HI138,1,$HN138),Capacity!$V$3:$V$258,0),2)+IF$65,255),Capacity!$S$3:$S$258,0),2)</f>
        <v>94</v>
      </c>
      <c r="IG139">
        <f>INDEX(Capacity!$S$3:$T$258,MATCH(MOD(INDEX(Capacity!$V$3:$W$258,MATCH(INDEX($CF138:$HI138,1,$HN138),Capacity!$V$3:$V$258,0),2)+IG$65,255),Capacity!$S$3:$S$258,0),2)</f>
        <v>55</v>
      </c>
      <c r="IH139">
        <f>INDEX(Capacity!$S$3:$T$258,MATCH(MOD(INDEX(Capacity!$V$3:$W$258,MATCH(INDEX($CF138:$HI138,1,$HN138),Capacity!$V$3:$V$258,0),2)+IH$65,255),Capacity!$S$3:$S$258,0),2)</f>
        <v>57</v>
      </c>
      <c r="II139">
        <f>INDEX(Capacity!$S$3:$T$258,MATCH(MOD(INDEX(Capacity!$V$3:$W$258,MATCH(INDEX($CF138:$HI138,1,$HN138),Capacity!$V$3:$V$258,0),2)+II$65,255),Capacity!$S$3:$S$258,0),2)</f>
        <v>10</v>
      </c>
      <c r="IJ139">
        <f>INDEX(Capacity!$S$3:$T$258,MATCH(MOD(INDEX(Capacity!$V$3:$W$258,MATCH(INDEX($CF138:$HI138,1,$HN138),Capacity!$V$3:$V$258,0),2)+IJ$65,255),Capacity!$S$3:$S$258,0),2)</f>
        <v>219</v>
      </c>
      <c r="IK139">
        <f>INDEX(Capacity!$S$3:$T$258,MATCH(MOD(INDEX(Capacity!$V$3:$W$258,MATCH(INDEX($CF138:$HI138,1,$HN138),Capacity!$V$3:$V$258,0),2)+IK$65,255),Capacity!$S$3:$S$258,0),2)</f>
        <v>232</v>
      </c>
      <c r="IL139">
        <f>INDEX(Capacity!$S$3:$T$258,MATCH(MOD(INDEX(Capacity!$V$3:$W$258,MATCH(INDEX($CF138:$HI138,1,$HN138),Capacity!$V$3:$V$258,0),2)+IL$65,255),Capacity!$S$3:$S$258,0),2)</f>
        <v>121</v>
      </c>
      <c r="IM139">
        <f>INDEX(Capacity!$S$3:$T$258,MATCH(MOD(INDEX(Capacity!$V$3:$W$258,MATCH(INDEX($CF138:$HI138,1,$HN138),Capacity!$V$3:$V$258,0),2)+IM$65,255),Capacity!$S$3:$S$258,0),2)</f>
        <v>79</v>
      </c>
      <c r="IN139">
        <f>INDEX(Capacity!$S$3:$T$258,MATCH(MOD(INDEX(Capacity!$V$3:$W$258,MATCH(INDEX($CF138:$HI138,1,$HN138),Capacity!$V$3:$V$258,0),2)+IN$65,255),Capacity!$S$3:$S$258,0),2)</f>
        <v>222</v>
      </c>
      <c r="IO139">
        <f>INDEX(Capacity!$S$3:$T$258,MATCH(MOD(INDEX(Capacity!$V$3:$W$258,MATCH(INDEX($CF138:$HI138,1,$HN138),Capacity!$V$3:$V$258,0),2)+IO$65,255),Capacity!$S$3:$S$258,0),2)</f>
        <v>80</v>
      </c>
      <c r="IP139">
        <f>INDEX(Capacity!$S$3:$T$258,MATCH(MOD(INDEX(Capacity!$V$3:$W$258,MATCH(INDEX($CF138:$HI138,1,$HN138),Capacity!$V$3:$V$258,0),2)+IP$65,255),Capacity!$S$3:$S$258,0),2)</f>
        <v>204</v>
      </c>
      <c r="IQ139">
        <f>INDEX(Capacity!$S$3:$T$258,MATCH(MOD(INDEX(Capacity!$V$3:$W$258,MATCH(INDEX($CF138:$HI138,1,$HN138),Capacity!$V$3:$V$258,0),2)+IQ$65,255),Capacity!$S$3:$S$258,0),2)</f>
        <v>251</v>
      </c>
    </row>
    <row r="140" spans="83:251" x14ac:dyDescent="0.25">
      <c r="CE140" s="7">
        <f t="shared" si="874"/>
        <v>75</v>
      </c>
      <c r="CF140">
        <f t="shared" si="737"/>
        <v>0</v>
      </c>
      <c r="CG140">
        <f t="shared" si="738"/>
        <v>0</v>
      </c>
      <c r="CH140">
        <f t="shared" si="739"/>
        <v>0</v>
      </c>
      <c r="CI140">
        <f t="shared" si="740"/>
        <v>0</v>
      </c>
      <c r="CJ140">
        <f t="shared" si="741"/>
        <v>0</v>
      </c>
      <c r="CK140">
        <f t="shared" si="742"/>
        <v>0</v>
      </c>
      <c r="CL140">
        <f t="shared" si="743"/>
        <v>0</v>
      </c>
      <c r="CM140">
        <f t="shared" si="744"/>
        <v>0</v>
      </c>
      <c r="CN140">
        <f t="shared" si="745"/>
        <v>0</v>
      </c>
      <c r="CO140">
        <f t="shared" si="746"/>
        <v>0</v>
      </c>
      <c r="CP140">
        <f t="shared" si="747"/>
        <v>0</v>
      </c>
      <c r="CQ140">
        <f t="shared" si="748"/>
        <v>0</v>
      </c>
      <c r="CR140">
        <f t="shared" si="749"/>
        <v>0</v>
      </c>
      <c r="CS140">
        <f t="shared" si="750"/>
        <v>0</v>
      </c>
      <c r="CT140">
        <f t="shared" si="751"/>
        <v>0</v>
      </c>
      <c r="CU140">
        <f t="shared" si="752"/>
        <v>0</v>
      </c>
      <c r="CV140">
        <f t="shared" si="753"/>
        <v>0</v>
      </c>
      <c r="CW140">
        <f t="shared" si="754"/>
        <v>0</v>
      </c>
      <c r="CX140">
        <f t="shared" si="755"/>
        <v>0</v>
      </c>
      <c r="CY140">
        <f t="shared" si="756"/>
        <v>0</v>
      </c>
      <c r="CZ140">
        <f t="shared" si="757"/>
        <v>0</v>
      </c>
      <c r="DA140">
        <f t="shared" si="758"/>
        <v>0</v>
      </c>
      <c r="DB140">
        <f t="shared" si="759"/>
        <v>0</v>
      </c>
      <c r="DC140">
        <f t="shared" si="760"/>
        <v>0</v>
      </c>
      <c r="DD140">
        <f t="shared" si="761"/>
        <v>0</v>
      </c>
      <c r="DE140">
        <f t="shared" si="762"/>
        <v>0</v>
      </c>
      <c r="DF140">
        <f t="shared" si="763"/>
        <v>0</v>
      </c>
      <c r="DG140">
        <f t="shared" si="764"/>
        <v>0</v>
      </c>
      <c r="DH140">
        <f t="shared" si="765"/>
        <v>0</v>
      </c>
      <c r="DI140">
        <f t="shared" si="766"/>
        <v>0</v>
      </c>
      <c r="DJ140">
        <f t="shared" si="767"/>
        <v>0</v>
      </c>
      <c r="DK140">
        <f t="shared" si="768"/>
        <v>0</v>
      </c>
      <c r="DL140">
        <f t="shared" si="769"/>
        <v>0</v>
      </c>
      <c r="DM140">
        <f t="shared" si="770"/>
        <v>0</v>
      </c>
      <c r="DN140">
        <f t="shared" si="771"/>
        <v>0</v>
      </c>
      <c r="DO140">
        <f t="shared" si="772"/>
        <v>0</v>
      </c>
      <c r="DP140">
        <f t="shared" si="773"/>
        <v>0</v>
      </c>
      <c r="DQ140">
        <f t="shared" si="774"/>
        <v>0</v>
      </c>
      <c r="DR140">
        <f t="shared" si="775"/>
        <v>0</v>
      </c>
      <c r="DS140">
        <f t="shared" si="776"/>
        <v>0</v>
      </c>
      <c r="DT140">
        <f t="shared" si="777"/>
        <v>0</v>
      </c>
      <c r="DU140">
        <f t="shared" si="778"/>
        <v>0</v>
      </c>
      <c r="DV140">
        <f t="shared" si="779"/>
        <v>0</v>
      </c>
      <c r="DW140">
        <f t="shared" si="780"/>
        <v>0</v>
      </c>
      <c r="DX140">
        <f t="shared" si="781"/>
        <v>0</v>
      </c>
      <c r="DY140">
        <f t="shared" si="782"/>
        <v>0</v>
      </c>
      <c r="DZ140">
        <f t="shared" si="783"/>
        <v>0</v>
      </c>
      <c r="EA140">
        <f t="shared" si="784"/>
        <v>0</v>
      </c>
      <c r="EB140">
        <f t="shared" si="785"/>
        <v>0</v>
      </c>
      <c r="EC140">
        <f t="shared" si="786"/>
        <v>0</v>
      </c>
      <c r="ED140">
        <f t="shared" si="787"/>
        <v>0</v>
      </c>
      <c r="EE140">
        <f t="shared" si="788"/>
        <v>0</v>
      </c>
      <c r="EF140">
        <f t="shared" si="789"/>
        <v>0</v>
      </c>
      <c r="EG140">
        <f t="shared" si="790"/>
        <v>0</v>
      </c>
      <c r="EH140">
        <f t="shared" si="791"/>
        <v>0</v>
      </c>
      <c r="EI140">
        <f t="shared" si="792"/>
        <v>0</v>
      </c>
      <c r="EJ140">
        <f t="shared" si="793"/>
        <v>0</v>
      </c>
      <c r="EK140">
        <f t="shared" si="794"/>
        <v>0</v>
      </c>
      <c r="EL140">
        <f t="shared" si="795"/>
        <v>0</v>
      </c>
      <c r="EM140">
        <f t="shared" si="796"/>
        <v>0</v>
      </c>
      <c r="EN140">
        <f t="shared" si="797"/>
        <v>0</v>
      </c>
      <c r="EO140">
        <f t="shared" si="798"/>
        <v>0</v>
      </c>
      <c r="EP140">
        <f t="shared" si="799"/>
        <v>0</v>
      </c>
      <c r="EQ140">
        <f t="shared" si="800"/>
        <v>0</v>
      </c>
      <c r="ER140">
        <f t="shared" si="801"/>
        <v>0</v>
      </c>
      <c r="ES140">
        <f t="shared" si="802"/>
        <v>0</v>
      </c>
      <c r="ET140">
        <f t="shared" si="803"/>
        <v>0</v>
      </c>
      <c r="EU140">
        <f t="shared" si="804"/>
        <v>0</v>
      </c>
      <c r="EV140">
        <f t="shared" si="805"/>
        <v>0</v>
      </c>
      <c r="EW140">
        <f t="shared" si="806"/>
        <v>0</v>
      </c>
      <c r="EX140">
        <f t="shared" si="807"/>
        <v>0</v>
      </c>
      <c r="EY140">
        <f t="shared" si="808"/>
        <v>0</v>
      </c>
      <c r="EZ140">
        <f t="shared" si="809"/>
        <v>0</v>
      </c>
      <c r="FA140">
        <f t="shared" si="810"/>
        <v>0</v>
      </c>
      <c r="FB140">
        <f t="shared" si="811"/>
        <v>0</v>
      </c>
      <c r="FC140">
        <f t="shared" si="812"/>
        <v>148</v>
      </c>
      <c r="FD140">
        <f t="shared" si="813"/>
        <v>97</v>
      </c>
      <c r="FE140">
        <f t="shared" si="814"/>
        <v>170</v>
      </c>
      <c r="FF140">
        <f t="shared" si="815"/>
        <v>117</v>
      </c>
      <c r="FG140">
        <f t="shared" si="816"/>
        <v>230</v>
      </c>
      <c r="FH140">
        <f t="shared" si="817"/>
        <v>213</v>
      </c>
      <c r="FI140">
        <f t="shared" si="818"/>
        <v>71</v>
      </c>
      <c r="FJ140">
        <f t="shared" si="819"/>
        <v>249</v>
      </c>
      <c r="FK140">
        <f t="shared" si="820"/>
        <v>111</v>
      </c>
      <c r="FL140">
        <f t="shared" si="821"/>
        <v>42</v>
      </c>
      <c r="FM140">
        <f t="shared" si="822"/>
        <v>229</v>
      </c>
      <c r="FN140">
        <f t="shared" si="823"/>
        <v>119</v>
      </c>
      <c r="FO140">
        <f t="shared" si="824"/>
        <v>32</v>
      </c>
      <c r="FP140">
        <f t="shared" si="825"/>
        <v>17</v>
      </c>
      <c r="FQ140">
        <f t="shared" si="826"/>
        <v>47</v>
      </c>
      <c r="FR140">
        <f t="shared" si="827"/>
        <v>89</v>
      </c>
      <c r="FS140">
        <f t="shared" si="828"/>
        <v>247</v>
      </c>
      <c r="FT140">
        <f t="shared" si="829"/>
        <v>98</v>
      </c>
      <c r="FU140">
        <f t="shared" si="830"/>
        <v>241</v>
      </c>
      <c r="FV140">
        <f t="shared" si="831"/>
        <v>125</v>
      </c>
      <c r="FW140">
        <f t="shared" si="832"/>
        <v>9</v>
      </c>
      <c r="FX140">
        <f t="shared" si="833"/>
        <v>86</v>
      </c>
      <c r="FY140">
        <f t="shared" si="834"/>
        <v>227</v>
      </c>
      <c r="FZ140">
        <f t="shared" si="835"/>
        <v>163</v>
      </c>
      <c r="GA140">
        <f t="shared" si="836"/>
        <v>246</v>
      </c>
      <c r="GB140">
        <f t="shared" si="837"/>
        <v>248</v>
      </c>
      <c r="GC140">
        <f t="shared" si="838"/>
        <v>17</v>
      </c>
      <c r="GD140">
        <f t="shared" si="839"/>
        <v>236</v>
      </c>
      <c r="GE140">
        <f t="shared" si="840"/>
        <v>17</v>
      </c>
      <c r="GF140">
        <f t="shared" si="841"/>
        <v>236</v>
      </c>
      <c r="GG140">
        <f t="shared" si="842"/>
        <v>17</v>
      </c>
      <c r="GH140">
        <f t="shared" si="843"/>
        <v>236</v>
      </c>
      <c r="GI140">
        <f t="shared" si="844"/>
        <v>17</v>
      </c>
      <c r="GJ140">
        <f t="shared" si="845"/>
        <v>0</v>
      </c>
      <c r="GK140">
        <f t="shared" si="846"/>
        <v>0</v>
      </c>
      <c r="GL140">
        <f t="shared" si="847"/>
        <v>0</v>
      </c>
      <c r="GM140">
        <f t="shared" si="848"/>
        <v>0</v>
      </c>
      <c r="GN140">
        <f t="shared" si="849"/>
        <v>0</v>
      </c>
      <c r="GO140">
        <f t="shared" si="850"/>
        <v>0</v>
      </c>
      <c r="GP140">
        <f t="shared" si="851"/>
        <v>0</v>
      </c>
      <c r="GQ140">
        <f t="shared" si="852"/>
        <v>0</v>
      </c>
      <c r="GR140">
        <f t="shared" si="853"/>
        <v>0</v>
      </c>
      <c r="GS140">
        <f t="shared" si="854"/>
        <v>0</v>
      </c>
      <c r="GT140">
        <f t="shared" si="855"/>
        <v>0</v>
      </c>
      <c r="GU140">
        <f t="shared" si="856"/>
        <v>0</v>
      </c>
      <c r="GV140">
        <f t="shared" si="857"/>
        <v>0</v>
      </c>
      <c r="GW140">
        <f t="shared" si="858"/>
        <v>0</v>
      </c>
      <c r="GX140">
        <f t="shared" si="859"/>
        <v>0</v>
      </c>
      <c r="GY140">
        <f t="shared" si="860"/>
        <v>0</v>
      </c>
      <c r="GZ140">
        <f t="shared" si="861"/>
        <v>0</v>
      </c>
      <c r="HA140">
        <f t="shared" si="862"/>
        <v>0</v>
      </c>
      <c r="HB140">
        <f t="shared" si="863"/>
        <v>0</v>
      </c>
      <c r="HC140">
        <f t="shared" si="864"/>
        <v>0</v>
      </c>
      <c r="HD140">
        <f t="shared" si="865"/>
        <v>0</v>
      </c>
      <c r="HE140">
        <f t="shared" si="866"/>
        <v>0</v>
      </c>
      <c r="HF140">
        <f t="shared" si="867"/>
        <v>0</v>
      </c>
      <c r="HG140">
        <f t="shared" si="868"/>
        <v>0</v>
      </c>
      <c r="HH140">
        <f t="shared" si="869"/>
        <v>0</v>
      </c>
      <c r="HI140">
        <f t="shared" si="870"/>
        <v>0</v>
      </c>
      <c r="HK140" s="59" t="str">
        <f t="shared" si="875"/>
        <v/>
      </c>
      <c r="HN140">
        <f t="shared" si="872"/>
        <v>76</v>
      </c>
      <c r="HO140">
        <f t="shared" si="873"/>
        <v>59</v>
      </c>
      <c r="HQ140">
        <f>INDEX(Capacity!$S$3:$T$258,MATCH(MOD(INDEX(Capacity!$V$3:$W$258,MATCH(INDEX($CF139:$HI139,1,$HN139),Capacity!$V$3:$V$258,0),2)+HQ$65,255),Capacity!$S$3:$S$258,0),2)</f>
        <v>139</v>
      </c>
      <c r="HR140">
        <f>INDEX(Capacity!$S$3:$T$258,MATCH(MOD(INDEX(Capacity!$V$3:$W$258,MATCH(INDEX($CF139:$HI139,1,$HN139),Capacity!$V$3:$V$258,0),2)+HR$65,255),Capacity!$S$3:$S$258,0),2)</f>
        <v>114</v>
      </c>
      <c r="HS140">
        <f>INDEX(Capacity!$S$3:$T$258,MATCH(MOD(INDEX(Capacity!$V$3:$W$258,MATCH(INDEX($CF139:$HI139,1,$HN139),Capacity!$V$3:$V$258,0),2)+HS$65,255),Capacity!$S$3:$S$258,0),2)</f>
        <v>104</v>
      </c>
      <c r="HT140">
        <f>INDEX(Capacity!$S$3:$T$258,MATCH(MOD(INDEX(Capacity!$V$3:$W$258,MATCH(INDEX($CF139:$HI139,1,$HN139),Capacity!$V$3:$V$258,0),2)+HT$65,255),Capacity!$S$3:$S$258,0),2)</f>
        <v>132</v>
      </c>
      <c r="HU140">
        <f>INDEX(Capacity!$S$3:$T$258,MATCH(MOD(INDEX(Capacity!$V$3:$W$258,MATCH(INDEX($CF139:$HI139,1,$HN139),Capacity!$V$3:$V$258,0),2)+HU$65,255),Capacity!$S$3:$S$258,0),2)</f>
        <v>22</v>
      </c>
      <c r="HV140">
        <f>INDEX(Capacity!$S$3:$T$258,MATCH(MOD(INDEX(Capacity!$V$3:$W$258,MATCH(INDEX($CF139:$HI139,1,$HN139),Capacity!$V$3:$V$258,0),2)+HV$65,255),Capacity!$S$3:$S$258,0),2)</f>
        <v>214</v>
      </c>
      <c r="HW140">
        <f>INDEX(Capacity!$S$3:$T$258,MATCH(MOD(INDEX(Capacity!$V$3:$W$258,MATCH(INDEX($CF139:$HI139,1,$HN139),Capacity!$V$3:$V$258,0),2)+HW$65,255),Capacity!$S$3:$S$258,0),2)</f>
        <v>198</v>
      </c>
      <c r="HX140">
        <f>INDEX(Capacity!$S$3:$T$258,MATCH(MOD(INDEX(Capacity!$V$3:$W$258,MATCH(INDEX($CF139:$HI139,1,$HN139),Capacity!$V$3:$V$258,0),2)+HX$65,255),Capacity!$S$3:$S$258,0),2)</f>
        <v>17</v>
      </c>
      <c r="HY140">
        <f>INDEX(Capacity!$S$3:$T$258,MATCH(MOD(INDEX(Capacity!$V$3:$W$258,MATCH(INDEX($CF139:$HI139,1,$HN139),Capacity!$V$3:$V$258,0),2)+HY$65,255),Capacity!$S$3:$S$258,0),2)</f>
        <v>142</v>
      </c>
      <c r="HZ140">
        <f>INDEX(Capacity!$S$3:$T$258,MATCH(MOD(INDEX(Capacity!$V$3:$W$258,MATCH(INDEX($CF139:$HI139,1,$HN139),Capacity!$V$3:$V$258,0),2)+HZ$65,255),Capacity!$S$3:$S$258,0),2)</f>
        <v>204</v>
      </c>
      <c r="IA140">
        <f>INDEX(Capacity!$S$3:$T$258,MATCH(MOD(INDEX(Capacity!$V$3:$W$258,MATCH(INDEX($CF139:$HI139,1,$HN139),Capacity!$V$3:$V$258,0),2)+IA$65,255),Capacity!$S$3:$S$258,0),2)</f>
        <v>196</v>
      </c>
      <c r="IB140">
        <f>INDEX(Capacity!$S$3:$T$258,MATCH(MOD(INDEX(Capacity!$V$3:$W$258,MATCH(INDEX($CF139:$HI139,1,$HN139),Capacity!$V$3:$V$258,0),2)+IB$65,255),Capacity!$S$3:$S$258,0),2)</f>
        <v>182</v>
      </c>
      <c r="IC140">
        <f>INDEX(Capacity!$S$3:$T$258,MATCH(MOD(INDEX(Capacity!$V$3:$W$258,MATCH(INDEX($CF139:$HI139,1,$HN139),Capacity!$V$3:$V$258,0),2)+IC$65,255),Capacity!$S$3:$S$258,0),2)</f>
        <v>116</v>
      </c>
      <c r="ID140">
        <f>INDEX(Capacity!$S$3:$T$258,MATCH(MOD(INDEX(Capacity!$V$3:$W$258,MATCH(INDEX($CF139:$HI139,1,$HN139),Capacity!$V$3:$V$258,0),2)+ID$65,255),Capacity!$S$3:$S$258,0),2)</f>
        <v>41</v>
      </c>
      <c r="IE140">
        <f>INDEX(Capacity!$S$3:$T$258,MATCH(MOD(INDEX(Capacity!$V$3:$W$258,MATCH(INDEX($CF139:$HI139,1,$HN139),Capacity!$V$3:$V$258,0),2)+IE$65,255),Capacity!$S$3:$S$258,0),2)</f>
        <v>156</v>
      </c>
      <c r="IF140">
        <f>INDEX(Capacity!$S$3:$T$258,MATCH(MOD(INDEX(Capacity!$V$3:$W$258,MATCH(INDEX($CF139:$HI139,1,$HN139),Capacity!$V$3:$V$258,0),2)+IF$65,255),Capacity!$S$3:$S$258,0),2)</f>
        <v>84</v>
      </c>
      <c r="IG140">
        <f>INDEX(Capacity!$S$3:$T$258,MATCH(MOD(INDEX(Capacity!$V$3:$W$258,MATCH(INDEX($CF139:$HI139,1,$HN139),Capacity!$V$3:$V$258,0),2)+IG$65,255),Capacity!$S$3:$S$258,0),2)</f>
        <v>8</v>
      </c>
      <c r="IH140">
        <f>INDEX(Capacity!$S$3:$T$258,MATCH(MOD(INDEX(Capacity!$V$3:$W$258,MATCH(INDEX($CF139:$HI139,1,$HN139),Capacity!$V$3:$V$258,0),2)+IH$65,255),Capacity!$S$3:$S$258,0),2)</f>
        <v>144</v>
      </c>
      <c r="II140">
        <f>INDEX(Capacity!$S$3:$T$258,MATCH(MOD(INDEX(Capacity!$V$3:$W$258,MATCH(INDEX($CF139:$HI139,1,$HN139),Capacity!$V$3:$V$258,0),2)+II$65,255),Capacity!$S$3:$S$258,0),2)</f>
        <v>151</v>
      </c>
      <c r="IJ140">
        <f>INDEX(Capacity!$S$3:$T$258,MATCH(MOD(INDEX(Capacity!$V$3:$W$258,MATCH(INDEX($CF139:$HI139,1,$HN139),Capacity!$V$3:$V$258,0),2)+IJ$65,255),Capacity!$S$3:$S$258,0),2)</f>
        <v>108</v>
      </c>
      <c r="IK140">
        <f>INDEX(Capacity!$S$3:$T$258,MATCH(MOD(INDEX(Capacity!$V$3:$W$258,MATCH(INDEX($CF139:$HI139,1,$HN139),Capacity!$V$3:$V$258,0),2)+IK$65,255),Capacity!$S$3:$S$258,0),2)</f>
        <v>107</v>
      </c>
      <c r="IL140">
        <f>INDEX(Capacity!$S$3:$T$258,MATCH(MOD(INDEX(Capacity!$V$3:$W$258,MATCH(INDEX($CF139:$HI139,1,$HN139),Capacity!$V$3:$V$258,0),2)+IL$65,255),Capacity!$S$3:$S$258,0),2)</f>
        <v>96</v>
      </c>
      <c r="IM140">
        <f>INDEX(Capacity!$S$3:$T$258,MATCH(MOD(INDEX(Capacity!$V$3:$W$258,MATCH(INDEX($CF139:$HI139,1,$HN139),Capacity!$V$3:$V$258,0),2)+IM$65,255),Capacity!$S$3:$S$258,0),2)</f>
        <v>162</v>
      </c>
      <c r="IN140">
        <f>INDEX(Capacity!$S$3:$T$258,MATCH(MOD(INDEX(Capacity!$V$3:$W$258,MATCH(INDEX($CF139:$HI139,1,$HN139),Capacity!$V$3:$V$258,0),2)+IN$65,255),Capacity!$S$3:$S$258,0),2)</f>
        <v>169</v>
      </c>
      <c r="IO140">
        <f>INDEX(Capacity!$S$3:$T$258,MATCH(MOD(INDEX(Capacity!$V$3:$W$258,MATCH(INDEX($CF139:$HI139,1,$HN139),Capacity!$V$3:$V$258,0),2)+IO$65,255),Capacity!$S$3:$S$258,0),2)</f>
        <v>204</v>
      </c>
      <c r="IP140">
        <f>INDEX(Capacity!$S$3:$T$258,MATCH(MOD(INDEX(Capacity!$V$3:$W$258,MATCH(INDEX($CF139:$HI139,1,$HN139),Capacity!$V$3:$V$258,0),2)+IP$65,255),Capacity!$S$3:$S$258,0),2)</f>
        <v>28</v>
      </c>
      <c r="IQ140">
        <f>INDEX(Capacity!$S$3:$T$258,MATCH(MOD(INDEX(Capacity!$V$3:$W$258,MATCH(INDEX($CF139:$HI139,1,$HN139),Capacity!$V$3:$V$258,0),2)+IQ$65,255),Capacity!$S$3:$S$258,0),2)</f>
        <v>20</v>
      </c>
    </row>
    <row r="141" spans="83:251" x14ac:dyDescent="0.25">
      <c r="CE141" s="7">
        <f t="shared" si="874"/>
        <v>76</v>
      </c>
      <c r="CF141">
        <f t="shared" si="737"/>
        <v>0</v>
      </c>
      <c r="CG141">
        <f t="shared" si="738"/>
        <v>0</v>
      </c>
      <c r="CH141">
        <f t="shared" si="739"/>
        <v>0</v>
      </c>
      <c r="CI141">
        <f t="shared" si="740"/>
        <v>0</v>
      </c>
      <c r="CJ141">
        <f t="shared" si="741"/>
        <v>0</v>
      </c>
      <c r="CK141">
        <f t="shared" si="742"/>
        <v>0</v>
      </c>
      <c r="CL141">
        <f t="shared" si="743"/>
        <v>0</v>
      </c>
      <c r="CM141">
        <f t="shared" si="744"/>
        <v>0</v>
      </c>
      <c r="CN141">
        <f t="shared" si="745"/>
        <v>0</v>
      </c>
      <c r="CO141">
        <f t="shared" si="746"/>
        <v>0</v>
      </c>
      <c r="CP141">
        <f t="shared" si="747"/>
        <v>0</v>
      </c>
      <c r="CQ141">
        <f t="shared" si="748"/>
        <v>0</v>
      </c>
      <c r="CR141">
        <f t="shared" si="749"/>
        <v>0</v>
      </c>
      <c r="CS141">
        <f t="shared" si="750"/>
        <v>0</v>
      </c>
      <c r="CT141">
        <f t="shared" si="751"/>
        <v>0</v>
      </c>
      <c r="CU141">
        <f t="shared" si="752"/>
        <v>0</v>
      </c>
      <c r="CV141">
        <f t="shared" si="753"/>
        <v>0</v>
      </c>
      <c r="CW141">
        <f t="shared" si="754"/>
        <v>0</v>
      </c>
      <c r="CX141">
        <f t="shared" si="755"/>
        <v>0</v>
      </c>
      <c r="CY141">
        <f t="shared" si="756"/>
        <v>0</v>
      </c>
      <c r="CZ141">
        <f t="shared" si="757"/>
        <v>0</v>
      </c>
      <c r="DA141">
        <f t="shared" si="758"/>
        <v>0</v>
      </c>
      <c r="DB141">
        <f t="shared" si="759"/>
        <v>0</v>
      </c>
      <c r="DC141">
        <f t="shared" si="760"/>
        <v>0</v>
      </c>
      <c r="DD141">
        <f t="shared" si="761"/>
        <v>0</v>
      </c>
      <c r="DE141">
        <f t="shared" si="762"/>
        <v>0</v>
      </c>
      <c r="DF141">
        <f t="shared" si="763"/>
        <v>0</v>
      </c>
      <c r="DG141">
        <f t="shared" si="764"/>
        <v>0</v>
      </c>
      <c r="DH141">
        <f t="shared" si="765"/>
        <v>0</v>
      </c>
      <c r="DI141">
        <f t="shared" si="766"/>
        <v>0</v>
      </c>
      <c r="DJ141">
        <f t="shared" si="767"/>
        <v>0</v>
      </c>
      <c r="DK141">
        <f t="shared" si="768"/>
        <v>0</v>
      </c>
      <c r="DL141">
        <f t="shared" si="769"/>
        <v>0</v>
      </c>
      <c r="DM141">
        <f t="shared" si="770"/>
        <v>0</v>
      </c>
      <c r="DN141">
        <f t="shared" si="771"/>
        <v>0</v>
      </c>
      <c r="DO141">
        <f t="shared" si="772"/>
        <v>0</v>
      </c>
      <c r="DP141">
        <f t="shared" si="773"/>
        <v>0</v>
      </c>
      <c r="DQ141">
        <f t="shared" si="774"/>
        <v>0</v>
      </c>
      <c r="DR141">
        <f t="shared" si="775"/>
        <v>0</v>
      </c>
      <c r="DS141">
        <f t="shared" si="776"/>
        <v>0</v>
      </c>
      <c r="DT141">
        <f t="shared" si="777"/>
        <v>0</v>
      </c>
      <c r="DU141">
        <f t="shared" si="778"/>
        <v>0</v>
      </c>
      <c r="DV141">
        <f t="shared" si="779"/>
        <v>0</v>
      </c>
      <c r="DW141">
        <f t="shared" si="780"/>
        <v>0</v>
      </c>
      <c r="DX141">
        <f t="shared" si="781"/>
        <v>0</v>
      </c>
      <c r="DY141">
        <f t="shared" si="782"/>
        <v>0</v>
      </c>
      <c r="DZ141">
        <f t="shared" si="783"/>
        <v>0</v>
      </c>
      <c r="EA141">
        <f t="shared" si="784"/>
        <v>0</v>
      </c>
      <c r="EB141">
        <f t="shared" si="785"/>
        <v>0</v>
      </c>
      <c r="EC141">
        <f t="shared" si="786"/>
        <v>0</v>
      </c>
      <c r="ED141">
        <f t="shared" si="787"/>
        <v>0</v>
      </c>
      <c r="EE141">
        <f t="shared" si="788"/>
        <v>0</v>
      </c>
      <c r="EF141">
        <f t="shared" si="789"/>
        <v>0</v>
      </c>
      <c r="EG141">
        <f t="shared" si="790"/>
        <v>0</v>
      </c>
      <c r="EH141">
        <f t="shared" si="791"/>
        <v>0</v>
      </c>
      <c r="EI141">
        <f t="shared" si="792"/>
        <v>0</v>
      </c>
      <c r="EJ141">
        <f t="shared" si="793"/>
        <v>0</v>
      </c>
      <c r="EK141">
        <f t="shared" si="794"/>
        <v>0</v>
      </c>
      <c r="EL141">
        <f t="shared" si="795"/>
        <v>0</v>
      </c>
      <c r="EM141">
        <f t="shared" si="796"/>
        <v>0</v>
      </c>
      <c r="EN141">
        <f t="shared" si="797"/>
        <v>0</v>
      </c>
      <c r="EO141">
        <f t="shared" si="798"/>
        <v>0</v>
      </c>
      <c r="EP141">
        <f t="shared" si="799"/>
        <v>0</v>
      </c>
      <c r="EQ141">
        <f t="shared" si="800"/>
        <v>0</v>
      </c>
      <c r="ER141">
        <f t="shared" si="801"/>
        <v>0</v>
      </c>
      <c r="ES141">
        <f t="shared" si="802"/>
        <v>0</v>
      </c>
      <c r="ET141">
        <f t="shared" si="803"/>
        <v>0</v>
      </c>
      <c r="EU141">
        <f t="shared" si="804"/>
        <v>0</v>
      </c>
      <c r="EV141">
        <f t="shared" si="805"/>
        <v>0</v>
      </c>
      <c r="EW141">
        <f t="shared" si="806"/>
        <v>0</v>
      </c>
      <c r="EX141">
        <f t="shared" si="807"/>
        <v>0</v>
      </c>
      <c r="EY141">
        <f t="shared" si="808"/>
        <v>0</v>
      </c>
      <c r="EZ141">
        <f t="shared" si="809"/>
        <v>0</v>
      </c>
      <c r="FA141">
        <f t="shared" si="810"/>
        <v>0</v>
      </c>
      <c r="FB141">
        <f t="shared" si="811"/>
        <v>0</v>
      </c>
      <c r="FC141">
        <f t="shared" si="812"/>
        <v>0</v>
      </c>
      <c r="FD141">
        <f t="shared" si="813"/>
        <v>211</v>
      </c>
      <c r="FE141">
        <f t="shared" si="814"/>
        <v>201</v>
      </c>
      <c r="FF141">
        <f t="shared" si="815"/>
        <v>189</v>
      </c>
      <c r="FG141">
        <f t="shared" si="816"/>
        <v>140</v>
      </c>
      <c r="FH141">
        <f t="shared" si="817"/>
        <v>192</v>
      </c>
      <c r="FI141">
        <f t="shared" si="818"/>
        <v>235</v>
      </c>
      <c r="FJ141">
        <f t="shared" si="819"/>
        <v>29</v>
      </c>
      <c r="FK141">
        <f t="shared" si="820"/>
        <v>207</v>
      </c>
      <c r="FL141">
        <f t="shared" si="821"/>
        <v>238</v>
      </c>
      <c r="FM141">
        <f t="shared" si="822"/>
        <v>243</v>
      </c>
      <c r="FN141">
        <f t="shared" si="823"/>
        <v>211</v>
      </c>
      <c r="FO141">
        <f t="shared" si="824"/>
        <v>65</v>
      </c>
      <c r="FP141">
        <f t="shared" si="825"/>
        <v>241</v>
      </c>
      <c r="FQ141">
        <f t="shared" si="826"/>
        <v>140</v>
      </c>
      <c r="FR141">
        <f t="shared" si="827"/>
        <v>87</v>
      </c>
      <c r="FS141">
        <f t="shared" si="828"/>
        <v>37</v>
      </c>
      <c r="FT141">
        <f t="shared" si="829"/>
        <v>122</v>
      </c>
      <c r="FU141">
        <f t="shared" si="830"/>
        <v>103</v>
      </c>
      <c r="FV141">
        <f t="shared" si="831"/>
        <v>119</v>
      </c>
      <c r="FW141">
        <f t="shared" si="832"/>
        <v>141</v>
      </c>
      <c r="FX141">
        <f t="shared" si="833"/>
        <v>231</v>
      </c>
      <c r="FY141">
        <f t="shared" si="834"/>
        <v>151</v>
      </c>
      <c r="FZ141">
        <f t="shared" si="835"/>
        <v>226</v>
      </c>
      <c r="GA141">
        <f t="shared" si="836"/>
        <v>50</v>
      </c>
      <c r="GB141">
        <f t="shared" si="837"/>
        <v>250</v>
      </c>
      <c r="GC141">
        <f t="shared" si="838"/>
        <v>193</v>
      </c>
      <c r="GD141">
        <f t="shared" si="839"/>
        <v>236</v>
      </c>
      <c r="GE141">
        <f t="shared" si="840"/>
        <v>17</v>
      </c>
      <c r="GF141">
        <f t="shared" si="841"/>
        <v>236</v>
      </c>
      <c r="GG141">
        <f t="shared" si="842"/>
        <v>17</v>
      </c>
      <c r="GH141">
        <f t="shared" si="843"/>
        <v>236</v>
      </c>
      <c r="GI141">
        <f t="shared" si="844"/>
        <v>17</v>
      </c>
      <c r="GJ141">
        <f t="shared" si="845"/>
        <v>0</v>
      </c>
      <c r="GK141">
        <f t="shared" si="846"/>
        <v>0</v>
      </c>
      <c r="GL141">
        <f t="shared" si="847"/>
        <v>0</v>
      </c>
      <c r="GM141">
        <f t="shared" si="848"/>
        <v>0</v>
      </c>
      <c r="GN141">
        <f t="shared" si="849"/>
        <v>0</v>
      </c>
      <c r="GO141">
        <f t="shared" si="850"/>
        <v>0</v>
      </c>
      <c r="GP141">
        <f t="shared" si="851"/>
        <v>0</v>
      </c>
      <c r="GQ141">
        <f t="shared" si="852"/>
        <v>0</v>
      </c>
      <c r="GR141">
        <f t="shared" si="853"/>
        <v>0</v>
      </c>
      <c r="GS141">
        <f t="shared" si="854"/>
        <v>0</v>
      </c>
      <c r="GT141">
        <f t="shared" si="855"/>
        <v>0</v>
      </c>
      <c r="GU141">
        <f t="shared" si="856"/>
        <v>0</v>
      </c>
      <c r="GV141">
        <f t="shared" si="857"/>
        <v>0</v>
      </c>
      <c r="GW141">
        <f t="shared" si="858"/>
        <v>0</v>
      </c>
      <c r="GX141">
        <f t="shared" si="859"/>
        <v>0</v>
      </c>
      <c r="GY141">
        <f t="shared" si="860"/>
        <v>0</v>
      </c>
      <c r="GZ141">
        <f t="shared" si="861"/>
        <v>0</v>
      </c>
      <c r="HA141">
        <f t="shared" si="862"/>
        <v>0</v>
      </c>
      <c r="HB141">
        <f t="shared" si="863"/>
        <v>0</v>
      </c>
      <c r="HC141">
        <f t="shared" si="864"/>
        <v>0</v>
      </c>
      <c r="HD141">
        <f t="shared" si="865"/>
        <v>0</v>
      </c>
      <c r="HE141">
        <f t="shared" si="866"/>
        <v>0</v>
      </c>
      <c r="HF141">
        <f t="shared" si="867"/>
        <v>0</v>
      </c>
      <c r="HG141">
        <f t="shared" si="868"/>
        <v>0</v>
      </c>
      <c r="HH141">
        <f t="shared" si="869"/>
        <v>0</v>
      </c>
      <c r="HI141">
        <f t="shared" si="870"/>
        <v>0</v>
      </c>
      <c r="HK141" s="59" t="str">
        <f t="shared" si="875"/>
        <v/>
      </c>
      <c r="HN141">
        <f t="shared" si="872"/>
        <v>77</v>
      </c>
      <c r="HO141">
        <f t="shared" si="873"/>
        <v>58</v>
      </c>
      <c r="HQ141">
        <f>INDEX(Capacity!$S$3:$T$258,MATCH(MOD(INDEX(Capacity!$V$3:$W$258,MATCH(INDEX($CF140:$HI140,1,$HN140),Capacity!$V$3:$V$258,0),2)+HQ$65,255),Capacity!$S$3:$S$258,0),2)</f>
        <v>148</v>
      </c>
      <c r="HR141">
        <f>INDEX(Capacity!$S$3:$T$258,MATCH(MOD(INDEX(Capacity!$V$3:$W$258,MATCH(INDEX($CF140:$HI140,1,$HN140),Capacity!$V$3:$V$258,0),2)+HR$65,255),Capacity!$S$3:$S$258,0),2)</f>
        <v>178</v>
      </c>
      <c r="HS141">
        <f>INDEX(Capacity!$S$3:$T$258,MATCH(MOD(INDEX(Capacity!$V$3:$W$258,MATCH(INDEX($CF140:$HI140,1,$HN140),Capacity!$V$3:$V$258,0),2)+HS$65,255),Capacity!$S$3:$S$258,0),2)</f>
        <v>99</v>
      </c>
      <c r="HT141">
        <f>INDEX(Capacity!$S$3:$T$258,MATCH(MOD(INDEX(Capacity!$V$3:$W$258,MATCH(INDEX($CF140:$HI140,1,$HN140),Capacity!$V$3:$V$258,0),2)+HT$65,255),Capacity!$S$3:$S$258,0),2)</f>
        <v>200</v>
      </c>
      <c r="HU141">
        <f>INDEX(Capacity!$S$3:$T$258,MATCH(MOD(INDEX(Capacity!$V$3:$W$258,MATCH(INDEX($CF140:$HI140,1,$HN140),Capacity!$V$3:$V$258,0),2)+HU$65,255),Capacity!$S$3:$S$258,0),2)</f>
        <v>106</v>
      </c>
      <c r="HV141">
        <f>INDEX(Capacity!$S$3:$T$258,MATCH(MOD(INDEX(Capacity!$V$3:$W$258,MATCH(INDEX($CF140:$HI140,1,$HN140),Capacity!$V$3:$V$258,0),2)+HV$65,255),Capacity!$S$3:$S$258,0),2)</f>
        <v>21</v>
      </c>
      <c r="HW141">
        <f>INDEX(Capacity!$S$3:$T$258,MATCH(MOD(INDEX(Capacity!$V$3:$W$258,MATCH(INDEX($CF140:$HI140,1,$HN140),Capacity!$V$3:$V$258,0),2)+HW$65,255),Capacity!$S$3:$S$258,0),2)</f>
        <v>172</v>
      </c>
      <c r="HX141">
        <f>INDEX(Capacity!$S$3:$T$258,MATCH(MOD(INDEX(Capacity!$V$3:$W$258,MATCH(INDEX($CF140:$HI140,1,$HN140),Capacity!$V$3:$V$258,0),2)+HX$65,255),Capacity!$S$3:$S$258,0),2)</f>
        <v>228</v>
      </c>
      <c r="HY141">
        <f>INDEX(Capacity!$S$3:$T$258,MATCH(MOD(INDEX(Capacity!$V$3:$W$258,MATCH(INDEX($CF140:$HI140,1,$HN140),Capacity!$V$3:$V$258,0),2)+HY$65,255),Capacity!$S$3:$S$258,0),2)</f>
        <v>160</v>
      </c>
      <c r="HZ141">
        <f>INDEX(Capacity!$S$3:$T$258,MATCH(MOD(INDEX(Capacity!$V$3:$W$258,MATCH(INDEX($CF140:$HI140,1,$HN140),Capacity!$V$3:$V$258,0),2)+HZ$65,255),Capacity!$S$3:$S$258,0),2)</f>
        <v>196</v>
      </c>
      <c r="IA141">
        <f>INDEX(Capacity!$S$3:$T$258,MATCH(MOD(INDEX(Capacity!$V$3:$W$258,MATCH(INDEX($CF140:$HI140,1,$HN140),Capacity!$V$3:$V$258,0),2)+IA$65,255),Capacity!$S$3:$S$258,0),2)</f>
        <v>22</v>
      </c>
      <c r="IB141">
        <f>INDEX(Capacity!$S$3:$T$258,MATCH(MOD(INDEX(Capacity!$V$3:$W$258,MATCH(INDEX($CF140:$HI140,1,$HN140),Capacity!$V$3:$V$258,0),2)+IB$65,255),Capacity!$S$3:$S$258,0),2)</f>
        <v>164</v>
      </c>
      <c r="IC141">
        <f>INDEX(Capacity!$S$3:$T$258,MATCH(MOD(INDEX(Capacity!$V$3:$W$258,MATCH(INDEX($CF140:$HI140,1,$HN140),Capacity!$V$3:$V$258,0),2)+IC$65,255),Capacity!$S$3:$S$258,0),2)</f>
        <v>97</v>
      </c>
      <c r="ID141">
        <f>INDEX(Capacity!$S$3:$T$258,MATCH(MOD(INDEX(Capacity!$V$3:$W$258,MATCH(INDEX($CF140:$HI140,1,$HN140),Capacity!$V$3:$V$258,0),2)+ID$65,255),Capacity!$S$3:$S$258,0),2)</f>
        <v>224</v>
      </c>
      <c r="IE141">
        <f>INDEX(Capacity!$S$3:$T$258,MATCH(MOD(INDEX(Capacity!$V$3:$W$258,MATCH(INDEX($CF140:$HI140,1,$HN140),Capacity!$V$3:$V$258,0),2)+IE$65,255),Capacity!$S$3:$S$258,0),2)</f>
        <v>163</v>
      </c>
      <c r="IF141">
        <f>INDEX(Capacity!$S$3:$T$258,MATCH(MOD(INDEX(Capacity!$V$3:$W$258,MATCH(INDEX($CF140:$HI140,1,$HN140),Capacity!$V$3:$V$258,0),2)+IF$65,255),Capacity!$S$3:$S$258,0),2)</f>
        <v>14</v>
      </c>
      <c r="IG141">
        <f>INDEX(Capacity!$S$3:$T$258,MATCH(MOD(INDEX(Capacity!$V$3:$W$258,MATCH(INDEX($CF140:$HI140,1,$HN140),Capacity!$V$3:$V$258,0),2)+IG$65,255),Capacity!$S$3:$S$258,0),2)</f>
        <v>210</v>
      </c>
      <c r="IH141">
        <f>INDEX(Capacity!$S$3:$T$258,MATCH(MOD(INDEX(Capacity!$V$3:$W$258,MATCH(INDEX($CF140:$HI140,1,$HN140),Capacity!$V$3:$V$258,0),2)+IH$65,255),Capacity!$S$3:$S$258,0),2)</f>
        <v>24</v>
      </c>
      <c r="II141">
        <f>INDEX(Capacity!$S$3:$T$258,MATCH(MOD(INDEX(Capacity!$V$3:$W$258,MATCH(INDEX($CF140:$HI140,1,$HN140),Capacity!$V$3:$V$258,0),2)+II$65,255),Capacity!$S$3:$S$258,0),2)</f>
        <v>150</v>
      </c>
      <c r="IJ141">
        <f>INDEX(Capacity!$S$3:$T$258,MATCH(MOD(INDEX(Capacity!$V$3:$W$258,MATCH(INDEX($CF140:$HI140,1,$HN140),Capacity!$V$3:$V$258,0),2)+IJ$65,255),Capacity!$S$3:$S$258,0),2)</f>
        <v>10</v>
      </c>
      <c r="IK141">
        <f>INDEX(Capacity!$S$3:$T$258,MATCH(MOD(INDEX(Capacity!$V$3:$W$258,MATCH(INDEX($CF140:$HI140,1,$HN140),Capacity!$V$3:$V$258,0),2)+IK$65,255),Capacity!$S$3:$S$258,0),2)</f>
        <v>132</v>
      </c>
      <c r="IL141">
        <f>INDEX(Capacity!$S$3:$T$258,MATCH(MOD(INDEX(Capacity!$V$3:$W$258,MATCH(INDEX($CF140:$HI140,1,$HN140),Capacity!$V$3:$V$258,0),2)+IL$65,255),Capacity!$S$3:$S$258,0),2)</f>
        <v>177</v>
      </c>
      <c r="IM141">
        <f>INDEX(Capacity!$S$3:$T$258,MATCH(MOD(INDEX(Capacity!$V$3:$W$258,MATCH(INDEX($CF140:$HI140,1,$HN140),Capacity!$V$3:$V$258,0),2)+IM$65,255),Capacity!$S$3:$S$258,0),2)</f>
        <v>116</v>
      </c>
      <c r="IN141">
        <f>INDEX(Capacity!$S$3:$T$258,MATCH(MOD(INDEX(Capacity!$V$3:$W$258,MATCH(INDEX($CF140:$HI140,1,$HN140),Capacity!$V$3:$V$258,0),2)+IN$65,255),Capacity!$S$3:$S$258,0),2)</f>
        <v>65</v>
      </c>
      <c r="IO141">
        <f>INDEX(Capacity!$S$3:$T$258,MATCH(MOD(INDEX(Capacity!$V$3:$W$258,MATCH(INDEX($CF140:$HI140,1,$HN140),Capacity!$V$3:$V$258,0),2)+IO$65,255),Capacity!$S$3:$S$258,0),2)</f>
        <v>196</v>
      </c>
      <c r="IP141">
        <f>INDEX(Capacity!$S$3:$T$258,MATCH(MOD(INDEX(Capacity!$V$3:$W$258,MATCH(INDEX($CF140:$HI140,1,$HN140),Capacity!$V$3:$V$258,0),2)+IP$65,255),Capacity!$S$3:$S$258,0),2)</f>
        <v>2</v>
      </c>
      <c r="IQ141">
        <f>INDEX(Capacity!$S$3:$T$258,MATCH(MOD(INDEX(Capacity!$V$3:$W$258,MATCH(INDEX($CF140:$HI140,1,$HN140),Capacity!$V$3:$V$258,0),2)+IQ$65,255),Capacity!$S$3:$S$258,0),2)</f>
        <v>208</v>
      </c>
    </row>
    <row r="142" spans="83:251" x14ac:dyDescent="0.25">
      <c r="CE142" s="7">
        <f t="shared" si="874"/>
        <v>77</v>
      </c>
      <c r="CF142">
        <f t="shared" si="737"/>
        <v>0</v>
      </c>
      <c r="CG142">
        <f t="shared" si="738"/>
        <v>0</v>
      </c>
      <c r="CH142">
        <f t="shared" si="739"/>
        <v>0</v>
      </c>
      <c r="CI142">
        <f t="shared" si="740"/>
        <v>0</v>
      </c>
      <c r="CJ142">
        <f t="shared" si="741"/>
        <v>0</v>
      </c>
      <c r="CK142">
        <f t="shared" si="742"/>
        <v>0</v>
      </c>
      <c r="CL142">
        <f t="shared" si="743"/>
        <v>0</v>
      </c>
      <c r="CM142">
        <f t="shared" si="744"/>
        <v>0</v>
      </c>
      <c r="CN142">
        <f t="shared" si="745"/>
        <v>0</v>
      </c>
      <c r="CO142">
        <f t="shared" si="746"/>
        <v>0</v>
      </c>
      <c r="CP142">
        <f t="shared" si="747"/>
        <v>0</v>
      </c>
      <c r="CQ142">
        <f t="shared" si="748"/>
        <v>0</v>
      </c>
      <c r="CR142">
        <f t="shared" si="749"/>
        <v>0</v>
      </c>
      <c r="CS142">
        <f t="shared" si="750"/>
        <v>0</v>
      </c>
      <c r="CT142">
        <f t="shared" si="751"/>
        <v>0</v>
      </c>
      <c r="CU142">
        <f t="shared" si="752"/>
        <v>0</v>
      </c>
      <c r="CV142">
        <f t="shared" si="753"/>
        <v>0</v>
      </c>
      <c r="CW142">
        <f t="shared" si="754"/>
        <v>0</v>
      </c>
      <c r="CX142">
        <f t="shared" si="755"/>
        <v>0</v>
      </c>
      <c r="CY142">
        <f t="shared" si="756"/>
        <v>0</v>
      </c>
      <c r="CZ142">
        <f t="shared" si="757"/>
        <v>0</v>
      </c>
      <c r="DA142">
        <f t="shared" si="758"/>
        <v>0</v>
      </c>
      <c r="DB142">
        <f t="shared" si="759"/>
        <v>0</v>
      </c>
      <c r="DC142">
        <f t="shared" si="760"/>
        <v>0</v>
      </c>
      <c r="DD142">
        <f t="shared" si="761"/>
        <v>0</v>
      </c>
      <c r="DE142">
        <f t="shared" si="762"/>
        <v>0</v>
      </c>
      <c r="DF142">
        <f t="shared" si="763"/>
        <v>0</v>
      </c>
      <c r="DG142">
        <f t="shared" si="764"/>
        <v>0</v>
      </c>
      <c r="DH142">
        <f t="shared" si="765"/>
        <v>0</v>
      </c>
      <c r="DI142">
        <f t="shared" si="766"/>
        <v>0</v>
      </c>
      <c r="DJ142">
        <f t="shared" si="767"/>
        <v>0</v>
      </c>
      <c r="DK142">
        <f t="shared" si="768"/>
        <v>0</v>
      </c>
      <c r="DL142">
        <f t="shared" si="769"/>
        <v>0</v>
      </c>
      <c r="DM142">
        <f t="shared" si="770"/>
        <v>0</v>
      </c>
      <c r="DN142">
        <f t="shared" si="771"/>
        <v>0</v>
      </c>
      <c r="DO142">
        <f t="shared" si="772"/>
        <v>0</v>
      </c>
      <c r="DP142">
        <f t="shared" si="773"/>
        <v>0</v>
      </c>
      <c r="DQ142">
        <f t="shared" si="774"/>
        <v>0</v>
      </c>
      <c r="DR142">
        <f t="shared" si="775"/>
        <v>0</v>
      </c>
      <c r="DS142">
        <f t="shared" si="776"/>
        <v>0</v>
      </c>
      <c r="DT142">
        <f t="shared" si="777"/>
        <v>0</v>
      </c>
      <c r="DU142">
        <f t="shared" si="778"/>
        <v>0</v>
      </c>
      <c r="DV142">
        <f t="shared" si="779"/>
        <v>0</v>
      </c>
      <c r="DW142">
        <f t="shared" si="780"/>
        <v>0</v>
      </c>
      <c r="DX142">
        <f t="shared" si="781"/>
        <v>0</v>
      </c>
      <c r="DY142">
        <f t="shared" si="782"/>
        <v>0</v>
      </c>
      <c r="DZ142">
        <f t="shared" si="783"/>
        <v>0</v>
      </c>
      <c r="EA142">
        <f t="shared" si="784"/>
        <v>0</v>
      </c>
      <c r="EB142">
        <f t="shared" si="785"/>
        <v>0</v>
      </c>
      <c r="EC142">
        <f t="shared" si="786"/>
        <v>0</v>
      </c>
      <c r="ED142">
        <f t="shared" si="787"/>
        <v>0</v>
      </c>
      <c r="EE142">
        <f t="shared" si="788"/>
        <v>0</v>
      </c>
      <c r="EF142">
        <f t="shared" si="789"/>
        <v>0</v>
      </c>
      <c r="EG142">
        <f t="shared" si="790"/>
        <v>0</v>
      </c>
      <c r="EH142">
        <f t="shared" si="791"/>
        <v>0</v>
      </c>
      <c r="EI142">
        <f t="shared" si="792"/>
        <v>0</v>
      </c>
      <c r="EJ142">
        <f t="shared" si="793"/>
        <v>0</v>
      </c>
      <c r="EK142">
        <f t="shared" si="794"/>
        <v>0</v>
      </c>
      <c r="EL142">
        <f t="shared" si="795"/>
        <v>0</v>
      </c>
      <c r="EM142">
        <f t="shared" si="796"/>
        <v>0</v>
      </c>
      <c r="EN142">
        <f t="shared" si="797"/>
        <v>0</v>
      </c>
      <c r="EO142">
        <f t="shared" si="798"/>
        <v>0</v>
      </c>
      <c r="EP142">
        <f t="shared" si="799"/>
        <v>0</v>
      </c>
      <c r="EQ142">
        <f t="shared" si="800"/>
        <v>0</v>
      </c>
      <c r="ER142">
        <f t="shared" si="801"/>
        <v>0</v>
      </c>
      <c r="ES142">
        <f t="shared" si="802"/>
        <v>0</v>
      </c>
      <c r="ET142">
        <f t="shared" si="803"/>
        <v>0</v>
      </c>
      <c r="EU142">
        <f t="shared" si="804"/>
        <v>0</v>
      </c>
      <c r="EV142">
        <f t="shared" si="805"/>
        <v>0</v>
      </c>
      <c r="EW142">
        <f t="shared" si="806"/>
        <v>0</v>
      </c>
      <c r="EX142">
        <f t="shared" si="807"/>
        <v>0</v>
      </c>
      <c r="EY142">
        <f t="shared" si="808"/>
        <v>0</v>
      </c>
      <c r="EZ142">
        <f t="shared" si="809"/>
        <v>0</v>
      </c>
      <c r="FA142">
        <f t="shared" si="810"/>
        <v>0</v>
      </c>
      <c r="FB142">
        <f t="shared" si="811"/>
        <v>0</v>
      </c>
      <c r="FC142">
        <f t="shared" si="812"/>
        <v>0</v>
      </c>
      <c r="FD142">
        <f t="shared" si="813"/>
        <v>0</v>
      </c>
      <c r="FE142">
        <f t="shared" si="814"/>
        <v>200</v>
      </c>
      <c r="FF142">
        <f t="shared" si="815"/>
        <v>27</v>
      </c>
      <c r="FG142">
        <f t="shared" si="816"/>
        <v>160</v>
      </c>
      <c r="FH142">
        <f t="shared" si="817"/>
        <v>171</v>
      </c>
      <c r="FI142">
        <f t="shared" si="818"/>
        <v>220</v>
      </c>
      <c r="FJ142">
        <f t="shared" si="819"/>
        <v>39</v>
      </c>
      <c r="FK142">
        <f t="shared" si="820"/>
        <v>211</v>
      </c>
      <c r="FL142">
        <f t="shared" si="821"/>
        <v>104</v>
      </c>
      <c r="FM142">
        <f t="shared" si="822"/>
        <v>99</v>
      </c>
      <c r="FN142">
        <f t="shared" si="823"/>
        <v>203</v>
      </c>
      <c r="FO142">
        <f t="shared" si="824"/>
        <v>88</v>
      </c>
      <c r="FP142">
        <f t="shared" si="825"/>
        <v>150</v>
      </c>
      <c r="FQ142">
        <f t="shared" si="826"/>
        <v>15</v>
      </c>
      <c r="FR142">
        <f t="shared" si="827"/>
        <v>254</v>
      </c>
      <c r="FS142">
        <f t="shared" si="828"/>
        <v>88</v>
      </c>
      <c r="FT142">
        <f t="shared" si="829"/>
        <v>242</v>
      </c>
      <c r="FU142">
        <f t="shared" si="830"/>
        <v>2</v>
      </c>
      <c r="FV142">
        <f t="shared" si="831"/>
        <v>101</v>
      </c>
      <c r="FW142">
        <f t="shared" si="832"/>
        <v>111</v>
      </c>
      <c r="FX142">
        <f t="shared" si="833"/>
        <v>114</v>
      </c>
      <c r="FY142">
        <f t="shared" si="834"/>
        <v>185</v>
      </c>
      <c r="FZ142">
        <f t="shared" si="835"/>
        <v>178</v>
      </c>
      <c r="GA142">
        <f t="shared" si="836"/>
        <v>217</v>
      </c>
      <c r="GB142">
        <f t="shared" si="837"/>
        <v>106</v>
      </c>
      <c r="GC142">
        <f t="shared" si="838"/>
        <v>0</v>
      </c>
      <c r="GD142">
        <f t="shared" si="839"/>
        <v>165</v>
      </c>
      <c r="GE142">
        <f t="shared" si="840"/>
        <v>17</v>
      </c>
      <c r="GF142">
        <f t="shared" si="841"/>
        <v>236</v>
      </c>
      <c r="GG142">
        <f t="shared" si="842"/>
        <v>17</v>
      </c>
      <c r="GH142">
        <f t="shared" si="843"/>
        <v>236</v>
      </c>
      <c r="GI142">
        <f t="shared" si="844"/>
        <v>17</v>
      </c>
      <c r="GJ142">
        <f t="shared" si="845"/>
        <v>0</v>
      </c>
      <c r="GK142">
        <f t="shared" si="846"/>
        <v>0</v>
      </c>
      <c r="GL142">
        <f t="shared" si="847"/>
        <v>0</v>
      </c>
      <c r="GM142">
        <f t="shared" si="848"/>
        <v>0</v>
      </c>
      <c r="GN142">
        <f t="shared" si="849"/>
        <v>0</v>
      </c>
      <c r="GO142">
        <f t="shared" si="850"/>
        <v>0</v>
      </c>
      <c r="GP142">
        <f t="shared" si="851"/>
        <v>0</v>
      </c>
      <c r="GQ142">
        <f t="shared" si="852"/>
        <v>0</v>
      </c>
      <c r="GR142">
        <f t="shared" si="853"/>
        <v>0</v>
      </c>
      <c r="GS142">
        <f t="shared" si="854"/>
        <v>0</v>
      </c>
      <c r="GT142">
        <f t="shared" si="855"/>
        <v>0</v>
      </c>
      <c r="GU142">
        <f t="shared" si="856"/>
        <v>0</v>
      </c>
      <c r="GV142">
        <f t="shared" si="857"/>
        <v>0</v>
      </c>
      <c r="GW142">
        <f t="shared" si="858"/>
        <v>0</v>
      </c>
      <c r="GX142">
        <f t="shared" si="859"/>
        <v>0</v>
      </c>
      <c r="GY142">
        <f t="shared" si="860"/>
        <v>0</v>
      </c>
      <c r="GZ142">
        <f t="shared" si="861"/>
        <v>0</v>
      </c>
      <c r="HA142">
        <f t="shared" si="862"/>
        <v>0</v>
      </c>
      <c r="HB142">
        <f t="shared" si="863"/>
        <v>0</v>
      </c>
      <c r="HC142">
        <f t="shared" si="864"/>
        <v>0</v>
      </c>
      <c r="HD142">
        <f t="shared" si="865"/>
        <v>0</v>
      </c>
      <c r="HE142">
        <f t="shared" si="866"/>
        <v>0</v>
      </c>
      <c r="HF142">
        <f t="shared" si="867"/>
        <v>0</v>
      </c>
      <c r="HG142">
        <f t="shared" si="868"/>
        <v>0</v>
      </c>
      <c r="HH142">
        <f t="shared" si="869"/>
        <v>0</v>
      </c>
      <c r="HI142">
        <f t="shared" si="870"/>
        <v>0</v>
      </c>
      <c r="HK142" s="59" t="str">
        <f t="shared" si="875"/>
        <v/>
      </c>
      <c r="HN142">
        <f t="shared" si="872"/>
        <v>78</v>
      </c>
      <c r="HO142">
        <f t="shared" si="873"/>
        <v>57</v>
      </c>
      <c r="HQ142">
        <f>INDEX(Capacity!$S$3:$T$258,MATCH(MOD(INDEX(Capacity!$V$3:$W$258,MATCH(INDEX($CF141:$HI141,1,$HN141),Capacity!$V$3:$V$258,0),2)+HQ$65,255),Capacity!$S$3:$S$258,0),2)</f>
        <v>211</v>
      </c>
      <c r="HR142">
        <f>INDEX(Capacity!$S$3:$T$258,MATCH(MOD(INDEX(Capacity!$V$3:$W$258,MATCH(INDEX($CF141:$HI141,1,$HN141),Capacity!$V$3:$V$258,0),2)+HR$65,255),Capacity!$S$3:$S$258,0),2)</f>
        <v>1</v>
      </c>
      <c r="HS142">
        <f>INDEX(Capacity!$S$3:$T$258,MATCH(MOD(INDEX(Capacity!$V$3:$W$258,MATCH(INDEX($CF141:$HI141,1,$HN141),Capacity!$V$3:$V$258,0),2)+HS$65,255),Capacity!$S$3:$S$258,0),2)</f>
        <v>166</v>
      </c>
      <c r="HT142">
        <f>INDEX(Capacity!$S$3:$T$258,MATCH(MOD(INDEX(Capacity!$V$3:$W$258,MATCH(INDEX($CF141:$HI141,1,$HN141),Capacity!$V$3:$V$258,0),2)+HT$65,255),Capacity!$S$3:$S$258,0),2)</f>
        <v>44</v>
      </c>
      <c r="HU142">
        <f>INDEX(Capacity!$S$3:$T$258,MATCH(MOD(INDEX(Capacity!$V$3:$W$258,MATCH(INDEX($CF141:$HI141,1,$HN141),Capacity!$V$3:$V$258,0),2)+HU$65,255),Capacity!$S$3:$S$258,0),2)</f>
        <v>107</v>
      </c>
      <c r="HV142">
        <f>INDEX(Capacity!$S$3:$T$258,MATCH(MOD(INDEX(Capacity!$V$3:$W$258,MATCH(INDEX($CF141:$HI141,1,$HN141),Capacity!$V$3:$V$258,0),2)+HV$65,255),Capacity!$S$3:$S$258,0),2)</f>
        <v>55</v>
      </c>
      <c r="HW142">
        <f>INDEX(Capacity!$S$3:$T$258,MATCH(MOD(INDEX(Capacity!$V$3:$W$258,MATCH(INDEX($CF141:$HI141,1,$HN141),Capacity!$V$3:$V$258,0),2)+HW$65,255),Capacity!$S$3:$S$258,0),2)</f>
        <v>58</v>
      </c>
      <c r="HX142">
        <f>INDEX(Capacity!$S$3:$T$258,MATCH(MOD(INDEX(Capacity!$V$3:$W$258,MATCH(INDEX($CF141:$HI141,1,$HN141),Capacity!$V$3:$V$258,0),2)+HX$65,255),Capacity!$S$3:$S$258,0),2)</f>
        <v>28</v>
      </c>
      <c r="HY142">
        <f>INDEX(Capacity!$S$3:$T$258,MATCH(MOD(INDEX(Capacity!$V$3:$W$258,MATCH(INDEX($CF141:$HI141,1,$HN141),Capacity!$V$3:$V$258,0),2)+HY$65,255),Capacity!$S$3:$S$258,0),2)</f>
        <v>134</v>
      </c>
      <c r="HZ142">
        <f>INDEX(Capacity!$S$3:$T$258,MATCH(MOD(INDEX(Capacity!$V$3:$W$258,MATCH(INDEX($CF141:$HI141,1,$HN141),Capacity!$V$3:$V$258,0),2)+HZ$65,255),Capacity!$S$3:$S$258,0),2)</f>
        <v>144</v>
      </c>
      <c r="IA142">
        <f>INDEX(Capacity!$S$3:$T$258,MATCH(MOD(INDEX(Capacity!$V$3:$W$258,MATCH(INDEX($CF141:$HI141,1,$HN141),Capacity!$V$3:$V$258,0),2)+IA$65,255),Capacity!$S$3:$S$258,0),2)</f>
        <v>24</v>
      </c>
      <c r="IB142">
        <f>INDEX(Capacity!$S$3:$T$258,MATCH(MOD(INDEX(Capacity!$V$3:$W$258,MATCH(INDEX($CF141:$HI141,1,$HN141),Capacity!$V$3:$V$258,0),2)+IB$65,255),Capacity!$S$3:$S$258,0),2)</f>
        <v>25</v>
      </c>
      <c r="IC142">
        <f>INDEX(Capacity!$S$3:$T$258,MATCH(MOD(INDEX(Capacity!$V$3:$W$258,MATCH(INDEX($CF141:$HI141,1,$HN141),Capacity!$V$3:$V$258,0),2)+IC$65,255),Capacity!$S$3:$S$258,0),2)</f>
        <v>103</v>
      </c>
      <c r="ID142">
        <f>INDEX(Capacity!$S$3:$T$258,MATCH(MOD(INDEX(Capacity!$V$3:$W$258,MATCH(INDEX($CF141:$HI141,1,$HN141),Capacity!$V$3:$V$258,0),2)+ID$65,255),Capacity!$S$3:$S$258,0),2)</f>
        <v>131</v>
      </c>
      <c r="IE142">
        <f>INDEX(Capacity!$S$3:$T$258,MATCH(MOD(INDEX(Capacity!$V$3:$W$258,MATCH(INDEX($CF141:$HI141,1,$HN141),Capacity!$V$3:$V$258,0),2)+IE$65,255),Capacity!$S$3:$S$258,0),2)</f>
        <v>169</v>
      </c>
      <c r="IF142">
        <f>INDEX(Capacity!$S$3:$T$258,MATCH(MOD(INDEX(Capacity!$V$3:$W$258,MATCH(INDEX($CF141:$HI141,1,$HN141),Capacity!$V$3:$V$258,0),2)+IF$65,255),Capacity!$S$3:$S$258,0),2)</f>
        <v>125</v>
      </c>
      <c r="IG142">
        <f>INDEX(Capacity!$S$3:$T$258,MATCH(MOD(INDEX(Capacity!$V$3:$W$258,MATCH(INDEX($CF141:$HI141,1,$HN141),Capacity!$V$3:$V$258,0),2)+IG$65,255),Capacity!$S$3:$S$258,0),2)</f>
        <v>136</v>
      </c>
      <c r="IH142">
        <f>INDEX(Capacity!$S$3:$T$258,MATCH(MOD(INDEX(Capacity!$V$3:$W$258,MATCH(INDEX($CF141:$HI141,1,$HN141),Capacity!$V$3:$V$258,0),2)+IH$65,255),Capacity!$S$3:$S$258,0),2)</f>
        <v>101</v>
      </c>
      <c r="II142">
        <f>INDEX(Capacity!$S$3:$T$258,MATCH(MOD(INDEX(Capacity!$V$3:$W$258,MATCH(INDEX($CF141:$HI141,1,$HN141),Capacity!$V$3:$V$258,0),2)+II$65,255),Capacity!$S$3:$S$258,0),2)</f>
        <v>18</v>
      </c>
      <c r="IJ142">
        <f>INDEX(Capacity!$S$3:$T$258,MATCH(MOD(INDEX(Capacity!$V$3:$W$258,MATCH(INDEX($CF141:$HI141,1,$HN141),Capacity!$V$3:$V$258,0),2)+IJ$65,255),Capacity!$S$3:$S$258,0),2)</f>
        <v>226</v>
      </c>
      <c r="IK142">
        <f>INDEX(Capacity!$S$3:$T$258,MATCH(MOD(INDEX(Capacity!$V$3:$W$258,MATCH(INDEX($CF141:$HI141,1,$HN141),Capacity!$V$3:$V$258,0),2)+IK$65,255),Capacity!$S$3:$S$258,0),2)</f>
        <v>149</v>
      </c>
      <c r="IL142">
        <f>INDEX(Capacity!$S$3:$T$258,MATCH(MOD(INDEX(Capacity!$V$3:$W$258,MATCH(INDEX($CF141:$HI141,1,$HN141),Capacity!$V$3:$V$258,0),2)+IL$65,255),Capacity!$S$3:$S$258,0),2)</f>
        <v>46</v>
      </c>
      <c r="IM142">
        <f>INDEX(Capacity!$S$3:$T$258,MATCH(MOD(INDEX(Capacity!$V$3:$W$258,MATCH(INDEX($CF141:$HI141,1,$HN141),Capacity!$V$3:$V$258,0),2)+IM$65,255),Capacity!$S$3:$S$258,0),2)</f>
        <v>80</v>
      </c>
      <c r="IN142">
        <f>INDEX(Capacity!$S$3:$T$258,MATCH(MOD(INDEX(Capacity!$V$3:$W$258,MATCH(INDEX($CF141:$HI141,1,$HN141),Capacity!$V$3:$V$258,0),2)+IN$65,255),Capacity!$S$3:$S$258,0),2)</f>
        <v>235</v>
      </c>
      <c r="IO142">
        <f>INDEX(Capacity!$S$3:$T$258,MATCH(MOD(INDEX(Capacity!$V$3:$W$258,MATCH(INDEX($CF141:$HI141,1,$HN141),Capacity!$V$3:$V$258,0),2)+IO$65,255),Capacity!$S$3:$S$258,0),2)</f>
        <v>144</v>
      </c>
      <c r="IP142">
        <f>INDEX(Capacity!$S$3:$T$258,MATCH(MOD(INDEX(Capacity!$V$3:$W$258,MATCH(INDEX($CF141:$HI141,1,$HN141),Capacity!$V$3:$V$258,0),2)+IP$65,255),Capacity!$S$3:$S$258,0),2)</f>
        <v>193</v>
      </c>
      <c r="IQ142">
        <f>INDEX(Capacity!$S$3:$T$258,MATCH(MOD(INDEX(Capacity!$V$3:$W$258,MATCH(INDEX($CF141:$HI141,1,$HN141),Capacity!$V$3:$V$258,0),2)+IQ$65,255),Capacity!$S$3:$S$258,0),2)</f>
        <v>73</v>
      </c>
    </row>
    <row r="143" spans="83:251" x14ac:dyDescent="0.25">
      <c r="CE143" s="7">
        <f t="shared" si="874"/>
        <v>78</v>
      </c>
      <c r="CF143">
        <f t="shared" ref="CF143:CF173" si="876">IFERROR(_xlfn.BITXOR(CF142,INDEX($HQ$66:$LT$173,$CE143,$HO143-CF$64+1)),)</f>
        <v>0</v>
      </c>
      <c r="CG143">
        <f t="shared" ref="CG143:CG173" si="877">IFERROR(_xlfn.BITXOR(CG142,INDEX($HQ$66:$LT$173,$CE143,$HO143-CG$64+1)),)</f>
        <v>0</v>
      </c>
      <c r="CH143">
        <f t="shared" ref="CH143:CH173" si="878">IFERROR(_xlfn.BITXOR(CH142,INDEX($HQ$66:$LT$173,$CE143,$HO143-CH$64+1)),)</f>
        <v>0</v>
      </c>
      <c r="CI143">
        <f t="shared" ref="CI143:CI173" si="879">IFERROR(_xlfn.BITXOR(CI142,INDEX($HQ$66:$LT$173,$CE143,$HO143-CI$64+1)),)</f>
        <v>0</v>
      </c>
      <c r="CJ143">
        <f t="shared" ref="CJ143:CJ173" si="880">IFERROR(_xlfn.BITXOR(CJ142,INDEX($HQ$66:$LT$173,$CE143,$HO143-CJ$64+1)),)</f>
        <v>0</v>
      </c>
      <c r="CK143">
        <f t="shared" ref="CK143:CK173" si="881">IFERROR(_xlfn.BITXOR(CK142,INDEX($HQ$66:$LT$173,$CE143,$HO143-CK$64+1)),)</f>
        <v>0</v>
      </c>
      <c r="CL143">
        <f t="shared" ref="CL143:CL173" si="882">IFERROR(_xlfn.BITXOR(CL142,INDEX($HQ$66:$LT$173,$CE143,$HO143-CL$64+1)),)</f>
        <v>0</v>
      </c>
      <c r="CM143">
        <f t="shared" ref="CM143:CM173" si="883">IFERROR(_xlfn.BITXOR(CM142,INDEX($HQ$66:$LT$173,$CE143,$HO143-CM$64+1)),)</f>
        <v>0</v>
      </c>
      <c r="CN143">
        <f t="shared" ref="CN143:CN173" si="884">IFERROR(_xlfn.BITXOR(CN142,INDEX($HQ$66:$LT$173,$CE143,$HO143-CN$64+1)),)</f>
        <v>0</v>
      </c>
      <c r="CO143">
        <f t="shared" ref="CO143:CO173" si="885">IFERROR(_xlfn.BITXOR(CO142,INDEX($HQ$66:$LT$173,$CE143,$HO143-CO$64+1)),)</f>
        <v>0</v>
      </c>
      <c r="CP143">
        <f t="shared" ref="CP143:CP173" si="886">IFERROR(_xlfn.BITXOR(CP142,INDEX($HQ$66:$LT$173,$CE143,$HO143-CP$64+1)),)</f>
        <v>0</v>
      </c>
      <c r="CQ143">
        <f t="shared" ref="CQ143:CQ173" si="887">IFERROR(_xlfn.BITXOR(CQ142,INDEX($HQ$66:$LT$173,$CE143,$HO143-CQ$64+1)),)</f>
        <v>0</v>
      </c>
      <c r="CR143">
        <f t="shared" ref="CR143:CR173" si="888">IFERROR(_xlfn.BITXOR(CR142,INDEX($HQ$66:$LT$173,$CE143,$HO143-CR$64+1)),)</f>
        <v>0</v>
      </c>
      <c r="CS143">
        <f t="shared" ref="CS143:CS173" si="889">IFERROR(_xlfn.BITXOR(CS142,INDEX($HQ$66:$LT$173,$CE143,$HO143-CS$64+1)),)</f>
        <v>0</v>
      </c>
      <c r="CT143">
        <f t="shared" ref="CT143:CT173" si="890">IFERROR(_xlfn.BITXOR(CT142,INDEX($HQ$66:$LT$173,$CE143,$HO143-CT$64+1)),)</f>
        <v>0</v>
      </c>
      <c r="CU143">
        <f t="shared" ref="CU143:CU173" si="891">IFERROR(_xlfn.BITXOR(CU142,INDEX($HQ$66:$LT$173,$CE143,$HO143-CU$64+1)),)</f>
        <v>0</v>
      </c>
      <c r="CV143">
        <f t="shared" ref="CV143:CV173" si="892">IFERROR(_xlfn.BITXOR(CV142,INDEX($HQ$66:$LT$173,$CE143,$HO143-CV$64+1)),)</f>
        <v>0</v>
      </c>
      <c r="CW143">
        <f t="shared" ref="CW143:CW173" si="893">IFERROR(_xlfn.BITXOR(CW142,INDEX($HQ$66:$LT$173,$CE143,$HO143-CW$64+1)),)</f>
        <v>0</v>
      </c>
      <c r="CX143">
        <f t="shared" ref="CX143:CX173" si="894">IFERROR(_xlfn.BITXOR(CX142,INDEX($HQ$66:$LT$173,$CE143,$HO143-CX$64+1)),)</f>
        <v>0</v>
      </c>
      <c r="CY143">
        <f t="shared" ref="CY143:CY173" si="895">IFERROR(_xlfn.BITXOR(CY142,INDEX($HQ$66:$LT$173,$CE143,$HO143-CY$64+1)),)</f>
        <v>0</v>
      </c>
      <c r="CZ143">
        <f t="shared" ref="CZ143:CZ173" si="896">IFERROR(_xlfn.BITXOR(CZ142,INDEX($HQ$66:$LT$173,$CE143,$HO143-CZ$64+1)),)</f>
        <v>0</v>
      </c>
      <c r="DA143">
        <f t="shared" ref="DA143:DA173" si="897">IFERROR(_xlfn.BITXOR(DA142,INDEX($HQ$66:$LT$173,$CE143,$HO143-DA$64+1)),)</f>
        <v>0</v>
      </c>
      <c r="DB143">
        <f t="shared" ref="DB143:DB173" si="898">IFERROR(_xlfn.BITXOR(DB142,INDEX($HQ$66:$LT$173,$CE143,$HO143-DB$64+1)),)</f>
        <v>0</v>
      </c>
      <c r="DC143">
        <f t="shared" ref="DC143:DC173" si="899">IFERROR(_xlfn.BITXOR(DC142,INDEX($HQ$66:$LT$173,$CE143,$HO143-DC$64+1)),)</f>
        <v>0</v>
      </c>
      <c r="DD143">
        <f t="shared" ref="DD143:DD173" si="900">IFERROR(_xlfn.BITXOR(DD142,INDEX($HQ$66:$LT$173,$CE143,$HO143-DD$64+1)),)</f>
        <v>0</v>
      </c>
      <c r="DE143">
        <f t="shared" ref="DE143:DE173" si="901">IFERROR(_xlfn.BITXOR(DE142,INDEX($HQ$66:$LT$173,$CE143,$HO143-DE$64+1)),)</f>
        <v>0</v>
      </c>
      <c r="DF143">
        <f t="shared" ref="DF143:DF173" si="902">IFERROR(_xlfn.BITXOR(DF142,INDEX($HQ$66:$LT$173,$CE143,$HO143-DF$64+1)),)</f>
        <v>0</v>
      </c>
      <c r="DG143">
        <f t="shared" ref="DG143:DG173" si="903">IFERROR(_xlfn.BITXOR(DG142,INDEX($HQ$66:$LT$173,$CE143,$HO143-DG$64+1)),)</f>
        <v>0</v>
      </c>
      <c r="DH143">
        <f t="shared" ref="DH143:DH173" si="904">IFERROR(_xlfn.BITXOR(DH142,INDEX($HQ$66:$LT$173,$CE143,$HO143-DH$64+1)),)</f>
        <v>0</v>
      </c>
      <c r="DI143">
        <f t="shared" ref="DI143:DI173" si="905">IFERROR(_xlfn.BITXOR(DI142,INDEX($HQ$66:$LT$173,$CE143,$HO143-DI$64+1)),)</f>
        <v>0</v>
      </c>
      <c r="DJ143">
        <f t="shared" ref="DJ143:DJ173" si="906">IFERROR(_xlfn.BITXOR(DJ142,INDEX($HQ$66:$LT$173,$CE143,$HO143-DJ$64+1)),)</f>
        <v>0</v>
      </c>
      <c r="DK143">
        <f t="shared" ref="DK143:DK173" si="907">IFERROR(_xlfn.BITXOR(DK142,INDEX($HQ$66:$LT$173,$CE143,$HO143-DK$64+1)),)</f>
        <v>0</v>
      </c>
      <c r="DL143">
        <f t="shared" ref="DL143:DL173" si="908">IFERROR(_xlfn.BITXOR(DL142,INDEX($HQ$66:$LT$173,$CE143,$HO143-DL$64+1)),)</f>
        <v>0</v>
      </c>
      <c r="DM143">
        <f t="shared" ref="DM143:DM173" si="909">IFERROR(_xlfn.BITXOR(DM142,INDEX($HQ$66:$LT$173,$CE143,$HO143-DM$64+1)),)</f>
        <v>0</v>
      </c>
      <c r="DN143">
        <f t="shared" ref="DN143:DN173" si="910">IFERROR(_xlfn.BITXOR(DN142,INDEX($HQ$66:$LT$173,$CE143,$HO143-DN$64+1)),)</f>
        <v>0</v>
      </c>
      <c r="DO143">
        <f t="shared" ref="DO143:DO173" si="911">IFERROR(_xlfn.BITXOR(DO142,INDEX($HQ$66:$LT$173,$CE143,$HO143-DO$64+1)),)</f>
        <v>0</v>
      </c>
      <c r="DP143">
        <f t="shared" ref="DP143:DP173" si="912">IFERROR(_xlfn.BITXOR(DP142,INDEX($HQ$66:$LT$173,$CE143,$HO143-DP$64+1)),)</f>
        <v>0</v>
      </c>
      <c r="DQ143">
        <f t="shared" ref="DQ143:DQ173" si="913">IFERROR(_xlfn.BITXOR(DQ142,INDEX($HQ$66:$LT$173,$CE143,$HO143-DQ$64+1)),)</f>
        <v>0</v>
      </c>
      <c r="DR143">
        <f t="shared" ref="DR143:DR173" si="914">IFERROR(_xlfn.BITXOR(DR142,INDEX($HQ$66:$LT$173,$CE143,$HO143-DR$64+1)),)</f>
        <v>0</v>
      </c>
      <c r="DS143">
        <f t="shared" ref="DS143:DS173" si="915">IFERROR(_xlfn.BITXOR(DS142,INDEX($HQ$66:$LT$173,$CE143,$HO143-DS$64+1)),)</f>
        <v>0</v>
      </c>
      <c r="DT143">
        <f t="shared" ref="DT143:DT173" si="916">IFERROR(_xlfn.BITXOR(DT142,INDEX($HQ$66:$LT$173,$CE143,$HO143-DT$64+1)),)</f>
        <v>0</v>
      </c>
      <c r="DU143">
        <f t="shared" ref="DU143:DU173" si="917">IFERROR(_xlfn.BITXOR(DU142,INDEX($HQ$66:$LT$173,$CE143,$HO143-DU$64+1)),)</f>
        <v>0</v>
      </c>
      <c r="DV143">
        <f t="shared" ref="DV143:DV173" si="918">IFERROR(_xlfn.BITXOR(DV142,INDEX($HQ$66:$LT$173,$CE143,$HO143-DV$64+1)),)</f>
        <v>0</v>
      </c>
      <c r="DW143">
        <f t="shared" ref="DW143:DW173" si="919">IFERROR(_xlfn.BITXOR(DW142,INDEX($HQ$66:$LT$173,$CE143,$HO143-DW$64+1)),)</f>
        <v>0</v>
      </c>
      <c r="DX143">
        <f t="shared" ref="DX143:DX173" si="920">IFERROR(_xlfn.BITXOR(DX142,INDEX($HQ$66:$LT$173,$CE143,$HO143-DX$64+1)),)</f>
        <v>0</v>
      </c>
      <c r="DY143">
        <f t="shared" ref="DY143:DY173" si="921">IFERROR(_xlfn.BITXOR(DY142,INDEX($HQ$66:$LT$173,$CE143,$HO143-DY$64+1)),)</f>
        <v>0</v>
      </c>
      <c r="DZ143">
        <f t="shared" ref="DZ143:DZ173" si="922">IFERROR(_xlfn.BITXOR(DZ142,INDEX($HQ$66:$LT$173,$CE143,$HO143-DZ$64+1)),)</f>
        <v>0</v>
      </c>
      <c r="EA143">
        <f t="shared" ref="EA143:EA173" si="923">IFERROR(_xlfn.BITXOR(EA142,INDEX($HQ$66:$LT$173,$CE143,$HO143-EA$64+1)),)</f>
        <v>0</v>
      </c>
      <c r="EB143">
        <f t="shared" ref="EB143:EB173" si="924">IFERROR(_xlfn.BITXOR(EB142,INDEX($HQ$66:$LT$173,$CE143,$HO143-EB$64+1)),)</f>
        <v>0</v>
      </c>
      <c r="EC143">
        <f t="shared" ref="EC143:EC173" si="925">IFERROR(_xlfn.BITXOR(EC142,INDEX($HQ$66:$LT$173,$CE143,$HO143-EC$64+1)),)</f>
        <v>0</v>
      </c>
      <c r="ED143">
        <f t="shared" ref="ED143:ED173" si="926">IFERROR(_xlfn.BITXOR(ED142,INDEX($HQ$66:$LT$173,$CE143,$HO143-ED$64+1)),)</f>
        <v>0</v>
      </c>
      <c r="EE143">
        <f t="shared" ref="EE143:EE173" si="927">IFERROR(_xlfn.BITXOR(EE142,INDEX($HQ$66:$LT$173,$CE143,$HO143-EE$64+1)),)</f>
        <v>0</v>
      </c>
      <c r="EF143">
        <f t="shared" ref="EF143:EF173" si="928">IFERROR(_xlfn.BITXOR(EF142,INDEX($HQ$66:$LT$173,$CE143,$HO143-EF$64+1)),)</f>
        <v>0</v>
      </c>
      <c r="EG143">
        <f t="shared" ref="EG143:EG173" si="929">IFERROR(_xlfn.BITXOR(EG142,INDEX($HQ$66:$LT$173,$CE143,$HO143-EG$64+1)),)</f>
        <v>0</v>
      </c>
      <c r="EH143">
        <f t="shared" ref="EH143:EH173" si="930">IFERROR(_xlfn.BITXOR(EH142,INDEX($HQ$66:$LT$173,$CE143,$HO143-EH$64+1)),)</f>
        <v>0</v>
      </c>
      <c r="EI143">
        <f t="shared" ref="EI143:EI173" si="931">IFERROR(_xlfn.BITXOR(EI142,INDEX($HQ$66:$LT$173,$CE143,$HO143-EI$64+1)),)</f>
        <v>0</v>
      </c>
      <c r="EJ143">
        <f t="shared" ref="EJ143:EJ173" si="932">IFERROR(_xlfn.BITXOR(EJ142,INDEX($HQ$66:$LT$173,$CE143,$HO143-EJ$64+1)),)</f>
        <v>0</v>
      </c>
      <c r="EK143">
        <f t="shared" ref="EK143:EK173" si="933">IFERROR(_xlfn.BITXOR(EK142,INDEX($HQ$66:$LT$173,$CE143,$HO143-EK$64+1)),)</f>
        <v>0</v>
      </c>
      <c r="EL143">
        <f t="shared" ref="EL143:EL173" si="934">IFERROR(_xlfn.BITXOR(EL142,INDEX($HQ$66:$LT$173,$CE143,$HO143-EL$64+1)),)</f>
        <v>0</v>
      </c>
      <c r="EM143">
        <f t="shared" ref="EM143:EM173" si="935">IFERROR(_xlfn.BITXOR(EM142,INDEX($HQ$66:$LT$173,$CE143,$HO143-EM$64+1)),)</f>
        <v>0</v>
      </c>
      <c r="EN143">
        <f t="shared" ref="EN143:EN173" si="936">IFERROR(_xlfn.BITXOR(EN142,INDEX($HQ$66:$LT$173,$CE143,$HO143-EN$64+1)),)</f>
        <v>0</v>
      </c>
      <c r="EO143">
        <f t="shared" ref="EO143:EO173" si="937">IFERROR(_xlfn.BITXOR(EO142,INDEX($HQ$66:$LT$173,$CE143,$HO143-EO$64+1)),)</f>
        <v>0</v>
      </c>
      <c r="EP143">
        <f t="shared" ref="EP143:EP173" si="938">IFERROR(_xlfn.BITXOR(EP142,INDEX($HQ$66:$LT$173,$CE143,$HO143-EP$64+1)),)</f>
        <v>0</v>
      </c>
      <c r="EQ143">
        <f t="shared" ref="EQ143:EQ173" si="939">IFERROR(_xlfn.BITXOR(EQ142,INDEX($HQ$66:$LT$173,$CE143,$HO143-EQ$64+1)),)</f>
        <v>0</v>
      </c>
      <c r="ER143">
        <f t="shared" ref="ER143:ER173" si="940">IFERROR(_xlfn.BITXOR(ER142,INDEX($HQ$66:$LT$173,$CE143,$HO143-ER$64+1)),)</f>
        <v>0</v>
      </c>
      <c r="ES143">
        <f t="shared" ref="ES143:ES173" si="941">IFERROR(_xlfn.BITXOR(ES142,INDEX($HQ$66:$LT$173,$CE143,$HO143-ES$64+1)),)</f>
        <v>0</v>
      </c>
      <c r="ET143">
        <f t="shared" ref="ET143:ET173" si="942">IFERROR(_xlfn.BITXOR(ET142,INDEX($HQ$66:$LT$173,$CE143,$HO143-ET$64+1)),)</f>
        <v>0</v>
      </c>
      <c r="EU143">
        <f t="shared" ref="EU143:EU173" si="943">IFERROR(_xlfn.BITXOR(EU142,INDEX($HQ$66:$LT$173,$CE143,$HO143-EU$64+1)),)</f>
        <v>0</v>
      </c>
      <c r="EV143">
        <f t="shared" ref="EV143:EV173" si="944">IFERROR(_xlfn.BITXOR(EV142,INDEX($HQ$66:$LT$173,$CE143,$HO143-EV$64+1)),)</f>
        <v>0</v>
      </c>
      <c r="EW143">
        <f t="shared" ref="EW143:EW173" si="945">IFERROR(_xlfn.BITXOR(EW142,INDEX($HQ$66:$LT$173,$CE143,$HO143-EW$64+1)),)</f>
        <v>0</v>
      </c>
      <c r="EX143">
        <f t="shared" ref="EX143:EX173" si="946">IFERROR(_xlfn.BITXOR(EX142,INDEX($HQ$66:$LT$173,$CE143,$HO143-EX$64+1)),)</f>
        <v>0</v>
      </c>
      <c r="EY143">
        <f t="shared" ref="EY143:EY173" si="947">IFERROR(_xlfn.BITXOR(EY142,INDEX($HQ$66:$LT$173,$CE143,$HO143-EY$64+1)),)</f>
        <v>0</v>
      </c>
      <c r="EZ143">
        <f t="shared" ref="EZ143:EZ173" si="948">IFERROR(_xlfn.BITXOR(EZ142,INDEX($HQ$66:$LT$173,$CE143,$HO143-EZ$64+1)),)</f>
        <v>0</v>
      </c>
      <c r="FA143">
        <f t="shared" ref="FA143:FA173" si="949">IFERROR(_xlfn.BITXOR(FA142,INDEX($HQ$66:$LT$173,$CE143,$HO143-FA$64+1)),)</f>
        <v>0</v>
      </c>
      <c r="FB143">
        <f t="shared" ref="FB143:FB173" si="950">IFERROR(_xlfn.BITXOR(FB142,INDEX($HQ$66:$LT$173,$CE143,$HO143-FB$64+1)),)</f>
        <v>0</v>
      </c>
      <c r="FC143">
        <f t="shared" ref="FC143:FC173" si="951">IFERROR(_xlfn.BITXOR(FC142,INDEX($HQ$66:$LT$173,$CE143,$HO143-FC$64+1)),)</f>
        <v>0</v>
      </c>
      <c r="FD143">
        <f t="shared" ref="FD143:FD173" si="952">IFERROR(_xlfn.BITXOR(FD142,INDEX($HQ$66:$LT$173,$CE143,$HO143-FD$64+1)),)</f>
        <v>0</v>
      </c>
      <c r="FE143">
        <f t="shared" ref="FE143:FE173" si="953">IFERROR(_xlfn.BITXOR(FE142,INDEX($HQ$66:$LT$173,$CE143,$HO143-FE$64+1)),)</f>
        <v>0</v>
      </c>
      <c r="FF143">
        <f t="shared" ref="FF143:FF173" si="954">IFERROR(_xlfn.BITXOR(FF142,INDEX($HQ$66:$LT$173,$CE143,$HO143-FF$64+1)),)</f>
        <v>37</v>
      </c>
      <c r="FG143">
        <f t="shared" ref="FG143:FG173" si="955">IFERROR(_xlfn.BITXOR(FG142,INDEX($HQ$66:$LT$173,$CE143,$HO143-FG$64+1)),)</f>
        <v>193</v>
      </c>
      <c r="FH143">
        <f t="shared" ref="FH143:FH173" si="956">IFERROR(_xlfn.BITXOR(FH142,INDEX($HQ$66:$LT$173,$CE143,$HO143-FH$64+1)),)</f>
        <v>45</v>
      </c>
      <c r="FI143">
        <f t="shared" ref="FI143:FI173" si="957">IFERROR(_xlfn.BITXOR(FI142,INDEX($HQ$66:$LT$173,$CE143,$HO143-FI$64+1)),)</f>
        <v>219</v>
      </c>
      <c r="FJ143">
        <f t="shared" ref="FJ143:FJ173" si="958">IFERROR(_xlfn.BITXOR(FJ142,INDEX($HQ$66:$LT$173,$CE143,$HO143-FJ$64+1)),)</f>
        <v>201</v>
      </c>
      <c r="FK143">
        <f t="shared" ref="FK143:FK173" si="959">IFERROR(_xlfn.BITXOR(FK142,INDEX($HQ$66:$LT$173,$CE143,$HO143-FK$64+1)),)</f>
        <v>22</v>
      </c>
      <c r="FL143">
        <f t="shared" ref="FL143:FL173" si="960">IFERROR(_xlfn.BITXOR(FL142,INDEX($HQ$66:$LT$173,$CE143,$HO143-FL$64+1)),)</f>
        <v>186</v>
      </c>
      <c r="FM143">
        <f t="shared" ref="FM143:FM173" si="961">IFERROR(_xlfn.BITXOR(FM142,INDEX($HQ$66:$LT$173,$CE143,$HO143-FM$64+1)),)</f>
        <v>145</v>
      </c>
      <c r="FN143">
        <f t="shared" ref="FN143:FN173" si="962">IFERROR(_xlfn.BITXOR(FN142,INDEX($HQ$66:$LT$173,$CE143,$HO143-FN$64+1)),)</f>
        <v>122</v>
      </c>
      <c r="FO143">
        <f t="shared" ref="FO143:FO173" si="963">IFERROR(_xlfn.BITXOR(FO142,INDEX($HQ$66:$LT$173,$CE143,$HO143-FO$64+1)),)</f>
        <v>114</v>
      </c>
      <c r="FP143">
        <f t="shared" ref="FP143:FP173" si="964">IFERROR(_xlfn.BITXOR(FP142,INDEX($HQ$66:$LT$173,$CE143,$HO143-FP$64+1)),)</f>
        <v>130</v>
      </c>
      <c r="FQ143">
        <f t="shared" ref="FQ143:FQ173" si="965">IFERROR(_xlfn.BITXOR(FQ142,INDEX($HQ$66:$LT$173,$CE143,$HO143-FQ$64+1)),)</f>
        <v>29</v>
      </c>
      <c r="FR143">
        <f t="shared" ref="FR143:FR173" si="966">IFERROR(_xlfn.BITXOR(FR142,INDEX($HQ$66:$LT$173,$CE143,$HO143-FR$64+1)),)</f>
        <v>202</v>
      </c>
      <c r="FS143">
        <f t="shared" ref="FS143:FS173" si="967">IFERROR(_xlfn.BITXOR(FS142,INDEX($HQ$66:$LT$173,$CE143,$HO143-FS$64+1)),)</f>
        <v>110</v>
      </c>
      <c r="FT143">
        <f t="shared" ref="FT143:FT173" si="968">IFERROR(_xlfn.BITXOR(FT142,INDEX($HQ$66:$LT$173,$CE143,$HO143-FT$64+1)),)</f>
        <v>182</v>
      </c>
      <c r="FU143">
        <f t="shared" ref="FU143:FU173" si="969">IFERROR(_xlfn.BITXOR(FU142,INDEX($HQ$66:$LT$173,$CE143,$HO143-FU$64+1)),)</f>
        <v>153</v>
      </c>
      <c r="FV143">
        <f t="shared" ref="FV143:FV173" si="970">IFERROR(_xlfn.BITXOR(FV142,INDEX($HQ$66:$LT$173,$CE143,$HO143-FV$64+1)),)</f>
        <v>11</v>
      </c>
      <c r="FW143">
        <f t="shared" ref="FW143:FW173" si="971">IFERROR(_xlfn.BITXOR(FW142,INDEX($HQ$66:$LT$173,$CE143,$HO143-FW$64+1)),)</f>
        <v>212</v>
      </c>
      <c r="FX143">
        <f t="shared" ref="FX143:FX173" si="972">IFERROR(_xlfn.BITXOR(FX142,INDEX($HQ$66:$LT$173,$CE143,$HO143-FX$64+1)),)</f>
        <v>208</v>
      </c>
      <c r="FY143">
        <f t="shared" ref="FY143:FY173" si="973">IFERROR(_xlfn.BITXOR(FY142,INDEX($HQ$66:$LT$173,$CE143,$HO143-FY$64+1)),)</f>
        <v>206</v>
      </c>
      <c r="FZ143">
        <f t="shared" ref="FZ143:FZ173" si="974">IFERROR(_xlfn.BITXOR(FZ142,INDEX($HQ$66:$LT$173,$CE143,$HO143-FZ$64+1)),)</f>
        <v>72</v>
      </c>
      <c r="GA143">
        <f t="shared" ref="GA143:GA173" si="975">IFERROR(_xlfn.BITXOR(GA142,INDEX($HQ$66:$LT$173,$CE143,$HO143-GA$64+1)),)</f>
        <v>37</v>
      </c>
      <c r="GB143">
        <f t="shared" ref="GB143:GB173" si="976">IFERROR(_xlfn.BITXOR(GB142,INDEX($HQ$66:$LT$173,$CE143,$HO143-GB$64+1)),)</f>
        <v>27</v>
      </c>
      <c r="GC143">
        <f t="shared" ref="GC143:GC173" si="977">IFERROR(_xlfn.BITXOR(GC142,INDEX($HQ$66:$LT$173,$CE143,$HO143-GC$64+1)),)</f>
        <v>177</v>
      </c>
      <c r="GD143">
        <f t="shared" ref="GD143:GD173" si="978">IFERROR(_xlfn.BITXOR(GD142,INDEX($HQ$66:$LT$173,$CE143,$HO143-GD$64+1)),)</f>
        <v>214</v>
      </c>
      <c r="GE143">
        <f t="shared" ref="GE143:GE173" si="979">IFERROR(_xlfn.BITXOR(GE142,INDEX($HQ$66:$LT$173,$CE143,$HO143-GE$64+1)),)</f>
        <v>249</v>
      </c>
      <c r="GF143">
        <f t="shared" ref="GF143:GF173" si="980">IFERROR(_xlfn.BITXOR(GF142,INDEX($HQ$66:$LT$173,$CE143,$HO143-GF$64+1)),)</f>
        <v>236</v>
      </c>
      <c r="GG143">
        <f t="shared" ref="GG143:GG173" si="981">IFERROR(_xlfn.BITXOR(GG142,INDEX($HQ$66:$LT$173,$CE143,$HO143-GG$64+1)),)</f>
        <v>17</v>
      </c>
      <c r="GH143">
        <f t="shared" ref="GH143:GH173" si="982">IFERROR(_xlfn.BITXOR(GH142,INDEX($HQ$66:$LT$173,$CE143,$HO143-GH$64+1)),)</f>
        <v>236</v>
      </c>
      <c r="GI143">
        <f t="shared" ref="GI143:GI173" si="983">IFERROR(_xlfn.BITXOR(GI142,INDEX($HQ$66:$LT$173,$CE143,$HO143-GI$64+1)),)</f>
        <v>17</v>
      </c>
      <c r="GJ143">
        <f t="shared" ref="GJ143:GJ173" si="984">IFERROR(_xlfn.BITXOR(GJ142,INDEX($HQ$66:$LT$173,$CE143,$HO143-GJ$64+1)),)</f>
        <v>0</v>
      </c>
      <c r="GK143">
        <f t="shared" ref="GK143:GK173" si="985">IFERROR(_xlfn.BITXOR(GK142,INDEX($HQ$66:$LT$173,$CE143,$HO143-GK$64+1)),)</f>
        <v>0</v>
      </c>
      <c r="GL143">
        <f t="shared" ref="GL143:GL173" si="986">IFERROR(_xlfn.BITXOR(GL142,INDEX($HQ$66:$LT$173,$CE143,$HO143-GL$64+1)),)</f>
        <v>0</v>
      </c>
      <c r="GM143">
        <f t="shared" ref="GM143:GM173" si="987">IFERROR(_xlfn.BITXOR(GM142,INDEX($HQ$66:$LT$173,$CE143,$HO143-GM$64+1)),)</f>
        <v>0</v>
      </c>
      <c r="GN143">
        <f t="shared" ref="GN143:GN173" si="988">IFERROR(_xlfn.BITXOR(GN142,INDEX($HQ$66:$LT$173,$CE143,$HO143-GN$64+1)),)</f>
        <v>0</v>
      </c>
      <c r="GO143">
        <f t="shared" ref="GO143:GO173" si="989">IFERROR(_xlfn.BITXOR(GO142,INDEX($HQ$66:$LT$173,$CE143,$HO143-GO$64+1)),)</f>
        <v>0</v>
      </c>
      <c r="GP143">
        <f t="shared" ref="GP143:GP173" si="990">IFERROR(_xlfn.BITXOR(GP142,INDEX($HQ$66:$LT$173,$CE143,$HO143-GP$64+1)),)</f>
        <v>0</v>
      </c>
      <c r="GQ143">
        <f t="shared" ref="GQ143:GQ173" si="991">IFERROR(_xlfn.BITXOR(GQ142,INDEX($HQ$66:$LT$173,$CE143,$HO143-GQ$64+1)),)</f>
        <v>0</v>
      </c>
      <c r="GR143">
        <f t="shared" ref="GR143:GR173" si="992">IFERROR(_xlfn.BITXOR(GR142,INDEX($HQ$66:$LT$173,$CE143,$HO143-GR$64+1)),)</f>
        <v>0</v>
      </c>
      <c r="GS143">
        <f t="shared" ref="GS143:GS173" si="993">IFERROR(_xlfn.BITXOR(GS142,INDEX($HQ$66:$LT$173,$CE143,$HO143-GS$64+1)),)</f>
        <v>0</v>
      </c>
      <c r="GT143">
        <f t="shared" ref="GT143:GT173" si="994">IFERROR(_xlfn.BITXOR(GT142,INDEX($HQ$66:$LT$173,$CE143,$HO143-GT$64+1)),)</f>
        <v>0</v>
      </c>
      <c r="GU143">
        <f t="shared" ref="GU143:GU173" si="995">IFERROR(_xlfn.BITXOR(GU142,INDEX($HQ$66:$LT$173,$CE143,$HO143-GU$64+1)),)</f>
        <v>0</v>
      </c>
      <c r="GV143">
        <f t="shared" ref="GV143:GV173" si="996">IFERROR(_xlfn.BITXOR(GV142,INDEX($HQ$66:$LT$173,$CE143,$HO143-GV$64+1)),)</f>
        <v>0</v>
      </c>
      <c r="GW143">
        <f t="shared" ref="GW143:GW173" si="997">IFERROR(_xlfn.BITXOR(GW142,INDEX($HQ$66:$LT$173,$CE143,$HO143-GW$64+1)),)</f>
        <v>0</v>
      </c>
      <c r="GX143">
        <f t="shared" ref="GX143:GX173" si="998">IFERROR(_xlfn.BITXOR(GX142,INDEX($HQ$66:$LT$173,$CE143,$HO143-GX$64+1)),)</f>
        <v>0</v>
      </c>
      <c r="GY143">
        <f t="shared" ref="GY143:GY173" si="999">IFERROR(_xlfn.BITXOR(GY142,INDEX($HQ$66:$LT$173,$CE143,$HO143-GY$64+1)),)</f>
        <v>0</v>
      </c>
      <c r="GZ143">
        <f t="shared" ref="GZ143:GZ173" si="1000">IFERROR(_xlfn.BITXOR(GZ142,INDEX($HQ$66:$LT$173,$CE143,$HO143-GZ$64+1)),)</f>
        <v>0</v>
      </c>
      <c r="HA143">
        <f t="shared" ref="HA143:HA173" si="1001">IFERROR(_xlfn.BITXOR(HA142,INDEX($HQ$66:$LT$173,$CE143,$HO143-HA$64+1)),)</f>
        <v>0</v>
      </c>
      <c r="HB143">
        <f t="shared" ref="HB143:HB173" si="1002">IFERROR(_xlfn.BITXOR(HB142,INDEX($HQ$66:$LT$173,$CE143,$HO143-HB$64+1)),)</f>
        <v>0</v>
      </c>
      <c r="HC143">
        <f t="shared" ref="HC143:HC173" si="1003">IFERROR(_xlfn.BITXOR(HC142,INDEX($HQ$66:$LT$173,$CE143,$HO143-HC$64+1)),)</f>
        <v>0</v>
      </c>
      <c r="HD143">
        <f t="shared" ref="HD143:HD173" si="1004">IFERROR(_xlfn.BITXOR(HD142,INDEX($HQ$66:$LT$173,$CE143,$HO143-HD$64+1)),)</f>
        <v>0</v>
      </c>
      <c r="HE143">
        <f t="shared" ref="HE143:HE173" si="1005">IFERROR(_xlfn.BITXOR(HE142,INDEX($HQ$66:$LT$173,$CE143,$HO143-HE$64+1)),)</f>
        <v>0</v>
      </c>
      <c r="HF143">
        <f t="shared" ref="HF143:HF173" si="1006">IFERROR(_xlfn.BITXOR(HF142,INDEX($HQ$66:$LT$173,$CE143,$HO143-HF$64+1)),)</f>
        <v>0</v>
      </c>
      <c r="HG143">
        <f t="shared" ref="HG143:HG173" si="1007">IFERROR(_xlfn.BITXOR(HG142,INDEX($HQ$66:$LT$173,$CE143,$HO143-HG$64+1)),)</f>
        <v>0</v>
      </c>
      <c r="HH143">
        <f t="shared" ref="HH143:HH173" si="1008">IFERROR(_xlfn.BITXOR(HH142,INDEX($HQ$66:$LT$173,$CE143,$HO143-HH$64+1)),)</f>
        <v>0</v>
      </c>
      <c r="HI143">
        <f t="shared" ref="HI143:HI173" si="1009">IFERROR(_xlfn.BITXOR(HI142,INDEX($HQ$66:$LT$173,$CE143,$HO143-HI$64+1)),)</f>
        <v>0</v>
      </c>
      <c r="HK143" s="59" t="str">
        <f t="shared" si="875"/>
        <v/>
      </c>
      <c r="HN143">
        <f t="shared" si="872"/>
        <v>79</v>
      </c>
      <c r="HO143">
        <f t="shared" si="873"/>
        <v>56</v>
      </c>
      <c r="HQ143">
        <f>INDEX(Capacity!$S$3:$T$258,MATCH(MOD(INDEX(Capacity!$V$3:$W$258,MATCH(INDEX($CF142:$HI142,1,$HN142),Capacity!$V$3:$V$258,0),2)+HQ$65,255),Capacity!$S$3:$S$258,0),2)</f>
        <v>200</v>
      </c>
      <c r="HR143">
        <f>INDEX(Capacity!$S$3:$T$258,MATCH(MOD(INDEX(Capacity!$V$3:$W$258,MATCH(INDEX($CF142:$HI142,1,$HN142),Capacity!$V$3:$V$258,0),2)+HR$65,255),Capacity!$S$3:$S$258,0),2)</f>
        <v>62</v>
      </c>
      <c r="HS143">
        <f>INDEX(Capacity!$S$3:$T$258,MATCH(MOD(INDEX(Capacity!$V$3:$W$258,MATCH(INDEX($CF142:$HI142,1,$HN142),Capacity!$V$3:$V$258,0),2)+HS$65,255),Capacity!$S$3:$S$258,0),2)</f>
        <v>97</v>
      </c>
      <c r="HT143">
        <f>INDEX(Capacity!$S$3:$T$258,MATCH(MOD(INDEX(Capacity!$V$3:$W$258,MATCH(INDEX($CF142:$HI142,1,$HN142),Capacity!$V$3:$V$258,0),2)+HT$65,255),Capacity!$S$3:$S$258,0),2)</f>
        <v>134</v>
      </c>
      <c r="HU143">
        <f>INDEX(Capacity!$S$3:$T$258,MATCH(MOD(INDEX(Capacity!$V$3:$W$258,MATCH(INDEX($CF142:$HI142,1,$HN142),Capacity!$V$3:$V$258,0),2)+HU$65,255),Capacity!$S$3:$S$258,0),2)</f>
        <v>7</v>
      </c>
      <c r="HV143">
        <f>INDEX(Capacity!$S$3:$T$258,MATCH(MOD(INDEX(Capacity!$V$3:$W$258,MATCH(INDEX($CF142:$HI142,1,$HN142),Capacity!$V$3:$V$258,0),2)+HV$65,255),Capacity!$S$3:$S$258,0),2)</f>
        <v>238</v>
      </c>
      <c r="HW143">
        <f>INDEX(Capacity!$S$3:$T$258,MATCH(MOD(INDEX(Capacity!$V$3:$W$258,MATCH(INDEX($CF142:$HI142,1,$HN142),Capacity!$V$3:$V$258,0),2)+HW$65,255),Capacity!$S$3:$S$258,0),2)</f>
        <v>197</v>
      </c>
      <c r="HX143">
        <f>INDEX(Capacity!$S$3:$T$258,MATCH(MOD(INDEX(Capacity!$V$3:$W$258,MATCH(INDEX($CF142:$HI142,1,$HN142),Capacity!$V$3:$V$258,0),2)+HX$65,255),Capacity!$S$3:$S$258,0),2)</f>
        <v>210</v>
      </c>
      <c r="HY143">
        <f>INDEX(Capacity!$S$3:$T$258,MATCH(MOD(INDEX(Capacity!$V$3:$W$258,MATCH(INDEX($CF142:$HI142,1,$HN142),Capacity!$V$3:$V$258,0),2)+HY$65,255),Capacity!$S$3:$S$258,0),2)</f>
        <v>242</v>
      </c>
      <c r="HZ143">
        <f>INDEX(Capacity!$S$3:$T$258,MATCH(MOD(INDEX(Capacity!$V$3:$W$258,MATCH(INDEX($CF142:$HI142,1,$HN142),Capacity!$V$3:$V$258,0),2)+HZ$65,255),Capacity!$S$3:$S$258,0),2)</f>
        <v>177</v>
      </c>
      <c r="IA143">
        <f>INDEX(Capacity!$S$3:$T$258,MATCH(MOD(INDEX(Capacity!$V$3:$W$258,MATCH(INDEX($CF142:$HI142,1,$HN142),Capacity!$V$3:$V$258,0),2)+IA$65,255),Capacity!$S$3:$S$258,0),2)</f>
        <v>42</v>
      </c>
      <c r="IB143">
        <f>INDEX(Capacity!$S$3:$T$258,MATCH(MOD(INDEX(Capacity!$V$3:$W$258,MATCH(INDEX($CF142:$HI142,1,$HN142),Capacity!$V$3:$V$258,0),2)+IB$65,255),Capacity!$S$3:$S$258,0),2)</f>
        <v>20</v>
      </c>
      <c r="IC143">
        <f>INDEX(Capacity!$S$3:$T$258,MATCH(MOD(INDEX(Capacity!$V$3:$W$258,MATCH(INDEX($CF142:$HI142,1,$HN142),Capacity!$V$3:$V$258,0),2)+IC$65,255),Capacity!$S$3:$S$258,0),2)</f>
        <v>18</v>
      </c>
      <c r="ID143">
        <f>INDEX(Capacity!$S$3:$T$258,MATCH(MOD(INDEX(Capacity!$V$3:$W$258,MATCH(INDEX($CF142:$HI142,1,$HN142),Capacity!$V$3:$V$258,0),2)+ID$65,255),Capacity!$S$3:$S$258,0),2)</f>
        <v>52</v>
      </c>
      <c r="IE143">
        <f>INDEX(Capacity!$S$3:$T$258,MATCH(MOD(INDEX(Capacity!$V$3:$W$258,MATCH(INDEX($CF142:$HI142,1,$HN142),Capacity!$V$3:$V$258,0),2)+IE$65,255),Capacity!$S$3:$S$258,0),2)</f>
        <v>54</v>
      </c>
      <c r="IF143">
        <f>INDEX(Capacity!$S$3:$T$258,MATCH(MOD(INDEX(Capacity!$V$3:$W$258,MATCH(INDEX($CF142:$HI142,1,$HN142),Capacity!$V$3:$V$258,0),2)+IF$65,255),Capacity!$S$3:$S$258,0),2)</f>
        <v>68</v>
      </c>
      <c r="IG143">
        <f>INDEX(Capacity!$S$3:$T$258,MATCH(MOD(INDEX(Capacity!$V$3:$W$258,MATCH(INDEX($CF142:$HI142,1,$HN142),Capacity!$V$3:$V$258,0),2)+IG$65,255),Capacity!$S$3:$S$258,0),2)</f>
        <v>155</v>
      </c>
      <c r="IH143">
        <f>INDEX(Capacity!$S$3:$T$258,MATCH(MOD(INDEX(Capacity!$V$3:$W$258,MATCH(INDEX($CF142:$HI142,1,$HN142),Capacity!$V$3:$V$258,0),2)+IH$65,255),Capacity!$S$3:$S$258,0),2)</f>
        <v>110</v>
      </c>
      <c r="II143">
        <f>INDEX(Capacity!$S$3:$T$258,MATCH(MOD(INDEX(Capacity!$V$3:$W$258,MATCH(INDEX($CF142:$HI142,1,$HN142),Capacity!$V$3:$V$258,0),2)+II$65,255),Capacity!$S$3:$S$258,0),2)</f>
        <v>187</v>
      </c>
      <c r="IJ143">
        <f>INDEX(Capacity!$S$3:$T$258,MATCH(MOD(INDEX(Capacity!$V$3:$W$258,MATCH(INDEX($CF142:$HI142,1,$HN142),Capacity!$V$3:$V$258,0),2)+IJ$65,255),Capacity!$S$3:$S$258,0),2)</f>
        <v>162</v>
      </c>
      <c r="IK143">
        <f>INDEX(Capacity!$S$3:$T$258,MATCH(MOD(INDEX(Capacity!$V$3:$W$258,MATCH(INDEX($CF142:$HI142,1,$HN142),Capacity!$V$3:$V$258,0),2)+IK$65,255),Capacity!$S$3:$S$258,0),2)</f>
        <v>119</v>
      </c>
      <c r="IL143">
        <f>INDEX(Capacity!$S$3:$T$258,MATCH(MOD(INDEX(Capacity!$V$3:$W$258,MATCH(INDEX($CF142:$HI142,1,$HN142),Capacity!$V$3:$V$258,0),2)+IL$65,255),Capacity!$S$3:$S$258,0),2)</f>
        <v>250</v>
      </c>
      <c r="IM143">
        <f>INDEX(Capacity!$S$3:$T$258,MATCH(MOD(INDEX(Capacity!$V$3:$W$258,MATCH(INDEX($CF142:$HI142,1,$HN142),Capacity!$V$3:$V$258,0),2)+IM$65,255),Capacity!$S$3:$S$258,0),2)</f>
        <v>252</v>
      </c>
      <c r="IN143">
        <f>INDEX(Capacity!$S$3:$T$258,MATCH(MOD(INDEX(Capacity!$V$3:$W$258,MATCH(INDEX($CF142:$HI142,1,$HN142),Capacity!$V$3:$V$258,0),2)+IN$65,255),Capacity!$S$3:$S$258,0),2)</f>
        <v>113</v>
      </c>
      <c r="IO143">
        <f>INDEX(Capacity!$S$3:$T$258,MATCH(MOD(INDEX(Capacity!$V$3:$W$258,MATCH(INDEX($CF142:$HI142,1,$HN142),Capacity!$V$3:$V$258,0),2)+IO$65,255),Capacity!$S$3:$S$258,0),2)</f>
        <v>177</v>
      </c>
      <c r="IP143">
        <f>INDEX(Capacity!$S$3:$T$258,MATCH(MOD(INDEX(Capacity!$V$3:$W$258,MATCH(INDEX($CF142:$HI142,1,$HN142),Capacity!$V$3:$V$258,0),2)+IP$65,255),Capacity!$S$3:$S$258,0),2)</f>
        <v>115</v>
      </c>
      <c r="IQ143">
        <f>INDEX(Capacity!$S$3:$T$258,MATCH(MOD(INDEX(Capacity!$V$3:$W$258,MATCH(INDEX($CF142:$HI142,1,$HN142),Capacity!$V$3:$V$258,0),2)+IQ$65,255),Capacity!$S$3:$S$258,0),2)</f>
        <v>232</v>
      </c>
    </row>
    <row r="144" spans="83:251" x14ac:dyDescent="0.25">
      <c r="CE144" s="7">
        <f t="shared" si="874"/>
        <v>79</v>
      </c>
      <c r="CF144">
        <f t="shared" si="876"/>
        <v>0</v>
      </c>
      <c r="CG144">
        <f t="shared" si="877"/>
        <v>0</v>
      </c>
      <c r="CH144">
        <f t="shared" si="878"/>
        <v>0</v>
      </c>
      <c r="CI144">
        <f t="shared" si="879"/>
        <v>0</v>
      </c>
      <c r="CJ144">
        <f t="shared" si="880"/>
        <v>0</v>
      </c>
      <c r="CK144">
        <f t="shared" si="881"/>
        <v>0</v>
      </c>
      <c r="CL144">
        <f t="shared" si="882"/>
        <v>0</v>
      </c>
      <c r="CM144">
        <f t="shared" si="883"/>
        <v>0</v>
      </c>
      <c r="CN144">
        <f t="shared" si="884"/>
        <v>0</v>
      </c>
      <c r="CO144">
        <f t="shared" si="885"/>
        <v>0</v>
      </c>
      <c r="CP144">
        <f t="shared" si="886"/>
        <v>0</v>
      </c>
      <c r="CQ144">
        <f t="shared" si="887"/>
        <v>0</v>
      </c>
      <c r="CR144">
        <f t="shared" si="888"/>
        <v>0</v>
      </c>
      <c r="CS144">
        <f t="shared" si="889"/>
        <v>0</v>
      </c>
      <c r="CT144">
        <f t="shared" si="890"/>
        <v>0</v>
      </c>
      <c r="CU144">
        <f t="shared" si="891"/>
        <v>0</v>
      </c>
      <c r="CV144">
        <f t="shared" si="892"/>
        <v>0</v>
      </c>
      <c r="CW144">
        <f t="shared" si="893"/>
        <v>0</v>
      </c>
      <c r="CX144">
        <f t="shared" si="894"/>
        <v>0</v>
      </c>
      <c r="CY144">
        <f t="shared" si="895"/>
        <v>0</v>
      </c>
      <c r="CZ144">
        <f t="shared" si="896"/>
        <v>0</v>
      </c>
      <c r="DA144">
        <f t="shared" si="897"/>
        <v>0</v>
      </c>
      <c r="DB144">
        <f t="shared" si="898"/>
        <v>0</v>
      </c>
      <c r="DC144">
        <f t="shared" si="899"/>
        <v>0</v>
      </c>
      <c r="DD144">
        <f t="shared" si="900"/>
        <v>0</v>
      </c>
      <c r="DE144">
        <f t="shared" si="901"/>
        <v>0</v>
      </c>
      <c r="DF144">
        <f t="shared" si="902"/>
        <v>0</v>
      </c>
      <c r="DG144">
        <f t="shared" si="903"/>
        <v>0</v>
      </c>
      <c r="DH144">
        <f t="shared" si="904"/>
        <v>0</v>
      </c>
      <c r="DI144">
        <f t="shared" si="905"/>
        <v>0</v>
      </c>
      <c r="DJ144">
        <f t="shared" si="906"/>
        <v>0</v>
      </c>
      <c r="DK144">
        <f t="shared" si="907"/>
        <v>0</v>
      </c>
      <c r="DL144">
        <f t="shared" si="908"/>
        <v>0</v>
      </c>
      <c r="DM144">
        <f t="shared" si="909"/>
        <v>0</v>
      </c>
      <c r="DN144">
        <f t="shared" si="910"/>
        <v>0</v>
      </c>
      <c r="DO144">
        <f t="shared" si="911"/>
        <v>0</v>
      </c>
      <c r="DP144">
        <f t="shared" si="912"/>
        <v>0</v>
      </c>
      <c r="DQ144">
        <f t="shared" si="913"/>
        <v>0</v>
      </c>
      <c r="DR144">
        <f t="shared" si="914"/>
        <v>0</v>
      </c>
      <c r="DS144">
        <f t="shared" si="915"/>
        <v>0</v>
      </c>
      <c r="DT144">
        <f t="shared" si="916"/>
        <v>0</v>
      </c>
      <c r="DU144">
        <f t="shared" si="917"/>
        <v>0</v>
      </c>
      <c r="DV144">
        <f t="shared" si="918"/>
        <v>0</v>
      </c>
      <c r="DW144">
        <f t="shared" si="919"/>
        <v>0</v>
      </c>
      <c r="DX144">
        <f t="shared" si="920"/>
        <v>0</v>
      </c>
      <c r="DY144">
        <f t="shared" si="921"/>
        <v>0</v>
      </c>
      <c r="DZ144">
        <f t="shared" si="922"/>
        <v>0</v>
      </c>
      <c r="EA144">
        <f t="shared" si="923"/>
        <v>0</v>
      </c>
      <c r="EB144">
        <f t="shared" si="924"/>
        <v>0</v>
      </c>
      <c r="EC144">
        <f t="shared" si="925"/>
        <v>0</v>
      </c>
      <c r="ED144">
        <f t="shared" si="926"/>
        <v>0</v>
      </c>
      <c r="EE144">
        <f t="shared" si="927"/>
        <v>0</v>
      </c>
      <c r="EF144">
        <f t="shared" si="928"/>
        <v>0</v>
      </c>
      <c r="EG144">
        <f t="shared" si="929"/>
        <v>0</v>
      </c>
      <c r="EH144">
        <f t="shared" si="930"/>
        <v>0</v>
      </c>
      <c r="EI144">
        <f t="shared" si="931"/>
        <v>0</v>
      </c>
      <c r="EJ144">
        <f t="shared" si="932"/>
        <v>0</v>
      </c>
      <c r="EK144">
        <f t="shared" si="933"/>
        <v>0</v>
      </c>
      <c r="EL144">
        <f t="shared" si="934"/>
        <v>0</v>
      </c>
      <c r="EM144">
        <f t="shared" si="935"/>
        <v>0</v>
      </c>
      <c r="EN144">
        <f t="shared" si="936"/>
        <v>0</v>
      </c>
      <c r="EO144">
        <f t="shared" si="937"/>
        <v>0</v>
      </c>
      <c r="EP144">
        <f t="shared" si="938"/>
        <v>0</v>
      </c>
      <c r="EQ144">
        <f t="shared" si="939"/>
        <v>0</v>
      </c>
      <c r="ER144">
        <f t="shared" si="940"/>
        <v>0</v>
      </c>
      <c r="ES144">
        <f t="shared" si="941"/>
        <v>0</v>
      </c>
      <c r="ET144">
        <f t="shared" si="942"/>
        <v>0</v>
      </c>
      <c r="EU144">
        <f t="shared" si="943"/>
        <v>0</v>
      </c>
      <c r="EV144">
        <f t="shared" si="944"/>
        <v>0</v>
      </c>
      <c r="EW144">
        <f t="shared" si="945"/>
        <v>0</v>
      </c>
      <c r="EX144">
        <f t="shared" si="946"/>
        <v>0</v>
      </c>
      <c r="EY144">
        <f t="shared" si="947"/>
        <v>0</v>
      </c>
      <c r="EZ144">
        <f t="shared" si="948"/>
        <v>0</v>
      </c>
      <c r="FA144">
        <f t="shared" si="949"/>
        <v>0</v>
      </c>
      <c r="FB144">
        <f t="shared" si="950"/>
        <v>0</v>
      </c>
      <c r="FC144">
        <f t="shared" si="951"/>
        <v>0</v>
      </c>
      <c r="FD144">
        <f t="shared" si="952"/>
        <v>0</v>
      </c>
      <c r="FE144">
        <f t="shared" si="953"/>
        <v>0</v>
      </c>
      <c r="FF144">
        <f t="shared" si="954"/>
        <v>0</v>
      </c>
      <c r="FG144">
        <f t="shared" si="955"/>
        <v>99</v>
      </c>
      <c r="FH144">
        <f t="shared" si="956"/>
        <v>252</v>
      </c>
      <c r="FI144">
        <f t="shared" si="957"/>
        <v>233</v>
      </c>
      <c r="FJ144">
        <f t="shared" si="958"/>
        <v>93</v>
      </c>
      <c r="FK144">
        <f t="shared" si="959"/>
        <v>84</v>
      </c>
      <c r="FL144">
        <f t="shared" si="960"/>
        <v>145</v>
      </c>
      <c r="FM144">
        <f t="shared" si="961"/>
        <v>168</v>
      </c>
      <c r="FN144">
        <f t="shared" si="962"/>
        <v>82</v>
      </c>
      <c r="FO144">
        <f t="shared" si="963"/>
        <v>67</v>
      </c>
      <c r="FP144">
        <f t="shared" si="964"/>
        <v>9</v>
      </c>
      <c r="FQ144">
        <f t="shared" si="965"/>
        <v>52</v>
      </c>
      <c r="FR144">
        <f t="shared" si="966"/>
        <v>149</v>
      </c>
      <c r="FS144">
        <f t="shared" si="967"/>
        <v>86</v>
      </c>
      <c r="FT144">
        <f t="shared" si="968"/>
        <v>87</v>
      </c>
      <c r="FU144">
        <f t="shared" si="969"/>
        <v>20</v>
      </c>
      <c r="FV144">
        <f t="shared" si="970"/>
        <v>177</v>
      </c>
      <c r="FW144">
        <f t="shared" si="971"/>
        <v>210</v>
      </c>
      <c r="FX144">
        <f t="shared" si="972"/>
        <v>123</v>
      </c>
      <c r="FY144">
        <f t="shared" si="973"/>
        <v>66</v>
      </c>
      <c r="FZ144">
        <f t="shared" si="974"/>
        <v>105</v>
      </c>
      <c r="GA144">
        <f t="shared" si="975"/>
        <v>78</v>
      </c>
      <c r="GB144">
        <f t="shared" si="976"/>
        <v>6</v>
      </c>
      <c r="GC144">
        <f t="shared" si="977"/>
        <v>230</v>
      </c>
      <c r="GD144">
        <f t="shared" si="978"/>
        <v>231</v>
      </c>
      <c r="GE144">
        <f t="shared" si="979"/>
        <v>119</v>
      </c>
      <c r="GF144">
        <f t="shared" si="980"/>
        <v>216</v>
      </c>
      <c r="GG144">
        <f t="shared" si="981"/>
        <v>17</v>
      </c>
      <c r="GH144">
        <f t="shared" si="982"/>
        <v>236</v>
      </c>
      <c r="GI144">
        <f t="shared" si="983"/>
        <v>17</v>
      </c>
      <c r="GJ144">
        <f t="shared" si="984"/>
        <v>0</v>
      </c>
      <c r="GK144">
        <f t="shared" si="985"/>
        <v>0</v>
      </c>
      <c r="GL144">
        <f t="shared" si="986"/>
        <v>0</v>
      </c>
      <c r="GM144">
        <f t="shared" si="987"/>
        <v>0</v>
      </c>
      <c r="GN144">
        <f t="shared" si="988"/>
        <v>0</v>
      </c>
      <c r="GO144">
        <f t="shared" si="989"/>
        <v>0</v>
      </c>
      <c r="GP144">
        <f t="shared" si="990"/>
        <v>0</v>
      </c>
      <c r="GQ144">
        <f t="shared" si="991"/>
        <v>0</v>
      </c>
      <c r="GR144">
        <f t="shared" si="992"/>
        <v>0</v>
      </c>
      <c r="GS144">
        <f t="shared" si="993"/>
        <v>0</v>
      </c>
      <c r="GT144">
        <f t="shared" si="994"/>
        <v>0</v>
      </c>
      <c r="GU144">
        <f t="shared" si="995"/>
        <v>0</v>
      </c>
      <c r="GV144">
        <f t="shared" si="996"/>
        <v>0</v>
      </c>
      <c r="GW144">
        <f t="shared" si="997"/>
        <v>0</v>
      </c>
      <c r="GX144">
        <f t="shared" si="998"/>
        <v>0</v>
      </c>
      <c r="GY144">
        <f t="shared" si="999"/>
        <v>0</v>
      </c>
      <c r="GZ144">
        <f t="shared" si="1000"/>
        <v>0</v>
      </c>
      <c r="HA144">
        <f t="shared" si="1001"/>
        <v>0</v>
      </c>
      <c r="HB144">
        <f t="shared" si="1002"/>
        <v>0</v>
      </c>
      <c r="HC144">
        <f t="shared" si="1003"/>
        <v>0</v>
      </c>
      <c r="HD144">
        <f t="shared" si="1004"/>
        <v>0</v>
      </c>
      <c r="HE144">
        <f t="shared" si="1005"/>
        <v>0</v>
      </c>
      <c r="HF144">
        <f t="shared" si="1006"/>
        <v>0</v>
      </c>
      <c r="HG144">
        <f t="shared" si="1007"/>
        <v>0</v>
      </c>
      <c r="HH144">
        <f t="shared" si="1008"/>
        <v>0</v>
      </c>
      <c r="HI144">
        <f t="shared" si="1009"/>
        <v>0</v>
      </c>
      <c r="HK144" s="59" t="str">
        <f t="shared" si="875"/>
        <v/>
      </c>
      <c r="HN144">
        <f t="shared" si="872"/>
        <v>80</v>
      </c>
      <c r="HO144">
        <f t="shared" si="873"/>
        <v>55</v>
      </c>
      <c r="HQ144">
        <f>INDEX(Capacity!$S$3:$T$258,MATCH(MOD(INDEX(Capacity!$V$3:$W$258,MATCH(INDEX($CF143:$HI143,1,$HN143),Capacity!$V$3:$V$258,0),2)+HQ$65,255),Capacity!$S$3:$S$258,0),2)</f>
        <v>37</v>
      </c>
      <c r="HR144">
        <f>INDEX(Capacity!$S$3:$T$258,MATCH(MOD(INDEX(Capacity!$V$3:$W$258,MATCH(INDEX($CF143:$HI143,1,$HN143),Capacity!$V$3:$V$258,0),2)+HR$65,255),Capacity!$S$3:$S$258,0),2)</f>
        <v>162</v>
      </c>
      <c r="HS144">
        <f>INDEX(Capacity!$S$3:$T$258,MATCH(MOD(INDEX(Capacity!$V$3:$W$258,MATCH(INDEX($CF143:$HI143,1,$HN143),Capacity!$V$3:$V$258,0),2)+HS$65,255),Capacity!$S$3:$S$258,0),2)</f>
        <v>209</v>
      </c>
      <c r="HT144">
        <f>INDEX(Capacity!$S$3:$T$258,MATCH(MOD(INDEX(Capacity!$V$3:$W$258,MATCH(INDEX($CF143:$HI143,1,$HN143),Capacity!$V$3:$V$258,0),2)+HT$65,255),Capacity!$S$3:$S$258,0),2)</f>
        <v>50</v>
      </c>
      <c r="HU144">
        <f>INDEX(Capacity!$S$3:$T$258,MATCH(MOD(INDEX(Capacity!$V$3:$W$258,MATCH(INDEX($CF143:$HI143,1,$HN143),Capacity!$V$3:$V$258,0),2)+HU$65,255),Capacity!$S$3:$S$258,0),2)</f>
        <v>148</v>
      </c>
      <c r="HV144">
        <f>INDEX(Capacity!$S$3:$T$258,MATCH(MOD(INDEX(Capacity!$V$3:$W$258,MATCH(INDEX($CF143:$HI143,1,$HN143),Capacity!$V$3:$V$258,0),2)+HV$65,255),Capacity!$S$3:$S$258,0),2)</f>
        <v>66</v>
      </c>
      <c r="HW144">
        <f>INDEX(Capacity!$S$3:$T$258,MATCH(MOD(INDEX(Capacity!$V$3:$W$258,MATCH(INDEX($CF143:$HI143,1,$HN143),Capacity!$V$3:$V$258,0),2)+HW$65,255),Capacity!$S$3:$S$258,0),2)</f>
        <v>43</v>
      </c>
      <c r="HX144">
        <f>INDEX(Capacity!$S$3:$T$258,MATCH(MOD(INDEX(Capacity!$V$3:$W$258,MATCH(INDEX($CF143:$HI143,1,$HN143),Capacity!$V$3:$V$258,0),2)+HX$65,255),Capacity!$S$3:$S$258,0),2)</f>
        <v>57</v>
      </c>
      <c r="HY144">
        <f>INDEX(Capacity!$S$3:$T$258,MATCH(MOD(INDEX(Capacity!$V$3:$W$258,MATCH(INDEX($CF143:$HI143,1,$HN143),Capacity!$V$3:$V$258,0),2)+HY$65,255),Capacity!$S$3:$S$258,0),2)</f>
        <v>40</v>
      </c>
      <c r="HZ144">
        <f>INDEX(Capacity!$S$3:$T$258,MATCH(MOD(INDEX(Capacity!$V$3:$W$258,MATCH(INDEX($CF143:$HI143,1,$HN143),Capacity!$V$3:$V$258,0),2)+HZ$65,255),Capacity!$S$3:$S$258,0),2)</f>
        <v>49</v>
      </c>
      <c r="IA144">
        <f>INDEX(Capacity!$S$3:$T$258,MATCH(MOD(INDEX(Capacity!$V$3:$W$258,MATCH(INDEX($CF143:$HI143,1,$HN143),Capacity!$V$3:$V$258,0),2)+IA$65,255),Capacity!$S$3:$S$258,0),2)</f>
        <v>139</v>
      </c>
      <c r="IB144">
        <f>INDEX(Capacity!$S$3:$T$258,MATCH(MOD(INDEX(Capacity!$V$3:$W$258,MATCH(INDEX($CF143:$HI143,1,$HN143),Capacity!$V$3:$V$258,0),2)+IB$65,255),Capacity!$S$3:$S$258,0),2)</f>
        <v>41</v>
      </c>
      <c r="IC144">
        <f>INDEX(Capacity!$S$3:$T$258,MATCH(MOD(INDEX(Capacity!$V$3:$W$258,MATCH(INDEX($CF143:$HI143,1,$HN143),Capacity!$V$3:$V$258,0),2)+IC$65,255),Capacity!$S$3:$S$258,0),2)</f>
        <v>95</v>
      </c>
      <c r="ID144">
        <f>INDEX(Capacity!$S$3:$T$258,MATCH(MOD(INDEX(Capacity!$V$3:$W$258,MATCH(INDEX($CF143:$HI143,1,$HN143),Capacity!$V$3:$V$258,0),2)+ID$65,255),Capacity!$S$3:$S$258,0),2)</f>
        <v>56</v>
      </c>
      <c r="IE144">
        <f>INDEX(Capacity!$S$3:$T$258,MATCH(MOD(INDEX(Capacity!$V$3:$W$258,MATCH(INDEX($CF143:$HI143,1,$HN143),Capacity!$V$3:$V$258,0),2)+IE$65,255),Capacity!$S$3:$S$258,0),2)</f>
        <v>225</v>
      </c>
      <c r="IF144">
        <f>INDEX(Capacity!$S$3:$T$258,MATCH(MOD(INDEX(Capacity!$V$3:$W$258,MATCH(INDEX($CF143:$HI143,1,$HN143),Capacity!$V$3:$V$258,0),2)+IF$65,255),Capacity!$S$3:$S$258,0),2)</f>
        <v>141</v>
      </c>
      <c r="IG144">
        <f>INDEX(Capacity!$S$3:$T$258,MATCH(MOD(INDEX(Capacity!$V$3:$W$258,MATCH(INDEX($CF143:$HI143,1,$HN143),Capacity!$V$3:$V$258,0),2)+IG$65,255),Capacity!$S$3:$S$258,0),2)</f>
        <v>186</v>
      </c>
      <c r="IH144">
        <f>INDEX(Capacity!$S$3:$T$258,MATCH(MOD(INDEX(Capacity!$V$3:$W$258,MATCH(INDEX($CF143:$HI143,1,$HN143),Capacity!$V$3:$V$258,0),2)+IH$65,255),Capacity!$S$3:$S$258,0),2)</f>
        <v>6</v>
      </c>
      <c r="II144">
        <f>INDEX(Capacity!$S$3:$T$258,MATCH(MOD(INDEX(Capacity!$V$3:$W$258,MATCH(INDEX($CF143:$HI143,1,$HN143),Capacity!$V$3:$V$258,0),2)+II$65,255),Capacity!$S$3:$S$258,0),2)</f>
        <v>171</v>
      </c>
      <c r="IJ144">
        <f>INDEX(Capacity!$S$3:$T$258,MATCH(MOD(INDEX(Capacity!$V$3:$W$258,MATCH(INDEX($CF143:$HI143,1,$HN143),Capacity!$V$3:$V$258,0),2)+IJ$65,255),Capacity!$S$3:$S$258,0),2)</f>
        <v>140</v>
      </c>
      <c r="IK144">
        <f>INDEX(Capacity!$S$3:$T$258,MATCH(MOD(INDEX(Capacity!$V$3:$W$258,MATCH(INDEX($CF143:$HI143,1,$HN143),Capacity!$V$3:$V$258,0),2)+IK$65,255),Capacity!$S$3:$S$258,0),2)</f>
        <v>33</v>
      </c>
      <c r="IL144">
        <f>INDEX(Capacity!$S$3:$T$258,MATCH(MOD(INDEX(Capacity!$V$3:$W$258,MATCH(INDEX($CF143:$HI143,1,$HN143),Capacity!$V$3:$V$258,0),2)+IL$65,255),Capacity!$S$3:$S$258,0),2)</f>
        <v>107</v>
      </c>
      <c r="IM144">
        <f>INDEX(Capacity!$S$3:$T$258,MATCH(MOD(INDEX(Capacity!$V$3:$W$258,MATCH(INDEX($CF143:$HI143,1,$HN143),Capacity!$V$3:$V$258,0),2)+IM$65,255),Capacity!$S$3:$S$258,0),2)</f>
        <v>29</v>
      </c>
      <c r="IN144">
        <f>INDEX(Capacity!$S$3:$T$258,MATCH(MOD(INDEX(Capacity!$V$3:$W$258,MATCH(INDEX($CF143:$HI143,1,$HN143),Capacity!$V$3:$V$258,0),2)+IN$65,255),Capacity!$S$3:$S$258,0),2)</f>
        <v>87</v>
      </c>
      <c r="IO144">
        <f>INDEX(Capacity!$S$3:$T$258,MATCH(MOD(INDEX(Capacity!$V$3:$W$258,MATCH(INDEX($CF143:$HI143,1,$HN143),Capacity!$V$3:$V$258,0),2)+IO$65,255),Capacity!$S$3:$S$258,0),2)</f>
        <v>49</v>
      </c>
      <c r="IP144">
        <f>INDEX(Capacity!$S$3:$T$258,MATCH(MOD(INDEX(Capacity!$V$3:$W$258,MATCH(INDEX($CF143:$HI143,1,$HN143),Capacity!$V$3:$V$258,0),2)+IP$65,255),Capacity!$S$3:$S$258,0),2)</f>
        <v>142</v>
      </c>
      <c r="IQ144">
        <f>INDEX(Capacity!$S$3:$T$258,MATCH(MOD(INDEX(Capacity!$V$3:$W$258,MATCH(INDEX($CF143:$HI143,1,$HN143),Capacity!$V$3:$V$258,0),2)+IQ$65,255),Capacity!$S$3:$S$258,0),2)</f>
        <v>52</v>
      </c>
    </row>
    <row r="145" spans="83:251" x14ac:dyDescent="0.25">
      <c r="CE145" s="7">
        <f t="shared" si="874"/>
        <v>80</v>
      </c>
      <c r="CF145">
        <f t="shared" si="876"/>
        <v>0</v>
      </c>
      <c r="CG145">
        <f t="shared" si="877"/>
        <v>0</v>
      </c>
      <c r="CH145">
        <f t="shared" si="878"/>
        <v>0</v>
      </c>
      <c r="CI145">
        <f t="shared" si="879"/>
        <v>0</v>
      </c>
      <c r="CJ145">
        <f t="shared" si="880"/>
        <v>0</v>
      </c>
      <c r="CK145">
        <f t="shared" si="881"/>
        <v>0</v>
      </c>
      <c r="CL145">
        <f t="shared" si="882"/>
        <v>0</v>
      </c>
      <c r="CM145">
        <f t="shared" si="883"/>
        <v>0</v>
      </c>
      <c r="CN145">
        <f t="shared" si="884"/>
        <v>0</v>
      </c>
      <c r="CO145">
        <f t="shared" si="885"/>
        <v>0</v>
      </c>
      <c r="CP145">
        <f t="shared" si="886"/>
        <v>0</v>
      </c>
      <c r="CQ145">
        <f t="shared" si="887"/>
        <v>0</v>
      </c>
      <c r="CR145">
        <f t="shared" si="888"/>
        <v>0</v>
      </c>
      <c r="CS145">
        <f t="shared" si="889"/>
        <v>0</v>
      </c>
      <c r="CT145">
        <f t="shared" si="890"/>
        <v>0</v>
      </c>
      <c r="CU145">
        <f t="shared" si="891"/>
        <v>0</v>
      </c>
      <c r="CV145">
        <f t="shared" si="892"/>
        <v>0</v>
      </c>
      <c r="CW145">
        <f t="shared" si="893"/>
        <v>0</v>
      </c>
      <c r="CX145">
        <f t="shared" si="894"/>
        <v>0</v>
      </c>
      <c r="CY145">
        <f t="shared" si="895"/>
        <v>0</v>
      </c>
      <c r="CZ145">
        <f t="shared" si="896"/>
        <v>0</v>
      </c>
      <c r="DA145">
        <f t="shared" si="897"/>
        <v>0</v>
      </c>
      <c r="DB145">
        <f t="shared" si="898"/>
        <v>0</v>
      </c>
      <c r="DC145">
        <f t="shared" si="899"/>
        <v>0</v>
      </c>
      <c r="DD145">
        <f t="shared" si="900"/>
        <v>0</v>
      </c>
      <c r="DE145">
        <f t="shared" si="901"/>
        <v>0</v>
      </c>
      <c r="DF145">
        <f t="shared" si="902"/>
        <v>0</v>
      </c>
      <c r="DG145">
        <f t="shared" si="903"/>
        <v>0</v>
      </c>
      <c r="DH145">
        <f t="shared" si="904"/>
        <v>0</v>
      </c>
      <c r="DI145">
        <f t="shared" si="905"/>
        <v>0</v>
      </c>
      <c r="DJ145">
        <f t="shared" si="906"/>
        <v>0</v>
      </c>
      <c r="DK145">
        <f t="shared" si="907"/>
        <v>0</v>
      </c>
      <c r="DL145">
        <f t="shared" si="908"/>
        <v>0</v>
      </c>
      <c r="DM145">
        <f t="shared" si="909"/>
        <v>0</v>
      </c>
      <c r="DN145">
        <f t="shared" si="910"/>
        <v>0</v>
      </c>
      <c r="DO145">
        <f t="shared" si="911"/>
        <v>0</v>
      </c>
      <c r="DP145">
        <f t="shared" si="912"/>
        <v>0</v>
      </c>
      <c r="DQ145">
        <f t="shared" si="913"/>
        <v>0</v>
      </c>
      <c r="DR145">
        <f t="shared" si="914"/>
        <v>0</v>
      </c>
      <c r="DS145">
        <f t="shared" si="915"/>
        <v>0</v>
      </c>
      <c r="DT145">
        <f t="shared" si="916"/>
        <v>0</v>
      </c>
      <c r="DU145">
        <f t="shared" si="917"/>
        <v>0</v>
      </c>
      <c r="DV145">
        <f t="shared" si="918"/>
        <v>0</v>
      </c>
      <c r="DW145">
        <f t="shared" si="919"/>
        <v>0</v>
      </c>
      <c r="DX145">
        <f t="shared" si="920"/>
        <v>0</v>
      </c>
      <c r="DY145">
        <f t="shared" si="921"/>
        <v>0</v>
      </c>
      <c r="DZ145">
        <f t="shared" si="922"/>
        <v>0</v>
      </c>
      <c r="EA145">
        <f t="shared" si="923"/>
        <v>0</v>
      </c>
      <c r="EB145">
        <f t="shared" si="924"/>
        <v>0</v>
      </c>
      <c r="EC145">
        <f t="shared" si="925"/>
        <v>0</v>
      </c>
      <c r="ED145">
        <f t="shared" si="926"/>
        <v>0</v>
      </c>
      <c r="EE145">
        <f t="shared" si="927"/>
        <v>0</v>
      </c>
      <c r="EF145">
        <f t="shared" si="928"/>
        <v>0</v>
      </c>
      <c r="EG145">
        <f t="shared" si="929"/>
        <v>0</v>
      </c>
      <c r="EH145">
        <f t="shared" si="930"/>
        <v>0</v>
      </c>
      <c r="EI145">
        <f t="shared" si="931"/>
        <v>0</v>
      </c>
      <c r="EJ145">
        <f t="shared" si="932"/>
        <v>0</v>
      </c>
      <c r="EK145">
        <f t="shared" si="933"/>
        <v>0</v>
      </c>
      <c r="EL145">
        <f t="shared" si="934"/>
        <v>0</v>
      </c>
      <c r="EM145">
        <f t="shared" si="935"/>
        <v>0</v>
      </c>
      <c r="EN145">
        <f t="shared" si="936"/>
        <v>0</v>
      </c>
      <c r="EO145">
        <f t="shared" si="937"/>
        <v>0</v>
      </c>
      <c r="EP145">
        <f t="shared" si="938"/>
        <v>0</v>
      </c>
      <c r="EQ145">
        <f t="shared" si="939"/>
        <v>0</v>
      </c>
      <c r="ER145">
        <f t="shared" si="940"/>
        <v>0</v>
      </c>
      <c r="ES145">
        <f t="shared" si="941"/>
        <v>0</v>
      </c>
      <c r="ET145">
        <f t="shared" si="942"/>
        <v>0</v>
      </c>
      <c r="EU145">
        <f t="shared" si="943"/>
        <v>0</v>
      </c>
      <c r="EV145">
        <f t="shared" si="944"/>
        <v>0</v>
      </c>
      <c r="EW145">
        <f t="shared" si="945"/>
        <v>0</v>
      </c>
      <c r="EX145">
        <f t="shared" si="946"/>
        <v>0</v>
      </c>
      <c r="EY145">
        <f t="shared" si="947"/>
        <v>0</v>
      </c>
      <c r="EZ145">
        <f t="shared" si="948"/>
        <v>0</v>
      </c>
      <c r="FA145">
        <f t="shared" si="949"/>
        <v>0</v>
      </c>
      <c r="FB145">
        <f t="shared" si="950"/>
        <v>0</v>
      </c>
      <c r="FC145">
        <f t="shared" si="951"/>
        <v>0</v>
      </c>
      <c r="FD145">
        <f t="shared" si="952"/>
        <v>0</v>
      </c>
      <c r="FE145">
        <f t="shared" si="953"/>
        <v>0</v>
      </c>
      <c r="FF145">
        <f t="shared" si="954"/>
        <v>0</v>
      </c>
      <c r="FG145">
        <f t="shared" si="955"/>
        <v>0</v>
      </c>
      <c r="FH145">
        <f t="shared" si="956"/>
        <v>27</v>
      </c>
      <c r="FI145">
        <f t="shared" si="957"/>
        <v>206</v>
      </c>
      <c r="FJ145">
        <f t="shared" si="958"/>
        <v>60</v>
      </c>
      <c r="FK145">
        <f t="shared" si="959"/>
        <v>197</v>
      </c>
      <c r="FL145">
        <f t="shared" si="960"/>
        <v>121</v>
      </c>
      <c r="FM145">
        <f t="shared" si="961"/>
        <v>119</v>
      </c>
      <c r="FN145">
        <f t="shared" si="962"/>
        <v>84</v>
      </c>
      <c r="FO145">
        <f t="shared" si="963"/>
        <v>213</v>
      </c>
      <c r="FP145">
        <f t="shared" si="964"/>
        <v>33</v>
      </c>
      <c r="FQ145">
        <f t="shared" si="965"/>
        <v>137</v>
      </c>
      <c r="FR145">
        <f t="shared" si="966"/>
        <v>207</v>
      </c>
      <c r="FS145">
        <f t="shared" si="967"/>
        <v>23</v>
      </c>
      <c r="FT145">
        <f t="shared" si="968"/>
        <v>157</v>
      </c>
      <c r="FU145">
        <f t="shared" si="969"/>
        <v>215</v>
      </c>
      <c r="FV145">
        <f t="shared" si="970"/>
        <v>158</v>
      </c>
      <c r="FW145">
        <f t="shared" si="971"/>
        <v>71</v>
      </c>
      <c r="FX145">
        <f t="shared" si="972"/>
        <v>233</v>
      </c>
      <c r="FY145">
        <f t="shared" si="973"/>
        <v>71</v>
      </c>
      <c r="FZ145">
        <f t="shared" si="974"/>
        <v>138</v>
      </c>
      <c r="GA145">
        <f t="shared" si="975"/>
        <v>58</v>
      </c>
      <c r="GB145">
        <f t="shared" si="976"/>
        <v>180</v>
      </c>
      <c r="GC145">
        <f t="shared" si="977"/>
        <v>79</v>
      </c>
      <c r="GD145">
        <f t="shared" si="978"/>
        <v>136</v>
      </c>
      <c r="GE145">
        <f t="shared" si="979"/>
        <v>95</v>
      </c>
      <c r="GF145">
        <f t="shared" si="980"/>
        <v>190</v>
      </c>
      <c r="GG145">
        <f t="shared" si="981"/>
        <v>226</v>
      </c>
      <c r="GH145">
        <f t="shared" si="982"/>
        <v>236</v>
      </c>
      <c r="GI145">
        <f t="shared" si="983"/>
        <v>17</v>
      </c>
      <c r="GJ145">
        <f t="shared" si="984"/>
        <v>0</v>
      </c>
      <c r="GK145">
        <f t="shared" si="985"/>
        <v>0</v>
      </c>
      <c r="GL145">
        <f t="shared" si="986"/>
        <v>0</v>
      </c>
      <c r="GM145">
        <f t="shared" si="987"/>
        <v>0</v>
      </c>
      <c r="GN145">
        <f t="shared" si="988"/>
        <v>0</v>
      </c>
      <c r="GO145">
        <f t="shared" si="989"/>
        <v>0</v>
      </c>
      <c r="GP145">
        <f t="shared" si="990"/>
        <v>0</v>
      </c>
      <c r="GQ145">
        <f t="shared" si="991"/>
        <v>0</v>
      </c>
      <c r="GR145">
        <f t="shared" si="992"/>
        <v>0</v>
      </c>
      <c r="GS145">
        <f t="shared" si="993"/>
        <v>0</v>
      </c>
      <c r="GT145">
        <f t="shared" si="994"/>
        <v>0</v>
      </c>
      <c r="GU145">
        <f t="shared" si="995"/>
        <v>0</v>
      </c>
      <c r="GV145">
        <f t="shared" si="996"/>
        <v>0</v>
      </c>
      <c r="GW145">
        <f t="shared" si="997"/>
        <v>0</v>
      </c>
      <c r="GX145">
        <f t="shared" si="998"/>
        <v>0</v>
      </c>
      <c r="GY145">
        <f t="shared" si="999"/>
        <v>0</v>
      </c>
      <c r="GZ145">
        <f t="shared" si="1000"/>
        <v>0</v>
      </c>
      <c r="HA145">
        <f t="shared" si="1001"/>
        <v>0</v>
      </c>
      <c r="HB145">
        <f t="shared" si="1002"/>
        <v>0</v>
      </c>
      <c r="HC145">
        <f t="shared" si="1003"/>
        <v>0</v>
      </c>
      <c r="HD145">
        <f t="shared" si="1004"/>
        <v>0</v>
      </c>
      <c r="HE145">
        <f t="shared" si="1005"/>
        <v>0</v>
      </c>
      <c r="HF145">
        <f t="shared" si="1006"/>
        <v>0</v>
      </c>
      <c r="HG145">
        <f t="shared" si="1007"/>
        <v>0</v>
      </c>
      <c r="HH145">
        <f t="shared" si="1008"/>
        <v>0</v>
      </c>
      <c r="HI145">
        <f t="shared" si="1009"/>
        <v>0</v>
      </c>
      <c r="HK145" s="59" t="str">
        <f t="shared" si="875"/>
        <v/>
      </c>
      <c r="HN145">
        <f t="shared" si="872"/>
        <v>81</v>
      </c>
      <c r="HO145">
        <f t="shared" si="873"/>
        <v>54</v>
      </c>
      <c r="HQ145">
        <f>INDEX(Capacity!$S$3:$T$258,MATCH(MOD(INDEX(Capacity!$V$3:$W$258,MATCH(INDEX($CF144:$HI144,1,$HN144),Capacity!$V$3:$V$258,0),2)+HQ$65,255),Capacity!$S$3:$S$258,0),2)</f>
        <v>99</v>
      </c>
      <c r="HR145">
        <f>INDEX(Capacity!$S$3:$T$258,MATCH(MOD(INDEX(Capacity!$V$3:$W$258,MATCH(INDEX($CF144:$HI144,1,$HN144),Capacity!$V$3:$V$258,0),2)+HR$65,255),Capacity!$S$3:$S$258,0),2)</f>
        <v>231</v>
      </c>
      <c r="HS145">
        <f>INDEX(Capacity!$S$3:$T$258,MATCH(MOD(INDEX(Capacity!$V$3:$W$258,MATCH(INDEX($CF144:$HI144,1,$HN144),Capacity!$V$3:$V$258,0),2)+HS$65,255),Capacity!$S$3:$S$258,0),2)</f>
        <v>39</v>
      </c>
      <c r="HT145">
        <f>INDEX(Capacity!$S$3:$T$258,MATCH(MOD(INDEX(Capacity!$V$3:$W$258,MATCH(INDEX($CF144:$HI144,1,$HN144),Capacity!$V$3:$V$258,0),2)+HT$65,255),Capacity!$S$3:$S$258,0),2)</f>
        <v>97</v>
      </c>
      <c r="HU145">
        <f>INDEX(Capacity!$S$3:$T$258,MATCH(MOD(INDEX(Capacity!$V$3:$W$258,MATCH(INDEX($CF144:$HI144,1,$HN144),Capacity!$V$3:$V$258,0),2)+HU$65,255),Capacity!$S$3:$S$258,0),2)</f>
        <v>145</v>
      </c>
      <c r="HV145">
        <f>INDEX(Capacity!$S$3:$T$258,MATCH(MOD(INDEX(Capacity!$V$3:$W$258,MATCH(INDEX($CF144:$HI144,1,$HN144),Capacity!$V$3:$V$258,0),2)+HV$65,255),Capacity!$S$3:$S$258,0),2)</f>
        <v>232</v>
      </c>
      <c r="HW145">
        <f>INDEX(Capacity!$S$3:$T$258,MATCH(MOD(INDEX(Capacity!$V$3:$W$258,MATCH(INDEX($CF144:$HI144,1,$HN144),Capacity!$V$3:$V$258,0),2)+HW$65,255),Capacity!$S$3:$S$258,0),2)</f>
        <v>223</v>
      </c>
      <c r="HX145">
        <f>INDEX(Capacity!$S$3:$T$258,MATCH(MOD(INDEX(Capacity!$V$3:$W$258,MATCH(INDEX($CF144:$HI144,1,$HN144),Capacity!$V$3:$V$258,0),2)+HX$65,255),Capacity!$S$3:$S$258,0),2)</f>
        <v>6</v>
      </c>
      <c r="HY145">
        <f>INDEX(Capacity!$S$3:$T$258,MATCH(MOD(INDEX(Capacity!$V$3:$W$258,MATCH(INDEX($CF144:$HI144,1,$HN144),Capacity!$V$3:$V$258,0),2)+HY$65,255),Capacity!$S$3:$S$258,0),2)</f>
        <v>150</v>
      </c>
      <c r="HZ145">
        <f>INDEX(Capacity!$S$3:$T$258,MATCH(MOD(INDEX(Capacity!$V$3:$W$258,MATCH(INDEX($CF144:$HI144,1,$HN144),Capacity!$V$3:$V$258,0),2)+HZ$65,255),Capacity!$S$3:$S$258,0),2)</f>
        <v>40</v>
      </c>
      <c r="IA145">
        <f>INDEX(Capacity!$S$3:$T$258,MATCH(MOD(INDEX(Capacity!$V$3:$W$258,MATCH(INDEX($CF144:$HI144,1,$HN144),Capacity!$V$3:$V$258,0),2)+IA$65,255),Capacity!$S$3:$S$258,0),2)</f>
        <v>189</v>
      </c>
      <c r="IB145">
        <f>INDEX(Capacity!$S$3:$T$258,MATCH(MOD(INDEX(Capacity!$V$3:$W$258,MATCH(INDEX($CF144:$HI144,1,$HN144),Capacity!$V$3:$V$258,0),2)+IB$65,255),Capacity!$S$3:$S$258,0),2)</f>
        <v>90</v>
      </c>
      <c r="IC145">
        <f>INDEX(Capacity!$S$3:$T$258,MATCH(MOD(INDEX(Capacity!$V$3:$W$258,MATCH(INDEX($CF144:$HI144,1,$HN144),Capacity!$V$3:$V$258,0),2)+IC$65,255),Capacity!$S$3:$S$258,0),2)</f>
        <v>65</v>
      </c>
      <c r="ID145">
        <f>INDEX(Capacity!$S$3:$T$258,MATCH(MOD(INDEX(Capacity!$V$3:$W$258,MATCH(INDEX($CF144:$HI144,1,$HN144),Capacity!$V$3:$V$258,0),2)+ID$65,255),Capacity!$S$3:$S$258,0),2)</f>
        <v>202</v>
      </c>
      <c r="IE145">
        <f>INDEX(Capacity!$S$3:$T$258,MATCH(MOD(INDEX(Capacity!$V$3:$W$258,MATCH(INDEX($CF144:$HI144,1,$HN144),Capacity!$V$3:$V$258,0),2)+IE$65,255),Capacity!$S$3:$S$258,0),2)</f>
        <v>195</v>
      </c>
      <c r="IF145">
        <f>INDEX(Capacity!$S$3:$T$258,MATCH(MOD(INDEX(Capacity!$V$3:$W$258,MATCH(INDEX($CF144:$HI144,1,$HN144),Capacity!$V$3:$V$258,0),2)+IF$65,255),Capacity!$S$3:$S$258,0),2)</f>
        <v>47</v>
      </c>
      <c r="IG145">
        <f>INDEX(Capacity!$S$3:$T$258,MATCH(MOD(INDEX(Capacity!$V$3:$W$258,MATCH(INDEX($CF144:$HI144,1,$HN144),Capacity!$V$3:$V$258,0),2)+IG$65,255),Capacity!$S$3:$S$258,0),2)</f>
        <v>149</v>
      </c>
      <c r="IH145">
        <f>INDEX(Capacity!$S$3:$T$258,MATCH(MOD(INDEX(Capacity!$V$3:$W$258,MATCH(INDEX($CF144:$HI144,1,$HN144),Capacity!$V$3:$V$258,0),2)+IH$65,255),Capacity!$S$3:$S$258,0),2)</f>
        <v>146</v>
      </c>
      <c r="II145">
        <f>INDEX(Capacity!$S$3:$T$258,MATCH(MOD(INDEX(Capacity!$V$3:$W$258,MATCH(INDEX($CF144:$HI144,1,$HN144),Capacity!$V$3:$V$258,0),2)+II$65,255),Capacity!$S$3:$S$258,0),2)</f>
        <v>5</v>
      </c>
      <c r="IJ145">
        <f>INDEX(Capacity!$S$3:$T$258,MATCH(MOD(INDEX(Capacity!$V$3:$W$258,MATCH(INDEX($CF144:$HI144,1,$HN144),Capacity!$V$3:$V$258,0),2)+IJ$65,255),Capacity!$S$3:$S$258,0),2)</f>
        <v>227</v>
      </c>
      <c r="IK145">
        <f>INDEX(Capacity!$S$3:$T$258,MATCH(MOD(INDEX(Capacity!$V$3:$W$258,MATCH(INDEX($CF144:$HI144,1,$HN144),Capacity!$V$3:$V$258,0),2)+IK$65,255),Capacity!$S$3:$S$258,0),2)</f>
        <v>116</v>
      </c>
      <c r="IL145">
        <f>INDEX(Capacity!$S$3:$T$258,MATCH(MOD(INDEX(Capacity!$V$3:$W$258,MATCH(INDEX($CF144:$HI144,1,$HN144),Capacity!$V$3:$V$258,0),2)+IL$65,255),Capacity!$S$3:$S$258,0),2)</f>
        <v>178</v>
      </c>
      <c r="IM145">
        <f>INDEX(Capacity!$S$3:$T$258,MATCH(MOD(INDEX(Capacity!$V$3:$W$258,MATCH(INDEX($CF144:$HI144,1,$HN144),Capacity!$V$3:$V$258,0),2)+IM$65,255),Capacity!$S$3:$S$258,0),2)</f>
        <v>169</v>
      </c>
      <c r="IN145">
        <f>INDEX(Capacity!$S$3:$T$258,MATCH(MOD(INDEX(Capacity!$V$3:$W$258,MATCH(INDEX($CF144:$HI144,1,$HN144),Capacity!$V$3:$V$258,0),2)+IN$65,255),Capacity!$S$3:$S$258,0),2)</f>
        <v>111</v>
      </c>
      <c r="IO145">
        <f>INDEX(Capacity!$S$3:$T$258,MATCH(MOD(INDEX(Capacity!$V$3:$W$258,MATCH(INDEX($CF144:$HI144,1,$HN144),Capacity!$V$3:$V$258,0),2)+IO$65,255),Capacity!$S$3:$S$258,0),2)</f>
        <v>40</v>
      </c>
      <c r="IP145">
        <f>INDEX(Capacity!$S$3:$T$258,MATCH(MOD(INDEX(Capacity!$V$3:$W$258,MATCH(INDEX($CF144:$HI144,1,$HN144),Capacity!$V$3:$V$258,0),2)+IP$65,255),Capacity!$S$3:$S$258,0),2)</f>
        <v>102</v>
      </c>
      <c r="IQ145">
        <f>INDEX(Capacity!$S$3:$T$258,MATCH(MOD(INDEX(Capacity!$V$3:$W$258,MATCH(INDEX($CF144:$HI144,1,$HN144),Capacity!$V$3:$V$258,0),2)+IQ$65,255),Capacity!$S$3:$S$258,0),2)</f>
        <v>243</v>
      </c>
    </row>
    <row r="146" spans="83:251" x14ac:dyDescent="0.25">
      <c r="CE146" s="7">
        <f t="shared" si="874"/>
        <v>81</v>
      </c>
      <c r="CF146">
        <f t="shared" si="876"/>
        <v>0</v>
      </c>
      <c r="CG146">
        <f t="shared" si="877"/>
        <v>0</v>
      </c>
      <c r="CH146">
        <f t="shared" si="878"/>
        <v>0</v>
      </c>
      <c r="CI146">
        <f t="shared" si="879"/>
        <v>0</v>
      </c>
      <c r="CJ146">
        <f t="shared" si="880"/>
        <v>0</v>
      </c>
      <c r="CK146">
        <f t="shared" si="881"/>
        <v>0</v>
      </c>
      <c r="CL146">
        <f t="shared" si="882"/>
        <v>0</v>
      </c>
      <c r="CM146">
        <f t="shared" si="883"/>
        <v>0</v>
      </c>
      <c r="CN146">
        <f t="shared" si="884"/>
        <v>0</v>
      </c>
      <c r="CO146">
        <f t="shared" si="885"/>
        <v>0</v>
      </c>
      <c r="CP146">
        <f t="shared" si="886"/>
        <v>0</v>
      </c>
      <c r="CQ146">
        <f t="shared" si="887"/>
        <v>0</v>
      </c>
      <c r="CR146">
        <f t="shared" si="888"/>
        <v>0</v>
      </c>
      <c r="CS146">
        <f t="shared" si="889"/>
        <v>0</v>
      </c>
      <c r="CT146">
        <f t="shared" si="890"/>
        <v>0</v>
      </c>
      <c r="CU146">
        <f t="shared" si="891"/>
        <v>0</v>
      </c>
      <c r="CV146">
        <f t="shared" si="892"/>
        <v>0</v>
      </c>
      <c r="CW146">
        <f t="shared" si="893"/>
        <v>0</v>
      </c>
      <c r="CX146">
        <f t="shared" si="894"/>
        <v>0</v>
      </c>
      <c r="CY146">
        <f t="shared" si="895"/>
        <v>0</v>
      </c>
      <c r="CZ146">
        <f t="shared" si="896"/>
        <v>0</v>
      </c>
      <c r="DA146">
        <f t="shared" si="897"/>
        <v>0</v>
      </c>
      <c r="DB146">
        <f t="shared" si="898"/>
        <v>0</v>
      </c>
      <c r="DC146">
        <f t="shared" si="899"/>
        <v>0</v>
      </c>
      <c r="DD146">
        <f t="shared" si="900"/>
        <v>0</v>
      </c>
      <c r="DE146">
        <f t="shared" si="901"/>
        <v>0</v>
      </c>
      <c r="DF146">
        <f t="shared" si="902"/>
        <v>0</v>
      </c>
      <c r="DG146">
        <f t="shared" si="903"/>
        <v>0</v>
      </c>
      <c r="DH146">
        <f t="shared" si="904"/>
        <v>0</v>
      </c>
      <c r="DI146">
        <f t="shared" si="905"/>
        <v>0</v>
      </c>
      <c r="DJ146">
        <f t="shared" si="906"/>
        <v>0</v>
      </c>
      <c r="DK146">
        <f t="shared" si="907"/>
        <v>0</v>
      </c>
      <c r="DL146">
        <f t="shared" si="908"/>
        <v>0</v>
      </c>
      <c r="DM146">
        <f t="shared" si="909"/>
        <v>0</v>
      </c>
      <c r="DN146">
        <f t="shared" si="910"/>
        <v>0</v>
      </c>
      <c r="DO146">
        <f t="shared" si="911"/>
        <v>0</v>
      </c>
      <c r="DP146">
        <f t="shared" si="912"/>
        <v>0</v>
      </c>
      <c r="DQ146">
        <f t="shared" si="913"/>
        <v>0</v>
      </c>
      <c r="DR146">
        <f t="shared" si="914"/>
        <v>0</v>
      </c>
      <c r="DS146">
        <f t="shared" si="915"/>
        <v>0</v>
      </c>
      <c r="DT146">
        <f t="shared" si="916"/>
        <v>0</v>
      </c>
      <c r="DU146">
        <f t="shared" si="917"/>
        <v>0</v>
      </c>
      <c r="DV146">
        <f t="shared" si="918"/>
        <v>0</v>
      </c>
      <c r="DW146">
        <f t="shared" si="919"/>
        <v>0</v>
      </c>
      <c r="DX146">
        <f t="shared" si="920"/>
        <v>0</v>
      </c>
      <c r="DY146">
        <f t="shared" si="921"/>
        <v>0</v>
      </c>
      <c r="DZ146">
        <f t="shared" si="922"/>
        <v>0</v>
      </c>
      <c r="EA146">
        <f t="shared" si="923"/>
        <v>0</v>
      </c>
      <c r="EB146">
        <f t="shared" si="924"/>
        <v>0</v>
      </c>
      <c r="EC146">
        <f t="shared" si="925"/>
        <v>0</v>
      </c>
      <c r="ED146">
        <f t="shared" si="926"/>
        <v>0</v>
      </c>
      <c r="EE146">
        <f t="shared" si="927"/>
        <v>0</v>
      </c>
      <c r="EF146">
        <f t="shared" si="928"/>
        <v>0</v>
      </c>
      <c r="EG146">
        <f t="shared" si="929"/>
        <v>0</v>
      </c>
      <c r="EH146">
        <f t="shared" si="930"/>
        <v>0</v>
      </c>
      <c r="EI146">
        <f t="shared" si="931"/>
        <v>0</v>
      </c>
      <c r="EJ146">
        <f t="shared" si="932"/>
        <v>0</v>
      </c>
      <c r="EK146">
        <f t="shared" si="933"/>
        <v>0</v>
      </c>
      <c r="EL146">
        <f t="shared" si="934"/>
        <v>0</v>
      </c>
      <c r="EM146">
        <f t="shared" si="935"/>
        <v>0</v>
      </c>
      <c r="EN146">
        <f t="shared" si="936"/>
        <v>0</v>
      </c>
      <c r="EO146">
        <f t="shared" si="937"/>
        <v>0</v>
      </c>
      <c r="EP146">
        <f t="shared" si="938"/>
        <v>0</v>
      </c>
      <c r="EQ146">
        <f t="shared" si="939"/>
        <v>0</v>
      </c>
      <c r="ER146">
        <f t="shared" si="940"/>
        <v>0</v>
      </c>
      <c r="ES146">
        <f t="shared" si="941"/>
        <v>0</v>
      </c>
      <c r="ET146">
        <f t="shared" si="942"/>
        <v>0</v>
      </c>
      <c r="EU146">
        <f t="shared" si="943"/>
        <v>0</v>
      </c>
      <c r="EV146">
        <f t="shared" si="944"/>
        <v>0</v>
      </c>
      <c r="EW146">
        <f t="shared" si="945"/>
        <v>0</v>
      </c>
      <c r="EX146">
        <f t="shared" si="946"/>
        <v>0</v>
      </c>
      <c r="EY146">
        <f t="shared" si="947"/>
        <v>0</v>
      </c>
      <c r="EZ146">
        <f t="shared" si="948"/>
        <v>0</v>
      </c>
      <c r="FA146">
        <f t="shared" si="949"/>
        <v>0</v>
      </c>
      <c r="FB146">
        <f t="shared" si="950"/>
        <v>0</v>
      </c>
      <c r="FC146">
        <f t="shared" si="951"/>
        <v>0</v>
      </c>
      <c r="FD146">
        <f t="shared" si="952"/>
        <v>0</v>
      </c>
      <c r="FE146">
        <f t="shared" si="953"/>
        <v>0</v>
      </c>
      <c r="FF146">
        <f t="shared" si="954"/>
        <v>0</v>
      </c>
      <c r="FG146">
        <f t="shared" si="955"/>
        <v>0</v>
      </c>
      <c r="FH146">
        <f t="shared" si="956"/>
        <v>0</v>
      </c>
      <c r="FI146">
        <f t="shared" si="957"/>
        <v>241</v>
      </c>
      <c r="FJ146">
        <f t="shared" si="958"/>
        <v>251</v>
      </c>
      <c r="FK146">
        <f t="shared" si="959"/>
        <v>111</v>
      </c>
      <c r="FL146">
        <f t="shared" si="960"/>
        <v>21</v>
      </c>
      <c r="FM146">
        <f t="shared" si="961"/>
        <v>174</v>
      </c>
      <c r="FN146">
        <f t="shared" si="962"/>
        <v>171</v>
      </c>
      <c r="FO146">
        <f t="shared" si="963"/>
        <v>27</v>
      </c>
      <c r="FP146">
        <f t="shared" si="964"/>
        <v>85</v>
      </c>
      <c r="FQ146">
        <f t="shared" si="965"/>
        <v>168</v>
      </c>
      <c r="FR146">
        <f t="shared" si="966"/>
        <v>253</v>
      </c>
      <c r="FS146">
        <f t="shared" si="967"/>
        <v>26</v>
      </c>
      <c r="FT146">
        <f t="shared" si="968"/>
        <v>232</v>
      </c>
      <c r="FU146">
        <f t="shared" si="969"/>
        <v>96</v>
      </c>
      <c r="FV146">
        <f t="shared" si="970"/>
        <v>1</v>
      </c>
      <c r="FW146">
        <f t="shared" si="971"/>
        <v>126</v>
      </c>
      <c r="FX146">
        <f t="shared" si="972"/>
        <v>250</v>
      </c>
      <c r="FY146">
        <f t="shared" si="973"/>
        <v>76</v>
      </c>
      <c r="FZ146">
        <f t="shared" si="974"/>
        <v>35</v>
      </c>
      <c r="GA146">
        <f t="shared" si="975"/>
        <v>122</v>
      </c>
      <c r="GB146">
        <f t="shared" si="976"/>
        <v>86</v>
      </c>
      <c r="GC146">
        <f t="shared" si="977"/>
        <v>155</v>
      </c>
      <c r="GD146">
        <f t="shared" si="978"/>
        <v>36</v>
      </c>
      <c r="GE146">
        <f t="shared" si="979"/>
        <v>197</v>
      </c>
      <c r="GF146">
        <f t="shared" si="980"/>
        <v>159</v>
      </c>
      <c r="GG146">
        <f t="shared" si="981"/>
        <v>80</v>
      </c>
      <c r="GH146">
        <f t="shared" si="982"/>
        <v>77</v>
      </c>
      <c r="GI146">
        <f t="shared" si="983"/>
        <v>17</v>
      </c>
      <c r="GJ146">
        <f t="shared" si="984"/>
        <v>0</v>
      </c>
      <c r="GK146">
        <f t="shared" si="985"/>
        <v>0</v>
      </c>
      <c r="GL146">
        <f t="shared" si="986"/>
        <v>0</v>
      </c>
      <c r="GM146">
        <f t="shared" si="987"/>
        <v>0</v>
      </c>
      <c r="GN146">
        <f t="shared" si="988"/>
        <v>0</v>
      </c>
      <c r="GO146">
        <f t="shared" si="989"/>
        <v>0</v>
      </c>
      <c r="GP146">
        <f t="shared" si="990"/>
        <v>0</v>
      </c>
      <c r="GQ146">
        <f t="shared" si="991"/>
        <v>0</v>
      </c>
      <c r="GR146">
        <f t="shared" si="992"/>
        <v>0</v>
      </c>
      <c r="GS146">
        <f t="shared" si="993"/>
        <v>0</v>
      </c>
      <c r="GT146">
        <f t="shared" si="994"/>
        <v>0</v>
      </c>
      <c r="GU146">
        <f t="shared" si="995"/>
        <v>0</v>
      </c>
      <c r="GV146">
        <f t="shared" si="996"/>
        <v>0</v>
      </c>
      <c r="GW146">
        <f t="shared" si="997"/>
        <v>0</v>
      </c>
      <c r="GX146">
        <f t="shared" si="998"/>
        <v>0</v>
      </c>
      <c r="GY146">
        <f t="shared" si="999"/>
        <v>0</v>
      </c>
      <c r="GZ146">
        <f t="shared" si="1000"/>
        <v>0</v>
      </c>
      <c r="HA146">
        <f t="shared" si="1001"/>
        <v>0</v>
      </c>
      <c r="HB146">
        <f t="shared" si="1002"/>
        <v>0</v>
      </c>
      <c r="HC146">
        <f t="shared" si="1003"/>
        <v>0</v>
      </c>
      <c r="HD146">
        <f t="shared" si="1004"/>
        <v>0</v>
      </c>
      <c r="HE146">
        <f t="shared" si="1005"/>
        <v>0</v>
      </c>
      <c r="HF146">
        <f t="shared" si="1006"/>
        <v>0</v>
      </c>
      <c r="HG146">
        <f t="shared" si="1007"/>
        <v>0</v>
      </c>
      <c r="HH146">
        <f t="shared" si="1008"/>
        <v>0</v>
      </c>
      <c r="HI146">
        <f t="shared" si="1009"/>
        <v>0</v>
      </c>
      <c r="HK146" s="59" t="str">
        <f t="shared" si="875"/>
        <v/>
      </c>
      <c r="HN146">
        <f t="shared" si="872"/>
        <v>82</v>
      </c>
      <c r="HO146">
        <f t="shared" si="873"/>
        <v>53</v>
      </c>
      <c r="HQ146">
        <f>INDEX(Capacity!$S$3:$T$258,MATCH(MOD(INDEX(Capacity!$V$3:$W$258,MATCH(INDEX($CF145:$HI145,1,$HN145),Capacity!$V$3:$V$258,0),2)+HQ$65,255),Capacity!$S$3:$S$258,0),2)</f>
        <v>27</v>
      </c>
      <c r="HR146">
        <f>INDEX(Capacity!$S$3:$T$258,MATCH(MOD(INDEX(Capacity!$V$3:$W$258,MATCH(INDEX($CF145:$HI145,1,$HN145),Capacity!$V$3:$V$258,0),2)+HR$65,255),Capacity!$S$3:$S$258,0),2)</f>
        <v>63</v>
      </c>
      <c r="HS146">
        <f>INDEX(Capacity!$S$3:$T$258,MATCH(MOD(INDEX(Capacity!$V$3:$W$258,MATCH(INDEX($CF145:$HI145,1,$HN145),Capacity!$V$3:$V$258,0),2)+HS$65,255),Capacity!$S$3:$S$258,0),2)</f>
        <v>199</v>
      </c>
      <c r="HT146">
        <f>INDEX(Capacity!$S$3:$T$258,MATCH(MOD(INDEX(Capacity!$V$3:$W$258,MATCH(INDEX($CF145:$HI145,1,$HN145),Capacity!$V$3:$V$258,0),2)+HT$65,255),Capacity!$S$3:$S$258,0),2)</f>
        <v>170</v>
      </c>
      <c r="HU146">
        <f>INDEX(Capacity!$S$3:$T$258,MATCH(MOD(INDEX(Capacity!$V$3:$W$258,MATCH(INDEX($CF145:$HI145,1,$HN145),Capacity!$V$3:$V$258,0),2)+HU$65,255),Capacity!$S$3:$S$258,0),2)</f>
        <v>108</v>
      </c>
      <c r="HV146">
        <f>INDEX(Capacity!$S$3:$T$258,MATCH(MOD(INDEX(Capacity!$V$3:$W$258,MATCH(INDEX($CF145:$HI145,1,$HN145),Capacity!$V$3:$V$258,0),2)+HV$65,255),Capacity!$S$3:$S$258,0),2)</f>
        <v>217</v>
      </c>
      <c r="HW146">
        <f>INDEX(Capacity!$S$3:$T$258,MATCH(MOD(INDEX(Capacity!$V$3:$W$258,MATCH(INDEX($CF145:$HI145,1,$HN145),Capacity!$V$3:$V$258,0),2)+HW$65,255),Capacity!$S$3:$S$258,0),2)</f>
        <v>255</v>
      </c>
      <c r="HX146">
        <f>INDEX(Capacity!$S$3:$T$258,MATCH(MOD(INDEX(Capacity!$V$3:$W$258,MATCH(INDEX($CF145:$HI145,1,$HN145),Capacity!$V$3:$V$258,0),2)+HX$65,255),Capacity!$S$3:$S$258,0),2)</f>
        <v>206</v>
      </c>
      <c r="HY146">
        <f>INDEX(Capacity!$S$3:$T$258,MATCH(MOD(INDEX(Capacity!$V$3:$W$258,MATCH(INDEX($CF145:$HI145,1,$HN145),Capacity!$V$3:$V$258,0),2)+HY$65,255),Capacity!$S$3:$S$258,0),2)</f>
        <v>116</v>
      </c>
      <c r="HZ146">
        <f>INDEX(Capacity!$S$3:$T$258,MATCH(MOD(INDEX(Capacity!$V$3:$W$258,MATCH(INDEX($CF145:$HI145,1,$HN145),Capacity!$V$3:$V$258,0),2)+HZ$65,255),Capacity!$S$3:$S$258,0),2)</f>
        <v>33</v>
      </c>
      <c r="IA146">
        <f>INDEX(Capacity!$S$3:$T$258,MATCH(MOD(INDEX(Capacity!$V$3:$W$258,MATCH(INDEX($CF145:$HI145,1,$HN145),Capacity!$V$3:$V$258,0),2)+IA$65,255),Capacity!$S$3:$S$258,0),2)</f>
        <v>50</v>
      </c>
      <c r="IB146">
        <f>INDEX(Capacity!$S$3:$T$258,MATCH(MOD(INDEX(Capacity!$V$3:$W$258,MATCH(INDEX($CF145:$HI145,1,$HN145),Capacity!$V$3:$V$258,0),2)+IB$65,255),Capacity!$S$3:$S$258,0),2)</f>
        <v>13</v>
      </c>
      <c r="IC146">
        <f>INDEX(Capacity!$S$3:$T$258,MATCH(MOD(INDEX(Capacity!$V$3:$W$258,MATCH(INDEX($CF145:$HI145,1,$HN145),Capacity!$V$3:$V$258,0),2)+IC$65,255),Capacity!$S$3:$S$258,0),2)</f>
        <v>117</v>
      </c>
      <c r="ID146">
        <f>INDEX(Capacity!$S$3:$T$258,MATCH(MOD(INDEX(Capacity!$V$3:$W$258,MATCH(INDEX($CF145:$HI145,1,$HN145),Capacity!$V$3:$V$258,0),2)+ID$65,255),Capacity!$S$3:$S$258,0),2)</f>
        <v>183</v>
      </c>
      <c r="IE146">
        <f>INDEX(Capacity!$S$3:$T$258,MATCH(MOD(INDEX(Capacity!$V$3:$W$258,MATCH(INDEX($CF145:$HI145,1,$HN145),Capacity!$V$3:$V$258,0),2)+IE$65,255),Capacity!$S$3:$S$258,0),2)</f>
        <v>159</v>
      </c>
      <c r="IF146">
        <f>INDEX(Capacity!$S$3:$T$258,MATCH(MOD(INDEX(Capacity!$V$3:$W$258,MATCH(INDEX($CF145:$HI145,1,$HN145),Capacity!$V$3:$V$258,0),2)+IF$65,255),Capacity!$S$3:$S$258,0),2)</f>
        <v>57</v>
      </c>
      <c r="IG146">
        <f>INDEX(Capacity!$S$3:$T$258,MATCH(MOD(INDEX(Capacity!$V$3:$W$258,MATCH(INDEX($CF145:$HI145,1,$HN145),Capacity!$V$3:$V$258,0),2)+IG$65,255),Capacity!$S$3:$S$258,0),2)</f>
        <v>19</v>
      </c>
      <c r="IH146">
        <f>INDEX(Capacity!$S$3:$T$258,MATCH(MOD(INDEX(Capacity!$V$3:$W$258,MATCH(INDEX($CF145:$HI145,1,$HN145),Capacity!$V$3:$V$258,0),2)+IH$65,255),Capacity!$S$3:$S$258,0),2)</f>
        <v>11</v>
      </c>
      <c r="II146">
        <f>INDEX(Capacity!$S$3:$T$258,MATCH(MOD(INDEX(Capacity!$V$3:$W$258,MATCH(INDEX($CF145:$HI145,1,$HN145),Capacity!$V$3:$V$258,0),2)+II$65,255),Capacity!$S$3:$S$258,0),2)</f>
        <v>169</v>
      </c>
      <c r="IJ146">
        <f>INDEX(Capacity!$S$3:$T$258,MATCH(MOD(INDEX(Capacity!$V$3:$W$258,MATCH(INDEX($CF145:$HI145,1,$HN145),Capacity!$V$3:$V$258,0),2)+IJ$65,255),Capacity!$S$3:$S$258,0),2)</f>
        <v>64</v>
      </c>
      <c r="IK146">
        <f>INDEX(Capacity!$S$3:$T$258,MATCH(MOD(INDEX(Capacity!$V$3:$W$258,MATCH(INDEX($CF145:$HI145,1,$HN145),Capacity!$V$3:$V$258,0),2)+IK$65,255),Capacity!$S$3:$S$258,0),2)</f>
        <v>226</v>
      </c>
      <c r="IL146">
        <f>INDEX(Capacity!$S$3:$T$258,MATCH(MOD(INDEX(Capacity!$V$3:$W$258,MATCH(INDEX($CF145:$HI145,1,$HN145),Capacity!$V$3:$V$258,0),2)+IL$65,255),Capacity!$S$3:$S$258,0),2)</f>
        <v>212</v>
      </c>
      <c r="IM146">
        <f>INDEX(Capacity!$S$3:$T$258,MATCH(MOD(INDEX(Capacity!$V$3:$W$258,MATCH(INDEX($CF145:$HI145,1,$HN145),Capacity!$V$3:$V$258,0),2)+IM$65,255),Capacity!$S$3:$S$258,0),2)</f>
        <v>172</v>
      </c>
      <c r="IN146">
        <f>INDEX(Capacity!$S$3:$T$258,MATCH(MOD(INDEX(Capacity!$V$3:$W$258,MATCH(INDEX($CF145:$HI145,1,$HN145),Capacity!$V$3:$V$258,0),2)+IN$65,255),Capacity!$S$3:$S$258,0),2)</f>
        <v>154</v>
      </c>
      <c r="IO146">
        <f>INDEX(Capacity!$S$3:$T$258,MATCH(MOD(INDEX(Capacity!$V$3:$W$258,MATCH(INDEX($CF145:$HI145,1,$HN145),Capacity!$V$3:$V$258,0),2)+IO$65,255),Capacity!$S$3:$S$258,0),2)</f>
        <v>33</v>
      </c>
      <c r="IP146">
        <f>INDEX(Capacity!$S$3:$T$258,MATCH(MOD(INDEX(Capacity!$V$3:$W$258,MATCH(INDEX($CF145:$HI145,1,$HN145),Capacity!$V$3:$V$258,0),2)+IP$65,255),Capacity!$S$3:$S$258,0),2)</f>
        <v>178</v>
      </c>
      <c r="IQ146">
        <f>INDEX(Capacity!$S$3:$T$258,MATCH(MOD(INDEX(Capacity!$V$3:$W$258,MATCH(INDEX($CF145:$HI145,1,$HN145),Capacity!$V$3:$V$258,0),2)+IQ$65,255),Capacity!$S$3:$S$258,0),2)</f>
        <v>161</v>
      </c>
    </row>
    <row r="147" spans="83:251" x14ac:dyDescent="0.25">
      <c r="CE147" s="7">
        <f t="shared" si="874"/>
        <v>82</v>
      </c>
      <c r="CF147">
        <f t="shared" si="876"/>
        <v>0</v>
      </c>
      <c r="CG147">
        <f t="shared" si="877"/>
        <v>0</v>
      </c>
      <c r="CH147">
        <f t="shared" si="878"/>
        <v>0</v>
      </c>
      <c r="CI147">
        <f t="shared" si="879"/>
        <v>0</v>
      </c>
      <c r="CJ147">
        <f t="shared" si="880"/>
        <v>0</v>
      </c>
      <c r="CK147">
        <f t="shared" si="881"/>
        <v>0</v>
      </c>
      <c r="CL147">
        <f t="shared" si="882"/>
        <v>0</v>
      </c>
      <c r="CM147">
        <f t="shared" si="883"/>
        <v>0</v>
      </c>
      <c r="CN147">
        <f t="shared" si="884"/>
        <v>0</v>
      </c>
      <c r="CO147">
        <f t="shared" si="885"/>
        <v>0</v>
      </c>
      <c r="CP147">
        <f t="shared" si="886"/>
        <v>0</v>
      </c>
      <c r="CQ147">
        <f t="shared" si="887"/>
        <v>0</v>
      </c>
      <c r="CR147">
        <f t="shared" si="888"/>
        <v>0</v>
      </c>
      <c r="CS147">
        <f t="shared" si="889"/>
        <v>0</v>
      </c>
      <c r="CT147">
        <f t="shared" si="890"/>
        <v>0</v>
      </c>
      <c r="CU147">
        <f t="shared" si="891"/>
        <v>0</v>
      </c>
      <c r="CV147">
        <f t="shared" si="892"/>
        <v>0</v>
      </c>
      <c r="CW147">
        <f t="shared" si="893"/>
        <v>0</v>
      </c>
      <c r="CX147">
        <f t="shared" si="894"/>
        <v>0</v>
      </c>
      <c r="CY147">
        <f t="shared" si="895"/>
        <v>0</v>
      </c>
      <c r="CZ147">
        <f t="shared" si="896"/>
        <v>0</v>
      </c>
      <c r="DA147">
        <f t="shared" si="897"/>
        <v>0</v>
      </c>
      <c r="DB147">
        <f t="shared" si="898"/>
        <v>0</v>
      </c>
      <c r="DC147">
        <f t="shared" si="899"/>
        <v>0</v>
      </c>
      <c r="DD147">
        <f t="shared" si="900"/>
        <v>0</v>
      </c>
      <c r="DE147">
        <f t="shared" si="901"/>
        <v>0</v>
      </c>
      <c r="DF147">
        <f t="shared" si="902"/>
        <v>0</v>
      </c>
      <c r="DG147">
        <f t="shared" si="903"/>
        <v>0</v>
      </c>
      <c r="DH147">
        <f t="shared" si="904"/>
        <v>0</v>
      </c>
      <c r="DI147">
        <f t="shared" si="905"/>
        <v>0</v>
      </c>
      <c r="DJ147">
        <f t="shared" si="906"/>
        <v>0</v>
      </c>
      <c r="DK147">
        <f t="shared" si="907"/>
        <v>0</v>
      </c>
      <c r="DL147">
        <f t="shared" si="908"/>
        <v>0</v>
      </c>
      <c r="DM147">
        <f t="shared" si="909"/>
        <v>0</v>
      </c>
      <c r="DN147">
        <f t="shared" si="910"/>
        <v>0</v>
      </c>
      <c r="DO147">
        <f t="shared" si="911"/>
        <v>0</v>
      </c>
      <c r="DP147">
        <f t="shared" si="912"/>
        <v>0</v>
      </c>
      <c r="DQ147">
        <f t="shared" si="913"/>
        <v>0</v>
      </c>
      <c r="DR147">
        <f t="shared" si="914"/>
        <v>0</v>
      </c>
      <c r="DS147">
        <f t="shared" si="915"/>
        <v>0</v>
      </c>
      <c r="DT147">
        <f t="shared" si="916"/>
        <v>0</v>
      </c>
      <c r="DU147">
        <f t="shared" si="917"/>
        <v>0</v>
      </c>
      <c r="DV147">
        <f t="shared" si="918"/>
        <v>0</v>
      </c>
      <c r="DW147">
        <f t="shared" si="919"/>
        <v>0</v>
      </c>
      <c r="DX147">
        <f t="shared" si="920"/>
        <v>0</v>
      </c>
      <c r="DY147">
        <f t="shared" si="921"/>
        <v>0</v>
      </c>
      <c r="DZ147">
        <f t="shared" si="922"/>
        <v>0</v>
      </c>
      <c r="EA147">
        <f t="shared" si="923"/>
        <v>0</v>
      </c>
      <c r="EB147">
        <f t="shared" si="924"/>
        <v>0</v>
      </c>
      <c r="EC147">
        <f t="shared" si="925"/>
        <v>0</v>
      </c>
      <c r="ED147">
        <f t="shared" si="926"/>
        <v>0</v>
      </c>
      <c r="EE147">
        <f t="shared" si="927"/>
        <v>0</v>
      </c>
      <c r="EF147">
        <f t="shared" si="928"/>
        <v>0</v>
      </c>
      <c r="EG147">
        <f t="shared" si="929"/>
        <v>0</v>
      </c>
      <c r="EH147">
        <f t="shared" si="930"/>
        <v>0</v>
      </c>
      <c r="EI147">
        <f t="shared" si="931"/>
        <v>0</v>
      </c>
      <c r="EJ147">
        <f t="shared" si="932"/>
        <v>0</v>
      </c>
      <c r="EK147">
        <f t="shared" si="933"/>
        <v>0</v>
      </c>
      <c r="EL147">
        <f t="shared" si="934"/>
        <v>0</v>
      </c>
      <c r="EM147">
        <f t="shared" si="935"/>
        <v>0</v>
      </c>
      <c r="EN147">
        <f t="shared" si="936"/>
        <v>0</v>
      </c>
      <c r="EO147">
        <f t="shared" si="937"/>
        <v>0</v>
      </c>
      <c r="EP147">
        <f t="shared" si="938"/>
        <v>0</v>
      </c>
      <c r="EQ147">
        <f t="shared" si="939"/>
        <v>0</v>
      </c>
      <c r="ER147">
        <f t="shared" si="940"/>
        <v>0</v>
      </c>
      <c r="ES147">
        <f t="shared" si="941"/>
        <v>0</v>
      </c>
      <c r="ET147">
        <f t="shared" si="942"/>
        <v>0</v>
      </c>
      <c r="EU147">
        <f t="shared" si="943"/>
        <v>0</v>
      </c>
      <c r="EV147">
        <f t="shared" si="944"/>
        <v>0</v>
      </c>
      <c r="EW147">
        <f t="shared" si="945"/>
        <v>0</v>
      </c>
      <c r="EX147">
        <f t="shared" si="946"/>
        <v>0</v>
      </c>
      <c r="EY147">
        <f t="shared" si="947"/>
        <v>0</v>
      </c>
      <c r="EZ147">
        <f t="shared" si="948"/>
        <v>0</v>
      </c>
      <c r="FA147">
        <f t="shared" si="949"/>
        <v>0</v>
      </c>
      <c r="FB147">
        <f t="shared" si="950"/>
        <v>0</v>
      </c>
      <c r="FC147">
        <f t="shared" si="951"/>
        <v>0</v>
      </c>
      <c r="FD147">
        <f t="shared" si="952"/>
        <v>0</v>
      </c>
      <c r="FE147">
        <f t="shared" si="953"/>
        <v>0</v>
      </c>
      <c r="FF147">
        <f t="shared" si="954"/>
        <v>0</v>
      </c>
      <c r="FG147">
        <f t="shared" si="955"/>
        <v>0</v>
      </c>
      <c r="FH147">
        <f t="shared" si="956"/>
        <v>0</v>
      </c>
      <c r="FI147">
        <f t="shared" si="957"/>
        <v>0</v>
      </c>
      <c r="FJ147">
        <f t="shared" si="958"/>
        <v>160</v>
      </c>
      <c r="FK147">
        <f t="shared" si="959"/>
        <v>129</v>
      </c>
      <c r="FL147">
        <f t="shared" si="960"/>
        <v>41</v>
      </c>
      <c r="FM147">
        <f t="shared" si="961"/>
        <v>77</v>
      </c>
      <c r="FN147">
        <f t="shared" si="962"/>
        <v>65</v>
      </c>
      <c r="FO147">
        <f t="shared" si="963"/>
        <v>57</v>
      </c>
      <c r="FP147">
        <f t="shared" si="964"/>
        <v>31</v>
      </c>
      <c r="FQ147">
        <f t="shared" si="965"/>
        <v>233</v>
      </c>
      <c r="FR147">
        <f t="shared" si="966"/>
        <v>162</v>
      </c>
      <c r="FS147">
        <f t="shared" si="967"/>
        <v>33</v>
      </c>
      <c r="FT147">
        <f t="shared" si="968"/>
        <v>136</v>
      </c>
      <c r="FU147">
        <f t="shared" si="969"/>
        <v>16</v>
      </c>
      <c r="FV147">
        <f t="shared" si="970"/>
        <v>106</v>
      </c>
      <c r="FW147">
        <f t="shared" si="971"/>
        <v>238</v>
      </c>
      <c r="FX147">
        <f t="shared" si="972"/>
        <v>7</v>
      </c>
      <c r="FY147">
        <f t="shared" si="973"/>
        <v>40</v>
      </c>
      <c r="FZ147">
        <f t="shared" si="974"/>
        <v>229</v>
      </c>
      <c r="GA147">
        <f t="shared" si="975"/>
        <v>21</v>
      </c>
      <c r="GB147">
        <f t="shared" si="976"/>
        <v>138</v>
      </c>
      <c r="GC147">
        <f t="shared" si="977"/>
        <v>238</v>
      </c>
      <c r="GD147">
        <f t="shared" si="978"/>
        <v>174</v>
      </c>
      <c r="GE147">
        <f t="shared" si="979"/>
        <v>95</v>
      </c>
      <c r="GF147">
        <f t="shared" si="980"/>
        <v>250</v>
      </c>
      <c r="GG147">
        <f t="shared" si="981"/>
        <v>15</v>
      </c>
      <c r="GH147">
        <f t="shared" si="982"/>
        <v>211</v>
      </c>
      <c r="GI147">
        <f t="shared" si="983"/>
        <v>235</v>
      </c>
      <c r="GJ147">
        <f t="shared" si="984"/>
        <v>0</v>
      </c>
      <c r="GK147">
        <f t="shared" si="985"/>
        <v>0</v>
      </c>
      <c r="GL147">
        <f t="shared" si="986"/>
        <v>0</v>
      </c>
      <c r="GM147">
        <f t="shared" si="987"/>
        <v>0</v>
      </c>
      <c r="GN147">
        <f t="shared" si="988"/>
        <v>0</v>
      </c>
      <c r="GO147">
        <f t="shared" si="989"/>
        <v>0</v>
      </c>
      <c r="GP147">
        <f t="shared" si="990"/>
        <v>0</v>
      </c>
      <c r="GQ147">
        <f t="shared" si="991"/>
        <v>0</v>
      </c>
      <c r="GR147">
        <f t="shared" si="992"/>
        <v>0</v>
      </c>
      <c r="GS147">
        <f t="shared" si="993"/>
        <v>0</v>
      </c>
      <c r="GT147">
        <f t="shared" si="994"/>
        <v>0</v>
      </c>
      <c r="GU147">
        <f t="shared" si="995"/>
        <v>0</v>
      </c>
      <c r="GV147">
        <f t="shared" si="996"/>
        <v>0</v>
      </c>
      <c r="GW147">
        <f t="shared" si="997"/>
        <v>0</v>
      </c>
      <c r="GX147">
        <f t="shared" si="998"/>
        <v>0</v>
      </c>
      <c r="GY147">
        <f t="shared" si="999"/>
        <v>0</v>
      </c>
      <c r="GZ147">
        <f t="shared" si="1000"/>
        <v>0</v>
      </c>
      <c r="HA147">
        <f t="shared" si="1001"/>
        <v>0</v>
      </c>
      <c r="HB147">
        <f t="shared" si="1002"/>
        <v>0</v>
      </c>
      <c r="HC147">
        <f t="shared" si="1003"/>
        <v>0</v>
      </c>
      <c r="HD147">
        <f t="shared" si="1004"/>
        <v>0</v>
      </c>
      <c r="HE147">
        <f t="shared" si="1005"/>
        <v>0</v>
      </c>
      <c r="HF147">
        <f t="shared" si="1006"/>
        <v>0</v>
      </c>
      <c r="HG147">
        <f t="shared" si="1007"/>
        <v>0</v>
      </c>
      <c r="HH147">
        <f t="shared" si="1008"/>
        <v>0</v>
      </c>
      <c r="HI147">
        <f t="shared" si="1009"/>
        <v>0</v>
      </c>
      <c r="HK147" s="59" t="str">
        <f t="shared" si="875"/>
        <v/>
      </c>
      <c r="HN147">
        <f t="shared" si="872"/>
        <v>83</v>
      </c>
      <c r="HO147">
        <f t="shared" si="873"/>
        <v>52</v>
      </c>
      <c r="HQ147">
        <f>INDEX(Capacity!$S$3:$T$258,MATCH(MOD(INDEX(Capacity!$V$3:$W$258,MATCH(INDEX($CF146:$HI146,1,$HN146),Capacity!$V$3:$V$258,0),2)+HQ$65,255),Capacity!$S$3:$S$258,0),2)</f>
        <v>241</v>
      </c>
      <c r="HR147">
        <f>INDEX(Capacity!$S$3:$T$258,MATCH(MOD(INDEX(Capacity!$V$3:$W$258,MATCH(INDEX($CF146:$HI146,1,$HN146),Capacity!$V$3:$V$258,0),2)+HR$65,255),Capacity!$S$3:$S$258,0),2)</f>
        <v>91</v>
      </c>
      <c r="HS147">
        <f>INDEX(Capacity!$S$3:$T$258,MATCH(MOD(INDEX(Capacity!$V$3:$W$258,MATCH(INDEX($CF146:$HI146,1,$HN146),Capacity!$V$3:$V$258,0),2)+HS$65,255),Capacity!$S$3:$S$258,0),2)</f>
        <v>238</v>
      </c>
      <c r="HT147">
        <f>INDEX(Capacity!$S$3:$T$258,MATCH(MOD(INDEX(Capacity!$V$3:$W$258,MATCH(INDEX($CF146:$HI146,1,$HN146),Capacity!$V$3:$V$258,0),2)+HT$65,255),Capacity!$S$3:$S$258,0),2)</f>
        <v>60</v>
      </c>
      <c r="HU147">
        <f>INDEX(Capacity!$S$3:$T$258,MATCH(MOD(INDEX(Capacity!$V$3:$W$258,MATCH(INDEX($CF146:$HI146,1,$HN146),Capacity!$V$3:$V$258,0),2)+HU$65,255),Capacity!$S$3:$S$258,0),2)</f>
        <v>227</v>
      </c>
      <c r="HV147">
        <f>INDEX(Capacity!$S$3:$T$258,MATCH(MOD(INDEX(Capacity!$V$3:$W$258,MATCH(INDEX($CF146:$HI146,1,$HN146),Capacity!$V$3:$V$258,0),2)+HV$65,255),Capacity!$S$3:$S$258,0),2)</f>
        <v>234</v>
      </c>
      <c r="HW147">
        <f>INDEX(Capacity!$S$3:$T$258,MATCH(MOD(INDEX(Capacity!$V$3:$W$258,MATCH(INDEX($CF146:$HI146,1,$HN146),Capacity!$V$3:$V$258,0),2)+HW$65,255),Capacity!$S$3:$S$258,0),2)</f>
        <v>34</v>
      </c>
      <c r="HX147">
        <f>INDEX(Capacity!$S$3:$T$258,MATCH(MOD(INDEX(Capacity!$V$3:$W$258,MATCH(INDEX($CF146:$HI146,1,$HN146),Capacity!$V$3:$V$258,0),2)+HX$65,255),Capacity!$S$3:$S$258,0),2)</f>
        <v>74</v>
      </c>
      <c r="HY147">
        <f>INDEX(Capacity!$S$3:$T$258,MATCH(MOD(INDEX(Capacity!$V$3:$W$258,MATCH(INDEX($CF146:$HI146,1,$HN146),Capacity!$V$3:$V$258,0),2)+HY$65,255),Capacity!$S$3:$S$258,0),2)</f>
        <v>65</v>
      </c>
      <c r="HZ147">
        <f>INDEX(Capacity!$S$3:$T$258,MATCH(MOD(INDEX(Capacity!$V$3:$W$258,MATCH(INDEX($CF146:$HI146,1,$HN146),Capacity!$V$3:$V$258,0),2)+HZ$65,255),Capacity!$S$3:$S$258,0),2)</f>
        <v>95</v>
      </c>
      <c r="IA147">
        <f>INDEX(Capacity!$S$3:$T$258,MATCH(MOD(INDEX(Capacity!$V$3:$W$258,MATCH(INDEX($CF146:$HI146,1,$HN146),Capacity!$V$3:$V$258,0),2)+IA$65,255),Capacity!$S$3:$S$258,0),2)</f>
        <v>59</v>
      </c>
      <c r="IB147">
        <f>INDEX(Capacity!$S$3:$T$258,MATCH(MOD(INDEX(Capacity!$V$3:$W$258,MATCH(INDEX($CF146:$HI146,1,$HN146),Capacity!$V$3:$V$258,0),2)+IB$65,255),Capacity!$S$3:$S$258,0),2)</f>
        <v>96</v>
      </c>
      <c r="IC147">
        <f>INDEX(Capacity!$S$3:$T$258,MATCH(MOD(INDEX(Capacity!$V$3:$W$258,MATCH(INDEX($CF146:$HI146,1,$HN146),Capacity!$V$3:$V$258,0),2)+IC$65,255),Capacity!$S$3:$S$258,0),2)</f>
        <v>112</v>
      </c>
      <c r="ID147">
        <f>INDEX(Capacity!$S$3:$T$258,MATCH(MOD(INDEX(Capacity!$V$3:$W$258,MATCH(INDEX($CF146:$HI146,1,$HN146),Capacity!$V$3:$V$258,0),2)+ID$65,255),Capacity!$S$3:$S$258,0),2)</f>
        <v>107</v>
      </c>
      <c r="IE147">
        <f>INDEX(Capacity!$S$3:$T$258,MATCH(MOD(INDEX(Capacity!$V$3:$W$258,MATCH(INDEX($CF146:$HI146,1,$HN146),Capacity!$V$3:$V$258,0),2)+IE$65,255),Capacity!$S$3:$S$258,0),2)</f>
        <v>144</v>
      </c>
      <c r="IF147">
        <f>INDEX(Capacity!$S$3:$T$258,MATCH(MOD(INDEX(Capacity!$V$3:$W$258,MATCH(INDEX($CF146:$HI146,1,$HN146),Capacity!$V$3:$V$258,0),2)+IF$65,255),Capacity!$S$3:$S$258,0),2)</f>
        <v>253</v>
      </c>
      <c r="IG147">
        <f>INDEX(Capacity!$S$3:$T$258,MATCH(MOD(INDEX(Capacity!$V$3:$W$258,MATCH(INDEX($CF146:$HI146,1,$HN146),Capacity!$V$3:$V$258,0),2)+IG$65,255),Capacity!$S$3:$S$258,0),2)</f>
        <v>100</v>
      </c>
      <c r="IH147">
        <f>INDEX(Capacity!$S$3:$T$258,MATCH(MOD(INDEX(Capacity!$V$3:$W$258,MATCH(INDEX($CF146:$HI146,1,$HN146),Capacity!$V$3:$V$258,0),2)+IH$65,255),Capacity!$S$3:$S$258,0),2)</f>
        <v>198</v>
      </c>
      <c r="II147">
        <f>INDEX(Capacity!$S$3:$T$258,MATCH(MOD(INDEX(Capacity!$V$3:$W$258,MATCH(INDEX($CF146:$HI146,1,$HN146),Capacity!$V$3:$V$258,0),2)+II$65,255),Capacity!$S$3:$S$258,0),2)</f>
        <v>111</v>
      </c>
      <c r="IJ147">
        <f>INDEX(Capacity!$S$3:$T$258,MATCH(MOD(INDEX(Capacity!$V$3:$W$258,MATCH(INDEX($CF146:$HI146,1,$HN146),Capacity!$V$3:$V$258,0),2)+IJ$65,255),Capacity!$S$3:$S$258,0),2)</f>
        <v>220</v>
      </c>
      <c r="IK147">
        <f>INDEX(Capacity!$S$3:$T$258,MATCH(MOD(INDEX(Capacity!$V$3:$W$258,MATCH(INDEX($CF146:$HI146,1,$HN146),Capacity!$V$3:$V$258,0),2)+IK$65,255),Capacity!$S$3:$S$258,0),2)</f>
        <v>117</v>
      </c>
      <c r="IL147">
        <f>INDEX(Capacity!$S$3:$T$258,MATCH(MOD(INDEX(Capacity!$V$3:$W$258,MATCH(INDEX($CF146:$HI146,1,$HN146),Capacity!$V$3:$V$258,0),2)+IL$65,255),Capacity!$S$3:$S$258,0),2)</f>
        <v>138</v>
      </c>
      <c r="IM147">
        <f>INDEX(Capacity!$S$3:$T$258,MATCH(MOD(INDEX(Capacity!$V$3:$W$258,MATCH(INDEX($CF146:$HI146,1,$HN146),Capacity!$V$3:$V$258,0),2)+IM$65,255),Capacity!$S$3:$S$258,0),2)</f>
        <v>154</v>
      </c>
      <c r="IN147">
        <f>INDEX(Capacity!$S$3:$T$258,MATCH(MOD(INDEX(Capacity!$V$3:$W$258,MATCH(INDEX($CF146:$HI146,1,$HN146),Capacity!$V$3:$V$258,0),2)+IN$65,255),Capacity!$S$3:$S$258,0),2)</f>
        <v>101</v>
      </c>
      <c r="IO147">
        <f>INDEX(Capacity!$S$3:$T$258,MATCH(MOD(INDEX(Capacity!$V$3:$W$258,MATCH(INDEX($CF146:$HI146,1,$HN146),Capacity!$V$3:$V$258,0),2)+IO$65,255),Capacity!$S$3:$S$258,0),2)</f>
        <v>95</v>
      </c>
      <c r="IP147">
        <f>INDEX(Capacity!$S$3:$T$258,MATCH(MOD(INDEX(Capacity!$V$3:$W$258,MATCH(INDEX($CF146:$HI146,1,$HN146),Capacity!$V$3:$V$258,0),2)+IP$65,255),Capacity!$S$3:$S$258,0),2)</f>
        <v>158</v>
      </c>
      <c r="IQ147">
        <f>INDEX(Capacity!$S$3:$T$258,MATCH(MOD(INDEX(Capacity!$V$3:$W$258,MATCH(INDEX($CF146:$HI146,1,$HN146),Capacity!$V$3:$V$258,0),2)+IQ$65,255),Capacity!$S$3:$S$258,0),2)</f>
        <v>250</v>
      </c>
    </row>
    <row r="148" spans="83:251" x14ac:dyDescent="0.25">
      <c r="CE148" s="7">
        <f t="shared" si="874"/>
        <v>83</v>
      </c>
      <c r="CF148">
        <f t="shared" si="876"/>
        <v>0</v>
      </c>
      <c r="CG148">
        <f t="shared" si="877"/>
        <v>0</v>
      </c>
      <c r="CH148">
        <f t="shared" si="878"/>
        <v>0</v>
      </c>
      <c r="CI148">
        <f t="shared" si="879"/>
        <v>0</v>
      </c>
      <c r="CJ148">
        <f t="shared" si="880"/>
        <v>0</v>
      </c>
      <c r="CK148">
        <f t="shared" si="881"/>
        <v>0</v>
      </c>
      <c r="CL148">
        <f t="shared" si="882"/>
        <v>0</v>
      </c>
      <c r="CM148">
        <f t="shared" si="883"/>
        <v>0</v>
      </c>
      <c r="CN148">
        <f t="shared" si="884"/>
        <v>0</v>
      </c>
      <c r="CO148">
        <f t="shared" si="885"/>
        <v>0</v>
      </c>
      <c r="CP148">
        <f t="shared" si="886"/>
        <v>0</v>
      </c>
      <c r="CQ148">
        <f t="shared" si="887"/>
        <v>0</v>
      </c>
      <c r="CR148">
        <f t="shared" si="888"/>
        <v>0</v>
      </c>
      <c r="CS148">
        <f t="shared" si="889"/>
        <v>0</v>
      </c>
      <c r="CT148">
        <f t="shared" si="890"/>
        <v>0</v>
      </c>
      <c r="CU148">
        <f t="shared" si="891"/>
        <v>0</v>
      </c>
      <c r="CV148">
        <f t="shared" si="892"/>
        <v>0</v>
      </c>
      <c r="CW148">
        <f t="shared" si="893"/>
        <v>0</v>
      </c>
      <c r="CX148">
        <f t="shared" si="894"/>
        <v>0</v>
      </c>
      <c r="CY148">
        <f t="shared" si="895"/>
        <v>0</v>
      </c>
      <c r="CZ148">
        <f t="shared" si="896"/>
        <v>0</v>
      </c>
      <c r="DA148">
        <f t="shared" si="897"/>
        <v>0</v>
      </c>
      <c r="DB148">
        <f t="shared" si="898"/>
        <v>0</v>
      </c>
      <c r="DC148">
        <f t="shared" si="899"/>
        <v>0</v>
      </c>
      <c r="DD148">
        <f t="shared" si="900"/>
        <v>0</v>
      </c>
      <c r="DE148">
        <f t="shared" si="901"/>
        <v>0</v>
      </c>
      <c r="DF148">
        <f t="shared" si="902"/>
        <v>0</v>
      </c>
      <c r="DG148">
        <f t="shared" si="903"/>
        <v>0</v>
      </c>
      <c r="DH148">
        <f t="shared" si="904"/>
        <v>0</v>
      </c>
      <c r="DI148">
        <f t="shared" si="905"/>
        <v>0</v>
      </c>
      <c r="DJ148">
        <f t="shared" si="906"/>
        <v>0</v>
      </c>
      <c r="DK148">
        <f t="shared" si="907"/>
        <v>0</v>
      </c>
      <c r="DL148">
        <f t="shared" si="908"/>
        <v>0</v>
      </c>
      <c r="DM148">
        <f t="shared" si="909"/>
        <v>0</v>
      </c>
      <c r="DN148">
        <f t="shared" si="910"/>
        <v>0</v>
      </c>
      <c r="DO148">
        <f t="shared" si="911"/>
        <v>0</v>
      </c>
      <c r="DP148">
        <f t="shared" si="912"/>
        <v>0</v>
      </c>
      <c r="DQ148">
        <f t="shared" si="913"/>
        <v>0</v>
      </c>
      <c r="DR148">
        <f t="shared" si="914"/>
        <v>0</v>
      </c>
      <c r="DS148">
        <f t="shared" si="915"/>
        <v>0</v>
      </c>
      <c r="DT148">
        <f t="shared" si="916"/>
        <v>0</v>
      </c>
      <c r="DU148">
        <f t="shared" si="917"/>
        <v>0</v>
      </c>
      <c r="DV148">
        <f t="shared" si="918"/>
        <v>0</v>
      </c>
      <c r="DW148">
        <f t="shared" si="919"/>
        <v>0</v>
      </c>
      <c r="DX148">
        <f t="shared" si="920"/>
        <v>0</v>
      </c>
      <c r="DY148">
        <f t="shared" si="921"/>
        <v>0</v>
      </c>
      <c r="DZ148">
        <f t="shared" si="922"/>
        <v>0</v>
      </c>
      <c r="EA148">
        <f t="shared" si="923"/>
        <v>0</v>
      </c>
      <c r="EB148">
        <f t="shared" si="924"/>
        <v>0</v>
      </c>
      <c r="EC148">
        <f t="shared" si="925"/>
        <v>0</v>
      </c>
      <c r="ED148">
        <f t="shared" si="926"/>
        <v>0</v>
      </c>
      <c r="EE148">
        <f t="shared" si="927"/>
        <v>0</v>
      </c>
      <c r="EF148">
        <f t="shared" si="928"/>
        <v>0</v>
      </c>
      <c r="EG148">
        <f t="shared" si="929"/>
        <v>0</v>
      </c>
      <c r="EH148">
        <f t="shared" si="930"/>
        <v>0</v>
      </c>
      <c r="EI148">
        <f t="shared" si="931"/>
        <v>0</v>
      </c>
      <c r="EJ148">
        <f t="shared" si="932"/>
        <v>0</v>
      </c>
      <c r="EK148">
        <f t="shared" si="933"/>
        <v>0</v>
      </c>
      <c r="EL148">
        <f t="shared" si="934"/>
        <v>0</v>
      </c>
      <c r="EM148">
        <f t="shared" si="935"/>
        <v>0</v>
      </c>
      <c r="EN148">
        <f t="shared" si="936"/>
        <v>0</v>
      </c>
      <c r="EO148">
        <f t="shared" si="937"/>
        <v>0</v>
      </c>
      <c r="EP148">
        <f t="shared" si="938"/>
        <v>0</v>
      </c>
      <c r="EQ148">
        <f t="shared" si="939"/>
        <v>0</v>
      </c>
      <c r="ER148">
        <f t="shared" si="940"/>
        <v>0</v>
      </c>
      <c r="ES148">
        <f t="shared" si="941"/>
        <v>0</v>
      </c>
      <c r="ET148">
        <f t="shared" si="942"/>
        <v>0</v>
      </c>
      <c r="EU148">
        <f t="shared" si="943"/>
        <v>0</v>
      </c>
      <c r="EV148">
        <f t="shared" si="944"/>
        <v>0</v>
      </c>
      <c r="EW148">
        <f t="shared" si="945"/>
        <v>0</v>
      </c>
      <c r="EX148">
        <f t="shared" si="946"/>
        <v>0</v>
      </c>
      <c r="EY148">
        <f t="shared" si="947"/>
        <v>0</v>
      </c>
      <c r="EZ148">
        <f t="shared" si="948"/>
        <v>0</v>
      </c>
      <c r="FA148">
        <f t="shared" si="949"/>
        <v>0</v>
      </c>
      <c r="FB148">
        <f t="shared" si="950"/>
        <v>0</v>
      </c>
      <c r="FC148">
        <f t="shared" si="951"/>
        <v>0</v>
      </c>
      <c r="FD148">
        <f t="shared" si="952"/>
        <v>0</v>
      </c>
      <c r="FE148">
        <f t="shared" si="953"/>
        <v>0</v>
      </c>
      <c r="FF148">
        <f t="shared" si="954"/>
        <v>0</v>
      </c>
      <c r="FG148">
        <f t="shared" si="955"/>
        <v>0</v>
      </c>
      <c r="FH148">
        <f t="shared" si="956"/>
        <v>0</v>
      </c>
      <c r="FI148">
        <f t="shared" si="957"/>
        <v>0</v>
      </c>
      <c r="FJ148">
        <f t="shared" si="958"/>
        <v>0</v>
      </c>
      <c r="FK148">
        <f t="shared" si="959"/>
        <v>188</v>
      </c>
      <c r="FL148">
        <f t="shared" si="960"/>
        <v>191</v>
      </c>
      <c r="FM148">
        <f t="shared" si="961"/>
        <v>191</v>
      </c>
      <c r="FN148">
        <f t="shared" si="962"/>
        <v>251</v>
      </c>
      <c r="FO148">
        <f t="shared" si="963"/>
        <v>142</v>
      </c>
      <c r="FP148">
        <f t="shared" si="964"/>
        <v>148</v>
      </c>
      <c r="FQ148">
        <f t="shared" si="965"/>
        <v>31</v>
      </c>
      <c r="FR148">
        <f t="shared" si="966"/>
        <v>199</v>
      </c>
      <c r="FS148">
        <f t="shared" si="967"/>
        <v>61</v>
      </c>
      <c r="FT148">
        <f t="shared" si="968"/>
        <v>138</v>
      </c>
      <c r="FU148">
        <f t="shared" si="969"/>
        <v>47</v>
      </c>
      <c r="FV148">
        <f t="shared" si="970"/>
        <v>209</v>
      </c>
      <c r="FW148">
        <f t="shared" si="971"/>
        <v>66</v>
      </c>
      <c r="FX148">
        <f t="shared" si="972"/>
        <v>215</v>
      </c>
      <c r="FY148">
        <f t="shared" si="973"/>
        <v>235</v>
      </c>
      <c r="FZ148">
        <f t="shared" si="974"/>
        <v>251</v>
      </c>
      <c r="GA148">
        <f t="shared" si="975"/>
        <v>212</v>
      </c>
      <c r="GB148">
        <f t="shared" si="976"/>
        <v>7</v>
      </c>
      <c r="GC148">
        <f t="shared" si="977"/>
        <v>119</v>
      </c>
      <c r="GD148">
        <f t="shared" si="978"/>
        <v>123</v>
      </c>
      <c r="GE148">
        <f t="shared" si="979"/>
        <v>215</v>
      </c>
      <c r="GF148">
        <f t="shared" si="980"/>
        <v>246</v>
      </c>
      <c r="GG148">
        <f t="shared" si="981"/>
        <v>94</v>
      </c>
      <c r="GH148">
        <f t="shared" si="982"/>
        <v>207</v>
      </c>
      <c r="GI148">
        <f t="shared" si="983"/>
        <v>198</v>
      </c>
      <c r="GJ148">
        <f t="shared" si="984"/>
        <v>51</v>
      </c>
      <c r="GK148">
        <f t="shared" si="985"/>
        <v>0</v>
      </c>
      <c r="GL148">
        <f t="shared" si="986"/>
        <v>0</v>
      </c>
      <c r="GM148">
        <f t="shared" si="987"/>
        <v>0</v>
      </c>
      <c r="GN148">
        <f t="shared" si="988"/>
        <v>0</v>
      </c>
      <c r="GO148">
        <f t="shared" si="989"/>
        <v>0</v>
      </c>
      <c r="GP148">
        <f t="shared" si="990"/>
        <v>0</v>
      </c>
      <c r="GQ148">
        <f t="shared" si="991"/>
        <v>0</v>
      </c>
      <c r="GR148">
        <f t="shared" si="992"/>
        <v>0</v>
      </c>
      <c r="GS148">
        <f t="shared" si="993"/>
        <v>0</v>
      </c>
      <c r="GT148">
        <f t="shared" si="994"/>
        <v>0</v>
      </c>
      <c r="GU148">
        <f t="shared" si="995"/>
        <v>0</v>
      </c>
      <c r="GV148">
        <f t="shared" si="996"/>
        <v>0</v>
      </c>
      <c r="GW148">
        <f t="shared" si="997"/>
        <v>0</v>
      </c>
      <c r="GX148">
        <f t="shared" si="998"/>
        <v>0</v>
      </c>
      <c r="GY148">
        <f t="shared" si="999"/>
        <v>0</v>
      </c>
      <c r="GZ148">
        <f t="shared" si="1000"/>
        <v>0</v>
      </c>
      <c r="HA148">
        <f t="shared" si="1001"/>
        <v>0</v>
      </c>
      <c r="HB148">
        <f t="shared" si="1002"/>
        <v>0</v>
      </c>
      <c r="HC148">
        <f t="shared" si="1003"/>
        <v>0</v>
      </c>
      <c r="HD148">
        <f t="shared" si="1004"/>
        <v>0</v>
      </c>
      <c r="HE148">
        <f t="shared" si="1005"/>
        <v>0</v>
      </c>
      <c r="HF148">
        <f t="shared" si="1006"/>
        <v>0</v>
      </c>
      <c r="HG148">
        <f t="shared" si="1007"/>
        <v>0</v>
      </c>
      <c r="HH148">
        <f t="shared" si="1008"/>
        <v>0</v>
      </c>
      <c r="HI148">
        <f t="shared" si="1009"/>
        <v>0</v>
      </c>
      <c r="HK148" s="59" t="str">
        <f t="shared" si="875"/>
        <v/>
      </c>
      <c r="HN148">
        <f t="shared" si="872"/>
        <v>84</v>
      </c>
      <c r="HO148">
        <f t="shared" si="873"/>
        <v>51</v>
      </c>
      <c r="HQ148">
        <f>INDEX(Capacity!$S$3:$T$258,MATCH(MOD(INDEX(Capacity!$V$3:$W$258,MATCH(INDEX($CF147:$HI147,1,$HN147),Capacity!$V$3:$V$258,0),2)+HQ$65,255),Capacity!$S$3:$S$258,0),2)</f>
        <v>160</v>
      </c>
      <c r="HR148">
        <f>INDEX(Capacity!$S$3:$T$258,MATCH(MOD(INDEX(Capacity!$V$3:$W$258,MATCH(INDEX($CF147:$HI147,1,$HN147),Capacity!$V$3:$V$258,0),2)+HR$65,255),Capacity!$S$3:$S$258,0),2)</f>
        <v>61</v>
      </c>
      <c r="HS148">
        <f>INDEX(Capacity!$S$3:$T$258,MATCH(MOD(INDEX(Capacity!$V$3:$W$258,MATCH(INDEX($CF147:$HI147,1,$HN147),Capacity!$V$3:$V$258,0),2)+HS$65,255),Capacity!$S$3:$S$258,0),2)</f>
        <v>150</v>
      </c>
      <c r="HT148">
        <f>INDEX(Capacity!$S$3:$T$258,MATCH(MOD(INDEX(Capacity!$V$3:$W$258,MATCH(INDEX($CF147:$HI147,1,$HN147),Capacity!$V$3:$V$258,0),2)+HT$65,255),Capacity!$S$3:$S$258,0),2)</f>
        <v>242</v>
      </c>
      <c r="HU148">
        <f>INDEX(Capacity!$S$3:$T$258,MATCH(MOD(INDEX(Capacity!$V$3:$W$258,MATCH(INDEX($CF147:$HI147,1,$HN147),Capacity!$V$3:$V$258,0),2)+HU$65,255),Capacity!$S$3:$S$258,0),2)</f>
        <v>186</v>
      </c>
      <c r="HV148">
        <f>INDEX(Capacity!$S$3:$T$258,MATCH(MOD(INDEX(Capacity!$V$3:$W$258,MATCH(INDEX($CF147:$HI147,1,$HN147),Capacity!$V$3:$V$258,0),2)+HV$65,255),Capacity!$S$3:$S$258,0),2)</f>
        <v>183</v>
      </c>
      <c r="HW148">
        <f>INDEX(Capacity!$S$3:$T$258,MATCH(MOD(INDEX(Capacity!$V$3:$W$258,MATCH(INDEX($CF147:$HI147,1,$HN147),Capacity!$V$3:$V$258,0),2)+HW$65,255),Capacity!$S$3:$S$258,0),2)</f>
        <v>139</v>
      </c>
      <c r="HX148">
        <f>INDEX(Capacity!$S$3:$T$258,MATCH(MOD(INDEX(Capacity!$V$3:$W$258,MATCH(INDEX($CF147:$HI147,1,$HN147),Capacity!$V$3:$V$258,0),2)+HX$65,255),Capacity!$S$3:$S$258,0),2)</f>
        <v>246</v>
      </c>
      <c r="HY148">
        <f>INDEX(Capacity!$S$3:$T$258,MATCH(MOD(INDEX(Capacity!$V$3:$W$258,MATCH(INDEX($CF147:$HI147,1,$HN147),Capacity!$V$3:$V$258,0),2)+HY$65,255),Capacity!$S$3:$S$258,0),2)</f>
        <v>101</v>
      </c>
      <c r="HZ148">
        <f>INDEX(Capacity!$S$3:$T$258,MATCH(MOD(INDEX(Capacity!$V$3:$W$258,MATCH(INDEX($CF147:$HI147,1,$HN147),Capacity!$V$3:$V$258,0),2)+HZ$65,255),Capacity!$S$3:$S$258,0),2)</f>
        <v>28</v>
      </c>
      <c r="IA148">
        <f>INDEX(Capacity!$S$3:$T$258,MATCH(MOD(INDEX(Capacity!$V$3:$W$258,MATCH(INDEX($CF147:$HI147,1,$HN147),Capacity!$V$3:$V$258,0),2)+IA$65,255),Capacity!$S$3:$S$258,0),2)</f>
        <v>2</v>
      </c>
      <c r="IB148">
        <f>INDEX(Capacity!$S$3:$T$258,MATCH(MOD(INDEX(Capacity!$V$3:$W$258,MATCH(INDEX($CF147:$HI147,1,$HN147),Capacity!$V$3:$V$258,0),2)+IB$65,255),Capacity!$S$3:$S$258,0),2)</f>
        <v>63</v>
      </c>
      <c r="IC148">
        <f>INDEX(Capacity!$S$3:$T$258,MATCH(MOD(INDEX(Capacity!$V$3:$W$258,MATCH(INDEX($CF147:$HI147,1,$HN147),Capacity!$V$3:$V$258,0),2)+IC$65,255),Capacity!$S$3:$S$258,0),2)</f>
        <v>187</v>
      </c>
      <c r="ID148">
        <f>INDEX(Capacity!$S$3:$T$258,MATCH(MOD(INDEX(Capacity!$V$3:$W$258,MATCH(INDEX($CF147:$HI147,1,$HN147),Capacity!$V$3:$V$258,0),2)+ID$65,255),Capacity!$S$3:$S$258,0),2)</f>
        <v>172</v>
      </c>
      <c r="IE148">
        <f>INDEX(Capacity!$S$3:$T$258,MATCH(MOD(INDEX(Capacity!$V$3:$W$258,MATCH(INDEX($CF147:$HI147,1,$HN147),Capacity!$V$3:$V$258,0),2)+IE$65,255),Capacity!$S$3:$S$258,0),2)</f>
        <v>208</v>
      </c>
      <c r="IF148">
        <f>INDEX(Capacity!$S$3:$T$258,MATCH(MOD(INDEX(Capacity!$V$3:$W$258,MATCH(INDEX($CF147:$HI147,1,$HN147),Capacity!$V$3:$V$258,0),2)+IF$65,255),Capacity!$S$3:$S$258,0),2)</f>
        <v>195</v>
      </c>
      <c r="IG148">
        <f>INDEX(Capacity!$S$3:$T$258,MATCH(MOD(INDEX(Capacity!$V$3:$W$258,MATCH(INDEX($CF147:$HI147,1,$HN147),Capacity!$V$3:$V$258,0),2)+IG$65,255),Capacity!$S$3:$S$258,0),2)</f>
        <v>30</v>
      </c>
      <c r="IH148">
        <f>INDEX(Capacity!$S$3:$T$258,MATCH(MOD(INDEX(Capacity!$V$3:$W$258,MATCH(INDEX($CF147:$HI147,1,$HN147),Capacity!$V$3:$V$258,0),2)+IH$65,255),Capacity!$S$3:$S$258,0),2)</f>
        <v>193</v>
      </c>
      <c r="II148">
        <f>INDEX(Capacity!$S$3:$T$258,MATCH(MOD(INDEX(Capacity!$V$3:$W$258,MATCH(INDEX($CF147:$HI147,1,$HN147),Capacity!$V$3:$V$258,0),2)+II$65,255),Capacity!$S$3:$S$258,0),2)</f>
        <v>141</v>
      </c>
      <c r="IJ148">
        <f>INDEX(Capacity!$S$3:$T$258,MATCH(MOD(INDEX(Capacity!$V$3:$W$258,MATCH(INDEX($CF147:$HI147,1,$HN147),Capacity!$V$3:$V$258,0),2)+IJ$65,255),Capacity!$S$3:$S$258,0),2)</f>
        <v>153</v>
      </c>
      <c r="IK148">
        <f>INDEX(Capacity!$S$3:$T$258,MATCH(MOD(INDEX(Capacity!$V$3:$W$258,MATCH(INDEX($CF147:$HI147,1,$HN147),Capacity!$V$3:$V$258,0),2)+IK$65,255),Capacity!$S$3:$S$258,0),2)</f>
        <v>213</v>
      </c>
      <c r="IL148">
        <f>INDEX(Capacity!$S$3:$T$258,MATCH(MOD(INDEX(Capacity!$V$3:$W$258,MATCH(INDEX($CF147:$HI147,1,$HN147),Capacity!$V$3:$V$258,0),2)+IL$65,255),Capacity!$S$3:$S$258,0),2)</f>
        <v>136</v>
      </c>
      <c r="IM148">
        <f>INDEX(Capacity!$S$3:$T$258,MATCH(MOD(INDEX(Capacity!$V$3:$W$258,MATCH(INDEX($CF147:$HI147,1,$HN147),Capacity!$V$3:$V$258,0),2)+IM$65,255),Capacity!$S$3:$S$258,0),2)</f>
        <v>12</v>
      </c>
      <c r="IN148">
        <f>INDEX(Capacity!$S$3:$T$258,MATCH(MOD(INDEX(Capacity!$V$3:$W$258,MATCH(INDEX($CF147:$HI147,1,$HN147),Capacity!$V$3:$V$258,0),2)+IN$65,255),Capacity!$S$3:$S$258,0),2)</f>
        <v>81</v>
      </c>
      <c r="IO148">
        <f>INDEX(Capacity!$S$3:$T$258,MATCH(MOD(INDEX(Capacity!$V$3:$W$258,MATCH(INDEX($CF147:$HI147,1,$HN147),Capacity!$V$3:$V$258,0),2)+IO$65,255),Capacity!$S$3:$S$258,0),2)</f>
        <v>28</v>
      </c>
      <c r="IP148">
        <f>INDEX(Capacity!$S$3:$T$258,MATCH(MOD(INDEX(Capacity!$V$3:$W$258,MATCH(INDEX($CF147:$HI147,1,$HN147),Capacity!$V$3:$V$258,0),2)+IP$65,255),Capacity!$S$3:$S$258,0),2)</f>
        <v>45</v>
      </c>
      <c r="IQ148">
        <f>INDEX(Capacity!$S$3:$T$258,MATCH(MOD(INDEX(Capacity!$V$3:$W$258,MATCH(INDEX($CF147:$HI147,1,$HN147),Capacity!$V$3:$V$258,0),2)+IQ$65,255),Capacity!$S$3:$S$258,0),2)</f>
        <v>51</v>
      </c>
    </row>
    <row r="149" spans="83:251" x14ac:dyDescent="0.25">
      <c r="CE149" s="7">
        <f t="shared" si="874"/>
        <v>84</v>
      </c>
      <c r="CF149">
        <f t="shared" si="876"/>
        <v>0</v>
      </c>
      <c r="CG149">
        <f t="shared" si="877"/>
        <v>0</v>
      </c>
      <c r="CH149">
        <f t="shared" si="878"/>
        <v>0</v>
      </c>
      <c r="CI149">
        <f t="shared" si="879"/>
        <v>0</v>
      </c>
      <c r="CJ149">
        <f t="shared" si="880"/>
        <v>0</v>
      </c>
      <c r="CK149">
        <f t="shared" si="881"/>
        <v>0</v>
      </c>
      <c r="CL149">
        <f t="shared" si="882"/>
        <v>0</v>
      </c>
      <c r="CM149">
        <f t="shared" si="883"/>
        <v>0</v>
      </c>
      <c r="CN149">
        <f t="shared" si="884"/>
        <v>0</v>
      </c>
      <c r="CO149">
        <f t="shared" si="885"/>
        <v>0</v>
      </c>
      <c r="CP149">
        <f t="shared" si="886"/>
        <v>0</v>
      </c>
      <c r="CQ149">
        <f t="shared" si="887"/>
        <v>0</v>
      </c>
      <c r="CR149">
        <f t="shared" si="888"/>
        <v>0</v>
      </c>
      <c r="CS149">
        <f t="shared" si="889"/>
        <v>0</v>
      </c>
      <c r="CT149">
        <f t="shared" si="890"/>
        <v>0</v>
      </c>
      <c r="CU149">
        <f t="shared" si="891"/>
        <v>0</v>
      </c>
      <c r="CV149">
        <f t="shared" si="892"/>
        <v>0</v>
      </c>
      <c r="CW149">
        <f t="shared" si="893"/>
        <v>0</v>
      </c>
      <c r="CX149">
        <f t="shared" si="894"/>
        <v>0</v>
      </c>
      <c r="CY149">
        <f t="shared" si="895"/>
        <v>0</v>
      </c>
      <c r="CZ149">
        <f t="shared" si="896"/>
        <v>0</v>
      </c>
      <c r="DA149">
        <f t="shared" si="897"/>
        <v>0</v>
      </c>
      <c r="DB149">
        <f t="shared" si="898"/>
        <v>0</v>
      </c>
      <c r="DC149">
        <f t="shared" si="899"/>
        <v>0</v>
      </c>
      <c r="DD149">
        <f t="shared" si="900"/>
        <v>0</v>
      </c>
      <c r="DE149">
        <f t="shared" si="901"/>
        <v>0</v>
      </c>
      <c r="DF149">
        <f t="shared" si="902"/>
        <v>0</v>
      </c>
      <c r="DG149">
        <f t="shared" si="903"/>
        <v>0</v>
      </c>
      <c r="DH149">
        <f t="shared" si="904"/>
        <v>0</v>
      </c>
      <c r="DI149">
        <f t="shared" si="905"/>
        <v>0</v>
      </c>
      <c r="DJ149">
        <f t="shared" si="906"/>
        <v>0</v>
      </c>
      <c r="DK149">
        <f t="shared" si="907"/>
        <v>0</v>
      </c>
      <c r="DL149">
        <f t="shared" si="908"/>
        <v>0</v>
      </c>
      <c r="DM149">
        <f t="shared" si="909"/>
        <v>0</v>
      </c>
      <c r="DN149">
        <f t="shared" si="910"/>
        <v>0</v>
      </c>
      <c r="DO149">
        <f t="shared" si="911"/>
        <v>0</v>
      </c>
      <c r="DP149">
        <f t="shared" si="912"/>
        <v>0</v>
      </c>
      <c r="DQ149">
        <f t="shared" si="913"/>
        <v>0</v>
      </c>
      <c r="DR149">
        <f t="shared" si="914"/>
        <v>0</v>
      </c>
      <c r="DS149">
        <f t="shared" si="915"/>
        <v>0</v>
      </c>
      <c r="DT149">
        <f t="shared" si="916"/>
        <v>0</v>
      </c>
      <c r="DU149">
        <f t="shared" si="917"/>
        <v>0</v>
      </c>
      <c r="DV149">
        <f t="shared" si="918"/>
        <v>0</v>
      </c>
      <c r="DW149">
        <f t="shared" si="919"/>
        <v>0</v>
      </c>
      <c r="DX149">
        <f t="shared" si="920"/>
        <v>0</v>
      </c>
      <c r="DY149">
        <f t="shared" si="921"/>
        <v>0</v>
      </c>
      <c r="DZ149">
        <f t="shared" si="922"/>
        <v>0</v>
      </c>
      <c r="EA149">
        <f t="shared" si="923"/>
        <v>0</v>
      </c>
      <c r="EB149">
        <f t="shared" si="924"/>
        <v>0</v>
      </c>
      <c r="EC149">
        <f t="shared" si="925"/>
        <v>0</v>
      </c>
      <c r="ED149">
        <f t="shared" si="926"/>
        <v>0</v>
      </c>
      <c r="EE149">
        <f t="shared" si="927"/>
        <v>0</v>
      </c>
      <c r="EF149">
        <f t="shared" si="928"/>
        <v>0</v>
      </c>
      <c r="EG149">
        <f t="shared" si="929"/>
        <v>0</v>
      </c>
      <c r="EH149">
        <f t="shared" si="930"/>
        <v>0</v>
      </c>
      <c r="EI149">
        <f t="shared" si="931"/>
        <v>0</v>
      </c>
      <c r="EJ149">
        <f t="shared" si="932"/>
        <v>0</v>
      </c>
      <c r="EK149">
        <f t="shared" si="933"/>
        <v>0</v>
      </c>
      <c r="EL149">
        <f t="shared" si="934"/>
        <v>0</v>
      </c>
      <c r="EM149">
        <f t="shared" si="935"/>
        <v>0</v>
      </c>
      <c r="EN149">
        <f t="shared" si="936"/>
        <v>0</v>
      </c>
      <c r="EO149">
        <f t="shared" si="937"/>
        <v>0</v>
      </c>
      <c r="EP149">
        <f t="shared" si="938"/>
        <v>0</v>
      </c>
      <c r="EQ149">
        <f t="shared" si="939"/>
        <v>0</v>
      </c>
      <c r="ER149">
        <f t="shared" si="940"/>
        <v>0</v>
      </c>
      <c r="ES149">
        <f t="shared" si="941"/>
        <v>0</v>
      </c>
      <c r="ET149">
        <f t="shared" si="942"/>
        <v>0</v>
      </c>
      <c r="EU149">
        <f t="shared" si="943"/>
        <v>0</v>
      </c>
      <c r="EV149">
        <f t="shared" si="944"/>
        <v>0</v>
      </c>
      <c r="EW149">
        <f t="shared" si="945"/>
        <v>0</v>
      </c>
      <c r="EX149">
        <f t="shared" si="946"/>
        <v>0</v>
      </c>
      <c r="EY149">
        <f t="shared" si="947"/>
        <v>0</v>
      </c>
      <c r="EZ149">
        <f t="shared" si="948"/>
        <v>0</v>
      </c>
      <c r="FA149">
        <f t="shared" si="949"/>
        <v>0</v>
      </c>
      <c r="FB149">
        <f t="shared" si="950"/>
        <v>0</v>
      </c>
      <c r="FC149">
        <f t="shared" si="951"/>
        <v>0</v>
      </c>
      <c r="FD149">
        <f t="shared" si="952"/>
        <v>0</v>
      </c>
      <c r="FE149">
        <f t="shared" si="953"/>
        <v>0</v>
      </c>
      <c r="FF149">
        <f t="shared" si="954"/>
        <v>0</v>
      </c>
      <c r="FG149">
        <f t="shared" si="955"/>
        <v>0</v>
      </c>
      <c r="FH149">
        <f t="shared" si="956"/>
        <v>0</v>
      </c>
      <c r="FI149">
        <f t="shared" si="957"/>
        <v>0</v>
      </c>
      <c r="FJ149">
        <f t="shared" si="958"/>
        <v>0</v>
      </c>
      <c r="FK149">
        <f t="shared" si="959"/>
        <v>0</v>
      </c>
      <c r="FL149">
        <f t="shared" si="960"/>
        <v>69</v>
      </c>
      <c r="FM149">
        <f t="shared" si="961"/>
        <v>119</v>
      </c>
      <c r="FN149">
        <f t="shared" si="962"/>
        <v>129</v>
      </c>
      <c r="FO149">
        <f t="shared" si="963"/>
        <v>68</v>
      </c>
      <c r="FP149">
        <f t="shared" si="964"/>
        <v>101</v>
      </c>
      <c r="FQ149">
        <f t="shared" si="965"/>
        <v>88</v>
      </c>
      <c r="FR149">
        <f t="shared" si="966"/>
        <v>144</v>
      </c>
      <c r="FS149">
        <f t="shared" si="967"/>
        <v>195</v>
      </c>
      <c r="FT149">
        <f t="shared" si="968"/>
        <v>73</v>
      </c>
      <c r="FU149">
        <f t="shared" si="969"/>
        <v>183</v>
      </c>
      <c r="FV149">
        <f t="shared" si="970"/>
        <v>179</v>
      </c>
      <c r="FW149">
        <f t="shared" si="971"/>
        <v>196</v>
      </c>
      <c r="FX149">
        <f t="shared" si="972"/>
        <v>28</v>
      </c>
      <c r="FY149">
        <f t="shared" si="973"/>
        <v>124</v>
      </c>
      <c r="FZ149">
        <f t="shared" si="974"/>
        <v>12</v>
      </c>
      <c r="GA149">
        <f t="shared" si="975"/>
        <v>143</v>
      </c>
      <c r="GB149">
        <f t="shared" si="976"/>
        <v>104</v>
      </c>
      <c r="GC149">
        <f t="shared" si="977"/>
        <v>133</v>
      </c>
      <c r="GD149">
        <f t="shared" si="978"/>
        <v>16</v>
      </c>
      <c r="GE149">
        <f t="shared" si="979"/>
        <v>33</v>
      </c>
      <c r="GF149">
        <f t="shared" si="980"/>
        <v>101</v>
      </c>
      <c r="GG149">
        <f t="shared" si="981"/>
        <v>41</v>
      </c>
      <c r="GH149">
        <f t="shared" si="982"/>
        <v>221</v>
      </c>
      <c r="GI149">
        <f t="shared" si="983"/>
        <v>5</v>
      </c>
      <c r="GJ149">
        <f t="shared" si="984"/>
        <v>125</v>
      </c>
      <c r="GK149">
        <f t="shared" si="985"/>
        <v>21</v>
      </c>
      <c r="GL149">
        <f t="shared" si="986"/>
        <v>0</v>
      </c>
      <c r="GM149">
        <f t="shared" si="987"/>
        <v>0</v>
      </c>
      <c r="GN149">
        <f t="shared" si="988"/>
        <v>0</v>
      </c>
      <c r="GO149">
        <f t="shared" si="989"/>
        <v>0</v>
      </c>
      <c r="GP149">
        <f t="shared" si="990"/>
        <v>0</v>
      </c>
      <c r="GQ149">
        <f t="shared" si="991"/>
        <v>0</v>
      </c>
      <c r="GR149">
        <f t="shared" si="992"/>
        <v>0</v>
      </c>
      <c r="GS149">
        <f t="shared" si="993"/>
        <v>0</v>
      </c>
      <c r="GT149">
        <f t="shared" si="994"/>
        <v>0</v>
      </c>
      <c r="GU149">
        <f t="shared" si="995"/>
        <v>0</v>
      </c>
      <c r="GV149">
        <f t="shared" si="996"/>
        <v>0</v>
      </c>
      <c r="GW149">
        <f t="shared" si="997"/>
        <v>0</v>
      </c>
      <c r="GX149">
        <f t="shared" si="998"/>
        <v>0</v>
      </c>
      <c r="GY149">
        <f t="shared" si="999"/>
        <v>0</v>
      </c>
      <c r="GZ149">
        <f t="shared" si="1000"/>
        <v>0</v>
      </c>
      <c r="HA149">
        <f t="shared" si="1001"/>
        <v>0</v>
      </c>
      <c r="HB149">
        <f t="shared" si="1002"/>
        <v>0</v>
      </c>
      <c r="HC149">
        <f t="shared" si="1003"/>
        <v>0</v>
      </c>
      <c r="HD149">
        <f t="shared" si="1004"/>
        <v>0</v>
      </c>
      <c r="HE149">
        <f t="shared" si="1005"/>
        <v>0</v>
      </c>
      <c r="HF149">
        <f t="shared" si="1006"/>
        <v>0</v>
      </c>
      <c r="HG149">
        <f t="shared" si="1007"/>
        <v>0</v>
      </c>
      <c r="HH149">
        <f t="shared" si="1008"/>
        <v>0</v>
      </c>
      <c r="HI149">
        <f t="shared" si="1009"/>
        <v>0</v>
      </c>
      <c r="HK149" s="59" t="str">
        <f t="shared" si="875"/>
        <v/>
      </c>
      <c r="HN149">
        <f t="shared" si="872"/>
        <v>85</v>
      </c>
      <c r="HO149">
        <f t="shared" si="873"/>
        <v>50</v>
      </c>
      <c r="HQ149">
        <f>INDEX(Capacity!$S$3:$T$258,MATCH(MOD(INDEX(Capacity!$V$3:$W$258,MATCH(INDEX($CF148:$HI148,1,$HN148),Capacity!$V$3:$V$258,0),2)+HQ$65,255),Capacity!$S$3:$S$258,0),2)</f>
        <v>188</v>
      </c>
      <c r="HR149">
        <f>INDEX(Capacity!$S$3:$T$258,MATCH(MOD(INDEX(Capacity!$V$3:$W$258,MATCH(INDEX($CF148:$HI148,1,$HN148),Capacity!$V$3:$V$258,0),2)+HR$65,255),Capacity!$S$3:$S$258,0),2)</f>
        <v>250</v>
      </c>
      <c r="HS149">
        <f>INDEX(Capacity!$S$3:$T$258,MATCH(MOD(INDEX(Capacity!$V$3:$W$258,MATCH(INDEX($CF148:$HI148,1,$HN148),Capacity!$V$3:$V$258,0),2)+HS$65,255),Capacity!$S$3:$S$258,0),2)</f>
        <v>200</v>
      </c>
      <c r="HT149">
        <f>INDEX(Capacity!$S$3:$T$258,MATCH(MOD(INDEX(Capacity!$V$3:$W$258,MATCH(INDEX($CF148:$HI148,1,$HN148),Capacity!$V$3:$V$258,0),2)+HT$65,255),Capacity!$S$3:$S$258,0),2)</f>
        <v>122</v>
      </c>
      <c r="HU149">
        <f>INDEX(Capacity!$S$3:$T$258,MATCH(MOD(INDEX(Capacity!$V$3:$W$258,MATCH(INDEX($CF148:$HI148,1,$HN148),Capacity!$V$3:$V$258,0),2)+HU$65,255),Capacity!$S$3:$S$258,0),2)</f>
        <v>202</v>
      </c>
      <c r="HV149">
        <f>INDEX(Capacity!$S$3:$T$258,MATCH(MOD(INDEX(Capacity!$V$3:$W$258,MATCH(INDEX($CF148:$HI148,1,$HN148),Capacity!$V$3:$V$258,0),2)+HV$65,255),Capacity!$S$3:$S$258,0),2)</f>
        <v>241</v>
      </c>
      <c r="HW149">
        <f>INDEX(Capacity!$S$3:$T$258,MATCH(MOD(INDEX(Capacity!$V$3:$W$258,MATCH(INDEX($CF148:$HI148,1,$HN148),Capacity!$V$3:$V$258,0),2)+HW$65,255),Capacity!$S$3:$S$258,0),2)</f>
        <v>71</v>
      </c>
      <c r="HX149">
        <f>INDEX(Capacity!$S$3:$T$258,MATCH(MOD(INDEX(Capacity!$V$3:$W$258,MATCH(INDEX($CF148:$HI148,1,$HN148),Capacity!$V$3:$V$258,0),2)+HX$65,255),Capacity!$S$3:$S$258,0),2)</f>
        <v>87</v>
      </c>
      <c r="HY149">
        <f>INDEX(Capacity!$S$3:$T$258,MATCH(MOD(INDEX(Capacity!$V$3:$W$258,MATCH(INDEX($CF148:$HI148,1,$HN148),Capacity!$V$3:$V$258,0),2)+HY$65,255),Capacity!$S$3:$S$258,0),2)</f>
        <v>254</v>
      </c>
      <c r="HZ149">
        <f>INDEX(Capacity!$S$3:$T$258,MATCH(MOD(INDEX(Capacity!$V$3:$W$258,MATCH(INDEX($CF148:$HI148,1,$HN148),Capacity!$V$3:$V$258,0),2)+HZ$65,255),Capacity!$S$3:$S$258,0),2)</f>
        <v>195</v>
      </c>
      <c r="IA149">
        <f>INDEX(Capacity!$S$3:$T$258,MATCH(MOD(INDEX(Capacity!$V$3:$W$258,MATCH(INDEX($CF148:$HI148,1,$HN148),Capacity!$V$3:$V$258,0),2)+IA$65,255),Capacity!$S$3:$S$258,0),2)</f>
        <v>152</v>
      </c>
      <c r="IB149">
        <f>INDEX(Capacity!$S$3:$T$258,MATCH(MOD(INDEX(Capacity!$V$3:$W$258,MATCH(INDEX($CF148:$HI148,1,$HN148),Capacity!$V$3:$V$258,0),2)+IB$65,255),Capacity!$S$3:$S$258,0),2)</f>
        <v>98</v>
      </c>
      <c r="IC149">
        <f>INDEX(Capacity!$S$3:$T$258,MATCH(MOD(INDEX(Capacity!$V$3:$W$258,MATCH(INDEX($CF148:$HI148,1,$HN148),Capacity!$V$3:$V$258,0),2)+IC$65,255),Capacity!$S$3:$S$258,0),2)</f>
        <v>134</v>
      </c>
      <c r="ID149">
        <f>INDEX(Capacity!$S$3:$T$258,MATCH(MOD(INDEX(Capacity!$V$3:$W$258,MATCH(INDEX($CF148:$HI148,1,$HN148),Capacity!$V$3:$V$258,0),2)+ID$65,255),Capacity!$S$3:$S$258,0),2)</f>
        <v>203</v>
      </c>
      <c r="IE149">
        <f>INDEX(Capacity!$S$3:$T$258,MATCH(MOD(INDEX(Capacity!$V$3:$W$258,MATCH(INDEX($CF148:$HI148,1,$HN148),Capacity!$V$3:$V$258,0),2)+IE$65,255),Capacity!$S$3:$S$258,0),2)</f>
        <v>151</v>
      </c>
      <c r="IF149">
        <f>INDEX(Capacity!$S$3:$T$258,MATCH(MOD(INDEX(Capacity!$V$3:$W$258,MATCH(INDEX($CF148:$HI148,1,$HN148),Capacity!$V$3:$V$258,0),2)+IF$65,255),Capacity!$S$3:$S$258,0),2)</f>
        <v>247</v>
      </c>
      <c r="IG149">
        <f>INDEX(Capacity!$S$3:$T$258,MATCH(MOD(INDEX(Capacity!$V$3:$W$258,MATCH(INDEX($CF148:$HI148,1,$HN148),Capacity!$V$3:$V$258,0),2)+IG$65,255),Capacity!$S$3:$S$258,0),2)</f>
        <v>91</v>
      </c>
      <c r="IH149">
        <f>INDEX(Capacity!$S$3:$T$258,MATCH(MOD(INDEX(Capacity!$V$3:$W$258,MATCH(INDEX($CF148:$HI148,1,$HN148),Capacity!$V$3:$V$258,0),2)+IH$65,255),Capacity!$S$3:$S$258,0),2)</f>
        <v>111</v>
      </c>
      <c r="II149">
        <f>INDEX(Capacity!$S$3:$T$258,MATCH(MOD(INDEX(Capacity!$V$3:$W$258,MATCH(INDEX($CF148:$HI148,1,$HN148),Capacity!$V$3:$V$258,0),2)+II$65,255),Capacity!$S$3:$S$258,0),2)</f>
        <v>242</v>
      </c>
      <c r="IJ149">
        <f>INDEX(Capacity!$S$3:$T$258,MATCH(MOD(INDEX(Capacity!$V$3:$W$258,MATCH(INDEX($CF148:$HI148,1,$HN148),Capacity!$V$3:$V$258,0),2)+IJ$65,255),Capacity!$S$3:$S$258,0),2)</f>
        <v>107</v>
      </c>
      <c r="IK149">
        <f>INDEX(Capacity!$S$3:$T$258,MATCH(MOD(INDEX(Capacity!$V$3:$W$258,MATCH(INDEX($CF148:$HI148,1,$HN148),Capacity!$V$3:$V$258,0),2)+IK$65,255),Capacity!$S$3:$S$258,0),2)</f>
        <v>246</v>
      </c>
      <c r="IL149">
        <f>INDEX(Capacity!$S$3:$T$258,MATCH(MOD(INDEX(Capacity!$V$3:$W$258,MATCH(INDEX($CF148:$HI148,1,$HN148),Capacity!$V$3:$V$258,0),2)+IL$65,255),Capacity!$S$3:$S$258,0),2)</f>
        <v>147</v>
      </c>
      <c r="IM149">
        <f>INDEX(Capacity!$S$3:$T$258,MATCH(MOD(INDEX(Capacity!$V$3:$W$258,MATCH(INDEX($CF148:$HI148,1,$HN148),Capacity!$V$3:$V$258,0),2)+IM$65,255),Capacity!$S$3:$S$258,0),2)</f>
        <v>119</v>
      </c>
      <c r="IN149">
        <f>INDEX(Capacity!$S$3:$T$258,MATCH(MOD(INDEX(Capacity!$V$3:$W$258,MATCH(INDEX($CF148:$HI148,1,$HN148),Capacity!$V$3:$V$258,0),2)+IN$65,255),Capacity!$S$3:$S$258,0),2)</f>
        <v>18</v>
      </c>
      <c r="IO149">
        <f>INDEX(Capacity!$S$3:$T$258,MATCH(MOD(INDEX(Capacity!$V$3:$W$258,MATCH(INDEX($CF148:$HI148,1,$HN148),Capacity!$V$3:$V$258,0),2)+IO$65,255),Capacity!$S$3:$S$258,0),2)</f>
        <v>195</v>
      </c>
      <c r="IP149">
        <f>INDEX(Capacity!$S$3:$T$258,MATCH(MOD(INDEX(Capacity!$V$3:$W$258,MATCH(INDEX($CF148:$HI148,1,$HN148),Capacity!$V$3:$V$258,0),2)+IP$65,255),Capacity!$S$3:$S$258,0),2)</f>
        <v>78</v>
      </c>
      <c r="IQ149">
        <f>INDEX(Capacity!$S$3:$T$258,MATCH(MOD(INDEX(Capacity!$V$3:$W$258,MATCH(INDEX($CF148:$HI148,1,$HN148),Capacity!$V$3:$V$258,0),2)+IQ$65,255),Capacity!$S$3:$S$258,0),2)</f>
        <v>21</v>
      </c>
    </row>
    <row r="150" spans="83:251" x14ac:dyDescent="0.25">
      <c r="CE150" s="7">
        <f t="shared" si="874"/>
        <v>85</v>
      </c>
      <c r="CF150">
        <f t="shared" si="876"/>
        <v>0</v>
      </c>
      <c r="CG150">
        <f t="shared" si="877"/>
        <v>0</v>
      </c>
      <c r="CH150">
        <f t="shared" si="878"/>
        <v>0</v>
      </c>
      <c r="CI150">
        <f t="shared" si="879"/>
        <v>0</v>
      </c>
      <c r="CJ150">
        <f t="shared" si="880"/>
        <v>0</v>
      </c>
      <c r="CK150">
        <f t="shared" si="881"/>
        <v>0</v>
      </c>
      <c r="CL150">
        <f t="shared" si="882"/>
        <v>0</v>
      </c>
      <c r="CM150">
        <f t="shared" si="883"/>
        <v>0</v>
      </c>
      <c r="CN150">
        <f t="shared" si="884"/>
        <v>0</v>
      </c>
      <c r="CO150">
        <f t="shared" si="885"/>
        <v>0</v>
      </c>
      <c r="CP150">
        <f t="shared" si="886"/>
        <v>0</v>
      </c>
      <c r="CQ150">
        <f t="shared" si="887"/>
        <v>0</v>
      </c>
      <c r="CR150">
        <f t="shared" si="888"/>
        <v>0</v>
      </c>
      <c r="CS150">
        <f t="shared" si="889"/>
        <v>0</v>
      </c>
      <c r="CT150">
        <f t="shared" si="890"/>
        <v>0</v>
      </c>
      <c r="CU150">
        <f t="shared" si="891"/>
        <v>0</v>
      </c>
      <c r="CV150">
        <f t="shared" si="892"/>
        <v>0</v>
      </c>
      <c r="CW150">
        <f t="shared" si="893"/>
        <v>0</v>
      </c>
      <c r="CX150">
        <f t="shared" si="894"/>
        <v>0</v>
      </c>
      <c r="CY150">
        <f t="shared" si="895"/>
        <v>0</v>
      </c>
      <c r="CZ150">
        <f t="shared" si="896"/>
        <v>0</v>
      </c>
      <c r="DA150">
        <f t="shared" si="897"/>
        <v>0</v>
      </c>
      <c r="DB150">
        <f t="shared" si="898"/>
        <v>0</v>
      </c>
      <c r="DC150">
        <f t="shared" si="899"/>
        <v>0</v>
      </c>
      <c r="DD150">
        <f t="shared" si="900"/>
        <v>0</v>
      </c>
      <c r="DE150">
        <f t="shared" si="901"/>
        <v>0</v>
      </c>
      <c r="DF150">
        <f t="shared" si="902"/>
        <v>0</v>
      </c>
      <c r="DG150">
        <f t="shared" si="903"/>
        <v>0</v>
      </c>
      <c r="DH150">
        <f t="shared" si="904"/>
        <v>0</v>
      </c>
      <c r="DI150">
        <f t="shared" si="905"/>
        <v>0</v>
      </c>
      <c r="DJ150">
        <f t="shared" si="906"/>
        <v>0</v>
      </c>
      <c r="DK150">
        <f t="shared" si="907"/>
        <v>0</v>
      </c>
      <c r="DL150">
        <f t="shared" si="908"/>
        <v>0</v>
      </c>
      <c r="DM150">
        <f t="shared" si="909"/>
        <v>0</v>
      </c>
      <c r="DN150">
        <f t="shared" si="910"/>
        <v>0</v>
      </c>
      <c r="DO150">
        <f t="shared" si="911"/>
        <v>0</v>
      </c>
      <c r="DP150">
        <f t="shared" si="912"/>
        <v>0</v>
      </c>
      <c r="DQ150">
        <f t="shared" si="913"/>
        <v>0</v>
      </c>
      <c r="DR150">
        <f t="shared" si="914"/>
        <v>0</v>
      </c>
      <c r="DS150">
        <f t="shared" si="915"/>
        <v>0</v>
      </c>
      <c r="DT150">
        <f t="shared" si="916"/>
        <v>0</v>
      </c>
      <c r="DU150">
        <f t="shared" si="917"/>
        <v>0</v>
      </c>
      <c r="DV150">
        <f t="shared" si="918"/>
        <v>0</v>
      </c>
      <c r="DW150">
        <f t="shared" si="919"/>
        <v>0</v>
      </c>
      <c r="DX150">
        <f t="shared" si="920"/>
        <v>0</v>
      </c>
      <c r="DY150">
        <f t="shared" si="921"/>
        <v>0</v>
      </c>
      <c r="DZ150">
        <f t="shared" si="922"/>
        <v>0</v>
      </c>
      <c r="EA150">
        <f t="shared" si="923"/>
        <v>0</v>
      </c>
      <c r="EB150">
        <f t="shared" si="924"/>
        <v>0</v>
      </c>
      <c r="EC150">
        <f t="shared" si="925"/>
        <v>0</v>
      </c>
      <c r="ED150">
        <f t="shared" si="926"/>
        <v>0</v>
      </c>
      <c r="EE150">
        <f t="shared" si="927"/>
        <v>0</v>
      </c>
      <c r="EF150">
        <f t="shared" si="928"/>
        <v>0</v>
      </c>
      <c r="EG150">
        <f t="shared" si="929"/>
        <v>0</v>
      </c>
      <c r="EH150">
        <f t="shared" si="930"/>
        <v>0</v>
      </c>
      <c r="EI150">
        <f t="shared" si="931"/>
        <v>0</v>
      </c>
      <c r="EJ150">
        <f t="shared" si="932"/>
        <v>0</v>
      </c>
      <c r="EK150">
        <f t="shared" si="933"/>
        <v>0</v>
      </c>
      <c r="EL150">
        <f t="shared" si="934"/>
        <v>0</v>
      </c>
      <c r="EM150">
        <f t="shared" si="935"/>
        <v>0</v>
      </c>
      <c r="EN150">
        <f t="shared" si="936"/>
        <v>0</v>
      </c>
      <c r="EO150">
        <f t="shared" si="937"/>
        <v>0</v>
      </c>
      <c r="EP150">
        <f t="shared" si="938"/>
        <v>0</v>
      </c>
      <c r="EQ150">
        <f t="shared" si="939"/>
        <v>0</v>
      </c>
      <c r="ER150">
        <f t="shared" si="940"/>
        <v>0</v>
      </c>
      <c r="ES150">
        <f t="shared" si="941"/>
        <v>0</v>
      </c>
      <c r="ET150">
        <f t="shared" si="942"/>
        <v>0</v>
      </c>
      <c r="EU150">
        <f t="shared" si="943"/>
        <v>0</v>
      </c>
      <c r="EV150">
        <f t="shared" si="944"/>
        <v>0</v>
      </c>
      <c r="EW150">
        <f t="shared" si="945"/>
        <v>0</v>
      </c>
      <c r="EX150">
        <f t="shared" si="946"/>
        <v>0</v>
      </c>
      <c r="EY150">
        <f t="shared" si="947"/>
        <v>0</v>
      </c>
      <c r="EZ150">
        <f t="shared" si="948"/>
        <v>0</v>
      </c>
      <c r="FA150">
        <f t="shared" si="949"/>
        <v>0</v>
      </c>
      <c r="FB150">
        <f t="shared" si="950"/>
        <v>0</v>
      </c>
      <c r="FC150">
        <f t="shared" si="951"/>
        <v>0</v>
      </c>
      <c r="FD150">
        <f t="shared" si="952"/>
        <v>0</v>
      </c>
      <c r="FE150">
        <f t="shared" si="953"/>
        <v>0</v>
      </c>
      <c r="FF150">
        <f t="shared" si="954"/>
        <v>0</v>
      </c>
      <c r="FG150">
        <f t="shared" si="955"/>
        <v>0</v>
      </c>
      <c r="FH150">
        <f t="shared" si="956"/>
        <v>0</v>
      </c>
      <c r="FI150">
        <f t="shared" si="957"/>
        <v>0</v>
      </c>
      <c r="FJ150">
        <f t="shared" si="958"/>
        <v>0</v>
      </c>
      <c r="FK150">
        <f t="shared" si="959"/>
        <v>0</v>
      </c>
      <c r="FL150">
        <f t="shared" si="960"/>
        <v>0</v>
      </c>
      <c r="FM150">
        <f t="shared" si="961"/>
        <v>53</v>
      </c>
      <c r="FN150">
        <f t="shared" si="962"/>
        <v>34</v>
      </c>
      <c r="FO150">
        <f t="shared" si="963"/>
        <v>211</v>
      </c>
      <c r="FP150">
        <f t="shared" si="964"/>
        <v>108</v>
      </c>
      <c r="FQ150">
        <f t="shared" si="965"/>
        <v>119</v>
      </c>
      <c r="FR150">
        <f t="shared" si="966"/>
        <v>194</v>
      </c>
      <c r="FS150">
        <f t="shared" si="967"/>
        <v>168</v>
      </c>
      <c r="FT150">
        <f t="shared" si="968"/>
        <v>66</v>
      </c>
      <c r="FU150">
        <f t="shared" si="969"/>
        <v>121</v>
      </c>
      <c r="FV150">
        <f t="shared" si="970"/>
        <v>205</v>
      </c>
      <c r="FW150">
        <f t="shared" si="971"/>
        <v>248</v>
      </c>
      <c r="FX150">
        <f t="shared" si="972"/>
        <v>42</v>
      </c>
      <c r="FY150">
        <f t="shared" si="973"/>
        <v>32</v>
      </c>
      <c r="FZ150">
        <f t="shared" si="974"/>
        <v>86</v>
      </c>
      <c r="GA150">
        <f t="shared" si="975"/>
        <v>67</v>
      </c>
      <c r="GB150">
        <f t="shared" si="976"/>
        <v>216</v>
      </c>
      <c r="GC150">
        <f t="shared" si="977"/>
        <v>55</v>
      </c>
      <c r="GD150">
        <f t="shared" si="978"/>
        <v>192</v>
      </c>
      <c r="GE150">
        <f t="shared" si="979"/>
        <v>218</v>
      </c>
      <c r="GF150">
        <f t="shared" si="980"/>
        <v>252</v>
      </c>
      <c r="GG150">
        <f t="shared" si="981"/>
        <v>58</v>
      </c>
      <c r="GH150">
        <f t="shared" si="982"/>
        <v>196</v>
      </c>
      <c r="GI150">
        <f t="shared" si="983"/>
        <v>150</v>
      </c>
      <c r="GJ150">
        <f t="shared" si="984"/>
        <v>179</v>
      </c>
      <c r="GK150">
        <f t="shared" si="985"/>
        <v>128</v>
      </c>
      <c r="GL150">
        <f t="shared" si="986"/>
        <v>37</v>
      </c>
      <c r="GM150">
        <f t="shared" si="987"/>
        <v>0</v>
      </c>
      <c r="GN150">
        <f t="shared" si="988"/>
        <v>0</v>
      </c>
      <c r="GO150">
        <f t="shared" si="989"/>
        <v>0</v>
      </c>
      <c r="GP150">
        <f t="shared" si="990"/>
        <v>0</v>
      </c>
      <c r="GQ150">
        <f t="shared" si="991"/>
        <v>0</v>
      </c>
      <c r="GR150">
        <f t="shared" si="992"/>
        <v>0</v>
      </c>
      <c r="GS150">
        <f t="shared" si="993"/>
        <v>0</v>
      </c>
      <c r="GT150">
        <f t="shared" si="994"/>
        <v>0</v>
      </c>
      <c r="GU150">
        <f t="shared" si="995"/>
        <v>0</v>
      </c>
      <c r="GV150">
        <f t="shared" si="996"/>
        <v>0</v>
      </c>
      <c r="GW150">
        <f t="shared" si="997"/>
        <v>0</v>
      </c>
      <c r="GX150">
        <f t="shared" si="998"/>
        <v>0</v>
      </c>
      <c r="GY150">
        <f t="shared" si="999"/>
        <v>0</v>
      </c>
      <c r="GZ150">
        <f t="shared" si="1000"/>
        <v>0</v>
      </c>
      <c r="HA150">
        <f t="shared" si="1001"/>
        <v>0</v>
      </c>
      <c r="HB150">
        <f t="shared" si="1002"/>
        <v>0</v>
      </c>
      <c r="HC150">
        <f t="shared" si="1003"/>
        <v>0</v>
      </c>
      <c r="HD150">
        <f t="shared" si="1004"/>
        <v>0</v>
      </c>
      <c r="HE150">
        <f t="shared" si="1005"/>
        <v>0</v>
      </c>
      <c r="HF150">
        <f t="shared" si="1006"/>
        <v>0</v>
      </c>
      <c r="HG150">
        <f t="shared" si="1007"/>
        <v>0</v>
      </c>
      <c r="HH150">
        <f t="shared" si="1008"/>
        <v>0</v>
      </c>
      <c r="HI150">
        <f t="shared" si="1009"/>
        <v>0</v>
      </c>
      <c r="HK150" s="59" t="str">
        <f t="shared" si="875"/>
        <v/>
      </c>
      <c r="HN150">
        <f t="shared" si="872"/>
        <v>86</v>
      </c>
      <c r="HO150">
        <f t="shared" si="873"/>
        <v>49</v>
      </c>
      <c r="HQ150">
        <f>INDEX(Capacity!$S$3:$T$258,MATCH(MOD(INDEX(Capacity!$V$3:$W$258,MATCH(INDEX($CF149:$HI149,1,$HN149),Capacity!$V$3:$V$258,0),2)+HQ$65,255),Capacity!$S$3:$S$258,0),2)</f>
        <v>69</v>
      </c>
      <c r="HR150">
        <f>INDEX(Capacity!$S$3:$T$258,MATCH(MOD(INDEX(Capacity!$V$3:$W$258,MATCH(INDEX($CF149:$HI149,1,$HN149),Capacity!$V$3:$V$258,0),2)+HR$65,255),Capacity!$S$3:$S$258,0),2)</f>
        <v>66</v>
      </c>
      <c r="HS150">
        <f>INDEX(Capacity!$S$3:$T$258,MATCH(MOD(INDEX(Capacity!$V$3:$W$258,MATCH(INDEX($CF149:$HI149,1,$HN149),Capacity!$V$3:$V$258,0),2)+HS$65,255),Capacity!$S$3:$S$258,0),2)</f>
        <v>163</v>
      </c>
      <c r="HT150">
        <f>INDEX(Capacity!$S$3:$T$258,MATCH(MOD(INDEX(Capacity!$V$3:$W$258,MATCH(INDEX($CF149:$HI149,1,$HN149),Capacity!$V$3:$V$258,0),2)+HT$65,255),Capacity!$S$3:$S$258,0),2)</f>
        <v>151</v>
      </c>
      <c r="HU150">
        <f>INDEX(Capacity!$S$3:$T$258,MATCH(MOD(INDEX(Capacity!$V$3:$W$258,MATCH(INDEX($CF149:$HI149,1,$HN149),Capacity!$V$3:$V$258,0),2)+HU$65,255),Capacity!$S$3:$S$258,0),2)</f>
        <v>9</v>
      </c>
      <c r="HV150">
        <f>INDEX(Capacity!$S$3:$T$258,MATCH(MOD(INDEX(Capacity!$V$3:$W$258,MATCH(INDEX($CF149:$HI149,1,$HN149),Capacity!$V$3:$V$258,0),2)+HV$65,255),Capacity!$S$3:$S$258,0),2)</f>
        <v>47</v>
      </c>
      <c r="HW150">
        <f>INDEX(Capacity!$S$3:$T$258,MATCH(MOD(INDEX(Capacity!$V$3:$W$258,MATCH(INDEX($CF149:$HI149,1,$HN149),Capacity!$V$3:$V$258,0),2)+HW$65,255),Capacity!$S$3:$S$258,0),2)</f>
        <v>82</v>
      </c>
      <c r="HX150">
        <f>INDEX(Capacity!$S$3:$T$258,MATCH(MOD(INDEX(Capacity!$V$3:$W$258,MATCH(INDEX($CF149:$HI149,1,$HN149),Capacity!$V$3:$V$258,0),2)+HX$65,255),Capacity!$S$3:$S$258,0),2)</f>
        <v>107</v>
      </c>
      <c r="HY150">
        <f>INDEX(Capacity!$S$3:$T$258,MATCH(MOD(INDEX(Capacity!$V$3:$W$258,MATCH(INDEX($CF149:$HI149,1,$HN149),Capacity!$V$3:$V$258,0),2)+HY$65,255),Capacity!$S$3:$S$258,0),2)</f>
        <v>11</v>
      </c>
      <c r="HZ150">
        <f>INDEX(Capacity!$S$3:$T$258,MATCH(MOD(INDEX(Capacity!$V$3:$W$258,MATCH(INDEX($CF149:$HI149,1,$HN149),Capacity!$V$3:$V$258,0),2)+HZ$65,255),Capacity!$S$3:$S$258,0),2)</f>
        <v>206</v>
      </c>
      <c r="IA150">
        <f>INDEX(Capacity!$S$3:$T$258,MATCH(MOD(INDEX(Capacity!$V$3:$W$258,MATCH(INDEX($CF149:$HI149,1,$HN149),Capacity!$V$3:$V$258,0),2)+IA$65,255),Capacity!$S$3:$S$258,0),2)</f>
        <v>126</v>
      </c>
      <c r="IB150">
        <f>INDEX(Capacity!$S$3:$T$258,MATCH(MOD(INDEX(Capacity!$V$3:$W$258,MATCH(INDEX($CF149:$HI149,1,$HN149),Capacity!$V$3:$V$258,0),2)+IB$65,255),Capacity!$S$3:$S$258,0),2)</f>
        <v>60</v>
      </c>
      <c r="IC150">
        <f>INDEX(Capacity!$S$3:$T$258,MATCH(MOD(INDEX(Capacity!$V$3:$W$258,MATCH(INDEX($CF149:$HI149,1,$HN149),Capacity!$V$3:$V$258,0),2)+IC$65,255),Capacity!$S$3:$S$258,0),2)</f>
        <v>54</v>
      </c>
      <c r="ID150">
        <f>INDEX(Capacity!$S$3:$T$258,MATCH(MOD(INDEX(Capacity!$V$3:$W$258,MATCH(INDEX($CF149:$HI149,1,$HN149),Capacity!$V$3:$V$258,0),2)+ID$65,255),Capacity!$S$3:$S$258,0),2)</f>
        <v>92</v>
      </c>
      <c r="IE150">
        <f>INDEX(Capacity!$S$3:$T$258,MATCH(MOD(INDEX(Capacity!$V$3:$W$258,MATCH(INDEX($CF149:$HI149,1,$HN149),Capacity!$V$3:$V$258,0),2)+IE$65,255),Capacity!$S$3:$S$258,0),2)</f>
        <v>90</v>
      </c>
      <c r="IF150">
        <f>INDEX(Capacity!$S$3:$T$258,MATCH(MOD(INDEX(Capacity!$V$3:$W$258,MATCH(INDEX($CF149:$HI149,1,$HN149),Capacity!$V$3:$V$258,0),2)+IF$65,255),Capacity!$S$3:$S$258,0),2)</f>
        <v>204</v>
      </c>
      <c r="IG150">
        <f>INDEX(Capacity!$S$3:$T$258,MATCH(MOD(INDEX(Capacity!$V$3:$W$258,MATCH(INDEX($CF149:$HI149,1,$HN149),Capacity!$V$3:$V$258,0),2)+IG$65,255),Capacity!$S$3:$S$258,0),2)</f>
        <v>176</v>
      </c>
      <c r="IH150">
        <f>INDEX(Capacity!$S$3:$T$258,MATCH(MOD(INDEX(Capacity!$V$3:$W$258,MATCH(INDEX($CF149:$HI149,1,$HN149),Capacity!$V$3:$V$258,0),2)+IH$65,255),Capacity!$S$3:$S$258,0),2)</f>
        <v>178</v>
      </c>
      <c r="II150">
        <f>INDEX(Capacity!$S$3:$T$258,MATCH(MOD(INDEX(Capacity!$V$3:$W$258,MATCH(INDEX($CF149:$HI149,1,$HN149),Capacity!$V$3:$V$258,0),2)+II$65,255),Capacity!$S$3:$S$258,0),2)</f>
        <v>208</v>
      </c>
      <c r="IJ150">
        <f>INDEX(Capacity!$S$3:$T$258,MATCH(MOD(INDEX(Capacity!$V$3:$W$258,MATCH(INDEX($CF149:$HI149,1,$HN149),Capacity!$V$3:$V$258,0),2)+IJ$65,255),Capacity!$S$3:$S$258,0),2)</f>
        <v>251</v>
      </c>
      <c r="IK150">
        <f>INDEX(Capacity!$S$3:$T$258,MATCH(MOD(INDEX(Capacity!$V$3:$W$258,MATCH(INDEX($CF149:$HI149,1,$HN149),Capacity!$V$3:$V$258,0),2)+IK$65,255),Capacity!$S$3:$S$258,0),2)</f>
        <v>153</v>
      </c>
      <c r="IL150">
        <f>INDEX(Capacity!$S$3:$T$258,MATCH(MOD(INDEX(Capacity!$V$3:$W$258,MATCH(INDEX($CF149:$HI149,1,$HN149),Capacity!$V$3:$V$258,0),2)+IL$65,255),Capacity!$S$3:$S$258,0),2)</f>
        <v>19</v>
      </c>
      <c r="IM150">
        <f>INDEX(Capacity!$S$3:$T$258,MATCH(MOD(INDEX(Capacity!$V$3:$W$258,MATCH(INDEX($CF149:$HI149,1,$HN149),Capacity!$V$3:$V$258,0),2)+IM$65,255),Capacity!$S$3:$S$258,0),2)</f>
        <v>25</v>
      </c>
      <c r="IN150">
        <f>INDEX(Capacity!$S$3:$T$258,MATCH(MOD(INDEX(Capacity!$V$3:$W$258,MATCH(INDEX($CF149:$HI149,1,$HN149),Capacity!$V$3:$V$258,0),2)+IN$65,255),Capacity!$S$3:$S$258,0),2)</f>
        <v>147</v>
      </c>
      <c r="IO150">
        <f>INDEX(Capacity!$S$3:$T$258,MATCH(MOD(INDEX(Capacity!$V$3:$W$258,MATCH(INDEX($CF149:$HI149,1,$HN149),Capacity!$V$3:$V$258,0),2)+IO$65,255),Capacity!$S$3:$S$258,0),2)</f>
        <v>206</v>
      </c>
      <c r="IP150">
        <f>INDEX(Capacity!$S$3:$T$258,MATCH(MOD(INDEX(Capacity!$V$3:$W$258,MATCH(INDEX($CF149:$HI149,1,$HN149),Capacity!$V$3:$V$258,0),2)+IP$65,255),Capacity!$S$3:$S$258,0),2)</f>
        <v>149</v>
      </c>
      <c r="IQ150">
        <f>INDEX(Capacity!$S$3:$T$258,MATCH(MOD(INDEX(Capacity!$V$3:$W$258,MATCH(INDEX($CF149:$HI149,1,$HN149),Capacity!$V$3:$V$258,0),2)+IQ$65,255),Capacity!$S$3:$S$258,0),2)</f>
        <v>37</v>
      </c>
    </row>
    <row r="151" spans="83:251" x14ac:dyDescent="0.25">
      <c r="CE151" s="7">
        <f t="shared" si="874"/>
        <v>86</v>
      </c>
      <c r="CF151">
        <f t="shared" si="876"/>
        <v>0</v>
      </c>
      <c r="CG151">
        <f t="shared" si="877"/>
        <v>0</v>
      </c>
      <c r="CH151">
        <f t="shared" si="878"/>
        <v>0</v>
      </c>
      <c r="CI151">
        <f t="shared" si="879"/>
        <v>0</v>
      </c>
      <c r="CJ151">
        <f t="shared" si="880"/>
        <v>0</v>
      </c>
      <c r="CK151">
        <f t="shared" si="881"/>
        <v>0</v>
      </c>
      <c r="CL151">
        <f t="shared" si="882"/>
        <v>0</v>
      </c>
      <c r="CM151">
        <f t="shared" si="883"/>
        <v>0</v>
      </c>
      <c r="CN151">
        <f t="shared" si="884"/>
        <v>0</v>
      </c>
      <c r="CO151">
        <f t="shared" si="885"/>
        <v>0</v>
      </c>
      <c r="CP151">
        <f t="shared" si="886"/>
        <v>0</v>
      </c>
      <c r="CQ151">
        <f t="shared" si="887"/>
        <v>0</v>
      </c>
      <c r="CR151">
        <f t="shared" si="888"/>
        <v>0</v>
      </c>
      <c r="CS151">
        <f t="shared" si="889"/>
        <v>0</v>
      </c>
      <c r="CT151">
        <f t="shared" si="890"/>
        <v>0</v>
      </c>
      <c r="CU151">
        <f t="shared" si="891"/>
        <v>0</v>
      </c>
      <c r="CV151">
        <f t="shared" si="892"/>
        <v>0</v>
      </c>
      <c r="CW151">
        <f t="shared" si="893"/>
        <v>0</v>
      </c>
      <c r="CX151">
        <f t="shared" si="894"/>
        <v>0</v>
      </c>
      <c r="CY151">
        <f t="shared" si="895"/>
        <v>0</v>
      </c>
      <c r="CZ151">
        <f t="shared" si="896"/>
        <v>0</v>
      </c>
      <c r="DA151">
        <f t="shared" si="897"/>
        <v>0</v>
      </c>
      <c r="DB151">
        <f t="shared" si="898"/>
        <v>0</v>
      </c>
      <c r="DC151">
        <f t="shared" si="899"/>
        <v>0</v>
      </c>
      <c r="DD151">
        <f t="shared" si="900"/>
        <v>0</v>
      </c>
      <c r="DE151">
        <f t="shared" si="901"/>
        <v>0</v>
      </c>
      <c r="DF151">
        <f t="shared" si="902"/>
        <v>0</v>
      </c>
      <c r="DG151">
        <f t="shared" si="903"/>
        <v>0</v>
      </c>
      <c r="DH151">
        <f t="shared" si="904"/>
        <v>0</v>
      </c>
      <c r="DI151">
        <f t="shared" si="905"/>
        <v>0</v>
      </c>
      <c r="DJ151">
        <f t="shared" si="906"/>
        <v>0</v>
      </c>
      <c r="DK151">
        <f t="shared" si="907"/>
        <v>0</v>
      </c>
      <c r="DL151">
        <f t="shared" si="908"/>
        <v>0</v>
      </c>
      <c r="DM151">
        <f t="shared" si="909"/>
        <v>0</v>
      </c>
      <c r="DN151">
        <f t="shared" si="910"/>
        <v>0</v>
      </c>
      <c r="DO151">
        <f t="shared" si="911"/>
        <v>0</v>
      </c>
      <c r="DP151">
        <f t="shared" si="912"/>
        <v>0</v>
      </c>
      <c r="DQ151">
        <f t="shared" si="913"/>
        <v>0</v>
      </c>
      <c r="DR151">
        <f t="shared" si="914"/>
        <v>0</v>
      </c>
      <c r="DS151">
        <f t="shared" si="915"/>
        <v>0</v>
      </c>
      <c r="DT151">
        <f t="shared" si="916"/>
        <v>0</v>
      </c>
      <c r="DU151">
        <f t="shared" si="917"/>
        <v>0</v>
      </c>
      <c r="DV151">
        <f t="shared" si="918"/>
        <v>0</v>
      </c>
      <c r="DW151">
        <f t="shared" si="919"/>
        <v>0</v>
      </c>
      <c r="DX151">
        <f t="shared" si="920"/>
        <v>0</v>
      </c>
      <c r="DY151">
        <f t="shared" si="921"/>
        <v>0</v>
      </c>
      <c r="DZ151">
        <f t="shared" si="922"/>
        <v>0</v>
      </c>
      <c r="EA151">
        <f t="shared" si="923"/>
        <v>0</v>
      </c>
      <c r="EB151">
        <f t="shared" si="924"/>
        <v>0</v>
      </c>
      <c r="EC151">
        <f t="shared" si="925"/>
        <v>0</v>
      </c>
      <c r="ED151">
        <f t="shared" si="926"/>
        <v>0</v>
      </c>
      <c r="EE151">
        <f t="shared" si="927"/>
        <v>0</v>
      </c>
      <c r="EF151">
        <f t="shared" si="928"/>
        <v>0</v>
      </c>
      <c r="EG151">
        <f t="shared" si="929"/>
        <v>0</v>
      </c>
      <c r="EH151">
        <f t="shared" si="930"/>
        <v>0</v>
      </c>
      <c r="EI151">
        <f t="shared" si="931"/>
        <v>0</v>
      </c>
      <c r="EJ151">
        <f t="shared" si="932"/>
        <v>0</v>
      </c>
      <c r="EK151">
        <f t="shared" si="933"/>
        <v>0</v>
      </c>
      <c r="EL151">
        <f t="shared" si="934"/>
        <v>0</v>
      </c>
      <c r="EM151">
        <f t="shared" si="935"/>
        <v>0</v>
      </c>
      <c r="EN151">
        <f t="shared" si="936"/>
        <v>0</v>
      </c>
      <c r="EO151">
        <f t="shared" si="937"/>
        <v>0</v>
      </c>
      <c r="EP151">
        <f t="shared" si="938"/>
        <v>0</v>
      </c>
      <c r="EQ151">
        <f t="shared" si="939"/>
        <v>0</v>
      </c>
      <c r="ER151">
        <f t="shared" si="940"/>
        <v>0</v>
      </c>
      <c r="ES151">
        <f t="shared" si="941"/>
        <v>0</v>
      </c>
      <c r="ET151">
        <f t="shared" si="942"/>
        <v>0</v>
      </c>
      <c r="EU151">
        <f t="shared" si="943"/>
        <v>0</v>
      </c>
      <c r="EV151">
        <f t="shared" si="944"/>
        <v>0</v>
      </c>
      <c r="EW151">
        <f t="shared" si="945"/>
        <v>0</v>
      </c>
      <c r="EX151">
        <f t="shared" si="946"/>
        <v>0</v>
      </c>
      <c r="EY151">
        <f t="shared" si="947"/>
        <v>0</v>
      </c>
      <c r="EZ151">
        <f t="shared" si="948"/>
        <v>0</v>
      </c>
      <c r="FA151">
        <f t="shared" si="949"/>
        <v>0</v>
      </c>
      <c r="FB151">
        <f t="shared" si="950"/>
        <v>0</v>
      </c>
      <c r="FC151">
        <f t="shared" si="951"/>
        <v>0</v>
      </c>
      <c r="FD151">
        <f t="shared" si="952"/>
        <v>0</v>
      </c>
      <c r="FE151">
        <f t="shared" si="953"/>
        <v>0</v>
      </c>
      <c r="FF151">
        <f t="shared" si="954"/>
        <v>0</v>
      </c>
      <c r="FG151">
        <f t="shared" si="955"/>
        <v>0</v>
      </c>
      <c r="FH151">
        <f t="shared" si="956"/>
        <v>0</v>
      </c>
      <c r="FI151">
        <f t="shared" si="957"/>
        <v>0</v>
      </c>
      <c r="FJ151">
        <f t="shared" si="958"/>
        <v>0</v>
      </c>
      <c r="FK151">
        <f t="shared" si="959"/>
        <v>0</v>
      </c>
      <c r="FL151">
        <f t="shared" si="960"/>
        <v>0</v>
      </c>
      <c r="FM151">
        <f t="shared" si="961"/>
        <v>0</v>
      </c>
      <c r="FN151">
        <f t="shared" si="962"/>
        <v>91</v>
      </c>
      <c r="FO151">
        <f t="shared" si="963"/>
        <v>21</v>
      </c>
      <c r="FP151">
        <f t="shared" si="964"/>
        <v>225</v>
      </c>
      <c r="FQ151">
        <f t="shared" si="965"/>
        <v>163</v>
      </c>
      <c r="FR151">
        <f t="shared" si="966"/>
        <v>232</v>
      </c>
      <c r="FS151">
        <f t="shared" si="967"/>
        <v>237</v>
      </c>
      <c r="FT151">
        <f t="shared" si="968"/>
        <v>151</v>
      </c>
      <c r="FU151">
        <f t="shared" si="969"/>
        <v>36</v>
      </c>
      <c r="FV151">
        <f t="shared" si="970"/>
        <v>88</v>
      </c>
      <c r="FW151">
        <f t="shared" si="971"/>
        <v>212</v>
      </c>
      <c r="FX151">
        <f t="shared" si="972"/>
        <v>127</v>
      </c>
      <c r="FY151">
        <f t="shared" si="973"/>
        <v>226</v>
      </c>
      <c r="FZ151">
        <f t="shared" si="974"/>
        <v>139</v>
      </c>
      <c r="GA151">
        <f t="shared" si="975"/>
        <v>24</v>
      </c>
      <c r="GB151">
        <f t="shared" si="976"/>
        <v>196</v>
      </c>
      <c r="GC151">
        <f t="shared" si="977"/>
        <v>142</v>
      </c>
      <c r="GD151">
        <f t="shared" si="978"/>
        <v>240</v>
      </c>
      <c r="GE151">
        <f t="shared" si="979"/>
        <v>235</v>
      </c>
      <c r="GF151">
        <f t="shared" si="980"/>
        <v>232</v>
      </c>
      <c r="GG151">
        <f t="shared" si="981"/>
        <v>47</v>
      </c>
      <c r="GH151">
        <f t="shared" si="982"/>
        <v>187</v>
      </c>
      <c r="GI151">
        <f t="shared" si="983"/>
        <v>126</v>
      </c>
      <c r="GJ151">
        <f t="shared" si="984"/>
        <v>49</v>
      </c>
      <c r="GK151">
        <f t="shared" si="985"/>
        <v>21</v>
      </c>
      <c r="GL151">
        <f t="shared" si="986"/>
        <v>33</v>
      </c>
      <c r="GM151">
        <f t="shared" si="987"/>
        <v>189</v>
      </c>
      <c r="GN151">
        <f t="shared" si="988"/>
        <v>0</v>
      </c>
      <c r="GO151">
        <f t="shared" si="989"/>
        <v>0</v>
      </c>
      <c r="GP151">
        <f t="shared" si="990"/>
        <v>0</v>
      </c>
      <c r="GQ151">
        <f t="shared" si="991"/>
        <v>0</v>
      </c>
      <c r="GR151">
        <f t="shared" si="992"/>
        <v>0</v>
      </c>
      <c r="GS151">
        <f t="shared" si="993"/>
        <v>0</v>
      </c>
      <c r="GT151">
        <f t="shared" si="994"/>
        <v>0</v>
      </c>
      <c r="GU151">
        <f t="shared" si="995"/>
        <v>0</v>
      </c>
      <c r="GV151">
        <f t="shared" si="996"/>
        <v>0</v>
      </c>
      <c r="GW151">
        <f t="shared" si="997"/>
        <v>0</v>
      </c>
      <c r="GX151">
        <f t="shared" si="998"/>
        <v>0</v>
      </c>
      <c r="GY151">
        <f t="shared" si="999"/>
        <v>0</v>
      </c>
      <c r="GZ151">
        <f t="shared" si="1000"/>
        <v>0</v>
      </c>
      <c r="HA151">
        <f t="shared" si="1001"/>
        <v>0</v>
      </c>
      <c r="HB151">
        <f t="shared" si="1002"/>
        <v>0</v>
      </c>
      <c r="HC151">
        <f t="shared" si="1003"/>
        <v>0</v>
      </c>
      <c r="HD151">
        <f t="shared" si="1004"/>
        <v>0</v>
      </c>
      <c r="HE151">
        <f t="shared" si="1005"/>
        <v>0</v>
      </c>
      <c r="HF151">
        <f t="shared" si="1006"/>
        <v>0</v>
      </c>
      <c r="HG151">
        <f t="shared" si="1007"/>
        <v>0</v>
      </c>
      <c r="HH151">
        <f t="shared" si="1008"/>
        <v>0</v>
      </c>
      <c r="HI151">
        <f t="shared" si="1009"/>
        <v>0</v>
      </c>
      <c r="HK151" s="59" t="str">
        <f t="shared" si="875"/>
        <v/>
      </c>
      <c r="HN151">
        <f t="shared" si="872"/>
        <v>87</v>
      </c>
      <c r="HO151">
        <f t="shared" si="873"/>
        <v>48</v>
      </c>
      <c r="HQ151">
        <f>INDEX(Capacity!$S$3:$T$258,MATCH(MOD(INDEX(Capacity!$V$3:$W$258,MATCH(INDEX($CF150:$HI150,1,$HN150),Capacity!$V$3:$V$258,0),2)+HQ$65,255),Capacity!$S$3:$S$258,0),2)</f>
        <v>53</v>
      </c>
      <c r="HR151">
        <f>INDEX(Capacity!$S$3:$T$258,MATCH(MOD(INDEX(Capacity!$V$3:$W$258,MATCH(INDEX($CF150:$HI150,1,$HN150),Capacity!$V$3:$V$258,0),2)+HR$65,255),Capacity!$S$3:$S$258,0),2)</f>
        <v>121</v>
      </c>
      <c r="HS151">
        <f>INDEX(Capacity!$S$3:$T$258,MATCH(MOD(INDEX(Capacity!$V$3:$W$258,MATCH(INDEX($CF150:$HI150,1,$HN150),Capacity!$V$3:$V$258,0),2)+HS$65,255),Capacity!$S$3:$S$258,0),2)</f>
        <v>198</v>
      </c>
      <c r="HT151">
        <f>INDEX(Capacity!$S$3:$T$258,MATCH(MOD(INDEX(Capacity!$V$3:$W$258,MATCH(INDEX($CF150:$HI150,1,$HN150),Capacity!$V$3:$V$258,0),2)+HT$65,255),Capacity!$S$3:$S$258,0),2)</f>
        <v>141</v>
      </c>
      <c r="HU151">
        <f>INDEX(Capacity!$S$3:$T$258,MATCH(MOD(INDEX(Capacity!$V$3:$W$258,MATCH(INDEX($CF150:$HI150,1,$HN150),Capacity!$V$3:$V$258,0),2)+HU$65,255),Capacity!$S$3:$S$258,0),2)</f>
        <v>212</v>
      </c>
      <c r="HV151">
        <f>INDEX(Capacity!$S$3:$T$258,MATCH(MOD(INDEX(Capacity!$V$3:$W$258,MATCH(INDEX($CF150:$HI150,1,$HN150),Capacity!$V$3:$V$258,0),2)+HV$65,255),Capacity!$S$3:$S$258,0),2)</f>
        <v>42</v>
      </c>
      <c r="HW151">
        <f>INDEX(Capacity!$S$3:$T$258,MATCH(MOD(INDEX(Capacity!$V$3:$W$258,MATCH(INDEX($CF150:$HI150,1,$HN150),Capacity!$V$3:$V$258,0),2)+HW$65,255),Capacity!$S$3:$S$258,0),2)</f>
        <v>69</v>
      </c>
      <c r="HX151">
        <f>INDEX(Capacity!$S$3:$T$258,MATCH(MOD(INDEX(Capacity!$V$3:$W$258,MATCH(INDEX($CF150:$HI150,1,$HN150),Capacity!$V$3:$V$258,0),2)+HX$65,255),Capacity!$S$3:$S$258,0),2)</f>
        <v>213</v>
      </c>
      <c r="HY151">
        <f>INDEX(Capacity!$S$3:$T$258,MATCH(MOD(INDEX(Capacity!$V$3:$W$258,MATCH(INDEX($CF150:$HI150,1,$HN150),Capacity!$V$3:$V$258,0),2)+HY$65,255),Capacity!$S$3:$S$258,0),2)</f>
        <v>93</v>
      </c>
      <c r="HZ151">
        <f>INDEX(Capacity!$S$3:$T$258,MATCH(MOD(INDEX(Capacity!$V$3:$W$258,MATCH(INDEX($CF150:$HI150,1,$HN150),Capacity!$V$3:$V$258,0),2)+HZ$65,255),Capacity!$S$3:$S$258,0),2)</f>
        <v>149</v>
      </c>
      <c r="IA151">
        <f>INDEX(Capacity!$S$3:$T$258,MATCH(MOD(INDEX(Capacity!$V$3:$W$258,MATCH(INDEX($CF150:$HI150,1,$HN150),Capacity!$V$3:$V$258,0),2)+IA$65,255),Capacity!$S$3:$S$258,0),2)</f>
        <v>44</v>
      </c>
      <c r="IB151">
        <f>INDEX(Capacity!$S$3:$T$258,MATCH(MOD(INDEX(Capacity!$V$3:$W$258,MATCH(INDEX($CF150:$HI150,1,$HN150),Capacity!$V$3:$V$258,0),2)+IB$65,255),Capacity!$S$3:$S$258,0),2)</f>
        <v>85</v>
      </c>
      <c r="IC151">
        <f>INDEX(Capacity!$S$3:$T$258,MATCH(MOD(INDEX(Capacity!$V$3:$W$258,MATCH(INDEX($CF150:$HI150,1,$HN150),Capacity!$V$3:$V$258,0),2)+IC$65,255),Capacity!$S$3:$S$258,0),2)</f>
        <v>194</v>
      </c>
      <c r="ID151">
        <f>INDEX(Capacity!$S$3:$T$258,MATCH(MOD(INDEX(Capacity!$V$3:$W$258,MATCH(INDEX($CF150:$HI150,1,$HN150),Capacity!$V$3:$V$258,0),2)+ID$65,255),Capacity!$S$3:$S$258,0),2)</f>
        <v>221</v>
      </c>
      <c r="IE151">
        <f>INDEX(Capacity!$S$3:$T$258,MATCH(MOD(INDEX(Capacity!$V$3:$W$258,MATCH(INDEX($CF150:$HI150,1,$HN150),Capacity!$V$3:$V$258,0),2)+IE$65,255),Capacity!$S$3:$S$258,0),2)</f>
        <v>91</v>
      </c>
      <c r="IF151">
        <f>INDEX(Capacity!$S$3:$T$258,MATCH(MOD(INDEX(Capacity!$V$3:$W$258,MATCH(INDEX($CF150:$HI150,1,$HN150),Capacity!$V$3:$V$258,0),2)+IF$65,255),Capacity!$S$3:$S$258,0),2)</f>
        <v>28</v>
      </c>
      <c r="IG151">
        <f>INDEX(Capacity!$S$3:$T$258,MATCH(MOD(INDEX(Capacity!$V$3:$W$258,MATCH(INDEX($CF150:$HI150,1,$HN150),Capacity!$V$3:$V$258,0),2)+IG$65,255),Capacity!$S$3:$S$258,0),2)</f>
        <v>185</v>
      </c>
      <c r="IH151">
        <f>INDEX(Capacity!$S$3:$T$258,MATCH(MOD(INDEX(Capacity!$V$3:$W$258,MATCH(INDEX($CF150:$HI150,1,$HN150),Capacity!$V$3:$V$258,0),2)+IH$65,255),Capacity!$S$3:$S$258,0),2)</f>
        <v>48</v>
      </c>
      <c r="II151">
        <f>INDEX(Capacity!$S$3:$T$258,MATCH(MOD(INDEX(Capacity!$V$3:$W$258,MATCH(INDEX($CF150:$HI150,1,$HN150),Capacity!$V$3:$V$258,0),2)+II$65,255),Capacity!$S$3:$S$258,0),2)</f>
        <v>49</v>
      </c>
      <c r="IJ151">
        <f>INDEX(Capacity!$S$3:$T$258,MATCH(MOD(INDEX(Capacity!$V$3:$W$258,MATCH(INDEX($CF150:$HI150,1,$HN150),Capacity!$V$3:$V$258,0),2)+IJ$65,255),Capacity!$S$3:$S$258,0),2)</f>
        <v>20</v>
      </c>
      <c r="IK151">
        <f>INDEX(Capacity!$S$3:$T$258,MATCH(MOD(INDEX(Capacity!$V$3:$W$258,MATCH(INDEX($CF150:$HI150,1,$HN150),Capacity!$V$3:$V$258,0),2)+IK$65,255),Capacity!$S$3:$S$258,0),2)</f>
        <v>21</v>
      </c>
      <c r="IL151">
        <f>INDEX(Capacity!$S$3:$T$258,MATCH(MOD(INDEX(Capacity!$V$3:$W$258,MATCH(INDEX($CF150:$HI150,1,$HN150),Capacity!$V$3:$V$258,0),2)+IL$65,255),Capacity!$S$3:$S$258,0),2)</f>
        <v>127</v>
      </c>
      <c r="IM151">
        <f>INDEX(Capacity!$S$3:$T$258,MATCH(MOD(INDEX(Capacity!$V$3:$W$258,MATCH(INDEX($CF150:$HI150,1,$HN150),Capacity!$V$3:$V$258,0),2)+IM$65,255),Capacity!$S$3:$S$258,0),2)</f>
        <v>232</v>
      </c>
      <c r="IN151">
        <f>INDEX(Capacity!$S$3:$T$258,MATCH(MOD(INDEX(Capacity!$V$3:$W$258,MATCH(INDEX($CF150:$HI150,1,$HN150),Capacity!$V$3:$V$258,0),2)+IN$65,255),Capacity!$S$3:$S$258,0),2)</f>
        <v>130</v>
      </c>
      <c r="IO151">
        <f>INDEX(Capacity!$S$3:$T$258,MATCH(MOD(INDEX(Capacity!$V$3:$W$258,MATCH(INDEX($CF150:$HI150,1,$HN150),Capacity!$V$3:$V$258,0),2)+IO$65,255),Capacity!$S$3:$S$258,0),2)</f>
        <v>149</v>
      </c>
      <c r="IP151">
        <f>INDEX(Capacity!$S$3:$T$258,MATCH(MOD(INDEX(Capacity!$V$3:$W$258,MATCH(INDEX($CF150:$HI150,1,$HN150),Capacity!$V$3:$V$258,0),2)+IP$65,255),Capacity!$S$3:$S$258,0),2)</f>
        <v>4</v>
      </c>
      <c r="IQ151">
        <f>INDEX(Capacity!$S$3:$T$258,MATCH(MOD(INDEX(Capacity!$V$3:$W$258,MATCH(INDEX($CF150:$HI150,1,$HN150),Capacity!$V$3:$V$258,0),2)+IQ$65,255),Capacity!$S$3:$S$258,0),2)</f>
        <v>189</v>
      </c>
    </row>
    <row r="152" spans="83:251" x14ac:dyDescent="0.25">
      <c r="CE152" s="7">
        <f t="shared" si="874"/>
        <v>87</v>
      </c>
      <c r="CF152">
        <f t="shared" si="876"/>
        <v>0</v>
      </c>
      <c r="CG152">
        <f t="shared" si="877"/>
        <v>0</v>
      </c>
      <c r="CH152">
        <f t="shared" si="878"/>
        <v>0</v>
      </c>
      <c r="CI152">
        <f t="shared" si="879"/>
        <v>0</v>
      </c>
      <c r="CJ152">
        <f t="shared" si="880"/>
        <v>0</v>
      </c>
      <c r="CK152">
        <f t="shared" si="881"/>
        <v>0</v>
      </c>
      <c r="CL152">
        <f t="shared" si="882"/>
        <v>0</v>
      </c>
      <c r="CM152">
        <f t="shared" si="883"/>
        <v>0</v>
      </c>
      <c r="CN152">
        <f t="shared" si="884"/>
        <v>0</v>
      </c>
      <c r="CO152">
        <f t="shared" si="885"/>
        <v>0</v>
      </c>
      <c r="CP152">
        <f t="shared" si="886"/>
        <v>0</v>
      </c>
      <c r="CQ152">
        <f t="shared" si="887"/>
        <v>0</v>
      </c>
      <c r="CR152">
        <f t="shared" si="888"/>
        <v>0</v>
      </c>
      <c r="CS152">
        <f t="shared" si="889"/>
        <v>0</v>
      </c>
      <c r="CT152">
        <f t="shared" si="890"/>
        <v>0</v>
      </c>
      <c r="CU152">
        <f t="shared" si="891"/>
        <v>0</v>
      </c>
      <c r="CV152">
        <f t="shared" si="892"/>
        <v>0</v>
      </c>
      <c r="CW152">
        <f t="shared" si="893"/>
        <v>0</v>
      </c>
      <c r="CX152">
        <f t="shared" si="894"/>
        <v>0</v>
      </c>
      <c r="CY152">
        <f t="shared" si="895"/>
        <v>0</v>
      </c>
      <c r="CZ152">
        <f t="shared" si="896"/>
        <v>0</v>
      </c>
      <c r="DA152">
        <f t="shared" si="897"/>
        <v>0</v>
      </c>
      <c r="DB152">
        <f t="shared" si="898"/>
        <v>0</v>
      </c>
      <c r="DC152">
        <f t="shared" si="899"/>
        <v>0</v>
      </c>
      <c r="DD152">
        <f t="shared" si="900"/>
        <v>0</v>
      </c>
      <c r="DE152">
        <f t="shared" si="901"/>
        <v>0</v>
      </c>
      <c r="DF152">
        <f t="shared" si="902"/>
        <v>0</v>
      </c>
      <c r="DG152">
        <f t="shared" si="903"/>
        <v>0</v>
      </c>
      <c r="DH152">
        <f t="shared" si="904"/>
        <v>0</v>
      </c>
      <c r="DI152">
        <f t="shared" si="905"/>
        <v>0</v>
      </c>
      <c r="DJ152">
        <f t="shared" si="906"/>
        <v>0</v>
      </c>
      <c r="DK152">
        <f t="shared" si="907"/>
        <v>0</v>
      </c>
      <c r="DL152">
        <f t="shared" si="908"/>
        <v>0</v>
      </c>
      <c r="DM152">
        <f t="shared" si="909"/>
        <v>0</v>
      </c>
      <c r="DN152">
        <f t="shared" si="910"/>
        <v>0</v>
      </c>
      <c r="DO152">
        <f t="shared" si="911"/>
        <v>0</v>
      </c>
      <c r="DP152">
        <f t="shared" si="912"/>
        <v>0</v>
      </c>
      <c r="DQ152">
        <f t="shared" si="913"/>
        <v>0</v>
      </c>
      <c r="DR152">
        <f t="shared" si="914"/>
        <v>0</v>
      </c>
      <c r="DS152">
        <f t="shared" si="915"/>
        <v>0</v>
      </c>
      <c r="DT152">
        <f t="shared" si="916"/>
        <v>0</v>
      </c>
      <c r="DU152">
        <f t="shared" si="917"/>
        <v>0</v>
      </c>
      <c r="DV152">
        <f t="shared" si="918"/>
        <v>0</v>
      </c>
      <c r="DW152">
        <f t="shared" si="919"/>
        <v>0</v>
      </c>
      <c r="DX152">
        <f t="shared" si="920"/>
        <v>0</v>
      </c>
      <c r="DY152">
        <f t="shared" si="921"/>
        <v>0</v>
      </c>
      <c r="DZ152">
        <f t="shared" si="922"/>
        <v>0</v>
      </c>
      <c r="EA152">
        <f t="shared" si="923"/>
        <v>0</v>
      </c>
      <c r="EB152">
        <f t="shared" si="924"/>
        <v>0</v>
      </c>
      <c r="EC152">
        <f t="shared" si="925"/>
        <v>0</v>
      </c>
      <c r="ED152">
        <f t="shared" si="926"/>
        <v>0</v>
      </c>
      <c r="EE152">
        <f t="shared" si="927"/>
        <v>0</v>
      </c>
      <c r="EF152">
        <f t="shared" si="928"/>
        <v>0</v>
      </c>
      <c r="EG152">
        <f t="shared" si="929"/>
        <v>0</v>
      </c>
      <c r="EH152">
        <f t="shared" si="930"/>
        <v>0</v>
      </c>
      <c r="EI152">
        <f t="shared" si="931"/>
        <v>0</v>
      </c>
      <c r="EJ152">
        <f t="shared" si="932"/>
        <v>0</v>
      </c>
      <c r="EK152">
        <f t="shared" si="933"/>
        <v>0</v>
      </c>
      <c r="EL152">
        <f t="shared" si="934"/>
        <v>0</v>
      </c>
      <c r="EM152">
        <f t="shared" si="935"/>
        <v>0</v>
      </c>
      <c r="EN152">
        <f t="shared" si="936"/>
        <v>0</v>
      </c>
      <c r="EO152">
        <f t="shared" si="937"/>
        <v>0</v>
      </c>
      <c r="EP152">
        <f t="shared" si="938"/>
        <v>0</v>
      </c>
      <c r="EQ152">
        <f t="shared" si="939"/>
        <v>0</v>
      </c>
      <c r="ER152">
        <f t="shared" si="940"/>
        <v>0</v>
      </c>
      <c r="ES152">
        <f t="shared" si="941"/>
        <v>0</v>
      </c>
      <c r="ET152">
        <f t="shared" si="942"/>
        <v>0</v>
      </c>
      <c r="EU152">
        <f t="shared" si="943"/>
        <v>0</v>
      </c>
      <c r="EV152">
        <f t="shared" si="944"/>
        <v>0</v>
      </c>
      <c r="EW152">
        <f t="shared" si="945"/>
        <v>0</v>
      </c>
      <c r="EX152">
        <f t="shared" si="946"/>
        <v>0</v>
      </c>
      <c r="EY152">
        <f t="shared" si="947"/>
        <v>0</v>
      </c>
      <c r="EZ152">
        <f t="shared" si="948"/>
        <v>0</v>
      </c>
      <c r="FA152">
        <f t="shared" si="949"/>
        <v>0</v>
      </c>
      <c r="FB152">
        <f t="shared" si="950"/>
        <v>0</v>
      </c>
      <c r="FC152">
        <f t="shared" si="951"/>
        <v>0</v>
      </c>
      <c r="FD152">
        <f t="shared" si="952"/>
        <v>0</v>
      </c>
      <c r="FE152">
        <f t="shared" si="953"/>
        <v>0</v>
      </c>
      <c r="FF152">
        <f t="shared" si="954"/>
        <v>0</v>
      </c>
      <c r="FG152">
        <f t="shared" si="955"/>
        <v>0</v>
      </c>
      <c r="FH152">
        <f t="shared" si="956"/>
        <v>0</v>
      </c>
      <c r="FI152">
        <f t="shared" si="957"/>
        <v>0</v>
      </c>
      <c r="FJ152">
        <f t="shared" si="958"/>
        <v>0</v>
      </c>
      <c r="FK152">
        <f t="shared" si="959"/>
        <v>0</v>
      </c>
      <c r="FL152">
        <f t="shared" si="960"/>
        <v>0</v>
      </c>
      <c r="FM152">
        <f t="shared" si="961"/>
        <v>0</v>
      </c>
      <c r="FN152">
        <f t="shared" si="962"/>
        <v>0</v>
      </c>
      <c r="FO152">
        <f t="shared" si="963"/>
        <v>97</v>
      </c>
      <c r="FP152">
        <f t="shared" si="964"/>
        <v>122</v>
      </c>
      <c r="FQ152">
        <f t="shared" si="965"/>
        <v>207</v>
      </c>
      <c r="FR152">
        <f t="shared" si="966"/>
        <v>153</v>
      </c>
      <c r="FS152">
        <f t="shared" si="967"/>
        <v>137</v>
      </c>
      <c r="FT152">
        <f t="shared" si="968"/>
        <v>205</v>
      </c>
      <c r="FU152">
        <f t="shared" si="969"/>
        <v>125</v>
      </c>
      <c r="FV152">
        <f t="shared" si="970"/>
        <v>229</v>
      </c>
      <c r="FW152">
        <f t="shared" si="971"/>
        <v>95</v>
      </c>
      <c r="FX152">
        <f t="shared" si="972"/>
        <v>235</v>
      </c>
      <c r="FY152">
        <f t="shared" si="973"/>
        <v>2</v>
      </c>
      <c r="FZ152">
        <f t="shared" si="974"/>
        <v>176</v>
      </c>
      <c r="GA152">
        <f t="shared" si="975"/>
        <v>28</v>
      </c>
      <c r="GB152">
        <f t="shared" si="976"/>
        <v>137</v>
      </c>
      <c r="GC152">
        <f t="shared" si="977"/>
        <v>201</v>
      </c>
      <c r="GD152">
        <f t="shared" si="978"/>
        <v>239</v>
      </c>
      <c r="GE152">
        <f t="shared" si="979"/>
        <v>56</v>
      </c>
      <c r="GF152">
        <f t="shared" si="980"/>
        <v>19</v>
      </c>
      <c r="GG152">
        <f t="shared" si="981"/>
        <v>53</v>
      </c>
      <c r="GH152">
        <f t="shared" si="982"/>
        <v>137</v>
      </c>
      <c r="GI152">
        <f t="shared" si="983"/>
        <v>250</v>
      </c>
      <c r="GJ152">
        <f t="shared" si="984"/>
        <v>110</v>
      </c>
      <c r="GK152">
        <f t="shared" si="985"/>
        <v>252</v>
      </c>
      <c r="GL152">
        <f t="shared" si="986"/>
        <v>170</v>
      </c>
      <c r="GM152">
        <f t="shared" si="987"/>
        <v>29</v>
      </c>
      <c r="GN152">
        <f t="shared" si="988"/>
        <v>191</v>
      </c>
      <c r="GO152">
        <f t="shared" si="989"/>
        <v>0</v>
      </c>
      <c r="GP152">
        <f t="shared" si="990"/>
        <v>0</v>
      </c>
      <c r="GQ152">
        <f t="shared" si="991"/>
        <v>0</v>
      </c>
      <c r="GR152">
        <f t="shared" si="992"/>
        <v>0</v>
      </c>
      <c r="GS152">
        <f t="shared" si="993"/>
        <v>0</v>
      </c>
      <c r="GT152">
        <f t="shared" si="994"/>
        <v>0</v>
      </c>
      <c r="GU152">
        <f t="shared" si="995"/>
        <v>0</v>
      </c>
      <c r="GV152">
        <f t="shared" si="996"/>
        <v>0</v>
      </c>
      <c r="GW152">
        <f t="shared" si="997"/>
        <v>0</v>
      </c>
      <c r="GX152">
        <f t="shared" si="998"/>
        <v>0</v>
      </c>
      <c r="GY152">
        <f t="shared" si="999"/>
        <v>0</v>
      </c>
      <c r="GZ152">
        <f t="shared" si="1000"/>
        <v>0</v>
      </c>
      <c r="HA152">
        <f t="shared" si="1001"/>
        <v>0</v>
      </c>
      <c r="HB152">
        <f t="shared" si="1002"/>
        <v>0</v>
      </c>
      <c r="HC152">
        <f t="shared" si="1003"/>
        <v>0</v>
      </c>
      <c r="HD152">
        <f t="shared" si="1004"/>
        <v>0</v>
      </c>
      <c r="HE152">
        <f t="shared" si="1005"/>
        <v>0</v>
      </c>
      <c r="HF152">
        <f t="shared" si="1006"/>
        <v>0</v>
      </c>
      <c r="HG152">
        <f t="shared" si="1007"/>
        <v>0</v>
      </c>
      <c r="HH152">
        <f t="shared" si="1008"/>
        <v>0</v>
      </c>
      <c r="HI152">
        <f t="shared" si="1009"/>
        <v>0</v>
      </c>
      <c r="HK152" s="59" t="str">
        <f t="shared" si="875"/>
        <v/>
      </c>
      <c r="HN152">
        <f t="shared" si="872"/>
        <v>88</v>
      </c>
      <c r="HO152">
        <f t="shared" si="873"/>
        <v>47</v>
      </c>
      <c r="HQ152">
        <f>INDEX(Capacity!$S$3:$T$258,MATCH(MOD(INDEX(Capacity!$V$3:$W$258,MATCH(INDEX($CF151:$HI151,1,$HN151),Capacity!$V$3:$V$258,0),2)+HQ$65,255),Capacity!$S$3:$S$258,0),2)</f>
        <v>91</v>
      </c>
      <c r="HR152">
        <f>INDEX(Capacity!$S$3:$T$258,MATCH(MOD(INDEX(Capacity!$V$3:$W$258,MATCH(INDEX($CF151:$HI151,1,$HN151),Capacity!$V$3:$V$258,0),2)+HR$65,255),Capacity!$S$3:$S$258,0),2)</f>
        <v>116</v>
      </c>
      <c r="HS152">
        <f>INDEX(Capacity!$S$3:$T$258,MATCH(MOD(INDEX(Capacity!$V$3:$W$258,MATCH(INDEX($CF151:$HI151,1,$HN151),Capacity!$V$3:$V$258,0),2)+HS$65,255),Capacity!$S$3:$S$258,0),2)</f>
        <v>155</v>
      </c>
      <c r="HT152">
        <f>INDEX(Capacity!$S$3:$T$258,MATCH(MOD(INDEX(Capacity!$V$3:$W$258,MATCH(INDEX($CF151:$HI151,1,$HN151),Capacity!$V$3:$V$258,0),2)+HT$65,255),Capacity!$S$3:$S$258,0),2)</f>
        <v>108</v>
      </c>
      <c r="HU152">
        <f>INDEX(Capacity!$S$3:$T$258,MATCH(MOD(INDEX(Capacity!$V$3:$W$258,MATCH(INDEX($CF151:$HI151,1,$HN151),Capacity!$V$3:$V$258,0),2)+HU$65,255),Capacity!$S$3:$S$258,0),2)</f>
        <v>113</v>
      </c>
      <c r="HV152">
        <f>INDEX(Capacity!$S$3:$T$258,MATCH(MOD(INDEX(Capacity!$V$3:$W$258,MATCH(INDEX($CF151:$HI151,1,$HN151),Capacity!$V$3:$V$258,0),2)+HV$65,255),Capacity!$S$3:$S$258,0),2)</f>
        <v>100</v>
      </c>
      <c r="HW152">
        <f>INDEX(Capacity!$S$3:$T$258,MATCH(MOD(INDEX(Capacity!$V$3:$W$258,MATCH(INDEX($CF151:$HI151,1,$HN151),Capacity!$V$3:$V$258,0),2)+HW$65,255),Capacity!$S$3:$S$258,0),2)</f>
        <v>90</v>
      </c>
      <c r="HX152">
        <f>INDEX(Capacity!$S$3:$T$258,MATCH(MOD(INDEX(Capacity!$V$3:$W$258,MATCH(INDEX($CF151:$HI151,1,$HN151),Capacity!$V$3:$V$258,0),2)+HX$65,255),Capacity!$S$3:$S$258,0),2)</f>
        <v>89</v>
      </c>
      <c r="HY152">
        <f>INDEX(Capacity!$S$3:$T$258,MATCH(MOD(INDEX(Capacity!$V$3:$W$258,MATCH(INDEX($CF151:$HI151,1,$HN151),Capacity!$V$3:$V$258,0),2)+HY$65,255),Capacity!$S$3:$S$258,0),2)</f>
        <v>189</v>
      </c>
      <c r="HZ152">
        <f>INDEX(Capacity!$S$3:$T$258,MATCH(MOD(INDEX(Capacity!$V$3:$W$258,MATCH(INDEX($CF151:$HI151,1,$HN151),Capacity!$V$3:$V$258,0),2)+HZ$65,255),Capacity!$S$3:$S$258,0),2)</f>
        <v>139</v>
      </c>
      <c r="IA152">
        <f>INDEX(Capacity!$S$3:$T$258,MATCH(MOD(INDEX(Capacity!$V$3:$W$258,MATCH(INDEX($CF151:$HI151,1,$HN151),Capacity!$V$3:$V$258,0),2)+IA$65,255),Capacity!$S$3:$S$258,0),2)</f>
        <v>148</v>
      </c>
      <c r="IB152">
        <f>INDEX(Capacity!$S$3:$T$258,MATCH(MOD(INDEX(Capacity!$V$3:$W$258,MATCH(INDEX($CF151:$HI151,1,$HN151),Capacity!$V$3:$V$258,0),2)+IB$65,255),Capacity!$S$3:$S$258,0),2)</f>
        <v>224</v>
      </c>
      <c r="IC152">
        <f>INDEX(Capacity!$S$3:$T$258,MATCH(MOD(INDEX(Capacity!$V$3:$W$258,MATCH(INDEX($CF151:$HI151,1,$HN151),Capacity!$V$3:$V$258,0),2)+IC$65,255),Capacity!$S$3:$S$258,0),2)</f>
        <v>59</v>
      </c>
      <c r="ID152">
        <f>INDEX(Capacity!$S$3:$T$258,MATCH(MOD(INDEX(Capacity!$V$3:$W$258,MATCH(INDEX($CF151:$HI151,1,$HN151),Capacity!$V$3:$V$258,0),2)+ID$65,255),Capacity!$S$3:$S$258,0),2)</f>
        <v>4</v>
      </c>
      <c r="IE152">
        <f>INDEX(Capacity!$S$3:$T$258,MATCH(MOD(INDEX(Capacity!$V$3:$W$258,MATCH(INDEX($CF151:$HI151,1,$HN151),Capacity!$V$3:$V$258,0),2)+IE$65,255),Capacity!$S$3:$S$258,0),2)</f>
        <v>77</v>
      </c>
      <c r="IF152">
        <f>INDEX(Capacity!$S$3:$T$258,MATCH(MOD(INDEX(Capacity!$V$3:$W$258,MATCH(INDEX($CF151:$HI151,1,$HN151),Capacity!$V$3:$V$258,0),2)+IF$65,255),Capacity!$S$3:$S$258,0),2)</f>
        <v>71</v>
      </c>
      <c r="IG152">
        <f>INDEX(Capacity!$S$3:$T$258,MATCH(MOD(INDEX(Capacity!$V$3:$W$258,MATCH(INDEX($CF151:$HI151,1,$HN151),Capacity!$V$3:$V$258,0),2)+IG$65,255),Capacity!$S$3:$S$258,0),2)</f>
        <v>31</v>
      </c>
      <c r="IH152">
        <f>INDEX(Capacity!$S$3:$T$258,MATCH(MOD(INDEX(Capacity!$V$3:$W$258,MATCH(INDEX($CF151:$HI151,1,$HN151),Capacity!$V$3:$V$258,0),2)+IH$65,255),Capacity!$S$3:$S$258,0),2)</f>
        <v>211</v>
      </c>
      <c r="II152">
        <f>INDEX(Capacity!$S$3:$T$258,MATCH(MOD(INDEX(Capacity!$V$3:$W$258,MATCH(INDEX($CF151:$HI151,1,$HN151),Capacity!$V$3:$V$258,0),2)+II$65,255),Capacity!$S$3:$S$258,0),2)</f>
        <v>251</v>
      </c>
      <c r="IJ152">
        <f>INDEX(Capacity!$S$3:$T$258,MATCH(MOD(INDEX(Capacity!$V$3:$W$258,MATCH(INDEX($CF151:$HI151,1,$HN151),Capacity!$V$3:$V$258,0),2)+IJ$65,255),Capacity!$S$3:$S$258,0),2)</f>
        <v>26</v>
      </c>
      <c r="IK152">
        <f>INDEX(Capacity!$S$3:$T$258,MATCH(MOD(INDEX(Capacity!$V$3:$W$258,MATCH(INDEX($CF151:$HI151,1,$HN151),Capacity!$V$3:$V$258,0),2)+IK$65,255),Capacity!$S$3:$S$258,0),2)</f>
        <v>50</v>
      </c>
      <c r="IL152">
        <f>INDEX(Capacity!$S$3:$T$258,MATCH(MOD(INDEX(Capacity!$V$3:$W$258,MATCH(INDEX($CF151:$HI151,1,$HN151),Capacity!$V$3:$V$258,0),2)+IL$65,255),Capacity!$S$3:$S$258,0),2)</f>
        <v>132</v>
      </c>
      <c r="IM152">
        <f>INDEX(Capacity!$S$3:$T$258,MATCH(MOD(INDEX(Capacity!$V$3:$W$258,MATCH(INDEX($CF151:$HI151,1,$HN151),Capacity!$V$3:$V$258,0),2)+IM$65,255),Capacity!$S$3:$S$258,0),2)</f>
        <v>95</v>
      </c>
      <c r="IN152">
        <f>INDEX(Capacity!$S$3:$T$258,MATCH(MOD(INDEX(Capacity!$V$3:$W$258,MATCH(INDEX($CF151:$HI151,1,$HN151),Capacity!$V$3:$V$258,0),2)+IN$65,255),Capacity!$S$3:$S$258,0),2)</f>
        <v>233</v>
      </c>
      <c r="IO152">
        <f>INDEX(Capacity!$S$3:$T$258,MATCH(MOD(INDEX(Capacity!$V$3:$W$258,MATCH(INDEX($CF151:$HI151,1,$HN151),Capacity!$V$3:$V$258,0),2)+IO$65,255),Capacity!$S$3:$S$258,0),2)</f>
        <v>139</v>
      </c>
      <c r="IP152">
        <f>INDEX(Capacity!$S$3:$T$258,MATCH(MOD(INDEX(Capacity!$V$3:$W$258,MATCH(INDEX($CF151:$HI151,1,$HN151),Capacity!$V$3:$V$258,0),2)+IP$65,255),Capacity!$S$3:$S$258,0),2)</f>
        <v>160</v>
      </c>
      <c r="IQ152">
        <f>INDEX(Capacity!$S$3:$T$258,MATCH(MOD(INDEX(Capacity!$V$3:$W$258,MATCH(INDEX($CF151:$HI151,1,$HN151),Capacity!$V$3:$V$258,0),2)+IQ$65,255),Capacity!$S$3:$S$258,0),2)</f>
        <v>191</v>
      </c>
    </row>
    <row r="153" spans="83:251" x14ac:dyDescent="0.25">
      <c r="CE153" s="7">
        <f t="shared" si="874"/>
        <v>88</v>
      </c>
      <c r="CF153">
        <f t="shared" si="876"/>
        <v>0</v>
      </c>
      <c r="CG153">
        <f t="shared" si="877"/>
        <v>0</v>
      </c>
      <c r="CH153">
        <f t="shared" si="878"/>
        <v>0</v>
      </c>
      <c r="CI153">
        <f t="shared" si="879"/>
        <v>0</v>
      </c>
      <c r="CJ153">
        <f t="shared" si="880"/>
        <v>0</v>
      </c>
      <c r="CK153">
        <f t="shared" si="881"/>
        <v>0</v>
      </c>
      <c r="CL153">
        <f t="shared" si="882"/>
        <v>0</v>
      </c>
      <c r="CM153">
        <f t="shared" si="883"/>
        <v>0</v>
      </c>
      <c r="CN153">
        <f t="shared" si="884"/>
        <v>0</v>
      </c>
      <c r="CO153">
        <f t="shared" si="885"/>
        <v>0</v>
      </c>
      <c r="CP153">
        <f t="shared" si="886"/>
        <v>0</v>
      </c>
      <c r="CQ153">
        <f t="shared" si="887"/>
        <v>0</v>
      </c>
      <c r="CR153">
        <f t="shared" si="888"/>
        <v>0</v>
      </c>
      <c r="CS153">
        <f t="shared" si="889"/>
        <v>0</v>
      </c>
      <c r="CT153">
        <f t="shared" si="890"/>
        <v>0</v>
      </c>
      <c r="CU153">
        <f t="shared" si="891"/>
        <v>0</v>
      </c>
      <c r="CV153">
        <f t="shared" si="892"/>
        <v>0</v>
      </c>
      <c r="CW153">
        <f t="shared" si="893"/>
        <v>0</v>
      </c>
      <c r="CX153">
        <f t="shared" si="894"/>
        <v>0</v>
      </c>
      <c r="CY153">
        <f t="shared" si="895"/>
        <v>0</v>
      </c>
      <c r="CZ153">
        <f t="shared" si="896"/>
        <v>0</v>
      </c>
      <c r="DA153">
        <f t="shared" si="897"/>
        <v>0</v>
      </c>
      <c r="DB153">
        <f t="shared" si="898"/>
        <v>0</v>
      </c>
      <c r="DC153">
        <f t="shared" si="899"/>
        <v>0</v>
      </c>
      <c r="DD153">
        <f t="shared" si="900"/>
        <v>0</v>
      </c>
      <c r="DE153">
        <f t="shared" si="901"/>
        <v>0</v>
      </c>
      <c r="DF153">
        <f t="shared" si="902"/>
        <v>0</v>
      </c>
      <c r="DG153">
        <f t="shared" si="903"/>
        <v>0</v>
      </c>
      <c r="DH153">
        <f t="shared" si="904"/>
        <v>0</v>
      </c>
      <c r="DI153">
        <f t="shared" si="905"/>
        <v>0</v>
      </c>
      <c r="DJ153">
        <f t="shared" si="906"/>
        <v>0</v>
      </c>
      <c r="DK153">
        <f t="shared" si="907"/>
        <v>0</v>
      </c>
      <c r="DL153">
        <f t="shared" si="908"/>
        <v>0</v>
      </c>
      <c r="DM153">
        <f t="shared" si="909"/>
        <v>0</v>
      </c>
      <c r="DN153">
        <f t="shared" si="910"/>
        <v>0</v>
      </c>
      <c r="DO153">
        <f t="shared" si="911"/>
        <v>0</v>
      </c>
      <c r="DP153">
        <f t="shared" si="912"/>
        <v>0</v>
      </c>
      <c r="DQ153">
        <f t="shared" si="913"/>
        <v>0</v>
      </c>
      <c r="DR153">
        <f t="shared" si="914"/>
        <v>0</v>
      </c>
      <c r="DS153">
        <f t="shared" si="915"/>
        <v>0</v>
      </c>
      <c r="DT153">
        <f t="shared" si="916"/>
        <v>0</v>
      </c>
      <c r="DU153">
        <f t="shared" si="917"/>
        <v>0</v>
      </c>
      <c r="DV153">
        <f t="shared" si="918"/>
        <v>0</v>
      </c>
      <c r="DW153">
        <f t="shared" si="919"/>
        <v>0</v>
      </c>
      <c r="DX153">
        <f t="shared" si="920"/>
        <v>0</v>
      </c>
      <c r="DY153">
        <f t="shared" si="921"/>
        <v>0</v>
      </c>
      <c r="DZ153">
        <f t="shared" si="922"/>
        <v>0</v>
      </c>
      <c r="EA153">
        <f t="shared" si="923"/>
        <v>0</v>
      </c>
      <c r="EB153">
        <f t="shared" si="924"/>
        <v>0</v>
      </c>
      <c r="EC153">
        <f t="shared" si="925"/>
        <v>0</v>
      </c>
      <c r="ED153">
        <f t="shared" si="926"/>
        <v>0</v>
      </c>
      <c r="EE153">
        <f t="shared" si="927"/>
        <v>0</v>
      </c>
      <c r="EF153">
        <f t="shared" si="928"/>
        <v>0</v>
      </c>
      <c r="EG153">
        <f t="shared" si="929"/>
        <v>0</v>
      </c>
      <c r="EH153">
        <f t="shared" si="930"/>
        <v>0</v>
      </c>
      <c r="EI153">
        <f t="shared" si="931"/>
        <v>0</v>
      </c>
      <c r="EJ153">
        <f t="shared" si="932"/>
        <v>0</v>
      </c>
      <c r="EK153">
        <f t="shared" si="933"/>
        <v>0</v>
      </c>
      <c r="EL153">
        <f t="shared" si="934"/>
        <v>0</v>
      </c>
      <c r="EM153">
        <f t="shared" si="935"/>
        <v>0</v>
      </c>
      <c r="EN153">
        <f t="shared" si="936"/>
        <v>0</v>
      </c>
      <c r="EO153">
        <f t="shared" si="937"/>
        <v>0</v>
      </c>
      <c r="EP153">
        <f t="shared" si="938"/>
        <v>0</v>
      </c>
      <c r="EQ153">
        <f t="shared" si="939"/>
        <v>0</v>
      </c>
      <c r="ER153">
        <f t="shared" si="940"/>
        <v>0</v>
      </c>
      <c r="ES153">
        <f t="shared" si="941"/>
        <v>0</v>
      </c>
      <c r="ET153">
        <f t="shared" si="942"/>
        <v>0</v>
      </c>
      <c r="EU153">
        <f t="shared" si="943"/>
        <v>0</v>
      </c>
      <c r="EV153">
        <f t="shared" si="944"/>
        <v>0</v>
      </c>
      <c r="EW153">
        <f t="shared" si="945"/>
        <v>0</v>
      </c>
      <c r="EX153">
        <f t="shared" si="946"/>
        <v>0</v>
      </c>
      <c r="EY153">
        <f t="shared" si="947"/>
        <v>0</v>
      </c>
      <c r="EZ153">
        <f t="shared" si="948"/>
        <v>0</v>
      </c>
      <c r="FA153">
        <f t="shared" si="949"/>
        <v>0</v>
      </c>
      <c r="FB153">
        <f t="shared" si="950"/>
        <v>0</v>
      </c>
      <c r="FC153">
        <f t="shared" si="951"/>
        <v>0</v>
      </c>
      <c r="FD153">
        <f t="shared" si="952"/>
        <v>0</v>
      </c>
      <c r="FE153">
        <f t="shared" si="953"/>
        <v>0</v>
      </c>
      <c r="FF153">
        <f t="shared" si="954"/>
        <v>0</v>
      </c>
      <c r="FG153">
        <f t="shared" si="955"/>
        <v>0</v>
      </c>
      <c r="FH153">
        <f t="shared" si="956"/>
        <v>0</v>
      </c>
      <c r="FI153">
        <f t="shared" si="957"/>
        <v>0</v>
      </c>
      <c r="FJ153">
        <f t="shared" si="958"/>
        <v>0</v>
      </c>
      <c r="FK153">
        <f t="shared" si="959"/>
        <v>0</v>
      </c>
      <c r="FL153">
        <f t="shared" si="960"/>
        <v>0</v>
      </c>
      <c r="FM153">
        <f t="shared" si="961"/>
        <v>0</v>
      </c>
      <c r="FN153">
        <f t="shared" si="962"/>
        <v>0</v>
      </c>
      <c r="FO153">
        <f t="shared" si="963"/>
        <v>0</v>
      </c>
      <c r="FP153">
        <f t="shared" si="964"/>
        <v>108</v>
      </c>
      <c r="FQ153">
        <f t="shared" si="965"/>
        <v>142</v>
      </c>
      <c r="FR153">
        <f t="shared" si="966"/>
        <v>139</v>
      </c>
      <c r="FS153">
        <f t="shared" si="967"/>
        <v>16</v>
      </c>
      <c r="FT153">
        <f t="shared" si="968"/>
        <v>40</v>
      </c>
      <c r="FU153">
        <f t="shared" si="969"/>
        <v>102</v>
      </c>
      <c r="FV153">
        <f t="shared" si="970"/>
        <v>112</v>
      </c>
      <c r="FW153">
        <f t="shared" si="971"/>
        <v>228</v>
      </c>
      <c r="FX153">
        <f t="shared" si="972"/>
        <v>89</v>
      </c>
      <c r="FY153">
        <f t="shared" si="973"/>
        <v>207</v>
      </c>
      <c r="FZ153">
        <f t="shared" si="974"/>
        <v>107</v>
      </c>
      <c r="GA153">
        <f t="shared" si="975"/>
        <v>109</v>
      </c>
      <c r="GB153">
        <f t="shared" si="976"/>
        <v>124</v>
      </c>
      <c r="GC153">
        <f t="shared" si="977"/>
        <v>90</v>
      </c>
      <c r="GD153">
        <f t="shared" si="978"/>
        <v>127</v>
      </c>
      <c r="GE153">
        <f t="shared" si="979"/>
        <v>71</v>
      </c>
      <c r="GF153">
        <f t="shared" si="980"/>
        <v>78</v>
      </c>
      <c r="GG153">
        <f t="shared" si="981"/>
        <v>100</v>
      </c>
      <c r="GH153">
        <f t="shared" si="982"/>
        <v>121</v>
      </c>
      <c r="GI153">
        <f t="shared" si="983"/>
        <v>6</v>
      </c>
      <c r="GJ153">
        <f t="shared" si="984"/>
        <v>80</v>
      </c>
      <c r="GK153">
        <f t="shared" si="985"/>
        <v>104</v>
      </c>
      <c r="GL153">
        <f t="shared" si="986"/>
        <v>252</v>
      </c>
      <c r="GM153">
        <f t="shared" si="987"/>
        <v>175</v>
      </c>
      <c r="GN153">
        <f t="shared" si="988"/>
        <v>143</v>
      </c>
      <c r="GO153">
        <f t="shared" si="989"/>
        <v>79</v>
      </c>
      <c r="GP153">
        <f t="shared" si="990"/>
        <v>0</v>
      </c>
      <c r="GQ153">
        <f t="shared" si="991"/>
        <v>0</v>
      </c>
      <c r="GR153">
        <f t="shared" si="992"/>
        <v>0</v>
      </c>
      <c r="GS153">
        <f t="shared" si="993"/>
        <v>0</v>
      </c>
      <c r="GT153">
        <f t="shared" si="994"/>
        <v>0</v>
      </c>
      <c r="GU153">
        <f t="shared" si="995"/>
        <v>0</v>
      </c>
      <c r="GV153">
        <f t="shared" si="996"/>
        <v>0</v>
      </c>
      <c r="GW153">
        <f t="shared" si="997"/>
        <v>0</v>
      </c>
      <c r="GX153">
        <f t="shared" si="998"/>
        <v>0</v>
      </c>
      <c r="GY153">
        <f t="shared" si="999"/>
        <v>0</v>
      </c>
      <c r="GZ153">
        <f t="shared" si="1000"/>
        <v>0</v>
      </c>
      <c r="HA153">
        <f t="shared" si="1001"/>
        <v>0</v>
      </c>
      <c r="HB153">
        <f t="shared" si="1002"/>
        <v>0</v>
      </c>
      <c r="HC153">
        <f t="shared" si="1003"/>
        <v>0</v>
      </c>
      <c r="HD153">
        <f t="shared" si="1004"/>
        <v>0</v>
      </c>
      <c r="HE153">
        <f t="shared" si="1005"/>
        <v>0</v>
      </c>
      <c r="HF153">
        <f t="shared" si="1006"/>
        <v>0</v>
      </c>
      <c r="HG153">
        <f t="shared" si="1007"/>
        <v>0</v>
      </c>
      <c r="HH153">
        <f t="shared" si="1008"/>
        <v>0</v>
      </c>
      <c r="HI153">
        <f t="shared" si="1009"/>
        <v>0</v>
      </c>
      <c r="HK153" s="59" t="str">
        <f t="shared" si="875"/>
        <v/>
      </c>
      <c r="HN153">
        <f t="shared" si="872"/>
        <v>89</v>
      </c>
      <c r="HO153">
        <f t="shared" si="873"/>
        <v>46</v>
      </c>
      <c r="HQ153">
        <f>INDEX(Capacity!$S$3:$T$258,MATCH(MOD(INDEX(Capacity!$V$3:$W$258,MATCH(INDEX($CF152:$HI152,1,$HN152),Capacity!$V$3:$V$258,0),2)+HQ$65,255),Capacity!$S$3:$S$258,0),2)</f>
        <v>97</v>
      </c>
      <c r="HR153">
        <f>INDEX(Capacity!$S$3:$T$258,MATCH(MOD(INDEX(Capacity!$V$3:$W$258,MATCH(INDEX($CF152:$HI152,1,$HN152),Capacity!$V$3:$V$258,0),2)+HR$65,255),Capacity!$S$3:$S$258,0),2)</f>
        <v>22</v>
      </c>
      <c r="HS153">
        <f>INDEX(Capacity!$S$3:$T$258,MATCH(MOD(INDEX(Capacity!$V$3:$W$258,MATCH(INDEX($CF152:$HI152,1,$HN152),Capacity!$V$3:$V$258,0),2)+HS$65,255),Capacity!$S$3:$S$258,0),2)</f>
        <v>65</v>
      </c>
      <c r="HT153">
        <f>INDEX(Capacity!$S$3:$T$258,MATCH(MOD(INDEX(Capacity!$V$3:$W$258,MATCH(INDEX($CF152:$HI152,1,$HN152),Capacity!$V$3:$V$258,0),2)+HT$65,255),Capacity!$S$3:$S$258,0),2)</f>
        <v>18</v>
      </c>
      <c r="HU153">
        <f>INDEX(Capacity!$S$3:$T$258,MATCH(MOD(INDEX(Capacity!$V$3:$W$258,MATCH(INDEX($CF152:$HI152,1,$HN152),Capacity!$V$3:$V$258,0),2)+HU$65,255),Capacity!$S$3:$S$258,0),2)</f>
        <v>153</v>
      </c>
      <c r="HV153">
        <f>INDEX(Capacity!$S$3:$T$258,MATCH(MOD(INDEX(Capacity!$V$3:$W$258,MATCH(INDEX($CF152:$HI152,1,$HN152),Capacity!$V$3:$V$258,0),2)+HV$65,255),Capacity!$S$3:$S$258,0),2)</f>
        <v>229</v>
      </c>
      <c r="HW153">
        <f>INDEX(Capacity!$S$3:$T$258,MATCH(MOD(INDEX(Capacity!$V$3:$W$258,MATCH(INDEX($CF152:$HI152,1,$HN152),Capacity!$V$3:$V$258,0),2)+HW$65,255),Capacity!$S$3:$S$258,0),2)</f>
        <v>27</v>
      </c>
      <c r="HX153">
        <f>INDEX(Capacity!$S$3:$T$258,MATCH(MOD(INDEX(Capacity!$V$3:$W$258,MATCH(INDEX($CF152:$HI152,1,$HN152),Capacity!$V$3:$V$258,0),2)+HX$65,255),Capacity!$S$3:$S$258,0),2)</f>
        <v>149</v>
      </c>
      <c r="HY153">
        <f>INDEX(Capacity!$S$3:$T$258,MATCH(MOD(INDEX(Capacity!$V$3:$W$258,MATCH(INDEX($CF152:$HI152,1,$HN152),Capacity!$V$3:$V$258,0),2)+HY$65,255),Capacity!$S$3:$S$258,0),2)</f>
        <v>187</v>
      </c>
      <c r="HZ153">
        <f>INDEX(Capacity!$S$3:$T$258,MATCH(MOD(INDEX(Capacity!$V$3:$W$258,MATCH(INDEX($CF152:$HI152,1,$HN152),Capacity!$V$3:$V$258,0),2)+HZ$65,255),Capacity!$S$3:$S$258,0),2)</f>
        <v>178</v>
      </c>
      <c r="IA153">
        <f>INDEX(Capacity!$S$3:$T$258,MATCH(MOD(INDEX(Capacity!$V$3:$W$258,MATCH(INDEX($CF152:$HI152,1,$HN152),Capacity!$V$3:$V$258,0),2)+IA$65,255),Capacity!$S$3:$S$258,0),2)</f>
        <v>205</v>
      </c>
      <c r="IB153">
        <f>INDEX(Capacity!$S$3:$T$258,MATCH(MOD(INDEX(Capacity!$V$3:$W$258,MATCH(INDEX($CF152:$HI152,1,$HN152),Capacity!$V$3:$V$258,0),2)+IB$65,255),Capacity!$S$3:$S$258,0),2)</f>
        <v>219</v>
      </c>
      <c r="IC153">
        <f>INDEX(Capacity!$S$3:$T$258,MATCH(MOD(INDEX(Capacity!$V$3:$W$258,MATCH(INDEX($CF152:$HI152,1,$HN152),Capacity!$V$3:$V$258,0),2)+IC$65,255),Capacity!$S$3:$S$258,0),2)</f>
        <v>113</v>
      </c>
      <c r="ID153">
        <f>INDEX(Capacity!$S$3:$T$258,MATCH(MOD(INDEX(Capacity!$V$3:$W$258,MATCH(INDEX($CF152:$HI152,1,$HN152),Capacity!$V$3:$V$258,0),2)+ID$65,255),Capacity!$S$3:$S$258,0),2)</f>
        <v>245</v>
      </c>
      <c r="IE153">
        <f>INDEX(Capacity!$S$3:$T$258,MATCH(MOD(INDEX(Capacity!$V$3:$W$258,MATCH(INDEX($CF152:$HI152,1,$HN152),Capacity!$V$3:$V$258,0),2)+IE$65,255),Capacity!$S$3:$S$258,0),2)</f>
        <v>147</v>
      </c>
      <c r="IF153">
        <f>INDEX(Capacity!$S$3:$T$258,MATCH(MOD(INDEX(Capacity!$V$3:$W$258,MATCH(INDEX($CF152:$HI152,1,$HN152),Capacity!$V$3:$V$258,0),2)+IF$65,255),Capacity!$S$3:$S$258,0),2)</f>
        <v>144</v>
      </c>
      <c r="IG153">
        <f>INDEX(Capacity!$S$3:$T$258,MATCH(MOD(INDEX(Capacity!$V$3:$W$258,MATCH(INDEX($CF152:$HI152,1,$HN152),Capacity!$V$3:$V$258,0),2)+IG$65,255),Capacity!$S$3:$S$258,0),2)</f>
        <v>127</v>
      </c>
      <c r="IH153">
        <f>INDEX(Capacity!$S$3:$T$258,MATCH(MOD(INDEX(Capacity!$V$3:$W$258,MATCH(INDEX($CF152:$HI152,1,$HN152),Capacity!$V$3:$V$258,0),2)+IH$65,255),Capacity!$S$3:$S$258,0),2)</f>
        <v>93</v>
      </c>
      <c r="II153">
        <f>INDEX(Capacity!$S$3:$T$258,MATCH(MOD(INDEX(Capacity!$V$3:$W$258,MATCH(INDEX($CF152:$HI152,1,$HN152),Capacity!$V$3:$V$258,0),2)+II$65,255),Capacity!$S$3:$S$258,0),2)</f>
        <v>81</v>
      </c>
      <c r="IJ153">
        <f>INDEX(Capacity!$S$3:$T$258,MATCH(MOD(INDEX(Capacity!$V$3:$W$258,MATCH(INDEX($CF152:$HI152,1,$HN152),Capacity!$V$3:$V$258,0),2)+IJ$65,255),Capacity!$S$3:$S$258,0),2)</f>
        <v>240</v>
      </c>
      <c r="IK153">
        <f>INDEX(Capacity!$S$3:$T$258,MATCH(MOD(INDEX(Capacity!$V$3:$W$258,MATCH(INDEX($CF152:$HI152,1,$HN152),Capacity!$V$3:$V$258,0),2)+IK$65,255),Capacity!$S$3:$S$258,0),2)</f>
        <v>252</v>
      </c>
      <c r="IL153">
        <f>INDEX(Capacity!$S$3:$T$258,MATCH(MOD(INDEX(Capacity!$V$3:$W$258,MATCH(INDEX($CF152:$HI152,1,$HN152),Capacity!$V$3:$V$258,0),2)+IL$65,255),Capacity!$S$3:$S$258,0),2)</f>
        <v>62</v>
      </c>
      <c r="IM153">
        <f>INDEX(Capacity!$S$3:$T$258,MATCH(MOD(INDEX(Capacity!$V$3:$W$258,MATCH(INDEX($CF152:$HI152,1,$HN152),Capacity!$V$3:$V$258,0),2)+IM$65,255),Capacity!$S$3:$S$258,0),2)</f>
        <v>148</v>
      </c>
      <c r="IN153">
        <f>INDEX(Capacity!$S$3:$T$258,MATCH(MOD(INDEX(Capacity!$V$3:$W$258,MATCH(INDEX($CF152:$HI152,1,$HN152),Capacity!$V$3:$V$258,0),2)+IN$65,255),Capacity!$S$3:$S$258,0),2)</f>
        <v>86</v>
      </c>
      <c r="IO153">
        <f>INDEX(Capacity!$S$3:$T$258,MATCH(MOD(INDEX(Capacity!$V$3:$W$258,MATCH(INDEX($CF152:$HI152,1,$HN152),Capacity!$V$3:$V$258,0),2)+IO$65,255),Capacity!$S$3:$S$258,0),2)</f>
        <v>178</v>
      </c>
      <c r="IP153">
        <f>INDEX(Capacity!$S$3:$T$258,MATCH(MOD(INDEX(Capacity!$V$3:$W$258,MATCH(INDEX($CF152:$HI152,1,$HN152),Capacity!$V$3:$V$258,0),2)+IP$65,255),Capacity!$S$3:$S$258,0),2)</f>
        <v>48</v>
      </c>
      <c r="IQ153">
        <f>INDEX(Capacity!$S$3:$T$258,MATCH(MOD(INDEX(Capacity!$V$3:$W$258,MATCH(INDEX($CF152:$HI152,1,$HN152),Capacity!$V$3:$V$258,0),2)+IQ$65,255),Capacity!$S$3:$S$258,0),2)</f>
        <v>79</v>
      </c>
    </row>
    <row r="154" spans="83:251" x14ac:dyDescent="0.25">
      <c r="CE154" s="7">
        <f t="shared" si="874"/>
        <v>89</v>
      </c>
      <c r="CF154">
        <f t="shared" si="876"/>
        <v>0</v>
      </c>
      <c r="CG154">
        <f t="shared" si="877"/>
        <v>0</v>
      </c>
      <c r="CH154">
        <f t="shared" si="878"/>
        <v>0</v>
      </c>
      <c r="CI154">
        <f t="shared" si="879"/>
        <v>0</v>
      </c>
      <c r="CJ154">
        <f t="shared" si="880"/>
        <v>0</v>
      </c>
      <c r="CK154">
        <f t="shared" si="881"/>
        <v>0</v>
      </c>
      <c r="CL154">
        <f t="shared" si="882"/>
        <v>0</v>
      </c>
      <c r="CM154">
        <f t="shared" si="883"/>
        <v>0</v>
      </c>
      <c r="CN154">
        <f t="shared" si="884"/>
        <v>0</v>
      </c>
      <c r="CO154">
        <f t="shared" si="885"/>
        <v>0</v>
      </c>
      <c r="CP154">
        <f t="shared" si="886"/>
        <v>0</v>
      </c>
      <c r="CQ154">
        <f t="shared" si="887"/>
        <v>0</v>
      </c>
      <c r="CR154">
        <f t="shared" si="888"/>
        <v>0</v>
      </c>
      <c r="CS154">
        <f t="shared" si="889"/>
        <v>0</v>
      </c>
      <c r="CT154">
        <f t="shared" si="890"/>
        <v>0</v>
      </c>
      <c r="CU154">
        <f t="shared" si="891"/>
        <v>0</v>
      </c>
      <c r="CV154">
        <f t="shared" si="892"/>
        <v>0</v>
      </c>
      <c r="CW154">
        <f t="shared" si="893"/>
        <v>0</v>
      </c>
      <c r="CX154">
        <f t="shared" si="894"/>
        <v>0</v>
      </c>
      <c r="CY154">
        <f t="shared" si="895"/>
        <v>0</v>
      </c>
      <c r="CZ154">
        <f t="shared" si="896"/>
        <v>0</v>
      </c>
      <c r="DA154">
        <f t="shared" si="897"/>
        <v>0</v>
      </c>
      <c r="DB154">
        <f t="shared" si="898"/>
        <v>0</v>
      </c>
      <c r="DC154">
        <f t="shared" si="899"/>
        <v>0</v>
      </c>
      <c r="DD154">
        <f t="shared" si="900"/>
        <v>0</v>
      </c>
      <c r="DE154">
        <f t="shared" si="901"/>
        <v>0</v>
      </c>
      <c r="DF154">
        <f t="shared" si="902"/>
        <v>0</v>
      </c>
      <c r="DG154">
        <f t="shared" si="903"/>
        <v>0</v>
      </c>
      <c r="DH154">
        <f t="shared" si="904"/>
        <v>0</v>
      </c>
      <c r="DI154">
        <f t="shared" si="905"/>
        <v>0</v>
      </c>
      <c r="DJ154">
        <f t="shared" si="906"/>
        <v>0</v>
      </c>
      <c r="DK154">
        <f t="shared" si="907"/>
        <v>0</v>
      </c>
      <c r="DL154">
        <f t="shared" si="908"/>
        <v>0</v>
      </c>
      <c r="DM154">
        <f t="shared" si="909"/>
        <v>0</v>
      </c>
      <c r="DN154">
        <f t="shared" si="910"/>
        <v>0</v>
      </c>
      <c r="DO154">
        <f t="shared" si="911"/>
        <v>0</v>
      </c>
      <c r="DP154">
        <f t="shared" si="912"/>
        <v>0</v>
      </c>
      <c r="DQ154">
        <f t="shared" si="913"/>
        <v>0</v>
      </c>
      <c r="DR154">
        <f t="shared" si="914"/>
        <v>0</v>
      </c>
      <c r="DS154">
        <f t="shared" si="915"/>
        <v>0</v>
      </c>
      <c r="DT154">
        <f t="shared" si="916"/>
        <v>0</v>
      </c>
      <c r="DU154">
        <f t="shared" si="917"/>
        <v>0</v>
      </c>
      <c r="DV154">
        <f t="shared" si="918"/>
        <v>0</v>
      </c>
      <c r="DW154">
        <f t="shared" si="919"/>
        <v>0</v>
      </c>
      <c r="DX154">
        <f t="shared" si="920"/>
        <v>0</v>
      </c>
      <c r="DY154">
        <f t="shared" si="921"/>
        <v>0</v>
      </c>
      <c r="DZ154">
        <f t="shared" si="922"/>
        <v>0</v>
      </c>
      <c r="EA154">
        <f t="shared" si="923"/>
        <v>0</v>
      </c>
      <c r="EB154">
        <f t="shared" si="924"/>
        <v>0</v>
      </c>
      <c r="EC154">
        <f t="shared" si="925"/>
        <v>0</v>
      </c>
      <c r="ED154">
        <f t="shared" si="926"/>
        <v>0</v>
      </c>
      <c r="EE154">
        <f t="shared" si="927"/>
        <v>0</v>
      </c>
      <c r="EF154">
        <f t="shared" si="928"/>
        <v>0</v>
      </c>
      <c r="EG154">
        <f t="shared" si="929"/>
        <v>0</v>
      </c>
      <c r="EH154">
        <f t="shared" si="930"/>
        <v>0</v>
      </c>
      <c r="EI154">
        <f t="shared" si="931"/>
        <v>0</v>
      </c>
      <c r="EJ154">
        <f t="shared" si="932"/>
        <v>0</v>
      </c>
      <c r="EK154">
        <f t="shared" si="933"/>
        <v>0</v>
      </c>
      <c r="EL154">
        <f t="shared" si="934"/>
        <v>0</v>
      </c>
      <c r="EM154">
        <f t="shared" si="935"/>
        <v>0</v>
      </c>
      <c r="EN154">
        <f t="shared" si="936"/>
        <v>0</v>
      </c>
      <c r="EO154">
        <f t="shared" si="937"/>
        <v>0</v>
      </c>
      <c r="EP154">
        <f t="shared" si="938"/>
        <v>0</v>
      </c>
      <c r="EQ154">
        <f t="shared" si="939"/>
        <v>0</v>
      </c>
      <c r="ER154">
        <f t="shared" si="940"/>
        <v>0</v>
      </c>
      <c r="ES154">
        <f t="shared" si="941"/>
        <v>0</v>
      </c>
      <c r="ET154">
        <f t="shared" si="942"/>
        <v>0</v>
      </c>
      <c r="EU154">
        <f t="shared" si="943"/>
        <v>0</v>
      </c>
      <c r="EV154">
        <f t="shared" si="944"/>
        <v>0</v>
      </c>
      <c r="EW154">
        <f t="shared" si="945"/>
        <v>0</v>
      </c>
      <c r="EX154">
        <f t="shared" si="946"/>
        <v>0</v>
      </c>
      <c r="EY154">
        <f t="shared" si="947"/>
        <v>0</v>
      </c>
      <c r="EZ154">
        <f t="shared" si="948"/>
        <v>0</v>
      </c>
      <c r="FA154">
        <f t="shared" si="949"/>
        <v>0</v>
      </c>
      <c r="FB154">
        <f t="shared" si="950"/>
        <v>0</v>
      </c>
      <c r="FC154">
        <f t="shared" si="951"/>
        <v>0</v>
      </c>
      <c r="FD154">
        <f t="shared" si="952"/>
        <v>0</v>
      </c>
      <c r="FE154">
        <f t="shared" si="953"/>
        <v>0</v>
      </c>
      <c r="FF154">
        <f t="shared" si="954"/>
        <v>0</v>
      </c>
      <c r="FG154">
        <f t="shared" si="955"/>
        <v>0</v>
      </c>
      <c r="FH154">
        <f t="shared" si="956"/>
        <v>0</v>
      </c>
      <c r="FI154">
        <f t="shared" si="957"/>
        <v>0</v>
      </c>
      <c r="FJ154">
        <f t="shared" si="958"/>
        <v>0</v>
      </c>
      <c r="FK154">
        <f t="shared" si="959"/>
        <v>0</v>
      </c>
      <c r="FL154">
        <f t="shared" si="960"/>
        <v>0</v>
      </c>
      <c r="FM154">
        <f t="shared" si="961"/>
        <v>0</v>
      </c>
      <c r="FN154">
        <f t="shared" si="962"/>
        <v>0</v>
      </c>
      <c r="FO154">
        <f t="shared" si="963"/>
        <v>0</v>
      </c>
      <c r="FP154">
        <f t="shared" si="964"/>
        <v>0</v>
      </c>
      <c r="FQ154">
        <f t="shared" si="965"/>
        <v>114</v>
      </c>
      <c r="FR154">
        <f t="shared" si="966"/>
        <v>176</v>
      </c>
      <c r="FS154">
        <f t="shared" si="967"/>
        <v>130</v>
      </c>
      <c r="FT154">
        <f t="shared" si="968"/>
        <v>133</v>
      </c>
      <c r="FU154">
        <f t="shared" si="969"/>
        <v>37</v>
      </c>
      <c r="FV154">
        <f t="shared" si="970"/>
        <v>171</v>
      </c>
      <c r="FW154">
        <f t="shared" si="971"/>
        <v>251</v>
      </c>
      <c r="FX154">
        <f t="shared" si="972"/>
        <v>148</v>
      </c>
      <c r="FY154">
        <f t="shared" si="973"/>
        <v>75</v>
      </c>
      <c r="FZ154">
        <f t="shared" si="974"/>
        <v>163</v>
      </c>
      <c r="GA154">
        <f t="shared" si="975"/>
        <v>89</v>
      </c>
      <c r="GB154">
        <f t="shared" si="976"/>
        <v>181</v>
      </c>
      <c r="GC154">
        <f t="shared" si="977"/>
        <v>188</v>
      </c>
      <c r="GD154">
        <f t="shared" si="978"/>
        <v>57</v>
      </c>
      <c r="GE154">
        <f t="shared" si="979"/>
        <v>163</v>
      </c>
      <c r="GF154">
        <f t="shared" si="980"/>
        <v>2</v>
      </c>
      <c r="GG154">
        <f t="shared" si="981"/>
        <v>72</v>
      </c>
      <c r="GH154">
        <f t="shared" si="982"/>
        <v>231</v>
      </c>
      <c r="GI154">
        <f t="shared" si="983"/>
        <v>27</v>
      </c>
      <c r="GJ154">
        <f t="shared" si="984"/>
        <v>255</v>
      </c>
      <c r="GK154">
        <f t="shared" si="985"/>
        <v>31</v>
      </c>
      <c r="GL154">
        <f t="shared" si="986"/>
        <v>118</v>
      </c>
      <c r="GM154">
        <f t="shared" si="987"/>
        <v>253</v>
      </c>
      <c r="GN154">
        <f t="shared" si="988"/>
        <v>11</v>
      </c>
      <c r="GO154">
        <f t="shared" si="989"/>
        <v>189</v>
      </c>
      <c r="GP154">
        <f t="shared" si="990"/>
        <v>190</v>
      </c>
      <c r="GQ154">
        <f t="shared" si="991"/>
        <v>0</v>
      </c>
      <c r="GR154">
        <f t="shared" si="992"/>
        <v>0</v>
      </c>
      <c r="GS154">
        <f t="shared" si="993"/>
        <v>0</v>
      </c>
      <c r="GT154">
        <f t="shared" si="994"/>
        <v>0</v>
      </c>
      <c r="GU154">
        <f t="shared" si="995"/>
        <v>0</v>
      </c>
      <c r="GV154">
        <f t="shared" si="996"/>
        <v>0</v>
      </c>
      <c r="GW154">
        <f t="shared" si="997"/>
        <v>0</v>
      </c>
      <c r="GX154">
        <f t="shared" si="998"/>
        <v>0</v>
      </c>
      <c r="GY154">
        <f t="shared" si="999"/>
        <v>0</v>
      </c>
      <c r="GZ154">
        <f t="shared" si="1000"/>
        <v>0</v>
      </c>
      <c r="HA154">
        <f t="shared" si="1001"/>
        <v>0</v>
      </c>
      <c r="HB154">
        <f t="shared" si="1002"/>
        <v>0</v>
      </c>
      <c r="HC154">
        <f t="shared" si="1003"/>
        <v>0</v>
      </c>
      <c r="HD154">
        <f t="shared" si="1004"/>
        <v>0</v>
      </c>
      <c r="HE154">
        <f t="shared" si="1005"/>
        <v>0</v>
      </c>
      <c r="HF154">
        <f t="shared" si="1006"/>
        <v>0</v>
      </c>
      <c r="HG154">
        <f t="shared" si="1007"/>
        <v>0</v>
      </c>
      <c r="HH154">
        <f t="shared" si="1008"/>
        <v>0</v>
      </c>
      <c r="HI154">
        <f t="shared" si="1009"/>
        <v>0</v>
      </c>
      <c r="HK154" s="59" t="str">
        <f t="shared" si="875"/>
        <v/>
      </c>
      <c r="HN154">
        <f t="shared" si="872"/>
        <v>90</v>
      </c>
      <c r="HO154">
        <f t="shared" si="873"/>
        <v>45</v>
      </c>
      <c r="HQ154">
        <f>INDEX(Capacity!$S$3:$T$258,MATCH(MOD(INDEX(Capacity!$V$3:$W$258,MATCH(INDEX($CF153:$HI153,1,$HN153),Capacity!$V$3:$V$258,0),2)+HQ$65,255),Capacity!$S$3:$S$258,0),2)</f>
        <v>108</v>
      </c>
      <c r="HR154">
        <f>INDEX(Capacity!$S$3:$T$258,MATCH(MOD(INDEX(Capacity!$V$3:$W$258,MATCH(INDEX($CF153:$HI153,1,$HN153),Capacity!$V$3:$V$258,0),2)+HR$65,255),Capacity!$S$3:$S$258,0),2)</f>
        <v>252</v>
      </c>
      <c r="HS154">
        <f>INDEX(Capacity!$S$3:$T$258,MATCH(MOD(INDEX(Capacity!$V$3:$W$258,MATCH(INDEX($CF153:$HI153,1,$HN153),Capacity!$V$3:$V$258,0),2)+HS$65,255),Capacity!$S$3:$S$258,0),2)</f>
        <v>59</v>
      </c>
      <c r="HT154">
        <f>INDEX(Capacity!$S$3:$T$258,MATCH(MOD(INDEX(Capacity!$V$3:$W$258,MATCH(INDEX($CF153:$HI153,1,$HN153),Capacity!$V$3:$V$258,0),2)+HT$65,255),Capacity!$S$3:$S$258,0),2)</f>
        <v>146</v>
      </c>
      <c r="HU154">
        <f>INDEX(Capacity!$S$3:$T$258,MATCH(MOD(INDEX(Capacity!$V$3:$W$258,MATCH(INDEX($CF153:$HI153,1,$HN153),Capacity!$V$3:$V$258,0),2)+HU$65,255),Capacity!$S$3:$S$258,0),2)</f>
        <v>173</v>
      </c>
      <c r="HV154">
        <f>INDEX(Capacity!$S$3:$T$258,MATCH(MOD(INDEX(Capacity!$V$3:$W$258,MATCH(INDEX($CF153:$HI153,1,$HN153),Capacity!$V$3:$V$258,0),2)+HV$65,255),Capacity!$S$3:$S$258,0),2)</f>
        <v>67</v>
      </c>
      <c r="HW154">
        <f>INDEX(Capacity!$S$3:$T$258,MATCH(MOD(INDEX(Capacity!$V$3:$W$258,MATCH(INDEX($CF153:$HI153,1,$HN153),Capacity!$V$3:$V$258,0),2)+HW$65,255),Capacity!$S$3:$S$258,0),2)</f>
        <v>219</v>
      </c>
      <c r="HX154">
        <f>INDEX(Capacity!$S$3:$T$258,MATCH(MOD(INDEX(Capacity!$V$3:$W$258,MATCH(INDEX($CF153:$HI153,1,$HN153),Capacity!$V$3:$V$258,0),2)+HX$65,255),Capacity!$S$3:$S$258,0),2)</f>
        <v>31</v>
      </c>
      <c r="HY154">
        <f>INDEX(Capacity!$S$3:$T$258,MATCH(MOD(INDEX(Capacity!$V$3:$W$258,MATCH(INDEX($CF153:$HI153,1,$HN153),Capacity!$V$3:$V$258,0),2)+HY$65,255),Capacity!$S$3:$S$258,0),2)</f>
        <v>205</v>
      </c>
      <c r="HZ154">
        <f>INDEX(Capacity!$S$3:$T$258,MATCH(MOD(INDEX(Capacity!$V$3:$W$258,MATCH(INDEX($CF153:$HI153,1,$HN153),Capacity!$V$3:$V$258,0),2)+HZ$65,255),Capacity!$S$3:$S$258,0),2)</f>
        <v>132</v>
      </c>
      <c r="IA154">
        <f>INDEX(Capacity!$S$3:$T$258,MATCH(MOD(INDEX(Capacity!$V$3:$W$258,MATCH(INDEX($CF153:$HI153,1,$HN153),Capacity!$V$3:$V$258,0),2)+IA$65,255),Capacity!$S$3:$S$258,0),2)</f>
        <v>200</v>
      </c>
      <c r="IB154">
        <f>INDEX(Capacity!$S$3:$T$258,MATCH(MOD(INDEX(Capacity!$V$3:$W$258,MATCH(INDEX($CF153:$HI153,1,$HN153),Capacity!$V$3:$V$258,0),2)+IB$65,255),Capacity!$S$3:$S$258,0),2)</f>
        <v>52</v>
      </c>
      <c r="IC154">
        <f>INDEX(Capacity!$S$3:$T$258,MATCH(MOD(INDEX(Capacity!$V$3:$W$258,MATCH(INDEX($CF153:$HI153,1,$HN153),Capacity!$V$3:$V$258,0),2)+IC$65,255),Capacity!$S$3:$S$258,0),2)</f>
        <v>201</v>
      </c>
      <c r="ID154">
        <f>INDEX(Capacity!$S$3:$T$258,MATCH(MOD(INDEX(Capacity!$V$3:$W$258,MATCH(INDEX($CF153:$HI153,1,$HN153),Capacity!$V$3:$V$258,0),2)+ID$65,255),Capacity!$S$3:$S$258,0),2)</f>
        <v>230</v>
      </c>
      <c r="IE154">
        <f>INDEX(Capacity!$S$3:$T$258,MATCH(MOD(INDEX(Capacity!$V$3:$W$258,MATCH(INDEX($CF153:$HI153,1,$HN153),Capacity!$V$3:$V$258,0),2)+IE$65,255),Capacity!$S$3:$S$258,0),2)</f>
        <v>70</v>
      </c>
      <c r="IF154">
        <f>INDEX(Capacity!$S$3:$T$258,MATCH(MOD(INDEX(Capacity!$V$3:$W$258,MATCH(INDEX($CF153:$HI153,1,$HN153),Capacity!$V$3:$V$258,0),2)+IF$65,255),Capacity!$S$3:$S$258,0),2)</f>
        <v>228</v>
      </c>
      <c r="IG154">
        <f>INDEX(Capacity!$S$3:$T$258,MATCH(MOD(INDEX(Capacity!$V$3:$W$258,MATCH(INDEX($CF153:$HI153,1,$HN153),Capacity!$V$3:$V$258,0),2)+IG$65,255),Capacity!$S$3:$S$258,0),2)</f>
        <v>76</v>
      </c>
      <c r="IH154">
        <f>INDEX(Capacity!$S$3:$T$258,MATCH(MOD(INDEX(Capacity!$V$3:$W$258,MATCH(INDEX($CF153:$HI153,1,$HN153),Capacity!$V$3:$V$258,0),2)+IH$65,255),Capacity!$S$3:$S$258,0),2)</f>
        <v>44</v>
      </c>
      <c r="II154">
        <f>INDEX(Capacity!$S$3:$T$258,MATCH(MOD(INDEX(Capacity!$V$3:$W$258,MATCH(INDEX($CF153:$HI153,1,$HN153),Capacity!$V$3:$V$258,0),2)+II$65,255),Capacity!$S$3:$S$258,0),2)</f>
        <v>158</v>
      </c>
      <c r="IJ154">
        <f>INDEX(Capacity!$S$3:$T$258,MATCH(MOD(INDEX(Capacity!$V$3:$W$258,MATCH(INDEX($CF153:$HI153,1,$HN153),Capacity!$V$3:$V$258,0),2)+IJ$65,255),Capacity!$S$3:$S$258,0),2)</f>
        <v>29</v>
      </c>
      <c r="IK154">
        <f>INDEX(Capacity!$S$3:$T$258,MATCH(MOD(INDEX(Capacity!$V$3:$W$258,MATCH(INDEX($CF153:$HI153,1,$HN153),Capacity!$V$3:$V$258,0),2)+IK$65,255),Capacity!$S$3:$S$258,0),2)</f>
        <v>175</v>
      </c>
      <c r="IL154">
        <f>INDEX(Capacity!$S$3:$T$258,MATCH(MOD(INDEX(Capacity!$V$3:$W$258,MATCH(INDEX($CF153:$HI153,1,$HN153),Capacity!$V$3:$V$258,0),2)+IL$65,255),Capacity!$S$3:$S$258,0),2)</f>
        <v>119</v>
      </c>
      <c r="IM154">
        <f>INDEX(Capacity!$S$3:$T$258,MATCH(MOD(INDEX(Capacity!$V$3:$W$258,MATCH(INDEX($CF153:$HI153,1,$HN153),Capacity!$V$3:$V$258,0),2)+IM$65,255),Capacity!$S$3:$S$258,0),2)</f>
        <v>138</v>
      </c>
      <c r="IN154">
        <f>INDEX(Capacity!$S$3:$T$258,MATCH(MOD(INDEX(Capacity!$V$3:$W$258,MATCH(INDEX($CF153:$HI153,1,$HN153),Capacity!$V$3:$V$258,0),2)+IN$65,255),Capacity!$S$3:$S$258,0),2)</f>
        <v>82</v>
      </c>
      <c r="IO154">
        <f>INDEX(Capacity!$S$3:$T$258,MATCH(MOD(INDEX(Capacity!$V$3:$W$258,MATCH(INDEX($CF153:$HI153,1,$HN153),Capacity!$V$3:$V$258,0),2)+IO$65,255),Capacity!$S$3:$S$258,0),2)</f>
        <v>132</v>
      </c>
      <c r="IP154">
        <f>INDEX(Capacity!$S$3:$T$258,MATCH(MOD(INDEX(Capacity!$V$3:$W$258,MATCH(INDEX($CF153:$HI153,1,$HN153),Capacity!$V$3:$V$258,0),2)+IP$65,255),Capacity!$S$3:$S$258,0),2)</f>
        <v>242</v>
      </c>
      <c r="IQ154">
        <f>INDEX(Capacity!$S$3:$T$258,MATCH(MOD(INDEX(Capacity!$V$3:$W$258,MATCH(INDEX($CF153:$HI153,1,$HN153),Capacity!$V$3:$V$258,0),2)+IQ$65,255),Capacity!$S$3:$S$258,0),2)</f>
        <v>190</v>
      </c>
    </row>
    <row r="155" spans="83:251" x14ac:dyDescent="0.25">
      <c r="CE155" s="7">
        <f t="shared" si="874"/>
        <v>90</v>
      </c>
      <c r="CF155">
        <f t="shared" si="876"/>
        <v>0</v>
      </c>
      <c r="CG155">
        <f t="shared" si="877"/>
        <v>0</v>
      </c>
      <c r="CH155">
        <f t="shared" si="878"/>
        <v>0</v>
      </c>
      <c r="CI155">
        <f t="shared" si="879"/>
        <v>0</v>
      </c>
      <c r="CJ155">
        <f t="shared" si="880"/>
        <v>0</v>
      </c>
      <c r="CK155">
        <f t="shared" si="881"/>
        <v>0</v>
      </c>
      <c r="CL155">
        <f t="shared" si="882"/>
        <v>0</v>
      </c>
      <c r="CM155">
        <f t="shared" si="883"/>
        <v>0</v>
      </c>
      <c r="CN155">
        <f t="shared" si="884"/>
        <v>0</v>
      </c>
      <c r="CO155">
        <f t="shared" si="885"/>
        <v>0</v>
      </c>
      <c r="CP155">
        <f t="shared" si="886"/>
        <v>0</v>
      </c>
      <c r="CQ155">
        <f t="shared" si="887"/>
        <v>0</v>
      </c>
      <c r="CR155">
        <f t="shared" si="888"/>
        <v>0</v>
      </c>
      <c r="CS155">
        <f t="shared" si="889"/>
        <v>0</v>
      </c>
      <c r="CT155">
        <f t="shared" si="890"/>
        <v>0</v>
      </c>
      <c r="CU155">
        <f t="shared" si="891"/>
        <v>0</v>
      </c>
      <c r="CV155">
        <f t="shared" si="892"/>
        <v>0</v>
      </c>
      <c r="CW155">
        <f t="shared" si="893"/>
        <v>0</v>
      </c>
      <c r="CX155">
        <f t="shared" si="894"/>
        <v>0</v>
      </c>
      <c r="CY155">
        <f t="shared" si="895"/>
        <v>0</v>
      </c>
      <c r="CZ155">
        <f t="shared" si="896"/>
        <v>0</v>
      </c>
      <c r="DA155">
        <f t="shared" si="897"/>
        <v>0</v>
      </c>
      <c r="DB155">
        <f t="shared" si="898"/>
        <v>0</v>
      </c>
      <c r="DC155">
        <f t="shared" si="899"/>
        <v>0</v>
      </c>
      <c r="DD155">
        <f t="shared" si="900"/>
        <v>0</v>
      </c>
      <c r="DE155">
        <f t="shared" si="901"/>
        <v>0</v>
      </c>
      <c r="DF155">
        <f t="shared" si="902"/>
        <v>0</v>
      </c>
      <c r="DG155">
        <f t="shared" si="903"/>
        <v>0</v>
      </c>
      <c r="DH155">
        <f t="shared" si="904"/>
        <v>0</v>
      </c>
      <c r="DI155">
        <f t="shared" si="905"/>
        <v>0</v>
      </c>
      <c r="DJ155">
        <f t="shared" si="906"/>
        <v>0</v>
      </c>
      <c r="DK155">
        <f t="shared" si="907"/>
        <v>0</v>
      </c>
      <c r="DL155">
        <f t="shared" si="908"/>
        <v>0</v>
      </c>
      <c r="DM155">
        <f t="shared" si="909"/>
        <v>0</v>
      </c>
      <c r="DN155">
        <f t="shared" si="910"/>
        <v>0</v>
      </c>
      <c r="DO155">
        <f t="shared" si="911"/>
        <v>0</v>
      </c>
      <c r="DP155">
        <f t="shared" si="912"/>
        <v>0</v>
      </c>
      <c r="DQ155">
        <f t="shared" si="913"/>
        <v>0</v>
      </c>
      <c r="DR155">
        <f t="shared" si="914"/>
        <v>0</v>
      </c>
      <c r="DS155">
        <f t="shared" si="915"/>
        <v>0</v>
      </c>
      <c r="DT155">
        <f t="shared" si="916"/>
        <v>0</v>
      </c>
      <c r="DU155">
        <f t="shared" si="917"/>
        <v>0</v>
      </c>
      <c r="DV155">
        <f t="shared" si="918"/>
        <v>0</v>
      </c>
      <c r="DW155">
        <f t="shared" si="919"/>
        <v>0</v>
      </c>
      <c r="DX155">
        <f t="shared" si="920"/>
        <v>0</v>
      </c>
      <c r="DY155">
        <f t="shared" si="921"/>
        <v>0</v>
      </c>
      <c r="DZ155">
        <f t="shared" si="922"/>
        <v>0</v>
      </c>
      <c r="EA155">
        <f t="shared" si="923"/>
        <v>0</v>
      </c>
      <c r="EB155">
        <f t="shared" si="924"/>
        <v>0</v>
      </c>
      <c r="EC155">
        <f t="shared" si="925"/>
        <v>0</v>
      </c>
      <c r="ED155">
        <f t="shared" si="926"/>
        <v>0</v>
      </c>
      <c r="EE155">
        <f t="shared" si="927"/>
        <v>0</v>
      </c>
      <c r="EF155">
        <f t="shared" si="928"/>
        <v>0</v>
      </c>
      <c r="EG155">
        <f t="shared" si="929"/>
        <v>0</v>
      </c>
      <c r="EH155">
        <f t="shared" si="930"/>
        <v>0</v>
      </c>
      <c r="EI155">
        <f t="shared" si="931"/>
        <v>0</v>
      </c>
      <c r="EJ155">
        <f t="shared" si="932"/>
        <v>0</v>
      </c>
      <c r="EK155">
        <f t="shared" si="933"/>
        <v>0</v>
      </c>
      <c r="EL155">
        <f t="shared" si="934"/>
        <v>0</v>
      </c>
      <c r="EM155">
        <f t="shared" si="935"/>
        <v>0</v>
      </c>
      <c r="EN155">
        <f t="shared" si="936"/>
        <v>0</v>
      </c>
      <c r="EO155">
        <f t="shared" si="937"/>
        <v>0</v>
      </c>
      <c r="EP155">
        <f t="shared" si="938"/>
        <v>0</v>
      </c>
      <c r="EQ155">
        <f t="shared" si="939"/>
        <v>0</v>
      </c>
      <c r="ER155">
        <f t="shared" si="940"/>
        <v>0</v>
      </c>
      <c r="ES155">
        <f t="shared" si="941"/>
        <v>0</v>
      </c>
      <c r="ET155">
        <f t="shared" si="942"/>
        <v>0</v>
      </c>
      <c r="EU155">
        <f t="shared" si="943"/>
        <v>0</v>
      </c>
      <c r="EV155">
        <f t="shared" si="944"/>
        <v>0</v>
      </c>
      <c r="EW155">
        <f t="shared" si="945"/>
        <v>0</v>
      </c>
      <c r="EX155">
        <f t="shared" si="946"/>
        <v>0</v>
      </c>
      <c r="EY155">
        <f t="shared" si="947"/>
        <v>0</v>
      </c>
      <c r="EZ155">
        <f t="shared" si="948"/>
        <v>0</v>
      </c>
      <c r="FA155">
        <f t="shared" si="949"/>
        <v>0</v>
      </c>
      <c r="FB155">
        <f t="shared" si="950"/>
        <v>0</v>
      </c>
      <c r="FC155">
        <f t="shared" si="951"/>
        <v>0</v>
      </c>
      <c r="FD155">
        <f t="shared" si="952"/>
        <v>0</v>
      </c>
      <c r="FE155">
        <f t="shared" si="953"/>
        <v>0</v>
      </c>
      <c r="FF155">
        <f t="shared" si="954"/>
        <v>0</v>
      </c>
      <c r="FG155">
        <f t="shared" si="955"/>
        <v>0</v>
      </c>
      <c r="FH155">
        <f t="shared" si="956"/>
        <v>0</v>
      </c>
      <c r="FI155">
        <f t="shared" si="957"/>
        <v>0</v>
      </c>
      <c r="FJ155">
        <f t="shared" si="958"/>
        <v>0</v>
      </c>
      <c r="FK155">
        <f t="shared" si="959"/>
        <v>0</v>
      </c>
      <c r="FL155">
        <f t="shared" si="960"/>
        <v>0</v>
      </c>
      <c r="FM155">
        <f t="shared" si="961"/>
        <v>0</v>
      </c>
      <c r="FN155">
        <f t="shared" si="962"/>
        <v>0</v>
      </c>
      <c r="FO155">
        <f t="shared" si="963"/>
        <v>0</v>
      </c>
      <c r="FP155">
        <f t="shared" si="964"/>
        <v>0</v>
      </c>
      <c r="FQ155">
        <f t="shared" si="965"/>
        <v>0</v>
      </c>
      <c r="FR155">
        <f t="shared" si="966"/>
        <v>122</v>
      </c>
      <c r="FS155">
        <f t="shared" si="967"/>
        <v>129</v>
      </c>
      <c r="FT155">
        <f t="shared" si="968"/>
        <v>236</v>
      </c>
      <c r="FU155">
        <f t="shared" si="969"/>
        <v>240</v>
      </c>
      <c r="FV155">
        <f t="shared" si="970"/>
        <v>163</v>
      </c>
      <c r="FW155">
        <f t="shared" si="971"/>
        <v>40</v>
      </c>
      <c r="FX155">
        <f t="shared" si="972"/>
        <v>185</v>
      </c>
      <c r="FY155">
        <f t="shared" si="973"/>
        <v>48</v>
      </c>
      <c r="FZ155">
        <f t="shared" si="974"/>
        <v>98</v>
      </c>
      <c r="GA155">
        <f t="shared" si="975"/>
        <v>123</v>
      </c>
      <c r="GB155">
        <f t="shared" si="976"/>
        <v>93</v>
      </c>
      <c r="GC155">
        <f t="shared" si="977"/>
        <v>120</v>
      </c>
      <c r="GD155">
        <f t="shared" si="978"/>
        <v>135</v>
      </c>
      <c r="GE155">
        <f t="shared" si="979"/>
        <v>242</v>
      </c>
      <c r="GF155">
        <f t="shared" si="980"/>
        <v>109</v>
      </c>
      <c r="GG155">
        <f t="shared" si="981"/>
        <v>171</v>
      </c>
      <c r="GH155">
        <f t="shared" si="982"/>
        <v>170</v>
      </c>
      <c r="GI155">
        <f t="shared" si="983"/>
        <v>174</v>
      </c>
      <c r="GJ155">
        <f t="shared" si="984"/>
        <v>3</v>
      </c>
      <c r="GK155">
        <f t="shared" si="985"/>
        <v>27</v>
      </c>
      <c r="GL155">
        <f t="shared" si="986"/>
        <v>150</v>
      </c>
      <c r="GM155">
        <f t="shared" si="987"/>
        <v>49</v>
      </c>
      <c r="GN155">
        <f t="shared" si="988"/>
        <v>35</v>
      </c>
      <c r="GO155">
        <f t="shared" si="989"/>
        <v>124</v>
      </c>
      <c r="GP155">
        <f t="shared" si="990"/>
        <v>121</v>
      </c>
      <c r="GQ155">
        <f t="shared" si="991"/>
        <v>36</v>
      </c>
      <c r="GR155">
        <f t="shared" si="992"/>
        <v>0</v>
      </c>
      <c r="GS155">
        <f t="shared" si="993"/>
        <v>0</v>
      </c>
      <c r="GT155">
        <f t="shared" si="994"/>
        <v>0</v>
      </c>
      <c r="GU155">
        <f t="shared" si="995"/>
        <v>0</v>
      </c>
      <c r="GV155">
        <f t="shared" si="996"/>
        <v>0</v>
      </c>
      <c r="GW155">
        <f t="shared" si="997"/>
        <v>0</v>
      </c>
      <c r="GX155">
        <f t="shared" si="998"/>
        <v>0</v>
      </c>
      <c r="GY155">
        <f t="shared" si="999"/>
        <v>0</v>
      </c>
      <c r="GZ155">
        <f t="shared" si="1000"/>
        <v>0</v>
      </c>
      <c r="HA155">
        <f t="shared" si="1001"/>
        <v>0</v>
      </c>
      <c r="HB155">
        <f t="shared" si="1002"/>
        <v>0</v>
      </c>
      <c r="HC155">
        <f t="shared" si="1003"/>
        <v>0</v>
      </c>
      <c r="HD155">
        <f t="shared" si="1004"/>
        <v>0</v>
      </c>
      <c r="HE155">
        <f t="shared" si="1005"/>
        <v>0</v>
      </c>
      <c r="HF155">
        <f t="shared" si="1006"/>
        <v>0</v>
      </c>
      <c r="HG155">
        <f t="shared" si="1007"/>
        <v>0</v>
      </c>
      <c r="HH155">
        <f t="shared" si="1008"/>
        <v>0</v>
      </c>
      <c r="HI155">
        <f t="shared" si="1009"/>
        <v>0</v>
      </c>
      <c r="HK155" s="59" t="str">
        <f t="shared" si="875"/>
        <v/>
      </c>
      <c r="HN155">
        <f t="shared" si="872"/>
        <v>91</v>
      </c>
      <c r="HO155">
        <f t="shared" si="873"/>
        <v>44</v>
      </c>
      <c r="HQ155">
        <f>INDEX(Capacity!$S$3:$T$258,MATCH(MOD(INDEX(Capacity!$V$3:$W$258,MATCH(INDEX($CF154:$HI154,1,$HN154),Capacity!$V$3:$V$258,0),2)+HQ$65,255),Capacity!$S$3:$S$258,0),2)</f>
        <v>114</v>
      </c>
      <c r="HR155">
        <f>INDEX(Capacity!$S$3:$T$258,MATCH(MOD(INDEX(Capacity!$V$3:$W$258,MATCH(INDEX($CF154:$HI154,1,$HN154),Capacity!$V$3:$V$258,0),2)+HR$65,255),Capacity!$S$3:$S$258,0),2)</f>
        <v>202</v>
      </c>
      <c r="HS155">
        <f>INDEX(Capacity!$S$3:$T$258,MATCH(MOD(INDEX(Capacity!$V$3:$W$258,MATCH(INDEX($CF154:$HI154,1,$HN154),Capacity!$V$3:$V$258,0),2)+HS$65,255),Capacity!$S$3:$S$258,0),2)</f>
        <v>3</v>
      </c>
      <c r="HT155">
        <f>INDEX(Capacity!$S$3:$T$258,MATCH(MOD(INDEX(Capacity!$V$3:$W$258,MATCH(INDEX($CF154:$HI154,1,$HN154),Capacity!$V$3:$V$258,0),2)+HT$65,255),Capacity!$S$3:$S$258,0),2)</f>
        <v>105</v>
      </c>
      <c r="HU155">
        <f>INDEX(Capacity!$S$3:$T$258,MATCH(MOD(INDEX(Capacity!$V$3:$W$258,MATCH(INDEX($CF154:$HI154,1,$HN154),Capacity!$V$3:$V$258,0),2)+HU$65,255),Capacity!$S$3:$S$258,0),2)</f>
        <v>213</v>
      </c>
      <c r="HV155">
        <f>INDEX(Capacity!$S$3:$T$258,MATCH(MOD(INDEX(Capacity!$V$3:$W$258,MATCH(INDEX($CF154:$HI154,1,$HN154),Capacity!$V$3:$V$258,0),2)+HV$65,255),Capacity!$S$3:$S$258,0),2)</f>
        <v>8</v>
      </c>
      <c r="HW155">
        <f>INDEX(Capacity!$S$3:$T$258,MATCH(MOD(INDEX(Capacity!$V$3:$W$258,MATCH(INDEX($CF154:$HI154,1,$HN154),Capacity!$V$3:$V$258,0),2)+HW$65,255),Capacity!$S$3:$S$258,0),2)</f>
        <v>211</v>
      </c>
      <c r="HX155">
        <f>INDEX(Capacity!$S$3:$T$258,MATCH(MOD(INDEX(Capacity!$V$3:$W$258,MATCH(INDEX($CF154:$HI154,1,$HN154),Capacity!$V$3:$V$258,0),2)+HX$65,255),Capacity!$S$3:$S$258,0),2)</f>
        <v>45</v>
      </c>
      <c r="HY155">
        <f>INDEX(Capacity!$S$3:$T$258,MATCH(MOD(INDEX(Capacity!$V$3:$W$258,MATCH(INDEX($CF154:$HI154,1,$HN154),Capacity!$V$3:$V$258,0),2)+HY$65,255),Capacity!$S$3:$S$258,0),2)</f>
        <v>123</v>
      </c>
      <c r="HZ155">
        <f>INDEX(Capacity!$S$3:$T$258,MATCH(MOD(INDEX(Capacity!$V$3:$W$258,MATCH(INDEX($CF154:$HI154,1,$HN154),Capacity!$V$3:$V$258,0),2)+HZ$65,255),Capacity!$S$3:$S$258,0),2)</f>
        <v>193</v>
      </c>
      <c r="IA155">
        <f>INDEX(Capacity!$S$3:$T$258,MATCH(MOD(INDEX(Capacity!$V$3:$W$258,MATCH(INDEX($CF154:$HI154,1,$HN154),Capacity!$V$3:$V$258,0),2)+IA$65,255),Capacity!$S$3:$S$258,0),2)</f>
        <v>34</v>
      </c>
      <c r="IB155">
        <f>INDEX(Capacity!$S$3:$T$258,MATCH(MOD(INDEX(Capacity!$V$3:$W$258,MATCH(INDEX($CF154:$HI154,1,$HN154),Capacity!$V$3:$V$258,0),2)+IB$65,255),Capacity!$S$3:$S$258,0),2)</f>
        <v>232</v>
      </c>
      <c r="IC155">
        <f>INDEX(Capacity!$S$3:$T$258,MATCH(MOD(INDEX(Capacity!$V$3:$W$258,MATCH(INDEX($CF154:$HI154,1,$HN154),Capacity!$V$3:$V$258,0),2)+IC$65,255),Capacity!$S$3:$S$258,0),2)</f>
        <v>196</v>
      </c>
      <c r="ID155">
        <f>INDEX(Capacity!$S$3:$T$258,MATCH(MOD(INDEX(Capacity!$V$3:$W$258,MATCH(INDEX($CF154:$HI154,1,$HN154),Capacity!$V$3:$V$258,0),2)+ID$65,255),Capacity!$S$3:$S$258,0),2)</f>
        <v>190</v>
      </c>
      <c r="IE155">
        <f>INDEX(Capacity!$S$3:$T$258,MATCH(MOD(INDEX(Capacity!$V$3:$W$258,MATCH(INDEX($CF154:$HI154,1,$HN154),Capacity!$V$3:$V$258,0),2)+IE$65,255),Capacity!$S$3:$S$258,0),2)</f>
        <v>81</v>
      </c>
      <c r="IF155">
        <f>INDEX(Capacity!$S$3:$T$258,MATCH(MOD(INDEX(Capacity!$V$3:$W$258,MATCH(INDEX($CF154:$HI154,1,$HN154),Capacity!$V$3:$V$258,0),2)+IF$65,255),Capacity!$S$3:$S$258,0),2)</f>
        <v>111</v>
      </c>
      <c r="IG155">
        <f>INDEX(Capacity!$S$3:$T$258,MATCH(MOD(INDEX(Capacity!$V$3:$W$258,MATCH(INDEX($CF154:$HI154,1,$HN154),Capacity!$V$3:$V$258,0),2)+IG$65,255),Capacity!$S$3:$S$258,0),2)</f>
        <v>227</v>
      </c>
      <c r="IH155">
        <f>INDEX(Capacity!$S$3:$T$258,MATCH(MOD(INDEX(Capacity!$V$3:$W$258,MATCH(INDEX($CF154:$HI154,1,$HN154),Capacity!$V$3:$V$258,0),2)+IH$65,255),Capacity!$S$3:$S$258,0),2)</f>
        <v>77</v>
      </c>
      <c r="II155">
        <f>INDEX(Capacity!$S$3:$T$258,MATCH(MOD(INDEX(Capacity!$V$3:$W$258,MATCH(INDEX($CF154:$HI154,1,$HN154),Capacity!$V$3:$V$258,0),2)+II$65,255),Capacity!$S$3:$S$258,0),2)</f>
        <v>181</v>
      </c>
      <c r="IJ155">
        <f>INDEX(Capacity!$S$3:$T$258,MATCH(MOD(INDEX(Capacity!$V$3:$W$258,MATCH(INDEX($CF154:$HI154,1,$HN154),Capacity!$V$3:$V$258,0),2)+IJ$65,255),Capacity!$S$3:$S$258,0),2)</f>
        <v>252</v>
      </c>
      <c r="IK155">
        <f>INDEX(Capacity!$S$3:$T$258,MATCH(MOD(INDEX(Capacity!$V$3:$W$258,MATCH(INDEX($CF154:$HI154,1,$HN154),Capacity!$V$3:$V$258,0),2)+IK$65,255),Capacity!$S$3:$S$258,0),2)</f>
        <v>4</v>
      </c>
      <c r="IL155">
        <f>INDEX(Capacity!$S$3:$T$258,MATCH(MOD(INDEX(Capacity!$V$3:$W$258,MATCH(INDEX($CF154:$HI154,1,$HN154),Capacity!$V$3:$V$258,0),2)+IL$65,255),Capacity!$S$3:$S$258,0),2)</f>
        <v>224</v>
      </c>
      <c r="IM155">
        <f>INDEX(Capacity!$S$3:$T$258,MATCH(MOD(INDEX(Capacity!$V$3:$W$258,MATCH(INDEX($CF154:$HI154,1,$HN154),Capacity!$V$3:$V$258,0),2)+IM$65,255),Capacity!$S$3:$S$258,0),2)</f>
        <v>204</v>
      </c>
      <c r="IN155">
        <f>INDEX(Capacity!$S$3:$T$258,MATCH(MOD(INDEX(Capacity!$V$3:$W$258,MATCH(INDEX($CF154:$HI154,1,$HN154),Capacity!$V$3:$V$258,0),2)+IN$65,255),Capacity!$S$3:$S$258,0),2)</f>
        <v>40</v>
      </c>
      <c r="IO155">
        <f>INDEX(Capacity!$S$3:$T$258,MATCH(MOD(INDEX(Capacity!$V$3:$W$258,MATCH(INDEX($CF154:$HI154,1,$HN154),Capacity!$V$3:$V$258,0),2)+IO$65,255),Capacity!$S$3:$S$258,0),2)</f>
        <v>193</v>
      </c>
      <c r="IP155">
        <f>INDEX(Capacity!$S$3:$T$258,MATCH(MOD(INDEX(Capacity!$V$3:$W$258,MATCH(INDEX($CF154:$HI154,1,$HN154),Capacity!$V$3:$V$258,0),2)+IP$65,255),Capacity!$S$3:$S$258,0),2)</f>
        <v>199</v>
      </c>
      <c r="IQ155">
        <f>INDEX(Capacity!$S$3:$T$258,MATCH(MOD(INDEX(Capacity!$V$3:$W$258,MATCH(INDEX($CF154:$HI154,1,$HN154),Capacity!$V$3:$V$258,0),2)+IQ$65,255),Capacity!$S$3:$S$258,0),2)</f>
        <v>36</v>
      </c>
    </row>
    <row r="156" spans="83:251" x14ac:dyDescent="0.25">
      <c r="CE156" s="7">
        <f t="shared" si="874"/>
        <v>91</v>
      </c>
      <c r="CF156">
        <f t="shared" si="876"/>
        <v>0</v>
      </c>
      <c r="CG156">
        <f t="shared" si="877"/>
        <v>0</v>
      </c>
      <c r="CH156">
        <f t="shared" si="878"/>
        <v>0</v>
      </c>
      <c r="CI156">
        <f t="shared" si="879"/>
        <v>0</v>
      </c>
      <c r="CJ156">
        <f t="shared" si="880"/>
        <v>0</v>
      </c>
      <c r="CK156">
        <f t="shared" si="881"/>
        <v>0</v>
      </c>
      <c r="CL156">
        <f t="shared" si="882"/>
        <v>0</v>
      </c>
      <c r="CM156">
        <f t="shared" si="883"/>
        <v>0</v>
      </c>
      <c r="CN156">
        <f t="shared" si="884"/>
        <v>0</v>
      </c>
      <c r="CO156">
        <f t="shared" si="885"/>
        <v>0</v>
      </c>
      <c r="CP156">
        <f t="shared" si="886"/>
        <v>0</v>
      </c>
      <c r="CQ156">
        <f t="shared" si="887"/>
        <v>0</v>
      </c>
      <c r="CR156">
        <f t="shared" si="888"/>
        <v>0</v>
      </c>
      <c r="CS156">
        <f t="shared" si="889"/>
        <v>0</v>
      </c>
      <c r="CT156">
        <f t="shared" si="890"/>
        <v>0</v>
      </c>
      <c r="CU156">
        <f t="shared" si="891"/>
        <v>0</v>
      </c>
      <c r="CV156">
        <f t="shared" si="892"/>
        <v>0</v>
      </c>
      <c r="CW156">
        <f t="shared" si="893"/>
        <v>0</v>
      </c>
      <c r="CX156">
        <f t="shared" si="894"/>
        <v>0</v>
      </c>
      <c r="CY156">
        <f t="shared" si="895"/>
        <v>0</v>
      </c>
      <c r="CZ156">
        <f t="shared" si="896"/>
        <v>0</v>
      </c>
      <c r="DA156">
        <f t="shared" si="897"/>
        <v>0</v>
      </c>
      <c r="DB156">
        <f t="shared" si="898"/>
        <v>0</v>
      </c>
      <c r="DC156">
        <f t="shared" si="899"/>
        <v>0</v>
      </c>
      <c r="DD156">
        <f t="shared" si="900"/>
        <v>0</v>
      </c>
      <c r="DE156">
        <f t="shared" si="901"/>
        <v>0</v>
      </c>
      <c r="DF156">
        <f t="shared" si="902"/>
        <v>0</v>
      </c>
      <c r="DG156">
        <f t="shared" si="903"/>
        <v>0</v>
      </c>
      <c r="DH156">
        <f t="shared" si="904"/>
        <v>0</v>
      </c>
      <c r="DI156">
        <f t="shared" si="905"/>
        <v>0</v>
      </c>
      <c r="DJ156">
        <f t="shared" si="906"/>
        <v>0</v>
      </c>
      <c r="DK156">
        <f t="shared" si="907"/>
        <v>0</v>
      </c>
      <c r="DL156">
        <f t="shared" si="908"/>
        <v>0</v>
      </c>
      <c r="DM156">
        <f t="shared" si="909"/>
        <v>0</v>
      </c>
      <c r="DN156">
        <f t="shared" si="910"/>
        <v>0</v>
      </c>
      <c r="DO156">
        <f t="shared" si="911"/>
        <v>0</v>
      </c>
      <c r="DP156">
        <f t="shared" si="912"/>
        <v>0</v>
      </c>
      <c r="DQ156">
        <f t="shared" si="913"/>
        <v>0</v>
      </c>
      <c r="DR156">
        <f t="shared" si="914"/>
        <v>0</v>
      </c>
      <c r="DS156">
        <f t="shared" si="915"/>
        <v>0</v>
      </c>
      <c r="DT156">
        <f t="shared" si="916"/>
        <v>0</v>
      </c>
      <c r="DU156">
        <f t="shared" si="917"/>
        <v>0</v>
      </c>
      <c r="DV156">
        <f t="shared" si="918"/>
        <v>0</v>
      </c>
      <c r="DW156">
        <f t="shared" si="919"/>
        <v>0</v>
      </c>
      <c r="DX156">
        <f t="shared" si="920"/>
        <v>0</v>
      </c>
      <c r="DY156">
        <f t="shared" si="921"/>
        <v>0</v>
      </c>
      <c r="DZ156">
        <f t="shared" si="922"/>
        <v>0</v>
      </c>
      <c r="EA156">
        <f t="shared" si="923"/>
        <v>0</v>
      </c>
      <c r="EB156">
        <f t="shared" si="924"/>
        <v>0</v>
      </c>
      <c r="EC156">
        <f t="shared" si="925"/>
        <v>0</v>
      </c>
      <c r="ED156">
        <f t="shared" si="926"/>
        <v>0</v>
      </c>
      <c r="EE156">
        <f t="shared" si="927"/>
        <v>0</v>
      </c>
      <c r="EF156">
        <f t="shared" si="928"/>
        <v>0</v>
      </c>
      <c r="EG156">
        <f t="shared" si="929"/>
        <v>0</v>
      </c>
      <c r="EH156">
        <f t="shared" si="930"/>
        <v>0</v>
      </c>
      <c r="EI156">
        <f t="shared" si="931"/>
        <v>0</v>
      </c>
      <c r="EJ156">
        <f t="shared" si="932"/>
        <v>0</v>
      </c>
      <c r="EK156">
        <f t="shared" si="933"/>
        <v>0</v>
      </c>
      <c r="EL156">
        <f t="shared" si="934"/>
        <v>0</v>
      </c>
      <c r="EM156">
        <f t="shared" si="935"/>
        <v>0</v>
      </c>
      <c r="EN156">
        <f t="shared" si="936"/>
        <v>0</v>
      </c>
      <c r="EO156">
        <f t="shared" si="937"/>
        <v>0</v>
      </c>
      <c r="EP156">
        <f t="shared" si="938"/>
        <v>0</v>
      </c>
      <c r="EQ156">
        <f t="shared" si="939"/>
        <v>0</v>
      </c>
      <c r="ER156">
        <f t="shared" si="940"/>
        <v>0</v>
      </c>
      <c r="ES156">
        <f t="shared" si="941"/>
        <v>0</v>
      </c>
      <c r="ET156">
        <f t="shared" si="942"/>
        <v>0</v>
      </c>
      <c r="EU156">
        <f t="shared" si="943"/>
        <v>0</v>
      </c>
      <c r="EV156">
        <f t="shared" si="944"/>
        <v>0</v>
      </c>
      <c r="EW156">
        <f t="shared" si="945"/>
        <v>0</v>
      </c>
      <c r="EX156">
        <f t="shared" si="946"/>
        <v>0</v>
      </c>
      <c r="EY156">
        <f t="shared" si="947"/>
        <v>0</v>
      </c>
      <c r="EZ156">
        <f t="shared" si="948"/>
        <v>0</v>
      </c>
      <c r="FA156">
        <f t="shared" si="949"/>
        <v>0</v>
      </c>
      <c r="FB156">
        <f t="shared" si="950"/>
        <v>0</v>
      </c>
      <c r="FC156">
        <f t="shared" si="951"/>
        <v>0</v>
      </c>
      <c r="FD156">
        <f t="shared" si="952"/>
        <v>0</v>
      </c>
      <c r="FE156">
        <f t="shared" si="953"/>
        <v>0</v>
      </c>
      <c r="FF156">
        <f t="shared" si="954"/>
        <v>0</v>
      </c>
      <c r="FG156">
        <f t="shared" si="955"/>
        <v>0</v>
      </c>
      <c r="FH156">
        <f t="shared" si="956"/>
        <v>0</v>
      </c>
      <c r="FI156">
        <f t="shared" si="957"/>
        <v>0</v>
      </c>
      <c r="FJ156">
        <f t="shared" si="958"/>
        <v>0</v>
      </c>
      <c r="FK156">
        <f t="shared" si="959"/>
        <v>0</v>
      </c>
      <c r="FL156">
        <f t="shared" si="960"/>
        <v>0</v>
      </c>
      <c r="FM156">
        <f t="shared" si="961"/>
        <v>0</v>
      </c>
      <c r="FN156">
        <f t="shared" si="962"/>
        <v>0</v>
      </c>
      <c r="FO156">
        <f t="shared" si="963"/>
        <v>0</v>
      </c>
      <c r="FP156">
        <f t="shared" si="964"/>
        <v>0</v>
      </c>
      <c r="FQ156">
        <f t="shared" si="965"/>
        <v>0</v>
      </c>
      <c r="FR156">
        <f t="shared" si="966"/>
        <v>0</v>
      </c>
      <c r="FS156">
        <f t="shared" si="967"/>
        <v>168</v>
      </c>
      <c r="FT156">
        <f t="shared" si="968"/>
        <v>106</v>
      </c>
      <c r="FU156">
        <f t="shared" si="969"/>
        <v>72</v>
      </c>
      <c r="FV156">
        <f t="shared" si="970"/>
        <v>86</v>
      </c>
      <c r="FW156">
        <f t="shared" si="971"/>
        <v>20</v>
      </c>
      <c r="FX156">
        <f t="shared" si="972"/>
        <v>93</v>
      </c>
      <c r="FY156">
        <f t="shared" si="973"/>
        <v>107</v>
      </c>
      <c r="FZ156">
        <f t="shared" si="974"/>
        <v>173</v>
      </c>
      <c r="GA156">
        <f t="shared" si="975"/>
        <v>232</v>
      </c>
      <c r="GB156">
        <f t="shared" si="976"/>
        <v>162</v>
      </c>
      <c r="GC156">
        <f t="shared" si="977"/>
        <v>174</v>
      </c>
      <c r="GD156">
        <f t="shared" si="978"/>
        <v>131</v>
      </c>
      <c r="GE156">
        <f t="shared" si="979"/>
        <v>176</v>
      </c>
      <c r="GF156">
        <f t="shared" si="980"/>
        <v>97</v>
      </c>
      <c r="GG156">
        <f t="shared" si="981"/>
        <v>2</v>
      </c>
      <c r="GH156">
        <f t="shared" si="982"/>
        <v>198</v>
      </c>
      <c r="GI156">
        <f t="shared" si="983"/>
        <v>248</v>
      </c>
      <c r="GJ156">
        <f t="shared" si="984"/>
        <v>251</v>
      </c>
      <c r="GK156">
        <f t="shared" si="985"/>
        <v>171</v>
      </c>
      <c r="GL156">
        <f t="shared" si="986"/>
        <v>136</v>
      </c>
      <c r="GM156">
        <f t="shared" si="987"/>
        <v>219</v>
      </c>
      <c r="GN156">
        <f t="shared" si="988"/>
        <v>27</v>
      </c>
      <c r="GO156">
        <f t="shared" si="989"/>
        <v>176</v>
      </c>
      <c r="GP156">
        <f t="shared" si="990"/>
        <v>234</v>
      </c>
      <c r="GQ156">
        <f t="shared" si="991"/>
        <v>166</v>
      </c>
      <c r="GR156">
        <f t="shared" si="992"/>
        <v>238</v>
      </c>
      <c r="GS156">
        <f t="shared" si="993"/>
        <v>0</v>
      </c>
      <c r="GT156">
        <f t="shared" si="994"/>
        <v>0</v>
      </c>
      <c r="GU156">
        <f t="shared" si="995"/>
        <v>0</v>
      </c>
      <c r="GV156">
        <f t="shared" si="996"/>
        <v>0</v>
      </c>
      <c r="GW156">
        <f t="shared" si="997"/>
        <v>0</v>
      </c>
      <c r="GX156">
        <f t="shared" si="998"/>
        <v>0</v>
      </c>
      <c r="GY156">
        <f t="shared" si="999"/>
        <v>0</v>
      </c>
      <c r="GZ156">
        <f t="shared" si="1000"/>
        <v>0</v>
      </c>
      <c r="HA156">
        <f t="shared" si="1001"/>
        <v>0</v>
      </c>
      <c r="HB156">
        <f t="shared" si="1002"/>
        <v>0</v>
      </c>
      <c r="HC156">
        <f t="shared" si="1003"/>
        <v>0</v>
      </c>
      <c r="HD156">
        <f t="shared" si="1004"/>
        <v>0</v>
      </c>
      <c r="HE156">
        <f t="shared" si="1005"/>
        <v>0</v>
      </c>
      <c r="HF156">
        <f t="shared" si="1006"/>
        <v>0</v>
      </c>
      <c r="HG156">
        <f t="shared" si="1007"/>
        <v>0</v>
      </c>
      <c r="HH156">
        <f t="shared" si="1008"/>
        <v>0</v>
      </c>
      <c r="HI156">
        <f t="shared" si="1009"/>
        <v>0</v>
      </c>
      <c r="HK156" s="59" t="str">
        <f t="shared" si="875"/>
        <v/>
      </c>
      <c r="HN156">
        <f t="shared" si="872"/>
        <v>92</v>
      </c>
      <c r="HO156">
        <f t="shared" si="873"/>
        <v>43</v>
      </c>
      <c r="HQ156">
        <f>INDEX(Capacity!$S$3:$T$258,MATCH(MOD(INDEX(Capacity!$V$3:$W$258,MATCH(INDEX($CF155:$HI155,1,$HN155),Capacity!$V$3:$V$258,0),2)+HQ$65,255),Capacity!$S$3:$S$258,0),2)</f>
        <v>122</v>
      </c>
      <c r="HR156">
        <f>INDEX(Capacity!$S$3:$T$258,MATCH(MOD(INDEX(Capacity!$V$3:$W$258,MATCH(INDEX($CF155:$HI155,1,$HN155),Capacity!$V$3:$V$258,0),2)+HR$65,255),Capacity!$S$3:$S$258,0),2)</f>
        <v>41</v>
      </c>
      <c r="HS156">
        <f>INDEX(Capacity!$S$3:$T$258,MATCH(MOD(INDEX(Capacity!$V$3:$W$258,MATCH(INDEX($CF155:$HI155,1,$HN155),Capacity!$V$3:$V$258,0),2)+HS$65,255),Capacity!$S$3:$S$258,0),2)</f>
        <v>134</v>
      </c>
      <c r="HT156">
        <f>INDEX(Capacity!$S$3:$T$258,MATCH(MOD(INDEX(Capacity!$V$3:$W$258,MATCH(INDEX($CF155:$HI155,1,$HN155),Capacity!$V$3:$V$258,0),2)+HT$65,255),Capacity!$S$3:$S$258,0),2)</f>
        <v>184</v>
      </c>
      <c r="HU156">
        <f>INDEX(Capacity!$S$3:$T$258,MATCH(MOD(INDEX(Capacity!$V$3:$W$258,MATCH(INDEX($CF155:$HI155,1,$HN155),Capacity!$V$3:$V$258,0),2)+HU$65,255),Capacity!$S$3:$S$258,0),2)</f>
        <v>245</v>
      </c>
      <c r="HV156">
        <f>INDEX(Capacity!$S$3:$T$258,MATCH(MOD(INDEX(Capacity!$V$3:$W$258,MATCH(INDEX($CF155:$HI155,1,$HN155),Capacity!$V$3:$V$258,0),2)+HV$65,255),Capacity!$S$3:$S$258,0),2)</f>
        <v>60</v>
      </c>
      <c r="HW156">
        <f>INDEX(Capacity!$S$3:$T$258,MATCH(MOD(INDEX(Capacity!$V$3:$W$258,MATCH(INDEX($CF155:$HI155,1,$HN155),Capacity!$V$3:$V$258,0),2)+HW$65,255),Capacity!$S$3:$S$258,0),2)</f>
        <v>228</v>
      </c>
      <c r="HX156">
        <f>INDEX(Capacity!$S$3:$T$258,MATCH(MOD(INDEX(Capacity!$V$3:$W$258,MATCH(INDEX($CF155:$HI155,1,$HN155),Capacity!$V$3:$V$258,0),2)+HX$65,255),Capacity!$S$3:$S$258,0),2)</f>
        <v>91</v>
      </c>
      <c r="HY156">
        <f>INDEX(Capacity!$S$3:$T$258,MATCH(MOD(INDEX(Capacity!$V$3:$W$258,MATCH(INDEX($CF155:$HI155,1,$HN155),Capacity!$V$3:$V$258,0),2)+HY$65,255),Capacity!$S$3:$S$258,0),2)</f>
        <v>207</v>
      </c>
      <c r="HZ156">
        <f>INDEX(Capacity!$S$3:$T$258,MATCH(MOD(INDEX(Capacity!$V$3:$W$258,MATCH(INDEX($CF155:$HI155,1,$HN155),Capacity!$V$3:$V$258,0),2)+HZ$65,255),Capacity!$S$3:$S$258,0),2)</f>
        <v>147</v>
      </c>
      <c r="IA156">
        <f>INDEX(Capacity!$S$3:$T$258,MATCH(MOD(INDEX(Capacity!$V$3:$W$258,MATCH(INDEX($CF155:$HI155,1,$HN155),Capacity!$V$3:$V$258,0),2)+IA$65,255),Capacity!$S$3:$S$258,0),2)</f>
        <v>255</v>
      </c>
      <c r="IB156">
        <f>INDEX(Capacity!$S$3:$T$258,MATCH(MOD(INDEX(Capacity!$V$3:$W$258,MATCH(INDEX($CF155:$HI155,1,$HN155),Capacity!$V$3:$V$258,0),2)+IB$65,255),Capacity!$S$3:$S$258,0),2)</f>
        <v>214</v>
      </c>
      <c r="IC156">
        <f>INDEX(Capacity!$S$3:$T$258,MATCH(MOD(INDEX(Capacity!$V$3:$W$258,MATCH(INDEX($CF155:$HI155,1,$HN155),Capacity!$V$3:$V$258,0),2)+IC$65,255),Capacity!$S$3:$S$258,0),2)</f>
        <v>4</v>
      </c>
      <c r="ID156">
        <f>INDEX(Capacity!$S$3:$T$258,MATCH(MOD(INDEX(Capacity!$V$3:$W$258,MATCH(INDEX($CF155:$HI155,1,$HN155),Capacity!$V$3:$V$258,0),2)+ID$65,255),Capacity!$S$3:$S$258,0),2)</f>
        <v>66</v>
      </c>
      <c r="IE156">
        <f>INDEX(Capacity!$S$3:$T$258,MATCH(MOD(INDEX(Capacity!$V$3:$W$258,MATCH(INDEX($CF155:$HI155,1,$HN155),Capacity!$V$3:$V$258,0),2)+IE$65,255),Capacity!$S$3:$S$258,0),2)</f>
        <v>12</v>
      </c>
      <c r="IF156">
        <f>INDEX(Capacity!$S$3:$T$258,MATCH(MOD(INDEX(Capacity!$V$3:$W$258,MATCH(INDEX($CF155:$HI155,1,$HN155),Capacity!$V$3:$V$258,0),2)+IF$65,255),Capacity!$S$3:$S$258,0),2)</f>
        <v>169</v>
      </c>
      <c r="IG156">
        <f>INDEX(Capacity!$S$3:$T$258,MATCH(MOD(INDEX(Capacity!$V$3:$W$258,MATCH(INDEX($CF155:$HI155,1,$HN155),Capacity!$V$3:$V$258,0),2)+IG$65,255),Capacity!$S$3:$S$258,0),2)</f>
        <v>108</v>
      </c>
      <c r="IH156">
        <f>INDEX(Capacity!$S$3:$T$258,MATCH(MOD(INDEX(Capacity!$V$3:$W$258,MATCH(INDEX($CF155:$HI155,1,$HN155),Capacity!$V$3:$V$258,0),2)+IH$65,255),Capacity!$S$3:$S$258,0),2)</f>
        <v>86</v>
      </c>
      <c r="II156">
        <f>INDEX(Capacity!$S$3:$T$258,MATCH(MOD(INDEX(Capacity!$V$3:$W$258,MATCH(INDEX($CF155:$HI155,1,$HN155),Capacity!$V$3:$V$258,0),2)+II$65,255),Capacity!$S$3:$S$258,0),2)</f>
        <v>248</v>
      </c>
      <c r="IJ156">
        <f>INDEX(Capacity!$S$3:$T$258,MATCH(MOD(INDEX(Capacity!$V$3:$W$258,MATCH(INDEX($CF155:$HI155,1,$HN155),Capacity!$V$3:$V$258,0),2)+IJ$65,255),Capacity!$S$3:$S$258,0),2)</f>
        <v>176</v>
      </c>
      <c r="IK156">
        <f>INDEX(Capacity!$S$3:$T$258,MATCH(MOD(INDEX(Capacity!$V$3:$W$258,MATCH(INDEX($CF155:$HI155,1,$HN155),Capacity!$V$3:$V$258,0),2)+IK$65,255),Capacity!$S$3:$S$258,0),2)</f>
        <v>30</v>
      </c>
      <c r="IL156">
        <f>INDEX(Capacity!$S$3:$T$258,MATCH(MOD(INDEX(Capacity!$V$3:$W$258,MATCH(INDEX($CF155:$HI155,1,$HN155),Capacity!$V$3:$V$258,0),2)+IL$65,255),Capacity!$S$3:$S$258,0),2)</f>
        <v>234</v>
      </c>
      <c r="IM156">
        <f>INDEX(Capacity!$S$3:$T$258,MATCH(MOD(INDEX(Capacity!$V$3:$W$258,MATCH(INDEX($CF155:$HI155,1,$HN155),Capacity!$V$3:$V$258,0),2)+IM$65,255),Capacity!$S$3:$S$258,0),2)</f>
        <v>56</v>
      </c>
      <c r="IN156">
        <f>INDEX(Capacity!$S$3:$T$258,MATCH(MOD(INDEX(Capacity!$V$3:$W$258,MATCH(INDEX($CF155:$HI155,1,$HN155),Capacity!$V$3:$V$258,0),2)+IN$65,255),Capacity!$S$3:$S$258,0),2)</f>
        <v>204</v>
      </c>
      <c r="IO156">
        <f>INDEX(Capacity!$S$3:$T$258,MATCH(MOD(INDEX(Capacity!$V$3:$W$258,MATCH(INDEX($CF155:$HI155,1,$HN155),Capacity!$V$3:$V$258,0),2)+IO$65,255),Capacity!$S$3:$S$258,0),2)</f>
        <v>147</v>
      </c>
      <c r="IP156">
        <f>INDEX(Capacity!$S$3:$T$258,MATCH(MOD(INDEX(Capacity!$V$3:$W$258,MATCH(INDEX($CF155:$HI155,1,$HN155),Capacity!$V$3:$V$258,0),2)+IP$65,255),Capacity!$S$3:$S$258,0),2)</f>
        <v>130</v>
      </c>
      <c r="IQ156">
        <f>INDEX(Capacity!$S$3:$T$258,MATCH(MOD(INDEX(Capacity!$V$3:$W$258,MATCH(INDEX($CF155:$HI155,1,$HN155),Capacity!$V$3:$V$258,0),2)+IQ$65,255),Capacity!$S$3:$S$258,0),2)</f>
        <v>238</v>
      </c>
    </row>
    <row r="157" spans="83:251" x14ac:dyDescent="0.25">
      <c r="CE157" s="7">
        <f t="shared" si="874"/>
        <v>92</v>
      </c>
      <c r="CF157">
        <f t="shared" si="876"/>
        <v>0</v>
      </c>
      <c r="CG157">
        <f t="shared" si="877"/>
        <v>0</v>
      </c>
      <c r="CH157">
        <f t="shared" si="878"/>
        <v>0</v>
      </c>
      <c r="CI157">
        <f t="shared" si="879"/>
        <v>0</v>
      </c>
      <c r="CJ157">
        <f t="shared" si="880"/>
        <v>0</v>
      </c>
      <c r="CK157">
        <f t="shared" si="881"/>
        <v>0</v>
      </c>
      <c r="CL157">
        <f t="shared" si="882"/>
        <v>0</v>
      </c>
      <c r="CM157">
        <f t="shared" si="883"/>
        <v>0</v>
      </c>
      <c r="CN157">
        <f t="shared" si="884"/>
        <v>0</v>
      </c>
      <c r="CO157">
        <f t="shared" si="885"/>
        <v>0</v>
      </c>
      <c r="CP157">
        <f t="shared" si="886"/>
        <v>0</v>
      </c>
      <c r="CQ157">
        <f t="shared" si="887"/>
        <v>0</v>
      </c>
      <c r="CR157">
        <f t="shared" si="888"/>
        <v>0</v>
      </c>
      <c r="CS157">
        <f t="shared" si="889"/>
        <v>0</v>
      </c>
      <c r="CT157">
        <f t="shared" si="890"/>
        <v>0</v>
      </c>
      <c r="CU157">
        <f t="shared" si="891"/>
        <v>0</v>
      </c>
      <c r="CV157">
        <f t="shared" si="892"/>
        <v>0</v>
      </c>
      <c r="CW157">
        <f t="shared" si="893"/>
        <v>0</v>
      </c>
      <c r="CX157">
        <f t="shared" si="894"/>
        <v>0</v>
      </c>
      <c r="CY157">
        <f t="shared" si="895"/>
        <v>0</v>
      </c>
      <c r="CZ157">
        <f t="shared" si="896"/>
        <v>0</v>
      </c>
      <c r="DA157">
        <f t="shared" si="897"/>
        <v>0</v>
      </c>
      <c r="DB157">
        <f t="shared" si="898"/>
        <v>0</v>
      </c>
      <c r="DC157">
        <f t="shared" si="899"/>
        <v>0</v>
      </c>
      <c r="DD157">
        <f t="shared" si="900"/>
        <v>0</v>
      </c>
      <c r="DE157">
        <f t="shared" si="901"/>
        <v>0</v>
      </c>
      <c r="DF157">
        <f t="shared" si="902"/>
        <v>0</v>
      </c>
      <c r="DG157">
        <f t="shared" si="903"/>
        <v>0</v>
      </c>
      <c r="DH157">
        <f t="shared" si="904"/>
        <v>0</v>
      </c>
      <c r="DI157">
        <f t="shared" si="905"/>
        <v>0</v>
      </c>
      <c r="DJ157">
        <f t="shared" si="906"/>
        <v>0</v>
      </c>
      <c r="DK157">
        <f t="shared" si="907"/>
        <v>0</v>
      </c>
      <c r="DL157">
        <f t="shared" si="908"/>
        <v>0</v>
      </c>
      <c r="DM157">
        <f t="shared" si="909"/>
        <v>0</v>
      </c>
      <c r="DN157">
        <f t="shared" si="910"/>
        <v>0</v>
      </c>
      <c r="DO157">
        <f t="shared" si="911"/>
        <v>0</v>
      </c>
      <c r="DP157">
        <f t="shared" si="912"/>
        <v>0</v>
      </c>
      <c r="DQ157">
        <f t="shared" si="913"/>
        <v>0</v>
      </c>
      <c r="DR157">
        <f t="shared" si="914"/>
        <v>0</v>
      </c>
      <c r="DS157">
        <f t="shared" si="915"/>
        <v>0</v>
      </c>
      <c r="DT157">
        <f t="shared" si="916"/>
        <v>0</v>
      </c>
      <c r="DU157">
        <f t="shared" si="917"/>
        <v>0</v>
      </c>
      <c r="DV157">
        <f t="shared" si="918"/>
        <v>0</v>
      </c>
      <c r="DW157">
        <f t="shared" si="919"/>
        <v>0</v>
      </c>
      <c r="DX157">
        <f t="shared" si="920"/>
        <v>0</v>
      </c>
      <c r="DY157">
        <f t="shared" si="921"/>
        <v>0</v>
      </c>
      <c r="DZ157">
        <f t="shared" si="922"/>
        <v>0</v>
      </c>
      <c r="EA157">
        <f t="shared" si="923"/>
        <v>0</v>
      </c>
      <c r="EB157">
        <f t="shared" si="924"/>
        <v>0</v>
      </c>
      <c r="EC157">
        <f t="shared" si="925"/>
        <v>0</v>
      </c>
      <c r="ED157">
        <f t="shared" si="926"/>
        <v>0</v>
      </c>
      <c r="EE157">
        <f t="shared" si="927"/>
        <v>0</v>
      </c>
      <c r="EF157">
        <f t="shared" si="928"/>
        <v>0</v>
      </c>
      <c r="EG157">
        <f t="shared" si="929"/>
        <v>0</v>
      </c>
      <c r="EH157">
        <f t="shared" si="930"/>
        <v>0</v>
      </c>
      <c r="EI157">
        <f t="shared" si="931"/>
        <v>0</v>
      </c>
      <c r="EJ157">
        <f t="shared" si="932"/>
        <v>0</v>
      </c>
      <c r="EK157">
        <f t="shared" si="933"/>
        <v>0</v>
      </c>
      <c r="EL157">
        <f t="shared" si="934"/>
        <v>0</v>
      </c>
      <c r="EM157">
        <f t="shared" si="935"/>
        <v>0</v>
      </c>
      <c r="EN157">
        <f t="shared" si="936"/>
        <v>0</v>
      </c>
      <c r="EO157">
        <f t="shared" si="937"/>
        <v>0</v>
      </c>
      <c r="EP157">
        <f t="shared" si="938"/>
        <v>0</v>
      </c>
      <c r="EQ157">
        <f t="shared" si="939"/>
        <v>0</v>
      </c>
      <c r="ER157">
        <f t="shared" si="940"/>
        <v>0</v>
      </c>
      <c r="ES157">
        <f t="shared" si="941"/>
        <v>0</v>
      </c>
      <c r="ET157">
        <f t="shared" si="942"/>
        <v>0</v>
      </c>
      <c r="EU157">
        <f t="shared" si="943"/>
        <v>0</v>
      </c>
      <c r="EV157">
        <f t="shared" si="944"/>
        <v>0</v>
      </c>
      <c r="EW157">
        <f t="shared" si="945"/>
        <v>0</v>
      </c>
      <c r="EX157">
        <f t="shared" si="946"/>
        <v>0</v>
      </c>
      <c r="EY157">
        <f t="shared" si="947"/>
        <v>0</v>
      </c>
      <c r="EZ157">
        <f t="shared" si="948"/>
        <v>0</v>
      </c>
      <c r="FA157">
        <f t="shared" si="949"/>
        <v>0</v>
      </c>
      <c r="FB157">
        <f t="shared" si="950"/>
        <v>0</v>
      </c>
      <c r="FC157">
        <f t="shared" si="951"/>
        <v>0</v>
      </c>
      <c r="FD157">
        <f t="shared" si="952"/>
        <v>0</v>
      </c>
      <c r="FE157">
        <f t="shared" si="953"/>
        <v>0</v>
      </c>
      <c r="FF157">
        <f t="shared" si="954"/>
        <v>0</v>
      </c>
      <c r="FG157">
        <f t="shared" si="955"/>
        <v>0</v>
      </c>
      <c r="FH157">
        <f t="shared" si="956"/>
        <v>0</v>
      </c>
      <c r="FI157">
        <f t="shared" si="957"/>
        <v>0</v>
      </c>
      <c r="FJ157">
        <f t="shared" si="958"/>
        <v>0</v>
      </c>
      <c r="FK157">
        <f t="shared" si="959"/>
        <v>0</v>
      </c>
      <c r="FL157">
        <f t="shared" si="960"/>
        <v>0</v>
      </c>
      <c r="FM157">
        <f t="shared" si="961"/>
        <v>0</v>
      </c>
      <c r="FN157">
        <f t="shared" si="962"/>
        <v>0</v>
      </c>
      <c r="FO157">
        <f t="shared" si="963"/>
        <v>0</v>
      </c>
      <c r="FP157">
        <f t="shared" si="964"/>
        <v>0</v>
      </c>
      <c r="FQ157">
        <f t="shared" si="965"/>
        <v>0</v>
      </c>
      <c r="FR157">
        <f t="shared" si="966"/>
        <v>0</v>
      </c>
      <c r="FS157">
        <f t="shared" si="967"/>
        <v>0</v>
      </c>
      <c r="FT157">
        <f t="shared" si="968"/>
        <v>180</v>
      </c>
      <c r="FU157">
        <f t="shared" si="969"/>
        <v>91</v>
      </c>
      <c r="FV157">
        <f t="shared" si="970"/>
        <v>117</v>
      </c>
      <c r="FW157">
        <f t="shared" si="971"/>
        <v>142</v>
      </c>
      <c r="FX157">
        <f t="shared" si="972"/>
        <v>222</v>
      </c>
      <c r="FY157">
        <f t="shared" si="973"/>
        <v>215</v>
      </c>
      <c r="FZ157">
        <f t="shared" si="974"/>
        <v>45</v>
      </c>
      <c r="GA157">
        <f t="shared" si="975"/>
        <v>57</v>
      </c>
      <c r="GB157">
        <f t="shared" si="976"/>
        <v>236</v>
      </c>
      <c r="GC157">
        <f t="shared" si="977"/>
        <v>113</v>
      </c>
      <c r="GD157">
        <f t="shared" si="978"/>
        <v>130</v>
      </c>
      <c r="GE157">
        <f t="shared" si="979"/>
        <v>203</v>
      </c>
      <c r="GF157">
        <f t="shared" si="980"/>
        <v>49</v>
      </c>
      <c r="GG157">
        <f t="shared" si="981"/>
        <v>143</v>
      </c>
      <c r="GH157">
        <f t="shared" si="982"/>
        <v>195</v>
      </c>
      <c r="GI157">
        <f t="shared" si="983"/>
        <v>105</v>
      </c>
      <c r="GJ157">
        <f t="shared" si="984"/>
        <v>33</v>
      </c>
      <c r="GK157">
        <f t="shared" si="985"/>
        <v>107</v>
      </c>
      <c r="GL157">
        <f t="shared" si="986"/>
        <v>93</v>
      </c>
      <c r="GM157">
        <f t="shared" si="987"/>
        <v>20</v>
      </c>
      <c r="GN157">
        <f t="shared" si="988"/>
        <v>153</v>
      </c>
      <c r="GO157">
        <f t="shared" si="989"/>
        <v>72</v>
      </c>
      <c r="GP157">
        <f t="shared" si="990"/>
        <v>95</v>
      </c>
      <c r="GQ157">
        <f t="shared" si="991"/>
        <v>232</v>
      </c>
      <c r="GR157">
        <f t="shared" si="992"/>
        <v>134</v>
      </c>
      <c r="GS157">
        <f t="shared" si="993"/>
        <v>249</v>
      </c>
      <c r="GT157">
        <f t="shared" si="994"/>
        <v>0</v>
      </c>
      <c r="GU157">
        <f t="shared" si="995"/>
        <v>0</v>
      </c>
      <c r="GV157">
        <f t="shared" si="996"/>
        <v>0</v>
      </c>
      <c r="GW157">
        <f t="shared" si="997"/>
        <v>0</v>
      </c>
      <c r="GX157">
        <f t="shared" si="998"/>
        <v>0</v>
      </c>
      <c r="GY157">
        <f t="shared" si="999"/>
        <v>0</v>
      </c>
      <c r="GZ157">
        <f t="shared" si="1000"/>
        <v>0</v>
      </c>
      <c r="HA157">
        <f t="shared" si="1001"/>
        <v>0</v>
      </c>
      <c r="HB157">
        <f t="shared" si="1002"/>
        <v>0</v>
      </c>
      <c r="HC157">
        <f t="shared" si="1003"/>
        <v>0</v>
      </c>
      <c r="HD157">
        <f t="shared" si="1004"/>
        <v>0</v>
      </c>
      <c r="HE157">
        <f t="shared" si="1005"/>
        <v>0</v>
      </c>
      <c r="HF157">
        <f t="shared" si="1006"/>
        <v>0</v>
      </c>
      <c r="HG157">
        <f t="shared" si="1007"/>
        <v>0</v>
      </c>
      <c r="HH157">
        <f t="shared" si="1008"/>
        <v>0</v>
      </c>
      <c r="HI157">
        <f t="shared" si="1009"/>
        <v>0</v>
      </c>
      <c r="HK157" s="59" t="str">
        <f t="shared" si="875"/>
        <v/>
      </c>
      <c r="HN157">
        <f t="shared" si="872"/>
        <v>93</v>
      </c>
      <c r="HO157">
        <f t="shared" si="873"/>
        <v>42</v>
      </c>
      <c r="HQ157">
        <f>INDEX(Capacity!$S$3:$T$258,MATCH(MOD(INDEX(Capacity!$V$3:$W$258,MATCH(INDEX($CF156:$HI156,1,$HN156),Capacity!$V$3:$V$258,0),2)+HQ$65,255),Capacity!$S$3:$S$258,0),2)</f>
        <v>168</v>
      </c>
      <c r="HR157">
        <f>INDEX(Capacity!$S$3:$T$258,MATCH(MOD(INDEX(Capacity!$V$3:$W$258,MATCH(INDEX($CF156:$HI156,1,$HN156),Capacity!$V$3:$V$258,0),2)+HR$65,255),Capacity!$S$3:$S$258,0),2)</f>
        <v>222</v>
      </c>
      <c r="HS157">
        <f>INDEX(Capacity!$S$3:$T$258,MATCH(MOD(INDEX(Capacity!$V$3:$W$258,MATCH(INDEX($CF156:$HI156,1,$HN156),Capacity!$V$3:$V$258,0),2)+HS$65,255),Capacity!$S$3:$S$258,0),2)</f>
        <v>19</v>
      </c>
      <c r="HT157">
        <f>INDEX(Capacity!$S$3:$T$258,MATCH(MOD(INDEX(Capacity!$V$3:$W$258,MATCH(INDEX($CF156:$HI156,1,$HN156),Capacity!$V$3:$V$258,0),2)+HT$65,255),Capacity!$S$3:$S$258,0),2)</f>
        <v>35</v>
      </c>
      <c r="HU157">
        <f>INDEX(Capacity!$S$3:$T$258,MATCH(MOD(INDEX(Capacity!$V$3:$W$258,MATCH(INDEX($CF156:$HI156,1,$HN156),Capacity!$V$3:$V$258,0),2)+HU$65,255),Capacity!$S$3:$S$258,0),2)</f>
        <v>154</v>
      </c>
      <c r="HV157">
        <f>INDEX(Capacity!$S$3:$T$258,MATCH(MOD(INDEX(Capacity!$V$3:$W$258,MATCH(INDEX($CF156:$HI156,1,$HN156),Capacity!$V$3:$V$258,0),2)+HV$65,255),Capacity!$S$3:$S$258,0),2)</f>
        <v>131</v>
      </c>
      <c r="HW157">
        <f>INDEX(Capacity!$S$3:$T$258,MATCH(MOD(INDEX(Capacity!$V$3:$W$258,MATCH(INDEX($CF156:$HI156,1,$HN156),Capacity!$V$3:$V$258,0),2)+HW$65,255),Capacity!$S$3:$S$258,0),2)</f>
        <v>188</v>
      </c>
      <c r="HX157">
        <f>INDEX(Capacity!$S$3:$T$258,MATCH(MOD(INDEX(Capacity!$V$3:$W$258,MATCH(INDEX($CF156:$HI156,1,$HN156),Capacity!$V$3:$V$258,0),2)+HX$65,255),Capacity!$S$3:$S$258,0),2)</f>
        <v>128</v>
      </c>
      <c r="HY157">
        <f>INDEX(Capacity!$S$3:$T$258,MATCH(MOD(INDEX(Capacity!$V$3:$W$258,MATCH(INDEX($CF156:$HI156,1,$HN156),Capacity!$V$3:$V$258,0),2)+HY$65,255),Capacity!$S$3:$S$258,0),2)</f>
        <v>209</v>
      </c>
      <c r="HZ157">
        <f>INDEX(Capacity!$S$3:$T$258,MATCH(MOD(INDEX(Capacity!$V$3:$W$258,MATCH(INDEX($CF156:$HI156,1,$HN156),Capacity!$V$3:$V$258,0),2)+HZ$65,255),Capacity!$S$3:$S$258,0),2)</f>
        <v>78</v>
      </c>
      <c r="IA157">
        <f>INDEX(Capacity!$S$3:$T$258,MATCH(MOD(INDEX(Capacity!$V$3:$W$258,MATCH(INDEX($CF156:$HI156,1,$HN156),Capacity!$V$3:$V$258,0),2)+IA$65,255),Capacity!$S$3:$S$258,0),2)</f>
        <v>223</v>
      </c>
      <c r="IB157">
        <f>INDEX(Capacity!$S$3:$T$258,MATCH(MOD(INDEX(Capacity!$V$3:$W$258,MATCH(INDEX($CF156:$HI156,1,$HN156),Capacity!$V$3:$V$258,0),2)+IB$65,255),Capacity!$S$3:$S$258,0),2)</f>
        <v>1</v>
      </c>
      <c r="IC157">
        <f>INDEX(Capacity!$S$3:$T$258,MATCH(MOD(INDEX(Capacity!$V$3:$W$258,MATCH(INDEX($CF156:$HI156,1,$HN156),Capacity!$V$3:$V$258,0),2)+IC$65,255),Capacity!$S$3:$S$258,0),2)</f>
        <v>123</v>
      </c>
      <c r="ID157">
        <f>INDEX(Capacity!$S$3:$T$258,MATCH(MOD(INDEX(Capacity!$V$3:$W$258,MATCH(INDEX($CF156:$HI156,1,$HN156),Capacity!$V$3:$V$258,0),2)+ID$65,255),Capacity!$S$3:$S$258,0),2)</f>
        <v>80</v>
      </c>
      <c r="IE157">
        <f>INDEX(Capacity!$S$3:$T$258,MATCH(MOD(INDEX(Capacity!$V$3:$W$258,MATCH(INDEX($CF156:$HI156,1,$HN156),Capacity!$V$3:$V$258,0),2)+IE$65,255),Capacity!$S$3:$S$258,0),2)</f>
        <v>141</v>
      </c>
      <c r="IF157">
        <f>INDEX(Capacity!$S$3:$T$258,MATCH(MOD(INDEX(Capacity!$V$3:$W$258,MATCH(INDEX($CF156:$HI156,1,$HN156),Capacity!$V$3:$V$258,0),2)+IF$65,255),Capacity!$S$3:$S$258,0),2)</f>
        <v>5</v>
      </c>
      <c r="IG157">
        <f>INDEX(Capacity!$S$3:$T$258,MATCH(MOD(INDEX(Capacity!$V$3:$W$258,MATCH(INDEX($CF156:$HI156,1,$HN156),Capacity!$V$3:$V$258,0),2)+IG$65,255),Capacity!$S$3:$S$258,0),2)</f>
        <v>145</v>
      </c>
      <c r="IH157">
        <f>INDEX(Capacity!$S$3:$T$258,MATCH(MOD(INDEX(Capacity!$V$3:$W$258,MATCH(INDEX($CF156:$HI156,1,$HN156),Capacity!$V$3:$V$258,0),2)+IH$65,255),Capacity!$S$3:$S$258,0),2)</f>
        <v>218</v>
      </c>
      <c r="II157">
        <f>INDEX(Capacity!$S$3:$T$258,MATCH(MOD(INDEX(Capacity!$V$3:$W$258,MATCH(INDEX($CF156:$HI156,1,$HN156),Capacity!$V$3:$V$258,0),2)+II$65,255),Capacity!$S$3:$S$258,0),2)</f>
        <v>192</v>
      </c>
      <c r="IJ157">
        <f>INDEX(Capacity!$S$3:$T$258,MATCH(MOD(INDEX(Capacity!$V$3:$W$258,MATCH(INDEX($CF156:$HI156,1,$HN156),Capacity!$V$3:$V$258,0),2)+IJ$65,255),Capacity!$S$3:$S$258,0),2)</f>
        <v>213</v>
      </c>
      <c r="IK157">
        <f>INDEX(Capacity!$S$3:$T$258,MATCH(MOD(INDEX(Capacity!$V$3:$W$258,MATCH(INDEX($CF156:$HI156,1,$HN156),Capacity!$V$3:$V$258,0),2)+IK$65,255),Capacity!$S$3:$S$258,0),2)</f>
        <v>207</v>
      </c>
      <c r="IL157">
        <f>INDEX(Capacity!$S$3:$T$258,MATCH(MOD(INDEX(Capacity!$V$3:$W$258,MATCH(INDEX($CF156:$HI156,1,$HN156),Capacity!$V$3:$V$258,0),2)+IL$65,255),Capacity!$S$3:$S$258,0),2)</f>
        <v>130</v>
      </c>
      <c r="IM157">
        <f>INDEX(Capacity!$S$3:$T$258,MATCH(MOD(INDEX(Capacity!$V$3:$W$258,MATCH(INDEX($CF156:$HI156,1,$HN156),Capacity!$V$3:$V$258,0),2)+IM$65,255),Capacity!$S$3:$S$258,0),2)</f>
        <v>248</v>
      </c>
      <c r="IN157">
        <f>INDEX(Capacity!$S$3:$T$258,MATCH(MOD(INDEX(Capacity!$V$3:$W$258,MATCH(INDEX($CF156:$HI156,1,$HN156),Capacity!$V$3:$V$258,0),2)+IN$65,255),Capacity!$S$3:$S$258,0),2)</f>
        <v>181</v>
      </c>
      <c r="IO157">
        <f>INDEX(Capacity!$S$3:$T$258,MATCH(MOD(INDEX(Capacity!$V$3:$W$258,MATCH(INDEX($CF156:$HI156,1,$HN156),Capacity!$V$3:$V$258,0),2)+IO$65,255),Capacity!$S$3:$S$258,0),2)</f>
        <v>78</v>
      </c>
      <c r="IP157">
        <f>INDEX(Capacity!$S$3:$T$258,MATCH(MOD(INDEX(Capacity!$V$3:$W$258,MATCH(INDEX($CF156:$HI156,1,$HN156),Capacity!$V$3:$V$258,0),2)+IP$65,255),Capacity!$S$3:$S$258,0),2)</f>
        <v>104</v>
      </c>
      <c r="IQ157">
        <f>INDEX(Capacity!$S$3:$T$258,MATCH(MOD(INDEX(Capacity!$V$3:$W$258,MATCH(INDEX($CF156:$HI156,1,$HN156),Capacity!$V$3:$V$258,0),2)+IQ$65,255),Capacity!$S$3:$S$258,0),2)</f>
        <v>249</v>
      </c>
    </row>
    <row r="158" spans="83:251" x14ac:dyDescent="0.25">
      <c r="CE158" s="7">
        <f t="shared" si="874"/>
        <v>93</v>
      </c>
      <c r="CF158">
        <f t="shared" si="876"/>
        <v>0</v>
      </c>
      <c r="CG158">
        <f t="shared" si="877"/>
        <v>0</v>
      </c>
      <c r="CH158">
        <f t="shared" si="878"/>
        <v>0</v>
      </c>
      <c r="CI158">
        <f t="shared" si="879"/>
        <v>0</v>
      </c>
      <c r="CJ158">
        <f t="shared" si="880"/>
        <v>0</v>
      </c>
      <c r="CK158">
        <f t="shared" si="881"/>
        <v>0</v>
      </c>
      <c r="CL158">
        <f t="shared" si="882"/>
        <v>0</v>
      </c>
      <c r="CM158">
        <f t="shared" si="883"/>
        <v>0</v>
      </c>
      <c r="CN158">
        <f t="shared" si="884"/>
        <v>0</v>
      </c>
      <c r="CO158">
        <f t="shared" si="885"/>
        <v>0</v>
      </c>
      <c r="CP158">
        <f t="shared" si="886"/>
        <v>0</v>
      </c>
      <c r="CQ158">
        <f t="shared" si="887"/>
        <v>0</v>
      </c>
      <c r="CR158">
        <f t="shared" si="888"/>
        <v>0</v>
      </c>
      <c r="CS158">
        <f t="shared" si="889"/>
        <v>0</v>
      </c>
      <c r="CT158">
        <f t="shared" si="890"/>
        <v>0</v>
      </c>
      <c r="CU158">
        <f t="shared" si="891"/>
        <v>0</v>
      </c>
      <c r="CV158">
        <f t="shared" si="892"/>
        <v>0</v>
      </c>
      <c r="CW158">
        <f t="shared" si="893"/>
        <v>0</v>
      </c>
      <c r="CX158">
        <f t="shared" si="894"/>
        <v>0</v>
      </c>
      <c r="CY158">
        <f t="shared" si="895"/>
        <v>0</v>
      </c>
      <c r="CZ158">
        <f t="shared" si="896"/>
        <v>0</v>
      </c>
      <c r="DA158">
        <f t="shared" si="897"/>
        <v>0</v>
      </c>
      <c r="DB158">
        <f t="shared" si="898"/>
        <v>0</v>
      </c>
      <c r="DC158">
        <f t="shared" si="899"/>
        <v>0</v>
      </c>
      <c r="DD158">
        <f t="shared" si="900"/>
        <v>0</v>
      </c>
      <c r="DE158">
        <f t="shared" si="901"/>
        <v>0</v>
      </c>
      <c r="DF158">
        <f t="shared" si="902"/>
        <v>0</v>
      </c>
      <c r="DG158">
        <f t="shared" si="903"/>
        <v>0</v>
      </c>
      <c r="DH158">
        <f t="shared" si="904"/>
        <v>0</v>
      </c>
      <c r="DI158">
        <f t="shared" si="905"/>
        <v>0</v>
      </c>
      <c r="DJ158">
        <f t="shared" si="906"/>
        <v>0</v>
      </c>
      <c r="DK158">
        <f t="shared" si="907"/>
        <v>0</v>
      </c>
      <c r="DL158">
        <f t="shared" si="908"/>
        <v>0</v>
      </c>
      <c r="DM158">
        <f t="shared" si="909"/>
        <v>0</v>
      </c>
      <c r="DN158">
        <f t="shared" si="910"/>
        <v>0</v>
      </c>
      <c r="DO158">
        <f t="shared" si="911"/>
        <v>0</v>
      </c>
      <c r="DP158">
        <f t="shared" si="912"/>
        <v>0</v>
      </c>
      <c r="DQ158">
        <f t="shared" si="913"/>
        <v>0</v>
      </c>
      <c r="DR158">
        <f t="shared" si="914"/>
        <v>0</v>
      </c>
      <c r="DS158">
        <f t="shared" si="915"/>
        <v>0</v>
      </c>
      <c r="DT158">
        <f t="shared" si="916"/>
        <v>0</v>
      </c>
      <c r="DU158">
        <f t="shared" si="917"/>
        <v>0</v>
      </c>
      <c r="DV158">
        <f t="shared" si="918"/>
        <v>0</v>
      </c>
      <c r="DW158">
        <f t="shared" si="919"/>
        <v>0</v>
      </c>
      <c r="DX158">
        <f t="shared" si="920"/>
        <v>0</v>
      </c>
      <c r="DY158">
        <f t="shared" si="921"/>
        <v>0</v>
      </c>
      <c r="DZ158">
        <f t="shared" si="922"/>
        <v>0</v>
      </c>
      <c r="EA158">
        <f t="shared" si="923"/>
        <v>0</v>
      </c>
      <c r="EB158">
        <f t="shared" si="924"/>
        <v>0</v>
      </c>
      <c r="EC158">
        <f t="shared" si="925"/>
        <v>0</v>
      </c>
      <c r="ED158">
        <f t="shared" si="926"/>
        <v>0</v>
      </c>
      <c r="EE158">
        <f t="shared" si="927"/>
        <v>0</v>
      </c>
      <c r="EF158">
        <f t="shared" si="928"/>
        <v>0</v>
      </c>
      <c r="EG158">
        <f t="shared" si="929"/>
        <v>0</v>
      </c>
      <c r="EH158">
        <f t="shared" si="930"/>
        <v>0</v>
      </c>
      <c r="EI158">
        <f t="shared" si="931"/>
        <v>0</v>
      </c>
      <c r="EJ158">
        <f t="shared" si="932"/>
        <v>0</v>
      </c>
      <c r="EK158">
        <f t="shared" si="933"/>
        <v>0</v>
      </c>
      <c r="EL158">
        <f t="shared" si="934"/>
        <v>0</v>
      </c>
      <c r="EM158">
        <f t="shared" si="935"/>
        <v>0</v>
      </c>
      <c r="EN158">
        <f t="shared" si="936"/>
        <v>0</v>
      </c>
      <c r="EO158">
        <f t="shared" si="937"/>
        <v>0</v>
      </c>
      <c r="EP158">
        <f t="shared" si="938"/>
        <v>0</v>
      </c>
      <c r="EQ158">
        <f t="shared" si="939"/>
        <v>0</v>
      </c>
      <c r="ER158">
        <f t="shared" si="940"/>
        <v>0</v>
      </c>
      <c r="ES158">
        <f t="shared" si="941"/>
        <v>0</v>
      </c>
      <c r="ET158">
        <f t="shared" si="942"/>
        <v>0</v>
      </c>
      <c r="EU158">
        <f t="shared" si="943"/>
        <v>0</v>
      </c>
      <c r="EV158">
        <f t="shared" si="944"/>
        <v>0</v>
      </c>
      <c r="EW158">
        <f t="shared" si="945"/>
        <v>0</v>
      </c>
      <c r="EX158">
        <f t="shared" si="946"/>
        <v>0</v>
      </c>
      <c r="EY158">
        <f t="shared" si="947"/>
        <v>0</v>
      </c>
      <c r="EZ158">
        <f t="shared" si="948"/>
        <v>0</v>
      </c>
      <c r="FA158">
        <f t="shared" si="949"/>
        <v>0</v>
      </c>
      <c r="FB158">
        <f t="shared" si="950"/>
        <v>0</v>
      </c>
      <c r="FC158">
        <f t="shared" si="951"/>
        <v>0</v>
      </c>
      <c r="FD158">
        <f t="shared" si="952"/>
        <v>0</v>
      </c>
      <c r="FE158">
        <f t="shared" si="953"/>
        <v>0</v>
      </c>
      <c r="FF158">
        <f t="shared" si="954"/>
        <v>0</v>
      </c>
      <c r="FG158">
        <f t="shared" si="955"/>
        <v>0</v>
      </c>
      <c r="FH158">
        <f t="shared" si="956"/>
        <v>0</v>
      </c>
      <c r="FI158">
        <f t="shared" si="957"/>
        <v>0</v>
      </c>
      <c r="FJ158">
        <f t="shared" si="958"/>
        <v>0</v>
      </c>
      <c r="FK158">
        <f t="shared" si="959"/>
        <v>0</v>
      </c>
      <c r="FL158">
        <f t="shared" si="960"/>
        <v>0</v>
      </c>
      <c r="FM158">
        <f t="shared" si="961"/>
        <v>0</v>
      </c>
      <c r="FN158">
        <f t="shared" si="962"/>
        <v>0</v>
      </c>
      <c r="FO158">
        <f t="shared" si="963"/>
        <v>0</v>
      </c>
      <c r="FP158">
        <f t="shared" si="964"/>
        <v>0</v>
      </c>
      <c r="FQ158">
        <f t="shared" si="965"/>
        <v>0</v>
      </c>
      <c r="FR158">
        <f t="shared" si="966"/>
        <v>0</v>
      </c>
      <c r="FS158">
        <f t="shared" si="967"/>
        <v>0</v>
      </c>
      <c r="FT158">
        <f t="shared" si="968"/>
        <v>0</v>
      </c>
      <c r="FU158">
        <f t="shared" si="969"/>
        <v>66</v>
      </c>
      <c r="FV158">
        <f t="shared" si="970"/>
        <v>56</v>
      </c>
      <c r="FW158">
        <f t="shared" si="971"/>
        <v>37</v>
      </c>
      <c r="FX158">
        <f t="shared" si="972"/>
        <v>52</v>
      </c>
      <c r="FY158">
        <f t="shared" si="973"/>
        <v>18</v>
      </c>
      <c r="FZ158">
        <f t="shared" si="974"/>
        <v>93</v>
      </c>
      <c r="GA158">
        <f t="shared" si="975"/>
        <v>24</v>
      </c>
      <c r="GB158">
        <f t="shared" si="976"/>
        <v>166</v>
      </c>
      <c r="GC158">
        <f t="shared" si="977"/>
        <v>224</v>
      </c>
      <c r="GD158">
        <f t="shared" si="978"/>
        <v>199</v>
      </c>
      <c r="GE158">
        <f t="shared" si="979"/>
        <v>151</v>
      </c>
      <c r="GF158">
        <f t="shared" si="980"/>
        <v>119</v>
      </c>
      <c r="GG158">
        <f t="shared" si="981"/>
        <v>184</v>
      </c>
      <c r="GH158">
        <f t="shared" si="982"/>
        <v>9</v>
      </c>
      <c r="GI158">
        <f t="shared" si="983"/>
        <v>88</v>
      </c>
      <c r="GJ158">
        <f t="shared" si="984"/>
        <v>245</v>
      </c>
      <c r="GK158">
        <f t="shared" si="985"/>
        <v>31</v>
      </c>
      <c r="GL158">
        <f t="shared" si="986"/>
        <v>226</v>
      </c>
      <c r="GM158">
        <f t="shared" si="987"/>
        <v>51</v>
      </c>
      <c r="GN158">
        <f t="shared" si="988"/>
        <v>117</v>
      </c>
      <c r="GO158">
        <f t="shared" si="989"/>
        <v>209</v>
      </c>
      <c r="GP158">
        <f t="shared" si="990"/>
        <v>220</v>
      </c>
      <c r="GQ158">
        <f t="shared" si="991"/>
        <v>30</v>
      </c>
      <c r="GR158">
        <f t="shared" si="992"/>
        <v>23</v>
      </c>
      <c r="GS158">
        <f t="shared" si="993"/>
        <v>242</v>
      </c>
      <c r="GT158">
        <f t="shared" si="994"/>
        <v>223</v>
      </c>
      <c r="GU158">
        <f t="shared" si="995"/>
        <v>0</v>
      </c>
      <c r="GV158">
        <f t="shared" si="996"/>
        <v>0</v>
      </c>
      <c r="GW158">
        <f t="shared" si="997"/>
        <v>0</v>
      </c>
      <c r="GX158">
        <f t="shared" si="998"/>
        <v>0</v>
      </c>
      <c r="GY158">
        <f t="shared" si="999"/>
        <v>0</v>
      </c>
      <c r="GZ158">
        <f t="shared" si="1000"/>
        <v>0</v>
      </c>
      <c r="HA158">
        <f t="shared" si="1001"/>
        <v>0</v>
      </c>
      <c r="HB158">
        <f t="shared" si="1002"/>
        <v>0</v>
      </c>
      <c r="HC158">
        <f t="shared" si="1003"/>
        <v>0</v>
      </c>
      <c r="HD158">
        <f t="shared" si="1004"/>
        <v>0</v>
      </c>
      <c r="HE158">
        <f t="shared" si="1005"/>
        <v>0</v>
      </c>
      <c r="HF158">
        <f t="shared" si="1006"/>
        <v>0</v>
      </c>
      <c r="HG158">
        <f t="shared" si="1007"/>
        <v>0</v>
      </c>
      <c r="HH158">
        <f t="shared" si="1008"/>
        <v>0</v>
      </c>
      <c r="HI158">
        <f t="shared" si="1009"/>
        <v>0</v>
      </c>
      <c r="HK158" s="59" t="str">
        <f t="shared" si="875"/>
        <v/>
      </c>
      <c r="HN158">
        <f t="shared" si="872"/>
        <v>94</v>
      </c>
      <c r="HO158">
        <f t="shared" si="873"/>
        <v>41</v>
      </c>
      <c r="HQ158">
        <f>INDEX(Capacity!$S$3:$T$258,MATCH(MOD(INDEX(Capacity!$V$3:$W$258,MATCH(INDEX($CF157:$HI157,1,$HN157),Capacity!$V$3:$V$258,0),2)+HQ$65,255),Capacity!$S$3:$S$258,0),2)</f>
        <v>180</v>
      </c>
      <c r="HR158">
        <f>INDEX(Capacity!$S$3:$T$258,MATCH(MOD(INDEX(Capacity!$V$3:$W$258,MATCH(INDEX($CF157:$HI157,1,$HN157),Capacity!$V$3:$V$258,0),2)+HR$65,255),Capacity!$S$3:$S$258,0),2)</f>
        <v>25</v>
      </c>
      <c r="HS158">
        <f>INDEX(Capacity!$S$3:$T$258,MATCH(MOD(INDEX(Capacity!$V$3:$W$258,MATCH(INDEX($CF157:$HI157,1,$HN157),Capacity!$V$3:$V$258,0),2)+HS$65,255),Capacity!$S$3:$S$258,0),2)</f>
        <v>77</v>
      </c>
      <c r="HT158">
        <f>INDEX(Capacity!$S$3:$T$258,MATCH(MOD(INDEX(Capacity!$V$3:$W$258,MATCH(INDEX($CF157:$HI157,1,$HN157),Capacity!$V$3:$V$258,0),2)+HT$65,255),Capacity!$S$3:$S$258,0),2)</f>
        <v>171</v>
      </c>
      <c r="HU158">
        <f>INDEX(Capacity!$S$3:$T$258,MATCH(MOD(INDEX(Capacity!$V$3:$W$258,MATCH(INDEX($CF157:$HI157,1,$HN157),Capacity!$V$3:$V$258,0),2)+HU$65,255),Capacity!$S$3:$S$258,0),2)</f>
        <v>234</v>
      </c>
      <c r="HV158">
        <f>INDEX(Capacity!$S$3:$T$258,MATCH(MOD(INDEX(Capacity!$V$3:$W$258,MATCH(INDEX($CF157:$HI157,1,$HN157),Capacity!$V$3:$V$258,0),2)+HV$65,255),Capacity!$S$3:$S$258,0),2)</f>
        <v>197</v>
      </c>
      <c r="HW158">
        <f>INDEX(Capacity!$S$3:$T$258,MATCH(MOD(INDEX(Capacity!$V$3:$W$258,MATCH(INDEX($CF157:$HI157,1,$HN157),Capacity!$V$3:$V$258,0),2)+HW$65,255),Capacity!$S$3:$S$258,0),2)</f>
        <v>112</v>
      </c>
      <c r="HX158">
        <f>INDEX(Capacity!$S$3:$T$258,MATCH(MOD(INDEX(Capacity!$V$3:$W$258,MATCH(INDEX($CF157:$HI157,1,$HN157),Capacity!$V$3:$V$258,0),2)+HX$65,255),Capacity!$S$3:$S$258,0),2)</f>
        <v>33</v>
      </c>
      <c r="HY158">
        <f>INDEX(Capacity!$S$3:$T$258,MATCH(MOD(INDEX(Capacity!$V$3:$W$258,MATCH(INDEX($CF157:$HI157,1,$HN157),Capacity!$V$3:$V$258,0),2)+HY$65,255),Capacity!$S$3:$S$258,0),2)</f>
        <v>74</v>
      </c>
      <c r="HZ158">
        <f>INDEX(Capacity!$S$3:$T$258,MATCH(MOD(INDEX(Capacity!$V$3:$W$258,MATCH(INDEX($CF157:$HI157,1,$HN157),Capacity!$V$3:$V$258,0),2)+HZ$65,255),Capacity!$S$3:$S$258,0),2)</f>
        <v>145</v>
      </c>
      <c r="IA158">
        <f>INDEX(Capacity!$S$3:$T$258,MATCH(MOD(INDEX(Capacity!$V$3:$W$258,MATCH(INDEX($CF157:$HI157,1,$HN157),Capacity!$V$3:$V$258,0),2)+IA$65,255),Capacity!$S$3:$S$258,0),2)</f>
        <v>69</v>
      </c>
      <c r="IB158">
        <f>INDEX(Capacity!$S$3:$T$258,MATCH(MOD(INDEX(Capacity!$V$3:$W$258,MATCH(INDEX($CF157:$HI157,1,$HN157),Capacity!$V$3:$V$258,0),2)+IB$65,255),Capacity!$S$3:$S$258,0),2)</f>
        <v>92</v>
      </c>
      <c r="IC158">
        <f>INDEX(Capacity!$S$3:$T$258,MATCH(MOD(INDEX(Capacity!$V$3:$W$258,MATCH(INDEX($CF157:$HI157,1,$HN157),Capacity!$V$3:$V$258,0),2)+IC$65,255),Capacity!$S$3:$S$258,0),2)</f>
        <v>70</v>
      </c>
      <c r="ID158">
        <f>INDEX(Capacity!$S$3:$T$258,MATCH(MOD(INDEX(Capacity!$V$3:$W$258,MATCH(INDEX($CF157:$HI157,1,$HN157),Capacity!$V$3:$V$258,0),2)+ID$65,255),Capacity!$S$3:$S$258,0),2)</f>
        <v>55</v>
      </c>
      <c r="IE158">
        <f>INDEX(Capacity!$S$3:$T$258,MATCH(MOD(INDEX(Capacity!$V$3:$W$258,MATCH(INDEX($CF157:$HI157,1,$HN157),Capacity!$V$3:$V$258,0),2)+IE$65,255),Capacity!$S$3:$S$258,0),2)</f>
        <v>202</v>
      </c>
      <c r="IF158">
        <f>INDEX(Capacity!$S$3:$T$258,MATCH(MOD(INDEX(Capacity!$V$3:$W$258,MATCH(INDEX($CF157:$HI157,1,$HN157),Capacity!$V$3:$V$258,0),2)+IF$65,255),Capacity!$S$3:$S$258,0),2)</f>
        <v>49</v>
      </c>
      <c r="IG158">
        <f>INDEX(Capacity!$S$3:$T$258,MATCH(MOD(INDEX(Capacity!$V$3:$W$258,MATCH(INDEX($CF157:$HI157,1,$HN157),Capacity!$V$3:$V$258,0),2)+IG$65,255),Capacity!$S$3:$S$258,0),2)</f>
        <v>212</v>
      </c>
      <c r="IH158">
        <f>INDEX(Capacity!$S$3:$T$258,MATCH(MOD(INDEX(Capacity!$V$3:$W$258,MATCH(INDEX($CF157:$HI157,1,$HN157),Capacity!$V$3:$V$258,0),2)+IH$65,255),Capacity!$S$3:$S$258,0),2)</f>
        <v>116</v>
      </c>
      <c r="II158">
        <f>INDEX(Capacity!$S$3:$T$258,MATCH(MOD(INDEX(Capacity!$V$3:$W$258,MATCH(INDEX($CF157:$HI157,1,$HN157),Capacity!$V$3:$V$258,0),2)+II$65,255),Capacity!$S$3:$S$258,0),2)</f>
        <v>191</v>
      </c>
      <c r="IJ158">
        <f>INDEX(Capacity!$S$3:$T$258,MATCH(MOD(INDEX(Capacity!$V$3:$W$258,MATCH(INDEX($CF157:$HI157,1,$HN157),Capacity!$V$3:$V$258,0),2)+IJ$65,255),Capacity!$S$3:$S$258,0),2)</f>
        <v>39</v>
      </c>
      <c r="IK158">
        <f>INDEX(Capacity!$S$3:$T$258,MATCH(MOD(INDEX(Capacity!$V$3:$W$258,MATCH(INDEX($CF157:$HI157,1,$HN157),Capacity!$V$3:$V$258,0),2)+IK$65,255),Capacity!$S$3:$S$258,0),2)</f>
        <v>236</v>
      </c>
      <c r="IL158">
        <f>INDEX(Capacity!$S$3:$T$258,MATCH(MOD(INDEX(Capacity!$V$3:$W$258,MATCH(INDEX($CF157:$HI157,1,$HN157),Capacity!$V$3:$V$258,0),2)+IL$65,255),Capacity!$S$3:$S$258,0),2)</f>
        <v>153</v>
      </c>
      <c r="IM158">
        <f>INDEX(Capacity!$S$3:$T$258,MATCH(MOD(INDEX(Capacity!$V$3:$W$258,MATCH(INDEX($CF157:$HI157,1,$HN157),Capacity!$V$3:$V$258,0),2)+IM$65,255),Capacity!$S$3:$S$258,0),2)</f>
        <v>131</v>
      </c>
      <c r="IN158">
        <f>INDEX(Capacity!$S$3:$T$258,MATCH(MOD(INDEX(Capacity!$V$3:$W$258,MATCH(INDEX($CF157:$HI157,1,$HN157),Capacity!$V$3:$V$258,0),2)+IN$65,255),Capacity!$S$3:$S$258,0),2)</f>
        <v>246</v>
      </c>
      <c r="IO158">
        <f>INDEX(Capacity!$S$3:$T$258,MATCH(MOD(INDEX(Capacity!$V$3:$W$258,MATCH(INDEX($CF157:$HI157,1,$HN157),Capacity!$V$3:$V$258,0),2)+IO$65,255),Capacity!$S$3:$S$258,0),2)</f>
        <v>145</v>
      </c>
      <c r="IP158">
        <f>INDEX(Capacity!$S$3:$T$258,MATCH(MOD(INDEX(Capacity!$V$3:$W$258,MATCH(INDEX($CF157:$HI157,1,$HN157),Capacity!$V$3:$V$258,0),2)+IP$65,255),Capacity!$S$3:$S$258,0),2)</f>
        <v>11</v>
      </c>
      <c r="IQ158">
        <f>INDEX(Capacity!$S$3:$T$258,MATCH(MOD(INDEX(Capacity!$V$3:$W$258,MATCH(INDEX($CF157:$HI157,1,$HN157),Capacity!$V$3:$V$258,0),2)+IQ$65,255),Capacity!$S$3:$S$258,0),2)</f>
        <v>223</v>
      </c>
    </row>
    <row r="159" spans="83:251" x14ac:dyDescent="0.25">
      <c r="CE159" s="7">
        <f t="shared" si="874"/>
        <v>94</v>
      </c>
      <c r="CF159">
        <f t="shared" si="876"/>
        <v>0</v>
      </c>
      <c r="CG159">
        <f t="shared" si="877"/>
        <v>0</v>
      </c>
      <c r="CH159">
        <f t="shared" si="878"/>
        <v>0</v>
      </c>
      <c r="CI159">
        <f t="shared" si="879"/>
        <v>0</v>
      </c>
      <c r="CJ159">
        <f t="shared" si="880"/>
        <v>0</v>
      </c>
      <c r="CK159">
        <f t="shared" si="881"/>
        <v>0</v>
      </c>
      <c r="CL159">
        <f t="shared" si="882"/>
        <v>0</v>
      </c>
      <c r="CM159">
        <f t="shared" si="883"/>
        <v>0</v>
      </c>
      <c r="CN159">
        <f t="shared" si="884"/>
        <v>0</v>
      </c>
      <c r="CO159">
        <f t="shared" si="885"/>
        <v>0</v>
      </c>
      <c r="CP159">
        <f t="shared" si="886"/>
        <v>0</v>
      </c>
      <c r="CQ159">
        <f t="shared" si="887"/>
        <v>0</v>
      </c>
      <c r="CR159">
        <f t="shared" si="888"/>
        <v>0</v>
      </c>
      <c r="CS159">
        <f t="shared" si="889"/>
        <v>0</v>
      </c>
      <c r="CT159">
        <f t="shared" si="890"/>
        <v>0</v>
      </c>
      <c r="CU159">
        <f t="shared" si="891"/>
        <v>0</v>
      </c>
      <c r="CV159">
        <f t="shared" si="892"/>
        <v>0</v>
      </c>
      <c r="CW159">
        <f t="shared" si="893"/>
        <v>0</v>
      </c>
      <c r="CX159">
        <f t="shared" si="894"/>
        <v>0</v>
      </c>
      <c r="CY159">
        <f t="shared" si="895"/>
        <v>0</v>
      </c>
      <c r="CZ159">
        <f t="shared" si="896"/>
        <v>0</v>
      </c>
      <c r="DA159">
        <f t="shared" si="897"/>
        <v>0</v>
      </c>
      <c r="DB159">
        <f t="shared" si="898"/>
        <v>0</v>
      </c>
      <c r="DC159">
        <f t="shared" si="899"/>
        <v>0</v>
      </c>
      <c r="DD159">
        <f t="shared" si="900"/>
        <v>0</v>
      </c>
      <c r="DE159">
        <f t="shared" si="901"/>
        <v>0</v>
      </c>
      <c r="DF159">
        <f t="shared" si="902"/>
        <v>0</v>
      </c>
      <c r="DG159">
        <f t="shared" si="903"/>
        <v>0</v>
      </c>
      <c r="DH159">
        <f t="shared" si="904"/>
        <v>0</v>
      </c>
      <c r="DI159">
        <f t="shared" si="905"/>
        <v>0</v>
      </c>
      <c r="DJ159">
        <f t="shared" si="906"/>
        <v>0</v>
      </c>
      <c r="DK159">
        <f t="shared" si="907"/>
        <v>0</v>
      </c>
      <c r="DL159">
        <f t="shared" si="908"/>
        <v>0</v>
      </c>
      <c r="DM159">
        <f t="shared" si="909"/>
        <v>0</v>
      </c>
      <c r="DN159">
        <f t="shared" si="910"/>
        <v>0</v>
      </c>
      <c r="DO159">
        <f t="shared" si="911"/>
        <v>0</v>
      </c>
      <c r="DP159">
        <f t="shared" si="912"/>
        <v>0</v>
      </c>
      <c r="DQ159">
        <f t="shared" si="913"/>
        <v>0</v>
      </c>
      <c r="DR159">
        <f t="shared" si="914"/>
        <v>0</v>
      </c>
      <c r="DS159">
        <f t="shared" si="915"/>
        <v>0</v>
      </c>
      <c r="DT159">
        <f t="shared" si="916"/>
        <v>0</v>
      </c>
      <c r="DU159">
        <f t="shared" si="917"/>
        <v>0</v>
      </c>
      <c r="DV159">
        <f t="shared" si="918"/>
        <v>0</v>
      </c>
      <c r="DW159">
        <f t="shared" si="919"/>
        <v>0</v>
      </c>
      <c r="DX159">
        <f t="shared" si="920"/>
        <v>0</v>
      </c>
      <c r="DY159">
        <f t="shared" si="921"/>
        <v>0</v>
      </c>
      <c r="DZ159">
        <f t="shared" si="922"/>
        <v>0</v>
      </c>
      <c r="EA159">
        <f t="shared" si="923"/>
        <v>0</v>
      </c>
      <c r="EB159">
        <f t="shared" si="924"/>
        <v>0</v>
      </c>
      <c r="EC159">
        <f t="shared" si="925"/>
        <v>0</v>
      </c>
      <c r="ED159">
        <f t="shared" si="926"/>
        <v>0</v>
      </c>
      <c r="EE159">
        <f t="shared" si="927"/>
        <v>0</v>
      </c>
      <c r="EF159">
        <f t="shared" si="928"/>
        <v>0</v>
      </c>
      <c r="EG159">
        <f t="shared" si="929"/>
        <v>0</v>
      </c>
      <c r="EH159">
        <f t="shared" si="930"/>
        <v>0</v>
      </c>
      <c r="EI159">
        <f t="shared" si="931"/>
        <v>0</v>
      </c>
      <c r="EJ159">
        <f t="shared" si="932"/>
        <v>0</v>
      </c>
      <c r="EK159">
        <f t="shared" si="933"/>
        <v>0</v>
      </c>
      <c r="EL159">
        <f t="shared" si="934"/>
        <v>0</v>
      </c>
      <c r="EM159">
        <f t="shared" si="935"/>
        <v>0</v>
      </c>
      <c r="EN159">
        <f t="shared" si="936"/>
        <v>0</v>
      </c>
      <c r="EO159">
        <f t="shared" si="937"/>
        <v>0</v>
      </c>
      <c r="EP159">
        <f t="shared" si="938"/>
        <v>0</v>
      </c>
      <c r="EQ159">
        <f t="shared" si="939"/>
        <v>0</v>
      </c>
      <c r="ER159">
        <f t="shared" si="940"/>
        <v>0</v>
      </c>
      <c r="ES159">
        <f t="shared" si="941"/>
        <v>0</v>
      </c>
      <c r="ET159">
        <f t="shared" si="942"/>
        <v>0</v>
      </c>
      <c r="EU159">
        <f t="shared" si="943"/>
        <v>0</v>
      </c>
      <c r="EV159">
        <f t="shared" si="944"/>
        <v>0</v>
      </c>
      <c r="EW159">
        <f t="shared" si="945"/>
        <v>0</v>
      </c>
      <c r="EX159">
        <f t="shared" si="946"/>
        <v>0</v>
      </c>
      <c r="EY159">
        <f t="shared" si="947"/>
        <v>0</v>
      </c>
      <c r="EZ159">
        <f t="shared" si="948"/>
        <v>0</v>
      </c>
      <c r="FA159">
        <f t="shared" si="949"/>
        <v>0</v>
      </c>
      <c r="FB159">
        <f t="shared" si="950"/>
        <v>0</v>
      </c>
      <c r="FC159">
        <f t="shared" si="951"/>
        <v>0</v>
      </c>
      <c r="FD159">
        <f t="shared" si="952"/>
        <v>0</v>
      </c>
      <c r="FE159">
        <f t="shared" si="953"/>
        <v>0</v>
      </c>
      <c r="FF159">
        <f t="shared" si="954"/>
        <v>0</v>
      </c>
      <c r="FG159">
        <f t="shared" si="955"/>
        <v>0</v>
      </c>
      <c r="FH159">
        <f t="shared" si="956"/>
        <v>0</v>
      </c>
      <c r="FI159">
        <f t="shared" si="957"/>
        <v>0</v>
      </c>
      <c r="FJ159">
        <f t="shared" si="958"/>
        <v>0</v>
      </c>
      <c r="FK159">
        <f t="shared" si="959"/>
        <v>0</v>
      </c>
      <c r="FL159">
        <f t="shared" si="960"/>
        <v>0</v>
      </c>
      <c r="FM159">
        <f t="shared" si="961"/>
        <v>0</v>
      </c>
      <c r="FN159">
        <f t="shared" si="962"/>
        <v>0</v>
      </c>
      <c r="FO159">
        <f t="shared" si="963"/>
        <v>0</v>
      </c>
      <c r="FP159">
        <f t="shared" si="964"/>
        <v>0</v>
      </c>
      <c r="FQ159">
        <f t="shared" si="965"/>
        <v>0</v>
      </c>
      <c r="FR159">
        <f t="shared" si="966"/>
        <v>0</v>
      </c>
      <c r="FS159">
        <f t="shared" si="967"/>
        <v>0</v>
      </c>
      <c r="FT159">
        <f t="shared" si="968"/>
        <v>0</v>
      </c>
      <c r="FU159">
        <f t="shared" si="969"/>
        <v>0</v>
      </c>
      <c r="FV159">
        <f t="shared" si="970"/>
        <v>130</v>
      </c>
      <c r="FW159">
        <f t="shared" si="971"/>
        <v>31</v>
      </c>
      <c r="FX159">
        <f t="shared" si="972"/>
        <v>129</v>
      </c>
      <c r="FY159">
        <f t="shared" si="973"/>
        <v>7</v>
      </c>
      <c r="FZ159">
        <f t="shared" si="974"/>
        <v>237</v>
      </c>
      <c r="GA159">
        <f t="shared" si="975"/>
        <v>121</v>
      </c>
      <c r="GB159">
        <f t="shared" si="976"/>
        <v>162</v>
      </c>
      <c r="GC159">
        <f t="shared" si="977"/>
        <v>4</v>
      </c>
      <c r="GD159">
        <f t="shared" si="978"/>
        <v>247</v>
      </c>
      <c r="GE159">
        <f t="shared" si="979"/>
        <v>65</v>
      </c>
      <c r="GF159">
        <f t="shared" si="980"/>
        <v>27</v>
      </c>
      <c r="GG159">
        <f t="shared" si="981"/>
        <v>198</v>
      </c>
      <c r="GH159">
        <f t="shared" si="982"/>
        <v>133</v>
      </c>
      <c r="GI159">
        <f t="shared" si="983"/>
        <v>218</v>
      </c>
      <c r="GJ159">
        <f t="shared" si="984"/>
        <v>52</v>
      </c>
      <c r="GK159">
        <f t="shared" si="985"/>
        <v>249</v>
      </c>
      <c r="GL159">
        <f t="shared" si="986"/>
        <v>245</v>
      </c>
      <c r="GM159">
        <f t="shared" si="987"/>
        <v>53</v>
      </c>
      <c r="GN159">
        <f t="shared" si="988"/>
        <v>60</v>
      </c>
      <c r="GO159">
        <f t="shared" si="989"/>
        <v>137</v>
      </c>
      <c r="GP159">
        <f t="shared" si="990"/>
        <v>0</v>
      </c>
      <c r="GQ159">
        <f t="shared" si="991"/>
        <v>208</v>
      </c>
      <c r="GR159">
        <f t="shared" si="992"/>
        <v>93</v>
      </c>
      <c r="GS159">
        <f t="shared" si="993"/>
        <v>194</v>
      </c>
      <c r="GT159">
        <f t="shared" si="994"/>
        <v>155</v>
      </c>
      <c r="GU159">
        <f t="shared" si="995"/>
        <v>162</v>
      </c>
      <c r="GV159">
        <f t="shared" si="996"/>
        <v>0</v>
      </c>
      <c r="GW159">
        <f t="shared" si="997"/>
        <v>0</v>
      </c>
      <c r="GX159">
        <f t="shared" si="998"/>
        <v>0</v>
      </c>
      <c r="GY159">
        <f t="shared" si="999"/>
        <v>0</v>
      </c>
      <c r="GZ159">
        <f t="shared" si="1000"/>
        <v>0</v>
      </c>
      <c r="HA159">
        <f t="shared" si="1001"/>
        <v>0</v>
      </c>
      <c r="HB159">
        <f t="shared" si="1002"/>
        <v>0</v>
      </c>
      <c r="HC159">
        <f t="shared" si="1003"/>
        <v>0</v>
      </c>
      <c r="HD159">
        <f t="shared" si="1004"/>
        <v>0</v>
      </c>
      <c r="HE159">
        <f t="shared" si="1005"/>
        <v>0</v>
      </c>
      <c r="HF159">
        <f t="shared" si="1006"/>
        <v>0</v>
      </c>
      <c r="HG159">
        <f t="shared" si="1007"/>
        <v>0</v>
      </c>
      <c r="HH159">
        <f t="shared" si="1008"/>
        <v>0</v>
      </c>
      <c r="HI159">
        <f t="shared" si="1009"/>
        <v>0</v>
      </c>
      <c r="HK159" s="59" t="str">
        <f t="shared" si="875"/>
        <v/>
      </c>
      <c r="HN159">
        <f t="shared" si="872"/>
        <v>95</v>
      </c>
      <c r="HO159">
        <f t="shared" si="873"/>
        <v>40</v>
      </c>
      <c r="HQ159">
        <f>INDEX(Capacity!$S$3:$T$258,MATCH(MOD(INDEX(Capacity!$V$3:$W$258,MATCH(INDEX($CF158:$HI158,1,$HN158),Capacity!$V$3:$V$258,0),2)+HQ$65,255),Capacity!$S$3:$S$258,0),2)</f>
        <v>66</v>
      </c>
      <c r="HR159">
        <f>INDEX(Capacity!$S$3:$T$258,MATCH(MOD(INDEX(Capacity!$V$3:$W$258,MATCH(INDEX($CF158:$HI158,1,$HN158),Capacity!$V$3:$V$258,0),2)+HR$65,255),Capacity!$S$3:$S$258,0),2)</f>
        <v>186</v>
      </c>
      <c r="HS159">
        <f>INDEX(Capacity!$S$3:$T$258,MATCH(MOD(INDEX(Capacity!$V$3:$W$258,MATCH(INDEX($CF158:$HI158,1,$HN158),Capacity!$V$3:$V$258,0),2)+HS$65,255),Capacity!$S$3:$S$258,0),2)</f>
        <v>58</v>
      </c>
      <c r="HT159">
        <f>INDEX(Capacity!$S$3:$T$258,MATCH(MOD(INDEX(Capacity!$V$3:$W$258,MATCH(INDEX($CF158:$HI158,1,$HN158),Capacity!$V$3:$V$258,0),2)+HT$65,255),Capacity!$S$3:$S$258,0),2)</f>
        <v>181</v>
      </c>
      <c r="HU159">
        <f>INDEX(Capacity!$S$3:$T$258,MATCH(MOD(INDEX(Capacity!$V$3:$W$258,MATCH(INDEX($CF158:$HI158,1,$HN158),Capacity!$V$3:$V$258,0),2)+HU$65,255),Capacity!$S$3:$S$258,0),2)</f>
        <v>21</v>
      </c>
      <c r="HV159">
        <f>INDEX(Capacity!$S$3:$T$258,MATCH(MOD(INDEX(Capacity!$V$3:$W$258,MATCH(INDEX($CF158:$HI158,1,$HN158),Capacity!$V$3:$V$258,0),2)+HV$65,255),Capacity!$S$3:$S$258,0),2)</f>
        <v>176</v>
      </c>
      <c r="HW159">
        <f>INDEX(Capacity!$S$3:$T$258,MATCH(MOD(INDEX(Capacity!$V$3:$W$258,MATCH(INDEX($CF158:$HI158,1,$HN158),Capacity!$V$3:$V$258,0),2)+HW$65,255),Capacity!$S$3:$S$258,0),2)</f>
        <v>97</v>
      </c>
      <c r="HX159">
        <f>INDEX(Capacity!$S$3:$T$258,MATCH(MOD(INDEX(Capacity!$V$3:$W$258,MATCH(INDEX($CF158:$HI158,1,$HN158),Capacity!$V$3:$V$258,0),2)+HX$65,255),Capacity!$S$3:$S$258,0),2)</f>
        <v>4</v>
      </c>
      <c r="HY159">
        <f>INDEX(Capacity!$S$3:$T$258,MATCH(MOD(INDEX(Capacity!$V$3:$W$258,MATCH(INDEX($CF158:$HI158,1,$HN158),Capacity!$V$3:$V$258,0),2)+HY$65,255),Capacity!$S$3:$S$258,0),2)</f>
        <v>228</v>
      </c>
      <c r="HZ159">
        <f>INDEX(Capacity!$S$3:$T$258,MATCH(MOD(INDEX(Capacity!$V$3:$W$258,MATCH(INDEX($CF158:$HI158,1,$HN158),Capacity!$V$3:$V$258,0),2)+HZ$65,255),Capacity!$S$3:$S$258,0),2)</f>
        <v>48</v>
      </c>
      <c r="IA159">
        <f>INDEX(Capacity!$S$3:$T$258,MATCH(MOD(INDEX(Capacity!$V$3:$W$258,MATCH(INDEX($CF158:$HI158,1,$HN158),Capacity!$V$3:$V$258,0),2)+IA$65,255),Capacity!$S$3:$S$258,0),2)</f>
        <v>214</v>
      </c>
      <c r="IB159">
        <f>INDEX(Capacity!$S$3:$T$258,MATCH(MOD(INDEX(Capacity!$V$3:$W$258,MATCH(INDEX($CF158:$HI158,1,$HN158),Capacity!$V$3:$V$258,0),2)+IB$65,255),Capacity!$S$3:$S$258,0),2)</f>
        <v>108</v>
      </c>
      <c r="IC159">
        <f>INDEX(Capacity!$S$3:$T$258,MATCH(MOD(INDEX(Capacity!$V$3:$W$258,MATCH(INDEX($CF158:$HI158,1,$HN158),Capacity!$V$3:$V$258,0),2)+IC$65,255),Capacity!$S$3:$S$258,0),2)</f>
        <v>126</v>
      </c>
      <c r="ID159">
        <f>INDEX(Capacity!$S$3:$T$258,MATCH(MOD(INDEX(Capacity!$V$3:$W$258,MATCH(INDEX($CF158:$HI158,1,$HN158),Capacity!$V$3:$V$258,0),2)+ID$65,255),Capacity!$S$3:$S$258,0),2)</f>
        <v>140</v>
      </c>
      <c r="IE159">
        <f>INDEX(Capacity!$S$3:$T$258,MATCH(MOD(INDEX(Capacity!$V$3:$W$258,MATCH(INDEX($CF158:$HI158,1,$HN158),Capacity!$V$3:$V$258,0),2)+IE$65,255),Capacity!$S$3:$S$258,0),2)</f>
        <v>130</v>
      </c>
      <c r="IF159">
        <f>INDEX(Capacity!$S$3:$T$258,MATCH(MOD(INDEX(Capacity!$V$3:$W$258,MATCH(INDEX($CF158:$HI158,1,$HN158),Capacity!$V$3:$V$258,0),2)+IF$65,255),Capacity!$S$3:$S$258,0),2)</f>
        <v>193</v>
      </c>
      <c r="IG159">
        <f>INDEX(Capacity!$S$3:$T$258,MATCH(MOD(INDEX(Capacity!$V$3:$W$258,MATCH(INDEX($CF158:$HI158,1,$HN158),Capacity!$V$3:$V$258,0),2)+IG$65,255),Capacity!$S$3:$S$258,0),2)</f>
        <v>230</v>
      </c>
      <c r="IH159">
        <f>INDEX(Capacity!$S$3:$T$258,MATCH(MOD(INDEX(Capacity!$V$3:$W$258,MATCH(INDEX($CF158:$HI158,1,$HN158),Capacity!$V$3:$V$258,0),2)+IH$65,255),Capacity!$S$3:$S$258,0),2)</f>
        <v>23</v>
      </c>
      <c r="II159">
        <f>INDEX(Capacity!$S$3:$T$258,MATCH(MOD(INDEX(Capacity!$V$3:$W$258,MATCH(INDEX($CF158:$HI158,1,$HN158),Capacity!$V$3:$V$258,0),2)+II$65,255),Capacity!$S$3:$S$258,0),2)</f>
        <v>6</v>
      </c>
      <c r="IJ159">
        <f>INDEX(Capacity!$S$3:$T$258,MATCH(MOD(INDEX(Capacity!$V$3:$W$258,MATCH(INDEX($CF158:$HI158,1,$HN158),Capacity!$V$3:$V$258,0),2)+IJ$65,255),Capacity!$S$3:$S$258,0),2)</f>
        <v>73</v>
      </c>
      <c r="IK159">
        <f>INDEX(Capacity!$S$3:$T$258,MATCH(MOD(INDEX(Capacity!$V$3:$W$258,MATCH(INDEX($CF158:$HI158,1,$HN158),Capacity!$V$3:$V$258,0),2)+IK$65,255),Capacity!$S$3:$S$258,0),2)</f>
        <v>88</v>
      </c>
      <c r="IL159">
        <f>INDEX(Capacity!$S$3:$T$258,MATCH(MOD(INDEX(Capacity!$V$3:$W$258,MATCH(INDEX($CF158:$HI158,1,$HN158),Capacity!$V$3:$V$258,0),2)+IL$65,255),Capacity!$S$3:$S$258,0),2)</f>
        <v>220</v>
      </c>
      <c r="IM159">
        <f>INDEX(Capacity!$S$3:$T$258,MATCH(MOD(INDEX(Capacity!$V$3:$W$258,MATCH(INDEX($CF158:$HI158,1,$HN158),Capacity!$V$3:$V$258,0),2)+IM$65,255),Capacity!$S$3:$S$258,0),2)</f>
        <v>206</v>
      </c>
      <c r="IN159">
        <f>INDEX(Capacity!$S$3:$T$258,MATCH(MOD(INDEX(Capacity!$V$3:$W$258,MATCH(INDEX($CF158:$HI158,1,$HN158),Capacity!$V$3:$V$258,0),2)+IN$65,255),Capacity!$S$3:$S$258,0),2)</f>
        <v>74</v>
      </c>
      <c r="IO159">
        <f>INDEX(Capacity!$S$3:$T$258,MATCH(MOD(INDEX(Capacity!$V$3:$W$258,MATCH(INDEX($CF158:$HI158,1,$HN158),Capacity!$V$3:$V$258,0),2)+IO$65,255),Capacity!$S$3:$S$258,0),2)</f>
        <v>48</v>
      </c>
      <c r="IP159">
        <f>INDEX(Capacity!$S$3:$T$258,MATCH(MOD(INDEX(Capacity!$V$3:$W$258,MATCH(INDEX($CF158:$HI158,1,$HN158),Capacity!$V$3:$V$258,0),2)+IP$65,255),Capacity!$S$3:$S$258,0),2)</f>
        <v>68</v>
      </c>
      <c r="IQ159">
        <f>INDEX(Capacity!$S$3:$T$258,MATCH(MOD(INDEX(Capacity!$V$3:$W$258,MATCH(INDEX($CF158:$HI158,1,$HN158),Capacity!$V$3:$V$258,0),2)+IQ$65,255),Capacity!$S$3:$S$258,0),2)</f>
        <v>162</v>
      </c>
    </row>
    <row r="160" spans="83:251" x14ac:dyDescent="0.25">
      <c r="CE160" s="7">
        <f t="shared" si="874"/>
        <v>95</v>
      </c>
      <c r="CF160">
        <f t="shared" si="876"/>
        <v>0</v>
      </c>
      <c r="CG160">
        <f t="shared" si="877"/>
        <v>0</v>
      </c>
      <c r="CH160">
        <f t="shared" si="878"/>
        <v>0</v>
      </c>
      <c r="CI160">
        <f t="shared" si="879"/>
        <v>0</v>
      </c>
      <c r="CJ160">
        <f t="shared" si="880"/>
        <v>0</v>
      </c>
      <c r="CK160">
        <f t="shared" si="881"/>
        <v>0</v>
      </c>
      <c r="CL160">
        <f t="shared" si="882"/>
        <v>0</v>
      </c>
      <c r="CM160">
        <f t="shared" si="883"/>
        <v>0</v>
      </c>
      <c r="CN160">
        <f t="shared" si="884"/>
        <v>0</v>
      </c>
      <c r="CO160">
        <f t="shared" si="885"/>
        <v>0</v>
      </c>
      <c r="CP160">
        <f t="shared" si="886"/>
        <v>0</v>
      </c>
      <c r="CQ160">
        <f t="shared" si="887"/>
        <v>0</v>
      </c>
      <c r="CR160">
        <f t="shared" si="888"/>
        <v>0</v>
      </c>
      <c r="CS160">
        <f t="shared" si="889"/>
        <v>0</v>
      </c>
      <c r="CT160">
        <f t="shared" si="890"/>
        <v>0</v>
      </c>
      <c r="CU160">
        <f t="shared" si="891"/>
        <v>0</v>
      </c>
      <c r="CV160">
        <f t="shared" si="892"/>
        <v>0</v>
      </c>
      <c r="CW160">
        <f t="shared" si="893"/>
        <v>0</v>
      </c>
      <c r="CX160">
        <f t="shared" si="894"/>
        <v>0</v>
      </c>
      <c r="CY160">
        <f t="shared" si="895"/>
        <v>0</v>
      </c>
      <c r="CZ160">
        <f t="shared" si="896"/>
        <v>0</v>
      </c>
      <c r="DA160">
        <f t="shared" si="897"/>
        <v>0</v>
      </c>
      <c r="DB160">
        <f t="shared" si="898"/>
        <v>0</v>
      </c>
      <c r="DC160">
        <f t="shared" si="899"/>
        <v>0</v>
      </c>
      <c r="DD160">
        <f t="shared" si="900"/>
        <v>0</v>
      </c>
      <c r="DE160">
        <f t="shared" si="901"/>
        <v>0</v>
      </c>
      <c r="DF160">
        <f t="shared" si="902"/>
        <v>0</v>
      </c>
      <c r="DG160">
        <f t="shared" si="903"/>
        <v>0</v>
      </c>
      <c r="DH160">
        <f t="shared" si="904"/>
        <v>0</v>
      </c>
      <c r="DI160">
        <f t="shared" si="905"/>
        <v>0</v>
      </c>
      <c r="DJ160">
        <f t="shared" si="906"/>
        <v>0</v>
      </c>
      <c r="DK160">
        <f t="shared" si="907"/>
        <v>0</v>
      </c>
      <c r="DL160">
        <f t="shared" si="908"/>
        <v>0</v>
      </c>
      <c r="DM160">
        <f t="shared" si="909"/>
        <v>0</v>
      </c>
      <c r="DN160">
        <f t="shared" si="910"/>
        <v>0</v>
      </c>
      <c r="DO160">
        <f t="shared" si="911"/>
        <v>0</v>
      </c>
      <c r="DP160">
        <f t="shared" si="912"/>
        <v>0</v>
      </c>
      <c r="DQ160">
        <f t="shared" si="913"/>
        <v>0</v>
      </c>
      <c r="DR160">
        <f t="shared" si="914"/>
        <v>0</v>
      </c>
      <c r="DS160">
        <f t="shared" si="915"/>
        <v>0</v>
      </c>
      <c r="DT160">
        <f t="shared" si="916"/>
        <v>0</v>
      </c>
      <c r="DU160">
        <f t="shared" si="917"/>
        <v>0</v>
      </c>
      <c r="DV160">
        <f t="shared" si="918"/>
        <v>0</v>
      </c>
      <c r="DW160">
        <f t="shared" si="919"/>
        <v>0</v>
      </c>
      <c r="DX160">
        <f t="shared" si="920"/>
        <v>0</v>
      </c>
      <c r="DY160">
        <f t="shared" si="921"/>
        <v>0</v>
      </c>
      <c r="DZ160">
        <f t="shared" si="922"/>
        <v>0</v>
      </c>
      <c r="EA160">
        <f t="shared" si="923"/>
        <v>0</v>
      </c>
      <c r="EB160">
        <f t="shared" si="924"/>
        <v>0</v>
      </c>
      <c r="EC160">
        <f t="shared" si="925"/>
        <v>0</v>
      </c>
      <c r="ED160">
        <f t="shared" si="926"/>
        <v>0</v>
      </c>
      <c r="EE160">
        <f t="shared" si="927"/>
        <v>0</v>
      </c>
      <c r="EF160">
        <f t="shared" si="928"/>
        <v>0</v>
      </c>
      <c r="EG160">
        <f t="shared" si="929"/>
        <v>0</v>
      </c>
      <c r="EH160">
        <f t="shared" si="930"/>
        <v>0</v>
      </c>
      <c r="EI160">
        <f t="shared" si="931"/>
        <v>0</v>
      </c>
      <c r="EJ160">
        <f t="shared" si="932"/>
        <v>0</v>
      </c>
      <c r="EK160">
        <f t="shared" si="933"/>
        <v>0</v>
      </c>
      <c r="EL160">
        <f t="shared" si="934"/>
        <v>0</v>
      </c>
      <c r="EM160">
        <f t="shared" si="935"/>
        <v>0</v>
      </c>
      <c r="EN160">
        <f t="shared" si="936"/>
        <v>0</v>
      </c>
      <c r="EO160">
        <f t="shared" si="937"/>
        <v>0</v>
      </c>
      <c r="EP160">
        <f t="shared" si="938"/>
        <v>0</v>
      </c>
      <c r="EQ160">
        <f t="shared" si="939"/>
        <v>0</v>
      </c>
      <c r="ER160">
        <f t="shared" si="940"/>
        <v>0</v>
      </c>
      <c r="ES160">
        <f t="shared" si="941"/>
        <v>0</v>
      </c>
      <c r="ET160">
        <f t="shared" si="942"/>
        <v>0</v>
      </c>
      <c r="EU160">
        <f t="shared" si="943"/>
        <v>0</v>
      </c>
      <c r="EV160">
        <f t="shared" si="944"/>
        <v>0</v>
      </c>
      <c r="EW160">
        <f t="shared" si="945"/>
        <v>0</v>
      </c>
      <c r="EX160">
        <f t="shared" si="946"/>
        <v>0</v>
      </c>
      <c r="EY160">
        <f t="shared" si="947"/>
        <v>0</v>
      </c>
      <c r="EZ160">
        <f t="shared" si="948"/>
        <v>0</v>
      </c>
      <c r="FA160">
        <f t="shared" si="949"/>
        <v>0</v>
      </c>
      <c r="FB160">
        <f t="shared" si="950"/>
        <v>0</v>
      </c>
      <c r="FC160">
        <f t="shared" si="951"/>
        <v>0</v>
      </c>
      <c r="FD160">
        <f t="shared" si="952"/>
        <v>0</v>
      </c>
      <c r="FE160">
        <f t="shared" si="953"/>
        <v>0</v>
      </c>
      <c r="FF160">
        <f t="shared" si="954"/>
        <v>0</v>
      </c>
      <c r="FG160">
        <f t="shared" si="955"/>
        <v>0</v>
      </c>
      <c r="FH160">
        <f t="shared" si="956"/>
        <v>0</v>
      </c>
      <c r="FI160">
        <f t="shared" si="957"/>
        <v>0</v>
      </c>
      <c r="FJ160">
        <f t="shared" si="958"/>
        <v>0</v>
      </c>
      <c r="FK160">
        <f t="shared" si="959"/>
        <v>0</v>
      </c>
      <c r="FL160">
        <f t="shared" si="960"/>
        <v>0</v>
      </c>
      <c r="FM160">
        <f t="shared" si="961"/>
        <v>0</v>
      </c>
      <c r="FN160">
        <f t="shared" si="962"/>
        <v>0</v>
      </c>
      <c r="FO160">
        <f t="shared" si="963"/>
        <v>0</v>
      </c>
      <c r="FP160">
        <f t="shared" si="964"/>
        <v>0</v>
      </c>
      <c r="FQ160">
        <f t="shared" si="965"/>
        <v>0</v>
      </c>
      <c r="FR160">
        <f t="shared" si="966"/>
        <v>0</v>
      </c>
      <c r="FS160">
        <f t="shared" si="967"/>
        <v>0</v>
      </c>
      <c r="FT160">
        <f t="shared" si="968"/>
        <v>0</v>
      </c>
      <c r="FU160">
        <f t="shared" si="969"/>
        <v>0</v>
      </c>
      <c r="FV160">
        <f t="shared" si="970"/>
        <v>0</v>
      </c>
      <c r="FW160">
        <f t="shared" si="971"/>
        <v>120</v>
      </c>
      <c r="FX160">
        <f t="shared" si="972"/>
        <v>95</v>
      </c>
      <c r="FY160">
        <f t="shared" si="973"/>
        <v>229</v>
      </c>
      <c r="FZ160">
        <f t="shared" si="974"/>
        <v>223</v>
      </c>
      <c r="GA160">
        <f t="shared" si="975"/>
        <v>19</v>
      </c>
      <c r="GB160">
        <f t="shared" si="976"/>
        <v>49</v>
      </c>
      <c r="GC160">
        <f t="shared" si="977"/>
        <v>164</v>
      </c>
      <c r="GD160">
        <f t="shared" si="978"/>
        <v>85</v>
      </c>
      <c r="GE160">
        <f t="shared" si="979"/>
        <v>146</v>
      </c>
      <c r="GF160">
        <f t="shared" si="980"/>
        <v>58</v>
      </c>
      <c r="GG160">
        <f t="shared" si="981"/>
        <v>128</v>
      </c>
      <c r="GH160">
        <f t="shared" si="982"/>
        <v>41</v>
      </c>
      <c r="GI160">
        <f t="shared" si="983"/>
        <v>158</v>
      </c>
      <c r="GJ160">
        <f t="shared" si="984"/>
        <v>221</v>
      </c>
      <c r="GK160">
        <f t="shared" si="985"/>
        <v>186</v>
      </c>
      <c r="GL160">
        <f t="shared" si="986"/>
        <v>7</v>
      </c>
      <c r="GM160">
        <f t="shared" si="987"/>
        <v>87</v>
      </c>
      <c r="GN160">
        <f t="shared" si="988"/>
        <v>204</v>
      </c>
      <c r="GO160">
        <f t="shared" si="989"/>
        <v>46</v>
      </c>
      <c r="GP160">
        <f t="shared" si="990"/>
        <v>53</v>
      </c>
      <c r="GQ160">
        <f t="shared" si="991"/>
        <v>252</v>
      </c>
      <c r="GR160">
        <f t="shared" si="992"/>
        <v>155</v>
      </c>
      <c r="GS160">
        <f t="shared" si="993"/>
        <v>29</v>
      </c>
      <c r="GT160">
        <f t="shared" si="994"/>
        <v>72</v>
      </c>
      <c r="GU160">
        <f t="shared" si="995"/>
        <v>208</v>
      </c>
      <c r="GV160">
        <f t="shared" si="996"/>
        <v>128</v>
      </c>
      <c r="GW160">
        <f t="shared" si="997"/>
        <v>0</v>
      </c>
      <c r="GX160">
        <f t="shared" si="998"/>
        <v>0</v>
      </c>
      <c r="GY160">
        <f t="shared" si="999"/>
        <v>0</v>
      </c>
      <c r="GZ160">
        <f t="shared" si="1000"/>
        <v>0</v>
      </c>
      <c r="HA160">
        <f t="shared" si="1001"/>
        <v>0</v>
      </c>
      <c r="HB160">
        <f t="shared" si="1002"/>
        <v>0</v>
      </c>
      <c r="HC160">
        <f t="shared" si="1003"/>
        <v>0</v>
      </c>
      <c r="HD160">
        <f t="shared" si="1004"/>
        <v>0</v>
      </c>
      <c r="HE160">
        <f t="shared" si="1005"/>
        <v>0</v>
      </c>
      <c r="HF160">
        <f t="shared" si="1006"/>
        <v>0</v>
      </c>
      <c r="HG160">
        <f t="shared" si="1007"/>
        <v>0</v>
      </c>
      <c r="HH160">
        <f t="shared" si="1008"/>
        <v>0</v>
      </c>
      <c r="HI160">
        <f t="shared" si="1009"/>
        <v>0</v>
      </c>
      <c r="HK160" s="59" t="str">
        <f t="shared" si="875"/>
        <v/>
      </c>
      <c r="HN160">
        <f t="shared" si="872"/>
        <v>96</v>
      </c>
      <c r="HO160">
        <f t="shared" si="873"/>
        <v>39</v>
      </c>
      <c r="HQ160">
        <f>INDEX(Capacity!$S$3:$T$258,MATCH(MOD(INDEX(Capacity!$V$3:$W$258,MATCH(INDEX($CF159:$HI159,1,$HN159),Capacity!$V$3:$V$258,0),2)+HQ$65,255),Capacity!$S$3:$S$258,0),2)</f>
        <v>130</v>
      </c>
      <c r="HR160">
        <f>INDEX(Capacity!$S$3:$T$258,MATCH(MOD(INDEX(Capacity!$V$3:$W$258,MATCH(INDEX($CF159:$HI159,1,$HN159),Capacity!$V$3:$V$258,0),2)+HR$65,255),Capacity!$S$3:$S$258,0),2)</f>
        <v>103</v>
      </c>
      <c r="HS160">
        <f>INDEX(Capacity!$S$3:$T$258,MATCH(MOD(INDEX(Capacity!$V$3:$W$258,MATCH(INDEX($CF159:$HI159,1,$HN159),Capacity!$V$3:$V$258,0),2)+HS$65,255),Capacity!$S$3:$S$258,0),2)</f>
        <v>222</v>
      </c>
      <c r="HT160">
        <f>INDEX(Capacity!$S$3:$T$258,MATCH(MOD(INDEX(Capacity!$V$3:$W$258,MATCH(INDEX($CF159:$HI159,1,$HN159),Capacity!$V$3:$V$258,0),2)+HT$65,255),Capacity!$S$3:$S$258,0),2)</f>
        <v>226</v>
      </c>
      <c r="HU160">
        <f>INDEX(Capacity!$S$3:$T$258,MATCH(MOD(INDEX(Capacity!$V$3:$W$258,MATCH(INDEX($CF159:$HI159,1,$HN159),Capacity!$V$3:$V$258,0),2)+HU$65,255),Capacity!$S$3:$S$258,0),2)</f>
        <v>50</v>
      </c>
      <c r="HV160">
        <f>INDEX(Capacity!$S$3:$T$258,MATCH(MOD(INDEX(Capacity!$V$3:$W$258,MATCH(INDEX($CF159:$HI159,1,$HN159),Capacity!$V$3:$V$258,0),2)+HV$65,255),Capacity!$S$3:$S$258,0),2)</f>
        <v>106</v>
      </c>
      <c r="HW160">
        <f>INDEX(Capacity!$S$3:$T$258,MATCH(MOD(INDEX(Capacity!$V$3:$W$258,MATCH(INDEX($CF159:$HI159,1,$HN159),Capacity!$V$3:$V$258,0),2)+HW$65,255),Capacity!$S$3:$S$258,0),2)</f>
        <v>147</v>
      </c>
      <c r="HX160">
        <f>INDEX(Capacity!$S$3:$T$258,MATCH(MOD(INDEX(Capacity!$V$3:$W$258,MATCH(INDEX($CF159:$HI159,1,$HN159),Capacity!$V$3:$V$258,0),2)+HX$65,255),Capacity!$S$3:$S$258,0),2)</f>
        <v>160</v>
      </c>
      <c r="HY160">
        <f>INDEX(Capacity!$S$3:$T$258,MATCH(MOD(INDEX(Capacity!$V$3:$W$258,MATCH(INDEX($CF159:$HI159,1,$HN159),Capacity!$V$3:$V$258,0),2)+HY$65,255),Capacity!$S$3:$S$258,0),2)</f>
        <v>162</v>
      </c>
      <c r="HZ160">
        <f>INDEX(Capacity!$S$3:$T$258,MATCH(MOD(INDEX(Capacity!$V$3:$W$258,MATCH(INDEX($CF159:$HI159,1,$HN159),Capacity!$V$3:$V$258,0),2)+HZ$65,255),Capacity!$S$3:$S$258,0),2)</f>
        <v>211</v>
      </c>
      <c r="IA160">
        <f>INDEX(Capacity!$S$3:$T$258,MATCH(MOD(INDEX(Capacity!$V$3:$W$258,MATCH(INDEX($CF159:$HI159,1,$HN159),Capacity!$V$3:$V$258,0),2)+IA$65,255),Capacity!$S$3:$S$258,0),2)</f>
        <v>33</v>
      </c>
      <c r="IB160">
        <f>INDEX(Capacity!$S$3:$T$258,MATCH(MOD(INDEX(Capacity!$V$3:$W$258,MATCH(INDEX($CF159:$HI159,1,$HN159),Capacity!$V$3:$V$258,0),2)+IB$65,255),Capacity!$S$3:$S$258,0),2)</f>
        <v>70</v>
      </c>
      <c r="IC160">
        <f>INDEX(Capacity!$S$3:$T$258,MATCH(MOD(INDEX(Capacity!$V$3:$W$258,MATCH(INDEX($CF159:$HI159,1,$HN159),Capacity!$V$3:$V$258,0),2)+IC$65,255),Capacity!$S$3:$S$258,0),2)</f>
        <v>172</v>
      </c>
      <c r="ID160">
        <f>INDEX(Capacity!$S$3:$T$258,MATCH(MOD(INDEX(Capacity!$V$3:$W$258,MATCH(INDEX($CF159:$HI159,1,$HN159),Capacity!$V$3:$V$258,0),2)+ID$65,255),Capacity!$S$3:$S$258,0),2)</f>
        <v>68</v>
      </c>
      <c r="IE160">
        <f>INDEX(Capacity!$S$3:$T$258,MATCH(MOD(INDEX(Capacity!$V$3:$W$258,MATCH(INDEX($CF159:$HI159,1,$HN159),Capacity!$V$3:$V$258,0),2)+IE$65,255),Capacity!$S$3:$S$258,0),2)</f>
        <v>233</v>
      </c>
      <c r="IF160">
        <f>INDEX(Capacity!$S$3:$T$258,MATCH(MOD(INDEX(Capacity!$V$3:$W$258,MATCH(INDEX($CF159:$HI159,1,$HN159),Capacity!$V$3:$V$258,0),2)+IF$65,255),Capacity!$S$3:$S$258,0),2)</f>
        <v>67</v>
      </c>
      <c r="IG160">
        <f>INDEX(Capacity!$S$3:$T$258,MATCH(MOD(INDEX(Capacity!$V$3:$W$258,MATCH(INDEX($CF159:$HI159,1,$HN159),Capacity!$V$3:$V$258,0),2)+IG$65,255),Capacity!$S$3:$S$258,0),2)</f>
        <v>242</v>
      </c>
      <c r="IH160">
        <f>INDEX(Capacity!$S$3:$T$258,MATCH(MOD(INDEX(Capacity!$V$3:$W$258,MATCH(INDEX($CF159:$HI159,1,$HN159),Capacity!$V$3:$V$258,0),2)+IH$65,255),Capacity!$S$3:$S$258,0),2)</f>
        <v>98</v>
      </c>
      <c r="II160">
        <f>INDEX(Capacity!$S$3:$T$258,MATCH(MOD(INDEX(Capacity!$V$3:$W$258,MATCH(INDEX($CF159:$HI159,1,$HN159),Capacity!$V$3:$V$258,0),2)+II$65,255),Capacity!$S$3:$S$258,0),2)</f>
        <v>240</v>
      </c>
      <c r="IJ160">
        <f>INDEX(Capacity!$S$3:$T$258,MATCH(MOD(INDEX(Capacity!$V$3:$W$258,MATCH(INDEX($CF159:$HI159,1,$HN159),Capacity!$V$3:$V$258,0),2)+IJ$65,255),Capacity!$S$3:$S$258,0),2)</f>
        <v>167</v>
      </c>
      <c r="IK160">
        <f>INDEX(Capacity!$S$3:$T$258,MATCH(MOD(INDEX(Capacity!$V$3:$W$258,MATCH(INDEX($CF159:$HI159,1,$HN159),Capacity!$V$3:$V$258,0),2)+IK$65,255),Capacity!$S$3:$S$258,0),2)</f>
        <v>53</v>
      </c>
      <c r="IL160">
        <f>INDEX(Capacity!$S$3:$T$258,MATCH(MOD(INDEX(Capacity!$V$3:$W$258,MATCH(INDEX($CF159:$HI159,1,$HN159),Capacity!$V$3:$V$258,0),2)+IL$65,255),Capacity!$S$3:$S$258,0),2)</f>
        <v>44</v>
      </c>
      <c r="IM160">
        <f>INDEX(Capacity!$S$3:$T$258,MATCH(MOD(INDEX(Capacity!$V$3:$W$258,MATCH(INDEX($CF159:$HI159,1,$HN159),Capacity!$V$3:$V$258,0),2)+IM$65,255),Capacity!$S$3:$S$258,0),2)</f>
        <v>198</v>
      </c>
      <c r="IN160">
        <f>INDEX(Capacity!$S$3:$T$258,MATCH(MOD(INDEX(Capacity!$V$3:$W$258,MATCH(INDEX($CF159:$HI159,1,$HN159),Capacity!$V$3:$V$258,0),2)+IN$65,255),Capacity!$S$3:$S$258,0),2)</f>
        <v>223</v>
      </c>
      <c r="IO160">
        <f>INDEX(Capacity!$S$3:$T$258,MATCH(MOD(INDEX(Capacity!$V$3:$W$258,MATCH(INDEX($CF159:$HI159,1,$HN159),Capacity!$V$3:$V$258,0),2)+IO$65,255),Capacity!$S$3:$S$258,0),2)</f>
        <v>211</v>
      </c>
      <c r="IP160">
        <f>INDEX(Capacity!$S$3:$T$258,MATCH(MOD(INDEX(Capacity!$V$3:$W$258,MATCH(INDEX($CF159:$HI159,1,$HN159),Capacity!$V$3:$V$258,0),2)+IP$65,255),Capacity!$S$3:$S$258,0),2)</f>
        <v>114</v>
      </c>
      <c r="IQ160">
        <f>INDEX(Capacity!$S$3:$T$258,MATCH(MOD(INDEX(Capacity!$V$3:$W$258,MATCH(INDEX($CF159:$HI159,1,$HN159),Capacity!$V$3:$V$258,0),2)+IQ$65,255),Capacity!$S$3:$S$258,0),2)</f>
        <v>128</v>
      </c>
    </row>
    <row r="161" spans="83:251" x14ac:dyDescent="0.25">
      <c r="CE161" s="7">
        <f t="shared" si="874"/>
        <v>96</v>
      </c>
      <c r="CF161">
        <f t="shared" si="876"/>
        <v>0</v>
      </c>
      <c r="CG161">
        <f t="shared" si="877"/>
        <v>0</v>
      </c>
      <c r="CH161">
        <f t="shared" si="878"/>
        <v>0</v>
      </c>
      <c r="CI161">
        <f t="shared" si="879"/>
        <v>0</v>
      </c>
      <c r="CJ161">
        <f t="shared" si="880"/>
        <v>0</v>
      </c>
      <c r="CK161">
        <f t="shared" si="881"/>
        <v>0</v>
      </c>
      <c r="CL161">
        <f t="shared" si="882"/>
        <v>0</v>
      </c>
      <c r="CM161">
        <f t="shared" si="883"/>
        <v>0</v>
      </c>
      <c r="CN161">
        <f t="shared" si="884"/>
        <v>0</v>
      </c>
      <c r="CO161">
        <f t="shared" si="885"/>
        <v>0</v>
      </c>
      <c r="CP161">
        <f t="shared" si="886"/>
        <v>0</v>
      </c>
      <c r="CQ161">
        <f t="shared" si="887"/>
        <v>0</v>
      </c>
      <c r="CR161">
        <f t="shared" si="888"/>
        <v>0</v>
      </c>
      <c r="CS161">
        <f t="shared" si="889"/>
        <v>0</v>
      </c>
      <c r="CT161">
        <f t="shared" si="890"/>
        <v>0</v>
      </c>
      <c r="CU161">
        <f t="shared" si="891"/>
        <v>0</v>
      </c>
      <c r="CV161">
        <f t="shared" si="892"/>
        <v>0</v>
      </c>
      <c r="CW161">
        <f t="shared" si="893"/>
        <v>0</v>
      </c>
      <c r="CX161">
        <f t="shared" si="894"/>
        <v>0</v>
      </c>
      <c r="CY161">
        <f t="shared" si="895"/>
        <v>0</v>
      </c>
      <c r="CZ161">
        <f t="shared" si="896"/>
        <v>0</v>
      </c>
      <c r="DA161">
        <f t="shared" si="897"/>
        <v>0</v>
      </c>
      <c r="DB161">
        <f t="shared" si="898"/>
        <v>0</v>
      </c>
      <c r="DC161">
        <f t="shared" si="899"/>
        <v>0</v>
      </c>
      <c r="DD161">
        <f t="shared" si="900"/>
        <v>0</v>
      </c>
      <c r="DE161">
        <f t="shared" si="901"/>
        <v>0</v>
      </c>
      <c r="DF161">
        <f t="shared" si="902"/>
        <v>0</v>
      </c>
      <c r="DG161">
        <f t="shared" si="903"/>
        <v>0</v>
      </c>
      <c r="DH161">
        <f t="shared" si="904"/>
        <v>0</v>
      </c>
      <c r="DI161">
        <f t="shared" si="905"/>
        <v>0</v>
      </c>
      <c r="DJ161">
        <f t="shared" si="906"/>
        <v>0</v>
      </c>
      <c r="DK161">
        <f t="shared" si="907"/>
        <v>0</v>
      </c>
      <c r="DL161">
        <f t="shared" si="908"/>
        <v>0</v>
      </c>
      <c r="DM161">
        <f t="shared" si="909"/>
        <v>0</v>
      </c>
      <c r="DN161">
        <f t="shared" si="910"/>
        <v>0</v>
      </c>
      <c r="DO161">
        <f t="shared" si="911"/>
        <v>0</v>
      </c>
      <c r="DP161">
        <f t="shared" si="912"/>
        <v>0</v>
      </c>
      <c r="DQ161">
        <f t="shared" si="913"/>
        <v>0</v>
      </c>
      <c r="DR161">
        <f t="shared" si="914"/>
        <v>0</v>
      </c>
      <c r="DS161">
        <f t="shared" si="915"/>
        <v>0</v>
      </c>
      <c r="DT161">
        <f t="shared" si="916"/>
        <v>0</v>
      </c>
      <c r="DU161">
        <f t="shared" si="917"/>
        <v>0</v>
      </c>
      <c r="DV161">
        <f t="shared" si="918"/>
        <v>0</v>
      </c>
      <c r="DW161">
        <f t="shared" si="919"/>
        <v>0</v>
      </c>
      <c r="DX161">
        <f t="shared" si="920"/>
        <v>0</v>
      </c>
      <c r="DY161">
        <f t="shared" si="921"/>
        <v>0</v>
      </c>
      <c r="DZ161">
        <f t="shared" si="922"/>
        <v>0</v>
      </c>
      <c r="EA161">
        <f t="shared" si="923"/>
        <v>0</v>
      </c>
      <c r="EB161">
        <f t="shared" si="924"/>
        <v>0</v>
      </c>
      <c r="EC161">
        <f t="shared" si="925"/>
        <v>0</v>
      </c>
      <c r="ED161">
        <f t="shared" si="926"/>
        <v>0</v>
      </c>
      <c r="EE161">
        <f t="shared" si="927"/>
        <v>0</v>
      </c>
      <c r="EF161">
        <f t="shared" si="928"/>
        <v>0</v>
      </c>
      <c r="EG161">
        <f t="shared" si="929"/>
        <v>0</v>
      </c>
      <c r="EH161">
        <f t="shared" si="930"/>
        <v>0</v>
      </c>
      <c r="EI161">
        <f t="shared" si="931"/>
        <v>0</v>
      </c>
      <c r="EJ161">
        <f t="shared" si="932"/>
        <v>0</v>
      </c>
      <c r="EK161">
        <f t="shared" si="933"/>
        <v>0</v>
      </c>
      <c r="EL161">
        <f t="shared" si="934"/>
        <v>0</v>
      </c>
      <c r="EM161">
        <f t="shared" si="935"/>
        <v>0</v>
      </c>
      <c r="EN161">
        <f t="shared" si="936"/>
        <v>0</v>
      </c>
      <c r="EO161">
        <f t="shared" si="937"/>
        <v>0</v>
      </c>
      <c r="EP161">
        <f t="shared" si="938"/>
        <v>0</v>
      </c>
      <c r="EQ161">
        <f t="shared" si="939"/>
        <v>0</v>
      </c>
      <c r="ER161">
        <f t="shared" si="940"/>
        <v>0</v>
      </c>
      <c r="ES161">
        <f t="shared" si="941"/>
        <v>0</v>
      </c>
      <c r="ET161">
        <f t="shared" si="942"/>
        <v>0</v>
      </c>
      <c r="EU161">
        <f t="shared" si="943"/>
        <v>0</v>
      </c>
      <c r="EV161">
        <f t="shared" si="944"/>
        <v>0</v>
      </c>
      <c r="EW161">
        <f t="shared" si="945"/>
        <v>0</v>
      </c>
      <c r="EX161">
        <f t="shared" si="946"/>
        <v>0</v>
      </c>
      <c r="EY161">
        <f t="shared" si="947"/>
        <v>0</v>
      </c>
      <c r="EZ161">
        <f t="shared" si="948"/>
        <v>0</v>
      </c>
      <c r="FA161">
        <f t="shared" si="949"/>
        <v>0</v>
      </c>
      <c r="FB161">
        <f t="shared" si="950"/>
        <v>0</v>
      </c>
      <c r="FC161">
        <f t="shared" si="951"/>
        <v>0</v>
      </c>
      <c r="FD161">
        <f t="shared" si="952"/>
        <v>0</v>
      </c>
      <c r="FE161">
        <f t="shared" si="953"/>
        <v>0</v>
      </c>
      <c r="FF161">
        <f t="shared" si="954"/>
        <v>0</v>
      </c>
      <c r="FG161">
        <f t="shared" si="955"/>
        <v>0</v>
      </c>
      <c r="FH161">
        <f t="shared" si="956"/>
        <v>0</v>
      </c>
      <c r="FI161">
        <f t="shared" si="957"/>
        <v>0</v>
      </c>
      <c r="FJ161">
        <f t="shared" si="958"/>
        <v>0</v>
      </c>
      <c r="FK161">
        <f t="shared" si="959"/>
        <v>0</v>
      </c>
      <c r="FL161">
        <f t="shared" si="960"/>
        <v>0</v>
      </c>
      <c r="FM161">
        <f t="shared" si="961"/>
        <v>0</v>
      </c>
      <c r="FN161">
        <f t="shared" si="962"/>
        <v>0</v>
      </c>
      <c r="FO161">
        <f t="shared" si="963"/>
        <v>0</v>
      </c>
      <c r="FP161">
        <f t="shared" si="964"/>
        <v>0</v>
      </c>
      <c r="FQ161">
        <f t="shared" si="965"/>
        <v>0</v>
      </c>
      <c r="FR161">
        <f t="shared" si="966"/>
        <v>0</v>
      </c>
      <c r="FS161">
        <f t="shared" si="967"/>
        <v>0</v>
      </c>
      <c r="FT161">
        <f t="shared" si="968"/>
        <v>0</v>
      </c>
      <c r="FU161">
        <f t="shared" si="969"/>
        <v>0</v>
      </c>
      <c r="FV161">
        <f t="shared" si="970"/>
        <v>0</v>
      </c>
      <c r="FW161">
        <f t="shared" si="971"/>
        <v>0</v>
      </c>
      <c r="FX161">
        <f t="shared" si="972"/>
        <v>135</v>
      </c>
      <c r="FY161">
        <f t="shared" si="973"/>
        <v>5</v>
      </c>
      <c r="FZ161">
        <f t="shared" si="974"/>
        <v>20</v>
      </c>
      <c r="GA161">
        <f t="shared" si="975"/>
        <v>238</v>
      </c>
      <c r="GB161">
        <f t="shared" si="976"/>
        <v>0</v>
      </c>
      <c r="GC161">
        <f t="shared" si="977"/>
        <v>132</v>
      </c>
      <c r="GD161">
        <f t="shared" si="978"/>
        <v>157</v>
      </c>
      <c r="GE161">
        <f t="shared" si="979"/>
        <v>112</v>
      </c>
      <c r="GF161">
        <f t="shared" si="980"/>
        <v>51</v>
      </c>
      <c r="GG161">
        <f t="shared" si="981"/>
        <v>15</v>
      </c>
      <c r="GH161">
        <f t="shared" si="982"/>
        <v>126</v>
      </c>
      <c r="GI161">
        <f t="shared" si="983"/>
        <v>170</v>
      </c>
      <c r="GJ161">
        <f t="shared" si="984"/>
        <v>160</v>
      </c>
      <c r="GK161">
        <f t="shared" si="985"/>
        <v>230</v>
      </c>
      <c r="GL161">
        <f t="shared" si="986"/>
        <v>17</v>
      </c>
      <c r="GM161">
        <f t="shared" si="987"/>
        <v>209</v>
      </c>
      <c r="GN161">
        <f t="shared" si="988"/>
        <v>85</v>
      </c>
      <c r="GO161">
        <f t="shared" si="989"/>
        <v>130</v>
      </c>
      <c r="GP161">
        <f t="shared" si="990"/>
        <v>150</v>
      </c>
      <c r="GQ161">
        <f t="shared" si="991"/>
        <v>106</v>
      </c>
      <c r="GR161">
        <f t="shared" si="992"/>
        <v>253</v>
      </c>
      <c r="GS161">
        <f t="shared" si="993"/>
        <v>24</v>
      </c>
      <c r="GT161">
        <f t="shared" si="994"/>
        <v>189</v>
      </c>
      <c r="GU161">
        <f t="shared" si="995"/>
        <v>217</v>
      </c>
      <c r="GV161">
        <f t="shared" si="996"/>
        <v>84</v>
      </c>
      <c r="GW161">
        <f t="shared" si="997"/>
        <v>82</v>
      </c>
      <c r="GX161">
        <f t="shared" si="998"/>
        <v>0</v>
      </c>
      <c r="GY161">
        <f t="shared" si="999"/>
        <v>0</v>
      </c>
      <c r="GZ161">
        <f t="shared" si="1000"/>
        <v>0</v>
      </c>
      <c r="HA161">
        <f t="shared" si="1001"/>
        <v>0</v>
      </c>
      <c r="HB161">
        <f t="shared" si="1002"/>
        <v>0</v>
      </c>
      <c r="HC161">
        <f t="shared" si="1003"/>
        <v>0</v>
      </c>
      <c r="HD161">
        <f t="shared" si="1004"/>
        <v>0</v>
      </c>
      <c r="HE161">
        <f t="shared" si="1005"/>
        <v>0</v>
      </c>
      <c r="HF161">
        <f t="shared" si="1006"/>
        <v>0</v>
      </c>
      <c r="HG161">
        <f t="shared" si="1007"/>
        <v>0</v>
      </c>
      <c r="HH161">
        <f t="shared" si="1008"/>
        <v>0</v>
      </c>
      <c r="HI161">
        <f t="shared" si="1009"/>
        <v>0</v>
      </c>
      <c r="HK161" s="59" t="str">
        <f t="shared" si="875"/>
        <v/>
      </c>
      <c r="HN161">
        <f t="shared" ref="HN161:HN173" si="1010">IFERROR(MATCH(TRUE,INDEX(CF161:HI161&lt;&gt;0,),0),0)</f>
        <v>97</v>
      </c>
      <c r="HO161">
        <f t="shared" si="873"/>
        <v>38</v>
      </c>
      <c r="HQ161">
        <f>INDEX(Capacity!$S$3:$T$258,MATCH(MOD(INDEX(Capacity!$V$3:$W$258,MATCH(INDEX($CF160:$HI160,1,$HN160),Capacity!$V$3:$V$258,0),2)+HQ$65,255),Capacity!$S$3:$S$258,0),2)</f>
        <v>120</v>
      </c>
      <c r="HR161">
        <f>INDEX(Capacity!$S$3:$T$258,MATCH(MOD(INDEX(Capacity!$V$3:$W$258,MATCH(INDEX($CF160:$HI160,1,$HN160),Capacity!$V$3:$V$258,0),2)+HR$65,255),Capacity!$S$3:$S$258,0),2)</f>
        <v>216</v>
      </c>
      <c r="HS161">
        <f>INDEX(Capacity!$S$3:$T$258,MATCH(MOD(INDEX(Capacity!$V$3:$W$258,MATCH(INDEX($CF160:$HI160,1,$HN160),Capacity!$V$3:$V$258,0),2)+HS$65,255),Capacity!$S$3:$S$258,0),2)</f>
        <v>224</v>
      </c>
      <c r="HT161">
        <f>INDEX(Capacity!$S$3:$T$258,MATCH(MOD(INDEX(Capacity!$V$3:$W$258,MATCH(INDEX($CF160:$HI160,1,$HN160),Capacity!$V$3:$V$258,0),2)+HT$65,255),Capacity!$S$3:$S$258,0),2)</f>
        <v>203</v>
      </c>
      <c r="HU161">
        <f>INDEX(Capacity!$S$3:$T$258,MATCH(MOD(INDEX(Capacity!$V$3:$W$258,MATCH(INDEX($CF160:$HI160,1,$HN160),Capacity!$V$3:$V$258,0),2)+HU$65,255),Capacity!$S$3:$S$258,0),2)</f>
        <v>253</v>
      </c>
      <c r="HV161">
        <f>INDEX(Capacity!$S$3:$T$258,MATCH(MOD(INDEX(Capacity!$V$3:$W$258,MATCH(INDEX($CF160:$HI160,1,$HN160),Capacity!$V$3:$V$258,0),2)+HV$65,255),Capacity!$S$3:$S$258,0),2)</f>
        <v>49</v>
      </c>
      <c r="HW161">
        <f>INDEX(Capacity!$S$3:$T$258,MATCH(MOD(INDEX(Capacity!$V$3:$W$258,MATCH(INDEX($CF160:$HI160,1,$HN160),Capacity!$V$3:$V$258,0),2)+HW$65,255),Capacity!$S$3:$S$258,0),2)</f>
        <v>32</v>
      </c>
      <c r="HX161">
        <f>INDEX(Capacity!$S$3:$T$258,MATCH(MOD(INDEX(Capacity!$V$3:$W$258,MATCH(INDEX($CF160:$HI160,1,$HN160),Capacity!$V$3:$V$258,0),2)+HX$65,255),Capacity!$S$3:$S$258,0),2)</f>
        <v>200</v>
      </c>
      <c r="HY161">
        <f>INDEX(Capacity!$S$3:$T$258,MATCH(MOD(INDEX(Capacity!$V$3:$W$258,MATCH(INDEX($CF160:$HI160,1,$HN160),Capacity!$V$3:$V$258,0),2)+HY$65,255),Capacity!$S$3:$S$258,0),2)</f>
        <v>226</v>
      </c>
      <c r="HZ161">
        <f>INDEX(Capacity!$S$3:$T$258,MATCH(MOD(INDEX(Capacity!$V$3:$W$258,MATCH(INDEX($CF160:$HI160,1,$HN160),Capacity!$V$3:$V$258,0),2)+HZ$65,255),Capacity!$S$3:$S$258,0),2)</f>
        <v>9</v>
      </c>
      <c r="IA161">
        <f>INDEX(Capacity!$S$3:$T$258,MATCH(MOD(INDEX(Capacity!$V$3:$W$258,MATCH(INDEX($CF160:$HI160,1,$HN160),Capacity!$V$3:$V$258,0),2)+IA$65,255),Capacity!$S$3:$S$258,0),2)</f>
        <v>143</v>
      </c>
      <c r="IB161">
        <f>INDEX(Capacity!$S$3:$T$258,MATCH(MOD(INDEX(Capacity!$V$3:$W$258,MATCH(INDEX($CF160:$HI160,1,$HN160),Capacity!$V$3:$V$258,0),2)+IB$65,255),Capacity!$S$3:$S$258,0),2)</f>
        <v>87</v>
      </c>
      <c r="IC161">
        <f>INDEX(Capacity!$S$3:$T$258,MATCH(MOD(INDEX(Capacity!$V$3:$W$258,MATCH(INDEX($CF160:$HI160,1,$HN160),Capacity!$V$3:$V$258,0),2)+IC$65,255),Capacity!$S$3:$S$258,0),2)</f>
        <v>52</v>
      </c>
      <c r="ID161">
        <f>INDEX(Capacity!$S$3:$T$258,MATCH(MOD(INDEX(Capacity!$V$3:$W$258,MATCH(INDEX($CF160:$HI160,1,$HN160),Capacity!$V$3:$V$258,0),2)+ID$65,255),Capacity!$S$3:$S$258,0),2)</f>
        <v>125</v>
      </c>
      <c r="IE161">
        <f>INDEX(Capacity!$S$3:$T$258,MATCH(MOD(INDEX(Capacity!$V$3:$W$258,MATCH(INDEX($CF160:$HI160,1,$HN160),Capacity!$V$3:$V$258,0),2)+IE$65,255),Capacity!$S$3:$S$258,0),2)</f>
        <v>92</v>
      </c>
      <c r="IF161">
        <f>INDEX(Capacity!$S$3:$T$258,MATCH(MOD(INDEX(Capacity!$V$3:$W$258,MATCH(INDEX($CF160:$HI160,1,$HN160),Capacity!$V$3:$V$258,0),2)+IF$65,255),Capacity!$S$3:$S$258,0),2)</f>
        <v>22</v>
      </c>
      <c r="IG161">
        <f>INDEX(Capacity!$S$3:$T$258,MATCH(MOD(INDEX(Capacity!$V$3:$W$258,MATCH(INDEX($CF160:$HI160,1,$HN160),Capacity!$V$3:$V$258,0),2)+IG$65,255),Capacity!$S$3:$S$258,0),2)</f>
        <v>134</v>
      </c>
      <c r="IH161">
        <f>INDEX(Capacity!$S$3:$T$258,MATCH(MOD(INDEX(Capacity!$V$3:$W$258,MATCH(INDEX($CF160:$HI160,1,$HN160),Capacity!$V$3:$V$258,0),2)+IH$65,255),Capacity!$S$3:$S$258,0),2)</f>
        <v>153</v>
      </c>
      <c r="II161">
        <f>INDEX(Capacity!$S$3:$T$258,MATCH(MOD(INDEX(Capacity!$V$3:$W$258,MATCH(INDEX($CF160:$HI160,1,$HN160),Capacity!$V$3:$V$258,0),2)+II$65,255),Capacity!$S$3:$S$258,0),2)</f>
        <v>172</v>
      </c>
      <c r="IJ161">
        <f>INDEX(Capacity!$S$3:$T$258,MATCH(MOD(INDEX(Capacity!$V$3:$W$258,MATCH(INDEX($CF160:$HI160,1,$HN160),Capacity!$V$3:$V$258,0),2)+IJ$65,255),Capacity!$S$3:$S$258,0),2)</f>
        <v>163</v>
      </c>
      <c r="IK161">
        <f>INDEX(Capacity!$S$3:$T$258,MATCH(MOD(INDEX(Capacity!$V$3:$W$258,MATCH(INDEX($CF160:$HI160,1,$HN160),Capacity!$V$3:$V$258,0),2)+IK$65,255),Capacity!$S$3:$S$258,0),2)</f>
        <v>150</v>
      </c>
      <c r="IL161">
        <f>INDEX(Capacity!$S$3:$T$258,MATCH(MOD(INDEX(Capacity!$V$3:$W$258,MATCH(INDEX($CF160:$HI160,1,$HN160),Capacity!$V$3:$V$258,0),2)+IL$65,255),Capacity!$S$3:$S$258,0),2)</f>
        <v>102</v>
      </c>
      <c r="IM161">
        <f>INDEX(Capacity!$S$3:$T$258,MATCH(MOD(INDEX(Capacity!$V$3:$W$258,MATCH(INDEX($CF160:$HI160,1,$HN160),Capacity!$V$3:$V$258,0),2)+IM$65,255),Capacity!$S$3:$S$258,0),2)</f>
        <v>5</v>
      </c>
      <c r="IN161">
        <f>INDEX(Capacity!$S$3:$T$258,MATCH(MOD(INDEX(Capacity!$V$3:$W$258,MATCH(INDEX($CF160:$HI160,1,$HN160),Capacity!$V$3:$V$258,0),2)+IN$65,255),Capacity!$S$3:$S$258,0),2)</f>
        <v>245</v>
      </c>
      <c r="IO161">
        <f>INDEX(Capacity!$S$3:$T$258,MATCH(MOD(INDEX(Capacity!$V$3:$W$258,MATCH(INDEX($CF160:$HI160,1,$HN160),Capacity!$V$3:$V$258,0),2)+IO$65,255),Capacity!$S$3:$S$258,0),2)</f>
        <v>9</v>
      </c>
      <c r="IP161">
        <f>INDEX(Capacity!$S$3:$T$258,MATCH(MOD(INDEX(Capacity!$V$3:$W$258,MATCH(INDEX($CF160:$HI160,1,$HN160),Capacity!$V$3:$V$258,0),2)+IP$65,255),Capacity!$S$3:$S$258,0),2)</f>
        <v>212</v>
      </c>
      <c r="IQ161">
        <f>INDEX(Capacity!$S$3:$T$258,MATCH(MOD(INDEX(Capacity!$V$3:$W$258,MATCH(INDEX($CF160:$HI160,1,$HN160),Capacity!$V$3:$V$258,0),2)+IQ$65,255),Capacity!$S$3:$S$258,0),2)</f>
        <v>82</v>
      </c>
    </row>
    <row r="162" spans="83:251" x14ac:dyDescent="0.25">
      <c r="CE162" s="7">
        <f t="shared" si="874"/>
        <v>97</v>
      </c>
      <c r="CF162">
        <f t="shared" si="876"/>
        <v>0</v>
      </c>
      <c r="CG162">
        <f t="shared" si="877"/>
        <v>0</v>
      </c>
      <c r="CH162">
        <f t="shared" si="878"/>
        <v>0</v>
      </c>
      <c r="CI162">
        <f t="shared" si="879"/>
        <v>0</v>
      </c>
      <c r="CJ162">
        <f t="shared" si="880"/>
        <v>0</v>
      </c>
      <c r="CK162">
        <f t="shared" si="881"/>
        <v>0</v>
      </c>
      <c r="CL162">
        <f t="shared" si="882"/>
        <v>0</v>
      </c>
      <c r="CM162">
        <f t="shared" si="883"/>
        <v>0</v>
      </c>
      <c r="CN162">
        <f t="shared" si="884"/>
        <v>0</v>
      </c>
      <c r="CO162">
        <f t="shared" si="885"/>
        <v>0</v>
      </c>
      <c r="CP162">
        <f t="shared" si="886"/>
        <v>0</v>
      </c>
      <c r="CQ162">
        <f t="shared" si="887"/>
        <v>0</v>
      </c>
      <c r="CR162">
        <f t="shared" si="888"/>
        <v>0</v>
      </c>
      <c r="CS162">
        <f t="shared" si="889"/>
        <v>0</v>
      </c>
      <c r="CT162">
        <f t="shared" si="890"/>
        <v>0</v>
      </c>
      <c r="CU162">
        <f t="shared" si="891"/>
        <v>0</v>
      </c>
      <c r="CV162">
        <f t="shared" si="892"/>
        <v>0</v>
      </c>
      <c r="CW162">
        <f t="shared" si="893"/>
        <v>0</v>
      </c>
      <c r="CX162">
        <f t="shared" si="894"/>
        <v>0</v>
      </c>
      <c r="CY162">
        <f t="shared" si="895"/>
        <v>0</v>
      </c>
      <c r="CZ162">
        <f t="shared" si="896"/>
        <v>0</v>
      </c>
      <c r="DA162">
        <f t="shared" si="897"/>
        <v>0</v>
      </c>
      <c r="DB162">
        <f t="shared" si="898"/>
        <v>0</v>
      </c>
      <c r="DC162">
        <f t="shared" si="899"/>
        <v>0</v>
      </c>
      <c r="DD162">
        <f t="shared" si="900"/>
        <v>0</v>
      </c>
      <c r="DE162">
        <f t="shared" si="901"/>
        <v>0</v>
      </c>
      <c r="DF162">
        <f t="shared" si="902"/>
        <v>0</v>
      </c>
      <c r="DG162">
        <f t="shared" si="903"/>
        <v>0</v>
      </c>
      <c r="DH162">
        <f t="shared" si="904"/>
        <v>0</v>
      </c>
      <c r="DI162">
        <f t="shared" si="905"/>
        <v>0</v>
      </c>
      <c r="DJ162">
        <f t="shared" si="906"/>
        <v>0</v>
      </c>
      <c r="DK162">
        <f t="shared" si="907"/>
        <v>0</v>
      </c>
      <c r="DL162">
        <f t="shared" si="908"/>
        <v>0</v>
      </c>
      <c r="DM162">
        <f t="shared" si="909"/>
        <v>0</v>
      </c>
      <c r="DN162">
        <f t="shared" si="910"/>
        <v>0</v>
      </c>
      <c r="DO162">
        <f t="shared" si="911"/>
        <v>0</v>
      </c>
      <c r="DP162">
        <f t="shared" si="912"/>
        <v>0</v>
      </c>
      <c r="DQ162">
        <f t="shared" si="913"/>
        <v>0</v>
      </c>
      <c r="DR162">
        <f t="shared" si="914"/>
        <v>0</v>
      </c>
      <c r="DS162">
        <f t="shared" si="915"/>
        <v>0</v>
      </c>
      <c r="DT162">
        <f t="shared" si="916"/>
        <v>0</v>
      </c>
      <c r="DU162">
        <f t="shared" si="917"/>
        <v>0</v>
      </c>
      <c r="DV162">
        <f t="shared" si="918"/>
        <v>0</v>
      </c>
      <c r="DW162">
        <f t="shared" si="919"/>
        <v>0</v>
      </c>
      <c r="DX162">
        <f t="shared" si="920"/>
        <v>0</v>
      </c>
      <c r="DY162">
        <f t="shared" si="921"/>
        <v>0</v>
      </c>
      <c r="DZ162">
        <f t="shared" si="922"/>
        <v>0</v>
      </c>
      <c r="EA162">
        <f t="shared" si="923"/>
        <v>0</v>
      </c>
      <c r="EB162">
        <f t="shared" si="924"/>
        <v>0</v>
      </c>
      <c r="EC162">
        <f t="shared" si="925"/>
        <v>0</v>
      </c>
      <c r="ED162">
        <f t="shared" si="926"/>
        <v>0</v>
      </c>
      <c r="EE162">
        <f t="shared" si="927"/>
        <v>0</v>
      </c>
      <c r="EF162">
        <f t="shared" si="928"/>
        <v>0</v>
      </c>
      <c r="EG162">
        <f t="shared" si="929"/>
        <v>0</v>
      </c>
      <c r="EH162">
        <f t="shared" si="930"/>
        <v>0</v>
      </c>
      <c r="EI162">
        <f t="shared" si="931"/>
        <v>0</v>
      </c>
      <c r="EJ162">
        <f t="shared" si="932"/>
        <v>0</v>
      </c>
      <c r="EK162">
        <f t="shared" si="933"/>
        <v>0</v>
      </c>
      <c r="EL162">
        <f t="shared" si="934"/>
        <v>0</v>
      </c>
      <c r="EM162">
        <f t="shared" si="935"/>
        <v>0</v>
      </c>
      <c r="EN162">
        <f t="shared" si="936"/>
        <v>0</v>
      </c>
      <c r="EO162">
        <f t="shared" si="937"/>
        <v>0</v>
      </c>
      <c r="EP162">
        <f t="shared" si="938"/>
        <v>0</v>
      </c>
      <c r="EQ162">
        <f t="shared" si="939"/>
        <v>0</v>
      </c>
      <c r="ER162">
        <f t="shared" si="940"/>
        <v>0</v>
      </c>
      <c r="ES162">
        <f t="shared" si="941"/>
        <v>0</v>
      </c>
      <c r="ET162">
        <f t="shared" si="942"/>
        <v>0</v>
      </c>
      <c r="EU162">
        <f t="shared" si="943"/>
        <v>0</v>
      </c>
      <c r="EV162">
        <f t="shared" si="944"/>
        <v>0</v>
      </c>
      <c r="EW162">
        <f t="shared" si="945"/>
        <v>0</v>
      </c>
      <c r="EX162">
        <f t="shared" si="946"/>
        <v>0</v>
      </c>
      <c r="EY162">
        <f t="shared" si="947"/>
        <v>0</v>
      </c>
      <c r="EZ162">
        <f t="shared" si="948"/>
        <v>0</v>
      </c>
      <c r="FA162">
        <f t="shared" si="949"/>
        <v>0</v>
      </c>
      <c r="FB162">
        <f t="shared" si="950"/>
        <v>0</v>
      </c>
      <c r="FC162">
        <f t="shared" si="951"/>
        <v>0</v>
      </c>
      <c r="FD162">
        <f t="shared" si="952"/>
        <v>0</v>
      </c>
      <c r="FE162">
        <f t="shared" si="953"/>
        <v>0</v>
      </c>
      <c r="FF162">
        <f t="shared" si="954"/>
        <v>0</v>
      </c>
      <c r="FG162">
        <f t="shared" si="955"/>
        <v>0</v>
      </c>
      <c r="FH162">
        <f t="shared" si="956"/>
        <v>0</v>
      </c>
      <c r="FI162">
        <f t="shared" si="957"/>
        <v>0</v>
      </c>
      <c r="FJ162">
        <f t="shared" si="958"/>
        <v>0</v>
      </c>
      <c r="FK162">
        <f t="shared" si="959"/>
        <v>0</v>
      </c>
      <c r="FL162">
        <f t="shared" si="960"/>
        <v>0</v>
      </c>
      <c r="FM162">
        <f t="shared" si="961"/>
        <v>0</v>
      </c>
      <c r="FN162">
        <f t="shared" si="962"/>
        <v>0</v>
      </c>
      <c r="FO162">
        <f t="shared" si="963"/>
        <v>0</v>
      </c>
      <c r="FP162">
        <f t="shared" si="964"/>
        <v>0</v>
      </c>
      <c r="FQ162">
        <f t="shared" si="965"/>
        <v>0</v>
      </c>
      <c r="FR162">
        <f t="shared" si="966"/>
        <v>0</v>
      </c>
      <c r="FS162">
        <f t="shared" si="967"/>
        <v>0</v>
      </c>
      <c r="FT162">
        <f t="shared" si="968"/>
        <v>0</v>
      </c>
      <c r="FU162">
        <f t="shared" si="969"/>
        <v>0</v>
      </c>
      <c r="FV162">
        <f t="shared" si="970"/>
        <v>0</v>
      </c>
      <c r="FW162">
        <f t="shared" si="971"/>
        <v>0</v>
      </c>
      <c r="FX162">
        <f t="shared" si="972"/>
        <v>0</v>
      </c>
      <c r="FY162">
        <f t="shared" si="973"/>
        <v>107</v>
      </c>
      <c r="FZ162">
        <f t="shared" si="974"/>
        <v>53</v>
      </c>
      <c r="GA162">
        <f t="shared" si="975"/>
        <v>93</v>
      </c>
      <c r="GB162">
        <f t="shared" si="976"/>
        <v>38</v>
      </c>
      <c r="GC162">
        <f t="shared" si="977"/>
        <v>124</v>
      </c>
      <c r="GD162">
        <f t="shared" si="978"/>
        <v>249</v>
      </c>
      <c r="GE162">
        <f t="shared" si="979"/>
        <v>44</v>
      </c>
      <c r="GF162">
        <f t="shared" si="980"/>
        <v>83</v>
      </c>
      <c r="GG162">
        <f t="shared" si="981"/>
        <v>184</v>
      </c>
      <c r="GH162">
        <f t="shared" si="982"/>
        <v>135</v>
      </c>
      <c r="GI162">
        <f t="shared" si="983"/>
        <v>61</v>
      </c>
      <c r="GJ162">
        <f t="shared" si="984"/>
        <v>116</v>
      </c>
      <c r="GK162">
        <f t="shared" si="985"/>
        <v>77</v>
      </c>
      <c r="GL162">
        <f t="shared" si="986"/>
        <v>112</v>
      </c>
      <c r="GM162">
        <f t="shared" si="987"/>
        <v>32</v>
      </c>
      <c r="GN162">
        <f t="shared" si="988"/>
        <v>27</v>
      </c>
      <c r="GO162">
        <f t="shared" si="989"/>
        <v>138</v>
      </c>
      <c r="GP162">
        <f t="shared" si="990"/>
        <v>228</v>
      </c>
      <c r="GQ162">
        <f t="shared" si="991"/>
        <v>108</v>
      </c>
      <c r="GR162">
        <f t="shared" si="992"/>
        <v>129</v>
      </c>
      <c r="GS162">
        <f t="shared" si="993"/>
        <v>119</v>
      </c>
      <c r="GT162">
        <f t="shared" si="994"/>
        <v>145</v>
      </c>
      <c r="GU162">
        <f t="shared" si="995"/>
        <v>230</v>
      </c>
      <c r="GV162">
        <f t="shared" si="996"/>
        <v>227</v>
      </c>
      <c r="GW162">
        <f t="shared" si="997"/>
        <v>167</v>
      </c>
      <c r="GX162">
        <f t="shared" si="998"/>
        <v>187</v>
      </c>
      <c r="GY162">
        <f t="shared" si="999"/>
        <v>0</v>
      </c>
      <c r="GZ162">
        <f t="shared" si="1000"/>
        <v>0</v>
      </c>
      <c r="HA162">
        <f t="shared" si="1001"/>
        <v>0</v>
      </c>
      <c r="HB162">
        <f t="shared" si="1002"/>
        <v>0</v>
      </c>
      <c r="HC162">
        <f t="shared" si="1003"/>
        <v>0</v>
      </c>
      <c r="HD162">
        <f t="shared" si="1004"/>
        <v>0</v>
      </c>
      <c r="HE162">
        <f t="shared" si="1005"/>
        <v>0</v>
      </c>
      <c r="HF162">
        <f t="shared" si="1006"/>
        <v>0</v>
      </c>
      <c r="HG162">
        <f t="shared" si="1007"/>
        <v>0</v>
      </c>
      <c r="HH162">
        <f t="shared" si="1008"/>
        <v>0</v>
      </c>
      <c r="HI162">
        <f t="shared" si="1009"/>
        <v>0</v>
      </c>
      <c r="HK162" s="59" t="str">
        <f t="shared" si="875"/>
        <v/>
      </c>
      <c r="HN162">
        <f t="shared" si="1010"/>
        <v>98</v>
      </c>
      <c r="HO162">
        <f t="shared" si="873"/>
        <v>37</v>
      </c>
      <c r="HQ162">
        <f>INDEX(Capacity!$S$3:$T$258,MATCH(MOD(INDEX(Capacity!$V$3:$W$258,MATCH(INDEX($CF161:$HI161,1,$HN161),Capacity!$V$3:$V$258,0),2)+HQ$65,255),Capacity!$S$3:$S$258,0),2)</f>
        <v>135</v>
      </c>
      <c r="HR162">
        <f>INDEX(Capacity!$S$3:$T$258,MATCH(MOD(INDEX(Capacity!$V$3:$W$258,MATCH(INDEX($CF161:$HI161,1,$HN161),Capacity!$V$3:$V$258,0),2)+HR$65,255),Capacity!$S$3:$S$258,0),2)</f>
        <v>110</v>
      </c>
      <c r="HS162">
        <f>INDEX(Capacity!$S$3:$T$258,MATCH(MOD(INDEX(Capacity!$V$3:$W$258,MATCH(INDEX($CF161:$HI161,1,$HN161),Capacity!$V$3:$V$258,0),2)+HS$65,255),Capacity!$S$3:$S$258,0),2)</f>
        <v>33</v>
      </c>
      <c r="HT162">
        <f>INDEX(Capacity!$S$3:$T$258,MATCH(MOD(INDEX(Capacity!$V$3:$W$258,MATCH(INDEX($CF161:$HI161,1,$HN161),Capacity!$V$3:$V$258,0),2)+HT$65,255),Capacity!$S$3:$S$258,0),2)</f>
        <v>179</v>
      </c>
      <c r="HU162">
        <f>INDEX(Capacity!$S$3:$T$258,MATCH(MOD(INDEX(Capacity!$V$3:$W$258,MATCH(INDEX($CF161:$HI161,1,$HN161),Capacity!$V$3:$V$258,0),2)+HU$65,255),Capacity!$S$3:$S$258,0),2)</f>
        <v>38</v>
      </c>
      <c r="HV162">
        <f>INDEX(Capacity!$S$3:$T$258,MATCH(MOD(INDEX(Capacity!$V$3:$W$258,MATCH(INDEX($CF161:$HI161,1,$HN161),Capacity!$V$3:$V$258,0),2)+HV$65,255),Capacity!$S$3:$S$258,0),2)</f>
        <v>248</v>
      </c>
      <c r="HW162">
        <f>INDEX(Capacity!$S$3:$T$258,MATCH(MOD(INDEX(Capacity!$V$3:$W$258,MATCH(INDEX($CF161:$HI161,1,$HN161),Capacity!$V$3:$V$258,0),2)+HW$65,255),Capacity!$S$3:$S$258,0),2)</f>
        <v>100</v>
      </c>
      <c r="HX162">
        <f>INDEX(Capacity!$S$3:$T$258,MATCH(MOD(INDEX(Capacity!$V$3:$W$258,MATCH(INDEX($CF161:$HI161,1,$HN161),Capacity!$V$3:$V$258,0),2)+HX$65,255),Capacity!$S$3:$S$258,0),2)</f>
        <v>92</v>
      </c>
      <c r="HY162">
        <f>INDEX(Capacity!$S$3:$T$258,MATCH(MOD(INDEX(Capacity!$V$3:$W$258,MATCH(INDEX($CF161:$HI161,1,$HN161),Capacity!$V$3:$V$258,0),2)+HY$65,255),Capacity!$S$3:$S$258,0),2)</f>
        <v>96</v>
      </c>
      <c r="HZ162">
        <f>INDEX(Capacity!$S$3:$T$258,MATCH(MOD(INDEX(Capacity!$V$3:$W$258,MATCH(INDEX($CF161:$HI161,1,$HN161),Capacity!$V$3:$V$258,0),2)+HZ$65,255),Capacity!$S$3:$S$258,0),2)</f>
        <v>183</v>
      </c>
      <c r="IA162">
        <f>INDEX(Capacity!$S$3:$T$258,MATCH(MOD(INDEX(Capacity!$V$3:$W$258,MATCH(INDEX($CF161:$HI161,1,$HN161),Capacity!$V$3:$V$258,0),2)+IA$65,255),Capacity!$S$3:$S$258,0),2)</f>
        <v>249</v>
      </c>
      <c r="IB162">
        <f>INDEX(Capacity!$S$3:$T$258,MATCH(MOD(INDEX(Capacity!$V$3:$W$258,MATCH(INDEX($CF161:$HI161,1,$HN161),Capacity!$V$3:$V$258,0),2)+IB$65,255),Capacity!$S$3:$S$258,0),2)</f>
        <v>151</v>
      </c>
      <c r="IC162">
        <f>INDEX(Capacity!$S$3:$T$258,MATCH(MOD(INDEX(Capacity!$V$3:$W$258,MATCH(INDEX($CF161:$HI161,1,$HN161),Capacity!$V$3:$V$258,0),2)+IC$65,255),Capacity!$S$3:$S$258,0),2)</f>
        <v>212</v>
      </c>
      <c r="ID162">
        <f>INDEX(Capacity!$S$3:$T$258,MATCH(MOD(INDEX(Capacity!$V$3:$W$258,MATCH(INDEX($CF161:$HI161,1,$HN161),Capacity!$V$3:$V$258,0),2)+ID$65,255),Capacity!$S$3:$S$258,0),2)</f>
        <v>171</v>
      </c>
      <c r="IE162">
        <f>INDEX(Capacity!$S$3:$T$258,MATCH(MOD(INDEX(Capacity!$V$3:$W$258,MATCH(INDEX($CF161:$HI161,1,$HN161),Capacity!$V$3:$V$258,0),2)+IE$65,255),Capacity!$S$3:$S$258,0),2)</f>
        <v>97</v>
      </c>
      <c r="IF162">
        <f>INDEX(Capacity!$S$3:$T$258,MATCH(MOD(INDEX(Capacity!$V$3:$W$258,MATCH(INDEX($CF161:$HI161,1,$HN161),Capacity!$V$3:$V$258,0),2)+IF$65,255),Capacity!$S$3:$S$258,0),2)</f>
        <v>241</v>
      </c>
      <c r="IG162">
        <f>INDEX(Capacity!$S$3:$T$258,MATCH(MOD(INDEX(Capacity!$V$3:$W$258,MATCH(INDEX($CF161:$HI161,1,$HN161),Capacity!$V$3:$V$258,0),2)+IG$65,255),Capacity!$S$3:$S$258,0),2)</f>
        <v>78</v>
      </c>
      <c r="IH162">
        <f>INDEX(Capacity!$S$3:$T$258,MATCH(MOD(INDEX(Capacity!$V$3:$W$258,MATCH(INDEX($CF161:$HI161,1,$HN161),Capacity!$V$3:$V$258,0),2)+IH$65,255),Capacity!$S$3:$S$258,0),2)</f>
        <v>8</v>
      </c>
      <c r="II162">
        <f>INDEX(Capacity!$S$3:$T$258,MATCH(MOD(INDEX(Capacity!$V$3:$W$258,MATCH(INDEX($CF161:$HI161,1,$HN161),Capacity!$V$3:$V$258,0),2)+II$65,255),Capacity!$S$3:$S$258,0),2)</f>
        <v>114</v>
      </c>
      <c r="IJ162">
        <f>INDEX(Capacity!$S$3:$T$258,MATCH(MOD(INDEX(Capacity!$V$3:$W$258,MATCH(INDEX($CF161:$HI161,1,$HN161),Capacity!$V$3:$V$258,0),2)+IJ$65,255),Capacity!$S$3:$S$258,0),2)</f>
        <v>6</v>
      </c>
      <c r="IK162">
        <f>INDEX(Capacity!$S$3:$T$258,MATCH(MOD(INDEX(Capacity!$V$3:$W$258,MATCH(INDEX($CF161:$HI161,1,$HN161),Capacity!$V$3:$V$258,0),2)+IK$65,255),Capacity!$S$3:$S$258,0),2)</f>
        <v>124</v>
      </c>
      <c r="IL162">
        <f>INDEX(Capacity!$S$3:$T$258,MATCH(MOD(INDEX(Capacity!$V$3:$W$258,MATCH(INDEX($CF161:$HI161,1,$HN161),Capacity!$V$3:$V$258,0),2)+IL$65,255),Capacity!$S$3:$S$258,0),2)</f>
        <v>111</v>
      </c>
      <c r="IM162">
        <f>INDEX(Capacity!$S$3:$T$258,MATCH(MOD(INDEX(Capacity!$V$3:$W$258,MATCH(INDEX($CF161:$HI161,1,$HN161),Capacity!$V$3:$V$258,0),2)+IM$65,255),Capacity!$S$3:$S$258,0),2)</f>
        <v>44</v>
      </c>
      <c r="IN162">
        <f>INDEX(Capacity!$S$3:$T$258,MATCH(MOD(INDEX(Capacity!$V$3:$W$258,MATCH(INDEX($CF161:$HI161,1,$HN161),Capacity!$V$3:$V$258,0),2)+IN$65,255),Capacity!$S$3:$S$258,0),2)</f>
        <v>63</v>
      </c>
      <c r="IO162">
        <f>INDEX(Capacity!$S$3:$T$258,MATCH(MOD(INDEX(Capacity!$V$3:$W$258,MATCH(INDEX($CF161:$HI161,1,$HN161),Capacity!$V$3:$V$258,0),2)+IO$65,255),Capacity!$S$3:$S$258,0),2)</f>
        <v>183</v>
      </c>
      <c r="IP162">
        <f>INDEX(Capacity!$S$3:$T$258,MATCH(MOD(INDEX(Capacity!$V$3:$W$258,MATCH(INDEX($CF161:$HI161,1,$HN161),Capacity!$V$3:$V$258,0),2)+IP$65,255),Capacity!$S$3:$S$258,0),2)</f>
        <v>245</v>
      </c>
      <c r="IQ162">
        <f>INDEX(Capacity!$S$3:$T$258,MATCH(MOD(INDEX(Capacity!$V$3:$W$258,MATCH(INDEX($CF161:$HI161,1,$HN161),Capacity!$V$3:$V$258,0),2)+IQ$65,255),Capacity!$S$3:$S$258,0),2)</f>
        <v>187</v>
      </c>
    </row>
    <row r="163" spans="83:251" x14ac:dyDescent="0.25">
      <c r="CE163" s="7">
        <f t="shared" si="874"/>
        <v>98</v>
      </c>
      <c r="CF163">
        <f t="shared" si="876"/>
        <v>0</v>
      </c>
      <c r="CG163">
        <f t="shared" si="877"/>
        <v>0</v>
      </c>
      <c r="CH163">
        <f t="shared" si="878"/>
        <v>0</v>
      </c>
      <c r="CI163">
        <f t="shared" si="879"/>
        <v>0</v>
      </c>
      <c r="CJ163">
        <f t="shared" si="880"/>
        <v>0</v>
      </c>
      <c r="CK163">
        <f t="shared" si="881"/>
        <v>0</v>
      </c>
      <c r="CL163">
        <f t="shared" si="882"/>
        <v>0</v>
      </c>
      <c r="CM163">
        <f t="shared" si="883"/>
        <v>0</v>
      </c>
      <c r="CN163">
        <f t="shared" si="884"/>
        <v>0</v>
      </c>
      <c r="CO163">
        <f t="shared" si="885"/>
        <v>0</v>
      </c>
      <c r="CP163">
        <f t="shared" si="886"/>
        <v>0</v>
      </c>
      <c r="CQ163">
        <f t="shared" si="887"/>
        <v>0</v>
      </c>
      <c r="CR163">
        <f t="shared" si="888"/>
        <v>0</v>
      </c>
      <c r="CS163">
        <f t="shared" si="889"/>
        <v>0</v>
      </c>
      <c r="CT163">
        <f t="shared" si="890"/>
        <v>0</v>
      </c>
      <c r="CU163">
        <f t="shared" si="891"/>
        <v>0</v>
      </c>
      <c r="CV163">
        <f t="shared" si="892"/>
        <v>0</v>
      </c>
      <c r="CW163">
        <f t="shared" si="893"/>
        <v>0</v>
      </c>
      <c r="CX163">
        <f t="shared" si="894"/>
        <v>0</v>
      </c>
      <c r="CY163">
        <f t="shared" si="895"/>
        <v>0</v>
      </c>
      <c r="CZ163">
        <f t="shared" si="896"/>
        <v>0</v>
      </c>
      <c r="DA163">
        <f t="shared" si="897"/>
        <v>0</v>
      </c>
      <c r="DB163">
        <f t="shared" si="898"/>
        <v>0</v>
      </c>
      <c r="DC163">
        <f t="shared" si="899"/>
        <v>0</v>
      </c>
      <c r="DD163">
        <f t="shared" si="900"/>
        <v>0</v>
      </c>
      <c r="DE163">
        <f t="shared" si="901"/>
        <v>0</v>
      </c>
      <c r="DF163">
        <f t="shared" si="902"/>
        <v>0</v>
      </c>
      <c r="DG163">
        <f t="shared" si="903"/>
        <v>0</v>
      </c>
      <c r="DH163">
        <f t="shared" si="904"/>
        <v>0</v>
      </c>
      <c r="DI163">
        <f t="shared" si="905"/>
        <v>0</v>
      </c>
      <c r="DJ163">
        <f t="shared" si="906"/>
        <v>0</v>
      </c>
      <c r="DK163">
        <f t="shared" si="907"/>
        <v>0</v>
      </c>
      <c r="DL163">
        <f t="shared" si="908"/>
        <v>0</v>
      </c>
      <c r="DM163">
        <f t="shared" si="909"/>
        <v>0</v>
      </c>
      <c r="DN163">
        <f t="shared" si="910"/>
        <v>0</v>
      </c>
      <c r="DO163">
        <f t="shared" si="911"/>
        <v>0</v>
      </c>
      <c r="DP163">
        <f t="shared" si="912"/>
        <v>0</v>
      </c>
      <c r="DQ163">
        <f t="shared" si="913"/>
        <v>0</v>
      </c>
      <c r="DR163">
        <f t="shared" si="914"/>
        <v>0</v>
      </c>
      <c r="DS163">
        <f t="shared" si="915"/>
        <v>0</v>
      </c>
      <c r="DT163">
        <f t="shared" si="916"/>
        <v>0</v>
      </c>
      <c r="DU163">
        <f t="shared" si="917"/>
        <v>0</v>
      </c>
      <c r="DV163">
        <f t="shared" si="918"/>
        <v>0</v>
      </c>
      <c r="DW163">
        <f t="shared" si="919"/>
        <v>0</v>
      </c>
      <c r="DX163">
        <f t="shared" si="920"/>
        <v>0</v>
      </c>
      <c r="DY163">
        <f t="shared" si="921"/>
        <v>0</v>
      </c>
      <c r="DZ163">
        <f t="shared" si="922"/>
        <v>0</v>
      </c>
      <c r="EA163">
        <f t="shared" si="923"/>
        <v>0</v>
      </c>
      <c r="EB163">
        <f t="shared" si="924"/>
        <v>0</v>
      </c>
      <c r="EC163">
        <f t="shared" si="925"/>
        <v>0</v>
      </c>
      <c r="ED163">
        <f t="shared" si="926"/>
        <v>0</v>
      </c>
      <c r="EE163">
        <f t="shared" si="927"/>
        <v>0</v>
      </c>
      <c r="EF163">
        <f t="shared" si="928"/>
        <v>0</v>
      </c>
      <c r="EG163">
        <f t="shared" si="929"/>
        <v>0</v>
      </c>
      <c r="EH163">
        <f t="shared" si="930"/>
        <v>0</v>
      </c>
      <c r="EI163">
        <f t="shared" si="931"/>
        <v>0</v>
      </c>
      <c r="EJ163">
        <f t="shared" si="932"/>
        <v>0</v>
      </c>
      <c r="EK163">
        <f t="shared" si="933"/>
        <v>0</v>
      </c>
      <c r="EL163">
        <f t="shared" si="934"/>
        <v>0</v>
      </c>
      <c r="EM163">
        <f t="shared" si="935"/>
        <v>0</v>
      </c>
      <c r="EN163">
        <f t="shared" si="936"/>
        <v>0</v>
      </c>
      <c r="EO163">
        <f t="shared" si="937"/>
        <v>0</v>
      </c>
      <c r="EP163">
        <f t="shared" si="938"/>
        <v>0</v>
      </c>
      <c r="EQ163">
        <f t="shared" si="939"/>
        <v>0</v>
      </c>
      <c r="ER163">
        <f t="shared" si="940"/>
        <v>0</v>
      </c>
      <c r="ES163">
        <f t="shared" si="941"/>
        <v>0</v>
      </c>
      <c r="ET163">
        <f t="shared" si="942"/>
        <v>0</v>
      </c>
      <c r="EU163">
        <f t="shared" si="943"/>
        <v>0</v>
      </c>
      <c r="EV163">
        <f t="shared" si="944"/>
        <v>0</v>
      </c>
      <c r="EW163">
        <f t="shared" si="945"/>
        <v>0</v>
      </c>
      <c r="EX163">
        <f t="shared" si="946"/>
        <v>0</v>
      </c>
      <c r="EY163">
        <f t="shared" si="947"/>
        <v>0</v>
      </c>
      <c r="EZ163">
        <f t="shared" si="948"/>
        <v>0</v>
      </c>
      <c r="FA163">
        <f t="shared" si="949"/>
        <v>0</v>
      </c>
      <c r="FB163">
        <f t="shared" si="950"/>
        <v>0</v>
      </c>
      <c r="FC163">
        <f t="shared" si="951"/>
        <v>0</v>
      </c>
      <c r="FD163">
        <f t="shared" si="952"/>
        <v>0</v>
      </c>
      <c r="FE163">
        <f t="shared" si="953"/>
        <v>0</v>
      </c>
      <c r="FF163">
        <f t="shared" si="954"/>
        <v>0</v>
      </c>
      <c r="FG163">
        <f t="shared" si="955"/>
        <v>0</v>
      </c>
      <c r="FH163">
        <f t="shared" si="956"/>
        <v>0</v>
      </c>
      <c r="FI163">
        <f t="shared" si="957"/>
        <v>0</v>
      </c>
      <c r="FJ163">
        <f t="shared" si="958"/>
        <v>0</v>
      </c>
      <c r="FK163">
        <f t="shared" si="959"/>
        <v>0</v>
      </c>
      <c r="FL163">
        <f t="shared" si="960"/>
        <v>0</v>
      </c>
      <c r="FM163">
        <f t="shared" si="961"/>
        <v>0</v>
      </c>
      <c r="FN163">
        <f t="shared" si="962"/>
        <v>0</v>
      </c>
      <c r="FO163">
        <f t="shared" si="963"/>
        <v>0</v>
      </c>
      <c r="FP163">
        <f t="shared" si="964"/>
        <v>0</v>
      </c>
      <c r="FQ163">
        <f t="shared" si="965"/>
        <v>0</v>
      </c>
      <c r="FR163">
        <f t="shared" si="966"/>
        <v>0</v>
      </c>
      <c r="FS163">
        <f t="shared" si="967"/>
        <v>0</v>
      </c>
      <c r="FT163">
        <f t="shared" si="968"/>
        <v>0</v>
      </c>
      <c r="FU163">
        <f t="shared" si="969"/>
        <v>0</v>
      </c>
      <c r="FV163">
        <f t="shared" si="970"/>
        <v>0</v>
      </c>
      <c r="FW163">
        <f t="shared" si="971"/>
        <v>0</v>
      </c>
      <c r="FX163">
        <f t="shared" si="972"/>
        <v>0</v>
      </c>
      <c r="FY163">
        <f t="shared" si="973"/>
        <v>0</v>
      </c>
      <c r="FZ163">
        <f t="shared" si="974"/>
        <v>49</v>
      </c>
      <c r="GA163">
        <f t="shared" si="975"/>
        <v>255</v>
      </c>
      <c r="GB163">
        <f t="shared" si="976"/>
        <v>150</v>
      </c>
      <c r="GC163">
        <f t="shared" si="977"/>
        <v>205</v>
      </c>
      <c r="GD163">
        <f t="shared" si="978"/>
        <v>37</v>
      </c>
      <c r="GE163">
        <f t="shared" si="979"/>
        <v>196</v>
      </c>
      <c r="GF163">
        <f t="shared" si="980"/>
        <v>35</v>
      </c>
      <c r="GG163">
        <f t="shared" si="981"/>
        <v>154</v>
      </c>
      <c r="GH163">
        <f t="shared" si="982"/>
        <v>253</v>
      </c>
      <c r="GI163">
        <f t="shared" si="983"/>
        <v>93</v>
      </c>
      <c r="GJ163">
        <f t="shared" si="984"/>
        <v>16</v>
      </c>
      <c r="GK163">
        <f t="shared" si="985"/>
        <v>204</v>
      </c>
      <c r="GL163">
        <f t="shared" si="986"/>
        <v>70</v>
      </c>
      <c r="GM163">
        <f t="shared" si="987"/>
        <v>190</v>
      </c>
      <c r="GN163">
        <f t="shared" si="988"/>
        <v>242</v>
      </c>
      <c r="GO163">
        <f t="shared" si="989"/>
        <v>144</v>
      </c>
      <c r="GP163">
        <f t="shared" si="990"/>
        <v>109</v>
      </c>
      <c r="GQ163">
        <f t="shared" si="991"/>
        <v>36</v>
      </c>
      <c r="GR163">
        <f t="shared" si="992"/>
        <v>46</v>
      </c>
      <c r="GS163">
        <f t="shared" si="993"/>
        <v>25</v>
      </c>
      <c r="GT163">
        <f t="shared" si="994"/>
        <v>41</v>
      </c>
      <c r="GU163">
        <f t="shared" si="995"/>
        <v>187</v>
      </c>
      <c r="GV163">
        <f t="shared" si="996"/>
        <v>104</v>
      </c>
      <c r="GW163">
        <f t="shared" si="997"/>
        <v>221</v>
      </c>
      <c r="GX163">
        <f t="shared" si="998"/>
        <v>152</v>
      </c>
      <c r="GY163">
        <f t="shared" si="999"/>
        <v>57</v>
      </c>
      <c r="GZ163">
        <f t="shared" si="1000"/>
        <v>0</v>
      </c>
      <c r="HA163">
        <f t="shared" si="1001"/>
        <v>0</v>
      </c>
      <c r="HB163">
        <f t="shared" si="1002"/>
        <v>0</v>
      </c>
      <c r="HC163">
        <f t="shared" si="1003"/>
        <v>0</v>
      </c>
      <c r="HD163">
        <f t="shared" si="1004"/>
        <v>0</v>
      </c>
      <c r="HE163">
        <f t="shared" si="1005"/>
        <v>0</v>
      </c>
      <c r="HF163">
        <f t="shared" si="1006"/>
        <v>0</v>
      </c>
      <c r="HG163">
        <f t="shared" si="1007"/>
        <v>0</v>
      </c>
      <c r="HH163">
        <f t="shared" si="1008"/>
        <v>0</v>
      </c>
      <c r="HI163">
        <f t="shared" si="1009"/>
        <v>0</v>
      </c>
      <c r="HK163" s="59" t="str">
        <f t="shared" si="875"/>
        <v/>
      </c>
      <c r="HN163">
        <f t="shared" si="1010"/>
        <v>99</v>
      </c>
      <c r="HO163">
        <f t="shared" si="873"/>
        <v>36</v>
      </c>
      <c r="HQ163">
        <f>INDEX(Capacity!$S$3:$T$258,MATCH(MOD(INDEX(Capacity!$V$3:$W$258,MATCH(INDEX($CF162:$HI162,1,$HN162),Capacity!$V$3:$V$258,0),2)+HQ$65,255),Capacity!$S$3:$S$258,0),2)</f>
        <v>107</v>
      </c>
      <c r="HR163">
        <f>INDEX(Capacity!$S$3:$T$258,MATCH(MOD(INDEX(Capacity!$V$3:$W$258,MATCH(INDEX($CF162:$HI162,1,$HN162),Capacity!$V$3:$V$258,0),2)+HR$65,255),Capacity!$S$3:$S$258,0),2)</f>
        <v>4</v>
      </c>
      <c r="HS163">
        <f>INDEX(Capacity!$S$3:$T$258,MATCH(MOD(INDEX(Capacity!$V$3:$W$258,MATCH(INDEX($CF162:$HI162,1,$HN162),Capacity!$V$3:$V$258,0),2)+HS$65,255),Capacity!$S$3:$S$258,0),2)</f>
        <v>162</v>
      </c>
      <c r="HT163">
        <f>INDEX(Capacity!$S$3:$T$258,MATCH(MOD(INDEX(Capacity!$V$3:$W$258,MATCH(INDEX($CF162:$HI162,1,$HN162),Capacity!$V$3:$V$258,0),2)+HT$65,255),Capacity!$S$3:$S$258,0),2)</f>
        <v>176</v>
      </c>
      <c r="HU163">
        <f>INDEX(Capacity!$S$3:$T$258,MATCH(MOD(INDEX(Capacity!$V$3:$W$258,MATCH(INDEX($CF162:$HI162,1,$HN162),Capacity!$V$3:$V$258,0),2)+HU$65,255),Capacity!$S$3:$S$258,0),2)</f>
        <v>177</v>
      </c>
      <c r="HV163">
        <f>INDEX(Capacity!$S$3:$T$258,MATCH(MOD(INDEX(Capacity!$V$3:$W$258,MATCH(INDEX($CF162:$HI162,1,$HN162),Capacity!$V$3:$V$258,0),2)+HV$65,255),Capacity!$S$3:$S$258,0),2)</f>
        <v>220</v>
      </c>
      <c r="HW163">
        <f>INDEX(Capacity!$S$3:$T$258,MATCH(MOD(INDEX(Capacity!$V$3:$W$258,MATCH(INDEX($CF162:$HI162,1,$HN162),Capacity!$V$3:$V$258,0),2)+HW$65,255),Capacity!$S$3:$S$258,0),2)</f>
        <v>232</v>
      </c>
      <c r="HX163">
        <f>INDEX(Capacity!$S$3:$T$258,MATCH(MOD(INDEX(Capacity!$V$3:$W$258,MATCH(INDEX($CF162:$HI162,1,$HN162),Capacity!$V$3:$V$258,0),2)+HX$65,255),Capacity!$S$3:$S$258,0),2)</f>
        <v>112</v>
      </c>
      <c r="HY163">
        <f>INDEX(Capacity!$S$3:$T$258,MATCH(MOD(INDEX(Capacity!$V$3:$W$258,MATCH(INDEX($CF162:$HI162,1,$HN162),Capacity!$V$3:$V$258,0),2)+HY$65,255),Capacity!$S$3:$S$258,0),2)</f>
        <v>34</v>
      </c>
      <c r="HZ163">
        <f>INDEX(Capacity!$S$3:$T$258,MATCH(MOD(INDEX(Capacity!$V$3:$W$258,MATCH(INDEX($CF162:$HI162,1,$HN162),Capacity!$V$3:$V$258,0),2)+HZ$65,255),Capacity!$S$3:$S$258,0),2)</f>
        <v>122</v>
      </c>
      <c r="IA163">
        <f>INDEX(Capacity!$S$3:$T$258,MATCH(MOD(INDEX(Capacity!$V$3:$W$258,MATCH(INDEX($CF162:$HI162,1,$HN162),Capacity!$V$3:$V$258,0),2)+IA$65,255),Capacity!$S$3:$S$258,0),2)</f>
        <v>96</v>
      </c>
      <c r="IB163">
        <f>INDEX(Capacity!$S$3:$T$258,MATCH(MOD(INDEX(Capacity!$V$3:$W$258,MATCH(INDEX($CF162:$HI162,1,$HN162),Capacity!$V$3:$V$258,0),2)+IB$65,255),Capacity!$S$3:$S$258,0),2)</f>
        <v>100</v>
      </c>
      <c r="IC163">
        <f>INDEX(Capacity!$S$3:$T$258,MATCH(MOD(INDEX(Capacity!$V$3:$W$258,MATCH(INDEX($CF162:$HI162,1,$HN162),Capacity!$V$3:$V$258,0),2)+IC$65,255),Capacity!$S$3:$S$258,0),2)</f>
        <v>129</v>
      </c>
      <c r="ID163">
        <f>INDEX(Capacity!$S$3:$T$258,MATCH(MOD(INDEX(Capacity!$V$3:$W$258,MATCH(INDEX($CF162:$HI162,1,$HN162),Capacity!$V$3:$V$258,0),2)+ID$65,255),Capacity!$S$3:$S$258,0),2)</f>
        <v>54</v>
      </c>
      <c r="IE163">
        <f>INDEX(Capacity!$S$3:$T$258,MATCH(MOD(INDEX(Capacity!$V$3:$W$258,MATCH(INDEX($CF162:$HI162,1,$HN162),Capacity!$V$3:$V$258,0),2)+IE$65,255),Capacity!$S$3:$S$258,0),2)</f>
        <v>158</v>
      </c>
      <c r="IF163">
        <f>INDEX(Capacity!$S$3:$T$258,MATCH(MOD(INDEX(Capacity!$V$3:$W$258,MATCH(INDEX($CF162:$HI162,1,$HN162),Capacity!$V$3:$V$258,0),2)+IF$65,255),Capacity!$S$3:$S$258,0),2)</f>
        <v>233</v>
      </c>
      <c r="IG163">
        <f>INDEX(Capacity!$S$3:$T$258,MATCH(MOD(INDEX(Capacity!$V$3:$W$258,MATCH(INDEX($CF162:$HI162,1,$HN162),Capacity!$V$3:$V$258,0),2)+IG$65,255),Capacity!$S$3:$S$258,0),2)</f>
        <v>26</v>
      </c>
      <c r="IH163">
        <f>INDEX(Capacity!$S$3:$T$258,MATCH(MOD(INDEX(Capacity!$V$3:$W$258,MATCH(INDEX($CF162:$HI162,1,$HN162),Capacity!$V$3:$V$258,0),2)+IH$65,255),Capacity!$S$3:$S$258,0),2)</f>
        <v>137</v>
      </c>
      <c r="II163">
        <f>INDEX(Capacity!$S$3:$T$258,MATCH(MOD(INDEX(Capacity!$V$3:$W$258,MATCH(INDEX($CF162:$HI162,1,$HN162),Capacity!$V$3:$V$258,0),2)+II$65,255),Capacity!$S$3:$S$258,0),2)</f>
        <v>72</v>
      </c>
      <c r="IJ163">
        <f>INDEX(Capacity!$S$3:$T$258,MATCH(MOD(INDEX(Capacity!$V$3:$W$258,MATCH(INDEX($CF162:$HI162,1,$HN162),Capacity!$V$3:$V$258,0),2)+IJ$65,255),Capacity!$S$3:$S$258,0),2)</f>
        <v>175</v>
      </c>
      <c r="IK163">
        <f>INDEX(Capacity!$S$3:$T$258,MATCH(MOD(INDEX(Capacity!$V$3:$W$258,MATCH(INDEX($CF162:$HI162,1,$HN162),Capacity!$V$3:$V$258,0),2)+IK$65,255),Capacity!$S$3:$S$258,0),2)</f>
        <v>110</v>
      </c>
      <c r="IL163">
        <f>INDEX(Capacity!$S$3:$T$258,MATCH(MOD(INDEX(Capacity!$V$3:$W$258,MATCH(INDEX($CF162:$HI162,1,$HN162),Capacity!$V$3:$V$258,0),2)+IL$65,255),Capacity!$S$3:$S$258,0),2)</f>
        <v>184</v>
      </c>
      <c r="IM163">
        <f>INDEX(Capacity!$S$3:$T$258,MATCH(MOD(INDEX(Capacity!$V$3:$W$258,MATCH(INDEX($CF162:$HI162,1,$HN162),Capacity!$V$3:$V$258,0),2)+IM$65,255),Capacity!$S$3:$S$258,0),2)</f>
        <v>93</v>
      </c>
      <c r="IN163">
        <f>INDEX(Capacity!$S$3:$T$258,MATCH(MOD(INDEX(Capacity!$V$3:$W$258,MATCH(INDEX($CF162:$HI162,1,$HN162),Capacity!$V$3:$V$258,0),2)+IN$65,255),Capacity!$S$3:$S$258,0),2)</f>
        <v>139</v>
      </c>
      <c r="IO163">
        <f>INDEX(Capacity!$S$3:$T$258,MATCH(MOD(INDEX(Capacity!$V$3:$W$258,MATCH(INDEX($CF162:$HI162,1,$HN162),Capacity!$V$3:$V$258,0),2)+IO$65,255),Capacity!$S$3:$S$258,0),2)</f>
        <v>122</v>
      </c>
      <c r="IP163">
        <f>INDEX(Capacity!$S$3:$T$258,MATCH(MOD(INDEX(Capacity!$V$3:$W$258,MATCH(INDEX($CF162:$HI162,1,$HN162),Capacity!$V$3:$V$258,0),2)+IP$65,255),Capacity!$S$3:$S$258,0),2)</f>
        <v>35</v>
      </c>
      <c r="IQ163">
        <f>INDEX(Capacity!$S$3:$T$258,MATCH(MOD(INDEX(Capacity!$V$3:$W$258,MATCH(INDEX($CF162:$HI162,1,$HN162),Capacity!$V$3:$V$258,0),2)+IQ$65,255),Capacity!$S$3:$S$258,0),2)</f>
        <v>57</v>
      </c>
    </row>
    <row r="164" spans="83:251" x14ac:dyDescent="0.25">
      <c r="CE164" s="7">
        <f t="shared" si="874"/>
        <v>99</v>
      </c>
      <c r="CF164">
        <f t="shared" si="876"/>
        <v>0</v>
      </c>
      <c r="CG164">
        <f t="shared" si="877"/>
        <v>0</v>
      </c>
      <c r="CH164">
        <f t="shared" si="878"/>
        <v>0</v>
      </c>
      <c r="CI164">
        <f t="shared" si="879"/>
        <v>0</v>
      </c>
      <c r="CJ164">
        <f t="shared" si="880"/>
        <v>0</v>
      </c>
      <c r="CK164">
        <f t="shared" si="881"/>
        <v>0</v>
      </c>
      <c r="CL164">
        <f t="shared" si="882"/>
        <v>0</v>
      </c>
      <c r="CM164">
        <f t="shared" si="883"/>
        <v>0</v>
      </c>
      <c r="CN164">
        <f t="shared" si="884"/>
        <v>0</v>
      </c>
      <c r="CO164">
        <f t="shared" si="885"/>
        <v>0</v>
      </c>
      <c r="CP164">
        <f t="shared" si="886"/>
        <v>0</v>
      </c>
      <c r="CQ164">
        <f t="shared" si="887"/>
        <v>0</v>
      </c>
      <c r="CR164">
        <f t="shared" si="888"/>
        <v>0</v>
      </c>
      <c r="CS164">
        <f t="shared" si="889"/>
        <v>0</v>
      </c>
      <c r="CT164">
        <f t="shared" si="890"/>
        <v>0</v>
      </c>
      <c r="CU164">
        <f t="shared" si="891"/>
        <v>0</v>
      </c>
      <c r="CV164">
        <f t="shared" si="892"/>
        <v>0</v>
      </c>
      <c r="CW164">
        <f t="shared" si="893"/>
        <v>0</v>
      </c>
      <c r="CX164">
        <f t="shared" si="894"/>
        <v>0</v>
      </c>
      <c r="CY164">
        <f t="shared" si="895"/>
        <v>0</v>
      </c>
      <c r="CZ164">
        <f t="shared" si="896"/>
        <v>0</v>
      </c>
      <c r="DA164">
        <f t="shared" si="897"/>
        <v>0</v>
      </c>
      <c r="DB164">
        <f t="shared" si="898"/>
        <v>0</v>
      </c>
      <c r="DC164">
        <f t="shared" si="899"/>
        <v>0</v>
      </c>
      <c r="DD164">
        <f t="shared" si="900"/>
        <v>0</v>
      </c>
      <c r="DE164">
        <f t="shared" si="901"/>
        <v>0</v>
      </c>
      <c r="DF164">
        <f t="shared" si="902"/>
        <v>0</v>
      </c>
      <c r="DG164">
        <f t="shared" si="903"/>
        <v>0</v>
      </c>
      <c r="DH164">
        <f t="shared" si="904"/>
        <v>0</v>
      </c>
      <c r="DI164">
        <f t="shared" si="905"/>
        <v>0</v>
      </c>
      <c r="DJ164">
        <f t="shared" si="906"/>
        <v>0</v>
      </c>
      <c r="DK164">
        <f t="shared" si="907"/>
        <v>0</v>
      </c>
      <c r="DL164">
        <f t="shared" si="908"/>
        <v>0</v>
      </c>
      <c r="DM164">
        <f t="shared" si="909"/>
        <v>0</v>
      </c>
      <c r="DN164">
        <f t="shared" si="910"/>
        <v>0</v>
      </c>
      <c r="DO164">
        <f t="shared" si="911"/>
        <v>0</v>
      </c>
      <c r="DP164">
        <f t="shared" si="912"/>
        <v>0</v>
      </c>
      <c r="DQ164">
        <f t="shared" si="913"/>
        <v>0</v>
      </c>
      <c r="DR164">
        <f t="shared" si="914"/>
        <v>0</v>
      </c>
      <c r="DS164">
        <f t="shared" si="915"/>
        <v>0</v>
      </c>
      <c r="DT164">
        <f t="shared" si="916"/>
        <v>0</v>
      </c>
      <c r="DU164">
        <f t="shared" si="917"/>
        <v>0</v>
      </c>
      <c r="DV164">
        <f t="shared" si="918"/>
        <v>0</v>
      </c>
      <c r="DW164">
        <f t="shared" si="919"/>
        <v>0</v>
      </c>
      <c r="DX164">
        <f t="shared" si="920"/>
        <v>0</v>
      </c>
      <c r="DY164">
        <f t="shared" si="921"/>
        <v>0</v>
      </c>
      <c r="DZ164">
        <f t="shared" si="922"/>
        <v>0</v>
      </c>
      <c r="EA164">
        <f t="shared" si="923"/>
        <v>0</v>
      </c>
      <c r="EB164">
        <f t="shared" si="924"/>
        <v>0</v>
      </c>
      <c r="EC164">
        <f t="shared" si="925"/>
        <v>0</v>
      </c>
      <c r="ED164">
        <f t="shared" si="926"/>
        <v>0</v>
      </c>
      <c r="EE164">
        <f t="shared" si="927"/>
        <v>0</v>
      </c>
      <c r="EF164">
        <f t="shared" si="928"/>
        <v>0</v>
      </c>
      <c r="EG164">
        <f t="shared" si="929"/>
        <v>0</v>
      </c>
      <c r="EH164">
        <f t="shared" si="930"/>
        <v>0</v>
      </c>
      <c r="EI164">
        <f t="shared" si="931"/>
        <v>0</v>
      </c>
      <c r="EJ164">
        <f t="shared" si="932"/>
        <v>0</v>
      </c>
      <c r="EK164">
        <f t="shared" si="933"/>
        <v>0</v>
      </c>
      <c r="EL164">
        <f t="shared" si="934"/>
        <v>0</v>
      </c>
      <c r="EM164">
        <f t="shared" si="935"/>
        <v>0</v>
      </c>
      <c r="EN164">
        <f t="shared" si="936"/>
        <v>0</v>
      </c>
      <c r="EO164">
        <f t="shared" si="937"/>
        <v>0</v>
      </c>
      <c r="EP164">
        <f t="shared" si="938"/>
        <v>0</v>
      </c>
      <c r="EQ164">
        <f t="shared" si="939"/>
        <v>0</v>
      </c>
      <c r="ER164">
        <f t="shared" si="940"/>
        <v>0</v>
      </c>
      <c r="ES164">
        <f t="shared" si="941"/>
        <v>0</v>
      </c>
      <c r="ET164">
        <f t="shared" si="942"/>
        <v>0</v>
      </c>
      <c r="EU164">
        <f t="shared" si="943"/>
        <v>0</v>
      </c>
      <c r="EV164">
        <f t="shared" si="944"/>
        <v>0</v>
      </c>
      <c r="EW164">
        <f t="shared" si="945"/>
        <v>0</v>
      </c>
      <c r="EX164">
        <f t="shared" si="946"/>
        <v>0</v>
      </c>
      <c r="EY164">
        <f t="shared" si="947"/>
        <v>0</v>
      </c>
      <c r="EZ164">
        <f t="shared" si="948"/>
        <v>0</v>
      </c>
      <c r="FA164">
        <f t="shared" si="949"/>
        <v>0</v>
      </c>
      <c r="FB164">
        <f t="shared" si="950"/>
        <v>0</v>
      </c>
      <c r="FC164">
        <f t="shared" si="951"/>
        <v>0</v>
      </c>
      <c r="FD164">
        <f t="shared" si="952"/>
        <v>0</v>
      </c>
      <c r="FE164">
        <f t="shared" si="953"/>
        <v>0</v>
      </c>
      <c r="FF164">
        <f t="shared" si="954"/>
        <v>0</v>
      </c>
      <c r="FG164">
        <f t="shared" si="955"/>
        <v>0</v>
      </c>
      <c r="FH164">
        <f t="shared" si="956"/>
        <v>0</v>
      </c>
      <c r="FI164">
        <f t="shared" si="957"/>
        <v>0</v>
      </c>
      <c r="FJ164">
        <f t="shared" si="958"/>
        <v>0</v>
      </c>
      <c r="FK164">
        <f t="shared" si="959"/>
        <v>0</v>
      </c>
      <c r="FL164">
        <f t="shared" si="960"/>
        <v>0</v>
      </c>
      <c r="FM164">
        <f t="shared" si="961"/>
        <v>0</v>
      </c>
      <c r="FN164">
        <f t="shared" si="962"/>
        <v>0</v>
      </c>
      <c r="FO164">
        <f t="shared" si="963"/>
        <v>0</v>
      </c>
      <c r="FP164">
        <f t="shared" si="964"/>
        <v>0</v>
      </c>
      <c r="FQ164">
        <f t="shared" si="965"/>
        <v>0</v>
      </c>
      <c r="FR164">
        <f t="shared" si="966"/>
        <v>0</v>
      </c>
      <c r="FS164">
        <f t="shared" si="967"/>
        <v>0</v>
      </c>
      <c r="FT164">
        <f t="shared" si="968"/>
        <v>0</v>
      </c>
      <c r="FU164">
        <f t="shared" si="969"/>
        <v>0</v>
      </c>
      <c r="FV164">
        <f t="shared" si="970"/>
        <v>0</v>
      </c>
      <c r="FW164">
        <f t="shared" si="971"/>
        <v>0</v>
      </c>
      <c r="FX164">
        <f t="shared" si="972"/>
        <v>0</v>
      </c>
      <c r="FY164">
        <f t="shared" si="973"/>
        <v>0</v>
      </c>
      <c r="FZ164">
        <f t="shared" si="974"/>
        <v>0</v>
      </c>
      <c r="GA164">
        <f t="shared" si="975"/>
        <v>121</v>
      </c>
      <c r="GB164">
        <f t="shared" si="976"/>
        <v>156</v>
      </c>
      <c r="GC164">
        <f t="shared" si="977"/>
        <v>166</v>
      </c>
      <c r="GD164">
        <f t="shared" si="978"/>
        <v>225</v>
      </c>
      <c r="GE164">
        <f t="shared" si="979"/>
        <v>244</v>
      </c>
      <c r="GF164">
        <f t="shared" si="980"/>
        <v>243</v>
      </c>
      <c r="GG164">
        <f t="shared" si="981"/>
        <v>116</v>
      </c>
      <c r="GH164">
        <f t="shared" si="982"/>
        <v>250</v>
      </c>
      <c r="GI164">
        <f t="shared" si="983"/>
        <v>225</v>
      </c>
      <c r="GJ164">
        <f t="shared" si="984"/>
        <v>220</v>
      </c>
      <c r="GK164">
        <f t="shared" si="985"/>
        <v>134</v>
      </c>
      <c r="GL164">
        <f t="shared" si="986"/>
        <v>228</v>
      </c>
      <c r="GM164">
        <f t="shared" si="987"/>
        <v>29</v>
      </c>
      <c r="GN164">
        <f t="shared" si="988"/>
        <v>9</v>
      </c>
      <c r="GO164">
        <f t="shared" si="989"/>
        <v>239</v>
      </c>
      <c r="GP164">
        <f t="shared" si="990"/>
        <v>29</v>
      </c>
      <c r="GQ164">
        <f t="shared" si="991"/>
        <v>151</v>
      </c>
      <c r="GR164">
        <f t="shared" si="992"/>
        <v>183</v>
      </c>
      <c r="GS164">
        <f t="shared" si="993"/>
        <v>43</v>
      </c>
      <c r="GT164">
        <f t="shared" si="994"/>
        <v>49</v>
      </c>
      <c r="GU164">
        <f t="shared" si="995"/>
        <v>193</v>
      </c>
      <c r="GV164">
        <f t="shared" si="996"/>
        <v>250</v>
      </c>
      <c r="GW164">
        <f t="shared" si="997"/>
        <v>45</v>
      </c>
      <c r="GX164">
        <f t="shared" si="998"/>
        <v>36</v>
      </c>
      <c r="GY164">
        <f t="shared" si="999"/>
        <v>145</v>
      </c>
      <c r="GZ164">
        <f t="shared" si="1000"/>
        <v>216</v>
      </c>
      <c r="HA164">
        <f t="shared" si="1001"/>
        <v>0</v>
      </c>
      <c r="HB164">
        <f t="shared" si="1002"/>
        <v>0</v>
      </c>
      <c r="HC164">
        <f t="shared" si="1003"/>
        <v>0</v>
      </c>
      <c r="HD164">
        <f t="shared" si="1004"/>
        <v>0</v>
      </c>
      <c r="HE164">
        <f t="shared" si="1005"/>
        <v>0</v>
      </c>
      <c r="HF164">
        <f t="shared" si="1006"/>
        <v>0</v>
      </c>
      <c r="HG164">
        <f t="shared" si="1007"/>
        <v>0</v>
      </c>
      <c r="HH164">
        <f t="shared" si="1008"/>
        <v>0</v>
      </c>
      <c r="HI164">
        <f t="shared" si="1009"/>
        <v>0</v>
      </c>
      <c r="HK164" s="59" t="str">
        <f t="shared" si="875"/>
        <v/>
      </c>
      <c r="HN164">
        <f t="shared" si="1010"/>
        <v>100</v>
      </c>
      <c r="HO164">
        <f t="shared" si="873"/>
        <v>35</v>
      </c>
      <c r="HQ164">
        <f>INDEX(Capacity!$S$3:$T$258,MATCH(MOD(INDEX(Capacity!$V$3:$W$258,MATCH(INDEX($CF163:$HI163,1,$HN163),Capacity!$V$3:$V$258,0),2)+HQ$65,255),Capacity!$S$3:$S$258,0),2)</f>
        <v>49</v>
      </c>
      <c r="HR164">
        <f>INDEX(Capacity!$S$3:$T$258,MATCH(MOD(INDEX(Capacity!$V$3:$W$258,MATCH(INDEX($CF163:$HI163,1,$HN163),Capacity!$V$3:$V$258,0),2)+HR$65,255),Capacity!$S$3:$S$258,0),2)</f>
        <v>134</v>
      </c>
      <c r="HS164">
        <f>INDEX(Capacity!$S$3:$T$258,MATCH(MOD(INDEX(Capacity!$V$3:$W$258,MATCH(INDEX($CF163:$HI163,1,$HN163),Capacity!$V$3:$V$258,0),2)+HS$65,255),Capacity!$S$3:$S$258,0),2)</f>
        <v>10</v>
      </c>
      <c r="HT164">
        <f>INDEX(Capacity!$S$3:$T$258,MATCH(MOD(INDEX(Capacity!$V$3:$W$258,MATCH(INDEX($CF163:$HI163,1,$HN163),Capacity!$V$3:$V$258,0),2)+HT$65,255),Capacity!$S$3:$S$258,0),2)</f>
        <v>107</v>
      </c>
      <c r="HU164">
        <f>INDEX(Capacity!$S$3:$T$258,MATCH(MOD(INDEX(Capacity!$V$3:$W$258,MATCH(INDEX($CF163:$HI163,1,$HN163),Capacity!$V$3:$V$258,0),2)+HU$65,255),Capacity!$S$3:$S$258,0),2)</f>
        <v>196</v>
      </c>
      <c r="HV164">
        <f>INDEX(Capacity!$S$3:$T$258,MATCH(MOD(INDEX(Capacity!$V$3:$W$258,MATCH(INDEX($CF163:$HI163,1,$HN163),Capacity!$V$3:$V$258,0),2)+HV$65,255),Capacity!$S$3:$S$258,0),2)</f>
        <v>48</v>
      </c>
      <c r="HW164">
        <f>INDEX(Capacity!$S$3:$T$258,MATCH(MOD(INDEX(Capacity!$V$3:$W$258,MATCH(INDEX($CF163:$HI163,1,$HN163),Capacity!$V$3:$V$258,0),2)+HW$65,255),Capacity!$S$3:$S$258,0),2)</f>
        <v>208</v>
      </c>
      <c r="HX164">
        <f>INDEX(Capacity!$S$3:$T$258,MATCH(MOD(INDEX(Capacity!$V$3:$W$258,MATCH(INDEX($CF163:$HI163,1,$HN163),Capacity!$V$3:$V$258,0),2)+HX$65,255),Capacity!$S$3:$S$258,0),2)</f>
        <v>238</v>
      </c>
      <c r="HY164">
        <f>INDEX(Capacity!$S$3:$T$258,MATCH(MOD(INDEX(Capacity!$V$3:$W$258,MATCH(INDEX($CF163:$HI163,1,$HN163),Capacity!$V$3:$V$258,0),2)+HY$65,255),Capacity!$S$3:$S$258,0),2)</f>
        <v>7</v>
      </c>
      <c r="HZ164">
        <f>INDEX(Capacity!$S$3:$T$258,MATCH(MOD(INDEX(Capacity!$V$3:$W$258,MATCH(INDEX($CF163:$HI163,1,$HN163),Capacity!$V$3:$V$258,0),2)+HZ$65,255),Capacity!$S$3:$S$258,0),2)</f>
        <v>188</v>
      </c>
      <c r="IA164">
        <f>INDEX(Capacity!$S$3:$T$258,MATCH(MOD(INDEX(Capacity!$V$3:$W$258,MATCH(INDEX($CF163:$HI163,1,$HN163),Capacity!$V$3:$V$258,0),2)+IA$65,255),Capacity!$S$3:$S$258,0),2)</f>
        <v>204</v>
      </c>
      <c r="IB164">
        <f>INDEX(Capacity!$S$3:$T$258,MATCH(MOD(INDEX(Capacity!$V$3:$W$258,MATCH(INDEX($CF163:$HI163,1,$HN163),Capacity!$V$3:$V$258,0),2)+IB$65,255),Capacity!$S$3:$S$258,0),2)</f>
        <v>74</v>
      </c>
      <c r="IC164">
        <f>INDEX(Capacity!$S$3:$T$258,MATCH(MOD(INDEX(Capacity!$V$3:$W$258,MATCH(INDEX($CF163:$HI163,1,$HN163),Capacity!$V$3:$V$258,0),2)+IC$65,255),Capacity!$S$3:$S$258,0),2)</f>
        <v>162</v>
      </c>
      <c r="ID164">
        <f>INDEX(Capacity!$S$3:$T$258,MATCH(MOD(INDEX(Capacity!$V$3:$W$258,MATCH(INDEX($CF163:$HI163,1,$HN163),Capacity!$V$3:$V$258,0),2)+ID$65,255),Capacity!$S$3:$S$258,0),2)</f>
        <v>163</v>
      </c>
      <c r="IE164">
        <f>INDEX(Capacity!$S$3:$T$258,MATCH(MOD(INDEX(Capacity!$V$3:$W$258,MATCH(INDEX($CF163:$HI163,1,$HN163),Capacity!$V$3:$V$258,0),2)+IE$65,255),Capacity!$S$3:$S$258,0),2)</f>
        <v>251</v>
      </c>
      <c r="IF164">
        <f>INDEX(Capacity!$S$3:$T$258,MATCH(MOD(INDEX(Capacity!$V$3:$W$258,MATCH(INDEX($CF163:$HI163,1,$HN163),Capacity!$V$3:$V$258,0),2)+IF$65,255),Capacity!$S$3:$S$258,0),2)</f>
        <v>127</v>
      </c>
      <c r="IG164">
        <f>INDEX(Capacity!$S$3:$T$258,MATCH(MOD(INDEX(Capacity!$V$3:$W$258,MATCH(INDEX($CF163:$HI163,1,$HN163),Capacity!$V$3:$V$258,0),2)+IG$65,255),Capacity!$S$3:$S$258,0),2)</f>
        <v>112</v>
      </c>
      <c r="IH164">
        <f>INDEX(Capacity!$S$3:$T$258,MATCH(MOD(INDEX(Capacity!$V$3:$W$258,MATCH(INDEX($CF163:$HI163,1,$HN163),Capacity!$V$3:$V$258,0),2)+IH$65,255),Capacity!$S$3:$S$258,0),2)</f>
        <v>179</v>
      </c>
      <c r="II164">
        <f>INDEX(Capacity!$S$3:$T$258,MATCH(MOD(INDEX(Capacity!$V$3:$W$258,MATCH(INDEX($CF163:$HI163,1,$HN163),Capacity!$V$3:$V$258,0),2)+II$65,255),Capacity!$S$3:$S$258,0),2)</f>
        <v>153</v>
      </c>
      <c r="IJ164">
        <f>INDEX(Capacity!$S$3:$T$258,MATCH(MOD(INDEX(Capacity!$V$3:$W$258,MATCH(INDEX($CF163:$HI163,1,$HN163),Capacity!$V$3:$V$258,0),2)+IJ$65,255),Capacity!$S$3:$S$258,0),2)</f>
        <v>50</v>
      </c>
      <c r="IK164">
        <f>INDEX(Capacity!$S$3:$T$258,MATCH(MOD(INDEX(Capacity!$V$3:$W$258,MATCH(INDEX($CF163:$HI163,1,$HN163),Capacity!$V$3:$V$258,0),2)+IK$65,255),Capacity!$S$3:$S$258,0),2)</f>
        <v>24</v>
      </c>
      <c r="IL164">
        <f>INDEX(Capacity!$S$3:$T$258,MATCH(MOD(INDEX(Capacity!$V$3:$W$258,MATCH(INDEX($CF163:$HI163,1,$HN163),Capacity!$V$3:$V$258,0),2)+IL$65,255),Capacity!$S$3:$S$258,0),2)</f>
        <v>122</v>
      </c>
      <c r="IM164">
        <f>INDEX(Capacity!$S$3:$T$258,MATCH(MOD(INDEX(Capacity!$V$3:$W$258,MATCH(INDEX($CF163:$HI163,1,$HN163),Capacity!$V$3:$V$258,0),2)+IM$65,255),Capacity!$S$3:$S$258,0),2)</f>
        <v>146</v>
      </c>
      <c r="IN164">
        <f>INDEX(Capacity!$S$3:$T$258,MATCH(MOD(INDEX(Capacity!$V$3:$W$258,MATCH(INDEX($CF163:$HI163,1,$HN163),Capacity!$V$3:$V$258,0),2)+IN$65,255),Capacity!$S$3:$S$258,0),2)</f>
        <v>240</v>
      </c>
      <c r="IO164">
        <f>INDEX(Capacity!$S$3:$T$258,MATCH(MOD(INDEX(Capacity!$V$3:$W$258,MATCH(INDEX($CF163:$HI163,1,$HN163),Capacity!$V$3:$V$258,0),2)+IO$65,255),Capacity!$S$3:$S$258,0),2)</f>
        <v>188</v>
      </c>
      <c r="IP164">
        <f>INDEX(Capacity!$S$3:$T$258,MATCH(MOD(INDEX(Capacity!$V$3:$W$258,MATCH(INDEX($CF163:$HI163,1,$HN163),Capacity!$V$3:$V$258,0),2)+IP$65,255),Capacity!$S$3:$S$258,0),2)</f>
        <v>168</v>
      </c>
      <c r="IQ164">
        <f>INDEX(Capacity!$S$3:$T$258,MATCH(MOD(INDEX(Capacity!$V$3:$W$258,MATCH(INDEX($CF163:$HI163,1,$HN163),Capacity!$V$3:$V$258,0),2)+IQ$65,255),Capacity!$S$3:$S$258,0),2)</f>
        <v>216</v>
      </c>
    </row>
    <row r="165" spans="83:251" x14ac:dyDescent="0.25">
      <c r="CE165" s="7">
        <f t="shared" si="874"/>
        <v>100</v>
      </c>
      <c r="CF165">
        <f t="shared" si="876"/>
        <v>0</v>
      </c>
      <c r="CG165">
        <f t="shared" si="877"/>
        <v>0</v>
      </c>
      <c r="CH165">
        <f t="shared" si="878"/>
        <v>0</v>
      </c>
      <c r="CI165">
        <f t="shared" si="879"/>
        <v>0</v>
      </c>
      <c r="CJ165">
        <f t="shared" si="880"/>
        <v>0</v>
      </c>
      <c r="CK165">
        <f t="shared" si="881"/>
        <v>0</v>
      </c>
      <c r="CL165">
        <f t="shared" si="882"/>
        <v>0</v>
      </c>
      <c r="CM165">
        <f t="shared" si="883"/>
        <v>0</v>
      </c>
      <c r="CN165">
        <f t="shared" si="884"/>
        <v>0</v>
      </c>
      <c r="CO165">
        <f t="shared" si="885"/>
        <v>0</v>
      </c>
      <c r="CP165">
        <f t="shared" si="886"/>
        <v>0</v>
      </c>
      <c r="CQ165">
        <f t="shared" si="887"/>
        <v>0</v>
      </c>
      <c r="CR165">
        <f t="shared" si="888"/>
        <v>0</v>
      </c>
      <c r="CS165">
        <f t="shared" si="889"/>
        <v>0</v>
      </c>
      <c r="CT165">
        <f t="shared" si="890"/>
        <v>0</v>
      </c>
      <c r="CU165">
        <f t="shared" si="891"/>
        <v>0</v>
      </c>
      <c r="CV165">
        <f t="shared" si="892"/>
        <v>0</v>
      </c>
      <c r="CW165">
        <f t="shared" si="893"/>
        <v>0</v>
      </c>
      <c r="CX165">
        <f t="shared" si="894"/>
        <v>0</v>
      </c>
      <c r="CY165">
        <f t="shared" si="895"/>
        <v>0</v>
      </c>
      <c r="CZ165">
        <f t="shared" si="896"/>
        <v>0</v>
      </c>
      <c r="DA165">
        <f t="shared" si="897"/>
        <v>0</v>
      </c>
      <c r="DB165">
        <f t="shared" si="898"/>
        <v>0</v>
      </c>
      <c r="DC165">
        <f t="shared" si="899"/>
        <v>0</v>
      </c>
      <c r="DD165">
        <f t="shared" si="900"/>
        <v>0</v>
      </c>
      <c r="DE165">
        <f t="shared" si="901"/>
        <v>0</v>
      </c>
      <c r="DF165">
        <f t="shared" si="902"/>
        <v>0</v>
      </c>
      <c r="DG165">
        <f t="shared" si="903"/>
        <v>0</v>
      </c>
      <c r="DH165">
        <f t="shared" si="904"/>
        <v>0</v>
      </c>
      <c r="DI165">
        <f t="shared" si="905"/>
        <v>0</v>
      </c>
      <c r="DJ165">
        <f t="shared" si="906"/>
        <v>0</v>
      </c>
      <c r="DK165">
        <f t="shared" si="907"/>
        <v>0</v>
      </c>
      <c r="DL165">
        <f t="shared" si="908"/>
        <v>0</v>
      </c>
      <c r="DM165">
        <f t="shared" si="909"/>
        <v>0</v>
      </c>
      <c r="DN165">
        <f t="shared" si="910"/>
        <v>0</v>
      </c>
      <c r="DO165">
        <f t="shared" si="911"/>
        <v>0</v>
      </c>
      <c r="DP165">
        <f t="shared" si="912"/>
        <v>0</v>
      </c>
      <c r="DQ165">
        <f t="shared" si="913"/>
        <v>0</v>
      </c>
      <c r="DR165">
        <f t="shared" si="914"/>
        <v>0</v>
      </c>
      <c r="DS165">
        <f t="shared" si="915"/>
        <v>0</v>
      </c>
      <c r="DT165">
        <f t="shared" si="916"/>
        <v>0</v>
      </c>
      <c r="DU165">
        <f t="shared" si="917"/>
        <v>0</v>
      </c>
      <c r="DV165">
        <f t="shared" si="918"/>
        <v>0</v>
      </c>
      <c r="DW165">
        <f t="shared" si="919"/>
        <v>0</v>
      </c>
      <c r="DX165">
        <f t="shared" si="920"/>
        <v>0</v>
      </c>
      <c r="DY165">
        <f t="shared" si="921"/>
        <v>0</v>
      </c>
      <c r="DZ165">
        <f t="shared" si="922"/>
        <v>0</v>
      </c>
      <c r="EA165">
        <f t="shared" si="923"/>
        <v>0</v>
      </c>
      <c r="EB165">
        <f t="shared" si="924"/>
        <v>0</v>
      </c>
      <c r="EC165">
        <f t="shared" si="925"/>
        <v>0</v>
      </c>
      <c r="ED165">
        <f t="shared" si="926"/>
        <v>0</v>
      </c>
      <c r="EE165">
        <f t="shared" si="927"/>
        <v>0</v>
      </c>
      <c r="EF165">
        <f t="shared" si="928"/>
        <v>0</v>
      </c>
      <c r="EG165">
        <f t="shared" si="929"/>
        <v>0</v>
      </c>
      <c r="EH165">
        <f t="shared" si="930"/>
        <v>0</v>
      </c>
      <c r="EI165">
        <f t="shared" si="931"/>
        <v>0</v>
      </c>
      <c r="EJ165">
        <f t="shared" si="932"/>
        <v>0</v>
      </c>
      <c r="EK165">
        <f t="shared" si="933"/>
        <v>0</v>
      </c>
      <c r="EL165">
        <f t="shared" si="934"/>
        <v>0</v>
      </c>
      <c r="EM165">
        <f t="shared" si="935"/>
        <v>0</v>
      </c>
      <c r="EN165">
        <f t="shared" si="936"/>
        <v>0</v>
      </c>
      <c r="EO165">
        <f t="shared" si="937"/>
        <v>0</v>
      </c>
      <c r="EP165">
        <f t="shared" si="938"/>
        <v>0</v>
      </c>
      <c r="EQ165">
        <f t="shared" si="939"/>
        <v>0</v>
      </c>
      <c r="ER165">
        <f t="shared" si="940"/>
        <v>0</v>
      </c>
      <c r="ES165">
        <f t="shared" si="941"/>
        <v>0</v>
      </c>
      <c r="ET165">
        <f t="shared" si="942"/>
        <v>0</v>
      </c>
      <c r="EU165">
        <f t="shared" si="943"/>
        <v>0</v>
      </c>
      <c r="EV165">
        <f t="shared" si="944"/>
        <v>0</v>
      </c>
      <c r="EW165">
        <f t="shared" si="945"/>
        <v>0</v>
      </c>
      <c r="EX165">
        <f t="shared" si="946"/>
        <v>0</v>
      </c>
      <c r="EY165">
        <f t="shared" si="947"/>
        <v>0</v>
      </c>
      <c r="EZ165">
        <f t="shared" si="948"/>
        <v>0</v>
      </c>
      <c r="FA165">
        <f t="shared" si="949"/>
        <v>0</v>
      </c>
      <c r="FB165">
        <f t="shared" si="950"/>
        <v>0</v>
      </c>
      <c r="FC165">
        <f t="shared" si="951"/>
        <v>0</v>
      </c>
      <c r="FD165">
        <f t="shared" si="952"/>
        <v>0</v>
      </c>
      <c r="FE165">
        <f t="shared" si="953"/>
        <v>0</v>
      </c>
      <c r="FF165">
        <f t="shared" si="954"/>
        <v>0</v>
      </c>
      <c r="FG165">
        <f t="shared" si="955"/>
        <v>0</v>
      </c>
      <c r="FH165">
        <f t="shared" si="956"/>
        <v>0</v>
      </c>
      <c r="FI165">
        <f t="shared" si="957"/>
        <v>0</v>
      </c>
      <c r="FJ165">
        <f t="shared" si="958"/>
        <v>0</v>
      </c>
      <c r="FK165">
        <f t="shared" si="959"/>
        <v>0</v>
      </c>
      <c r="FL165">
        <f t="shared" si="960"/>
        <v>0</v>
      </c>
      <c r="FM165">
        <f t="shared" si="961"/>
        <v>0</v>
      </c>
      <c r="FN165">
        <f t="shared" si="962"/>
        <v>0</v>
      </c>
      <c r="FO165">
        <f t="shared" si="963"/>
        <v>0</v>
      </c>
      <c r="FP165">
        <f t="shared" si="964"/>
        <v>0</v>
      </c>
      <c r="FQ165">
        <f t="shared" si="965"/>
        <v>0</v>
      </c>
      <c r="FR165">
        <f t="shared" si="966"/>
        <v>0</v>
      </c>
      <c r="FS165">
        <f t="shared" si="967"/>
        <v>0</v>
      </c>
      <c r="FT165">
        <f t="shared" si="968"/>
        <v>0</v>
      </c>
      <c r="FU165">
        <f t="shared" si="969"/>
        <v>0</v>
      </c>
      <c r="FV165">
        <f t="shared" si="970"/>
        <v>0</v>
      </c>
      <c r="FW165">
        <f t="shared" si="971"/>
        <v>0</v>
      </c>
      <c r="FX165">
        <f t="shared" si="972"/>
        <v>0</v>
      </c>
      <c r="FY165">
        <f t="shared" si="973"/>
        <v>0</v>
      </c>
      <c r="FZ165">
        <f t="shared" si="974"/>
        <v>0</v>
      </c>
      <c r="GA165">
        <f t="shared" si="975"/>
        <v>0</v>
      </c>
      <c r="GB165">
        <f t="shared" si="976"/>
        <v>178</v>
      </c>
      <c r="GC165">
        <f t="shared" si="977"/>
        <v>117</v>
      </c>
      <c r="GD165">
        <f t="shared" si="978"/>
        <v>157</v>
      </c>
      <c r="GE165">
        <f t="shared" si="979"/>
        <v>13</v>
      </c>
      <c r="GF165">
        <f t="shared" si="980"/>
        <v>74</v>
      </c>
      <c r="GG165">
        <f t="shared" si="981"/>
        <v>54</v>
      </c>
      <c r="GH165">
        <f t="shared" si="982"/>
        <v>245</v>
      </c>
      <c r="GI165">
        <f t="shared" si="983"/>
        <v>155</v>
      </c>
      <c r="GJ165">
        <f t="shared" si="984"/>
        <v>152</v>
      </c>
      <c r="GK165">
        <f t="shared" si="985"/>
        <v>49</v>
      </c>
      <c r="GL165">
        <f t="shared" si="986"/>
        <v>125</v>
      </c>
      <c r="GM165">
        <f t="shared" si="987"/>
        <v>49</v>
      </c>
      <c r="GN165">
        <f t="shared" si="988"/>
        <v>229</v>
      </c>
      <c r="GO165">
        <f t="shared" si="989"/>
        <v>155</v>
      </c>
      <c r="GP165">
        <f t="shared" si="990"/>
        <v>218</v>
      </c>
      <c r="GQ165">
        <f t="shared" si="991"/>
        <v>100</v>
      </c>
      <c r="GR165">
        <f t="shared" si="992"/>
        <v>199</v>
      </c>
      <c r="GS165">
        <f t="shared" si="993"/>
        <v>173</v>
      </c>
      <c r="GT165">
        <f t="shared" si="994"/>
        <v>21</v>
      </c>
      <c r="GU165">
        <f t="shared" si="995"/>
        <v>19</v>
      </c>
      <c r="GV165">
        <f t="shared" si="996"/>
        <v>218</v>
      </c>
      <c r="GW165">
        <f t="shared" si="997"/>
        <v>184</v>
      </c>
      <c r="GX165">
        <f t="shared" si="998"/>
        <v>67</v>
      </c>
      <c r="GY165">
        <f t="shared" si="999"/>
        <v>213</v>
      </c>
      <c r="GZ165">
        <f t="shared" si="1000"/>
        <v>39</v>
      </c>
      <c r="HA165">
        <f t="shared" si="1001"/>
        <v>12</v>
      </c>
      <c r="HB165">
        <f t="shared" si="1002"/>
        <v>0</v>
      </c>
      <c r="HC165">
        <f t="shared" si="1003"/>
        <v>0</v>
      </c>
      <c r="HD165">
        <f t="shared" si="1004"/>
        <v>0</v>
      </c>
      <c r="HE165">
        <f t="shared" si="1005"/>
        <v>0</v>
      </c>
      <c r="HF165">
        <f t="shared" si="1006"/>
        <v>0</v>
      </c>
      <c r="HG165">
        <f t="shared" si="1007"/>
        <v>0</v>
      </c>
      <c r="HH165">
        <f t="shared" si="1008"/>
        <v>0</v>
      </c>
      <c r="HI165">
        <f t="shared" si="1009"/>
        <v>0</v>
      </c>
      <c r="HK165" s="59" t="str">
        <f t="shared" si="875"/>
        <v/>
      </c>
      <c r="HN165">
        <f t="shared" si="1010"/>
        <v>101</v>
      </c>
      <c r="HO165">
        <f t="shared" si="873"/>
        <v>34</v>
      </c>
      <c r="HQ165">
        <f>INDEX(Capacity!$S$3:$T$258,MATCH(MOD(INDEX(Capacity!$V$3:$W$258,MATCH(INDEX($CF164:$HI164,1,$HN164),Capacity!$V$3:$V$258,0),2)+HQ$65,255),Capacity!$S$3:$S$258,0),2)</f>
        <v>121</v>
      </c>
      <c r="HR165">
        <f>INDEX(Capacity!$S$3:$T$258,MATCH(MOD(INDEX(Capacity!$V$3:$W$258,MATCH(INDEX($CF164:$HI164,1,$HN164),Capacity!$V$3:$V$258,0),2)+HR$65,255),Capacity!$S$3:$S$258,0),2)</f>
        <v>46</v>
      </c>
      <c r="HS165">
        <f>INDEX(Capacity!$S$3:$T$258,MATCH(MOD(INDEX(Capacity!$V$3:$W$258,MATCH(INDEX($CF164:$HI164,1,$HN164),Capacity!$V$3:$V$258,0),2)+HS$65,255),Capacity!$S$3:$S$258,0),2)</f>
        <v>211</v>
      </c>
      <c r="HT165">
        <f>INDEX(Capacity!$S$3:$T$258,MATCH(MOD(INDEX(Capacity!$V$3:$W$258,MATCH(INDEX($CF164:$HI164,1,$HN164),Capacity!$V$3:$V$258,0),2)+HT$65,255),Capacity!$S$3:$S$258,0),2)</f>
        <v>124</v>
      </c>
      <c r="HU165">
        <f>INDEX(Capacity!$S$3:$T$258,MATCH(MOD(INDEX(Capacity!$V$3:$W$258,MATCH(INDEX($CF164:$HI164,1,$HN164),Capacity!$V$3:$V$258,0),2)+HU$65,255),Capacity!$S$3:$S$258,0),2)</f>
        <v>249</v>
      </c>
      <c r="HV165">
        <f>INDEX(Capacity!$S$3:$T$258,MATCH(MOD(INDEX(Capacity!$V$3:$W$258,MATCH(INDEX($CF164:$HI164,1,$HN164),Capacity!$V$3:$V$258,0),2)+HV$65,255),Capacity!$S$3:$S$258,0),2)</f>
        <v>185</v>
      </c>
      <c r="HW165">
        <f>INDEX(Capacity!$S$3:$T$258,MATCH(MOD(INDEX(Capacity!$V$3:$W$258,MATCH(INDEX($CF164:$HI164,1,$HN164),Capacity!$V$3:$V$258,0),2)+HW$65,255),Capacity!$S$3:$S$258,0),2)</f>
        <v>66</v>
      </c>
      <c r="HX165">
        <f>INDEX(Capacity!$S$3:$T$258,MATCH(MOD(INDEX(Capacity!$V$3:$W$258,MATCH(INDEX($CF164:$HI164,1,$HN164),Capacity!$V$3:$V$258,0),2)+HX$65,255),Capacity!$S$3:$S$258,0),2)</f>
        <v>15</v>
      </c>
      <c r="HY165">
        <f>INDEX(Capacity!$S$3:$T$258,MATCH(MOD(INDEX(Capacity!$V$3:$W$258,MATCH(INDEX($CF164:$HI164,1,$HN164),Capacity!$V$3:$V$258,0),2)+HY$65,255),Capacity!$S$3:$S$258,0),2)</f>
        <v>122</v>
      </c>
      <c r="HZ165">
        <f>INDEX(Capacity!$S$3:$T$258,MATCH(MOD(INDEX(Capacity!$V$3:$W$258,MATCH(INDEX($CF164:$HI164,1,$HN164),Capacity!$V$3:$V$258,0),2)+HZ$65,255),Capacity!$S$3:$S$258,0),2)</f>
        <v>68</v>
      </c>
      <c r="IA165">
        <f>INDEX(Capacity!$S$3:$T$258,MATCH(MOD(INDEX(Capacity!$V$3:$W$258,MATCH(INDEX($CF164:$HI164,1,$HN164),Capacity!$V$3:$V$258,0),2)+IA$65,255),Capacity!$S$3:$S$258,0),2)</f>
        <v>183</v>
      </c>
      <c r="IB165">
        <f>INDEX(Capacity!$S$3:$T$258,MATCH(MOD(INDEX(Capacity!$V$3:$W$258,MATCH(INDEX($CF164:$HI164,1,$HN164),Capacity!$V$3:$V$258,0),2)+IB$65,255),Capacity!$S$3:$S$258,0),2)</f>
        <v>153</v>
      </c>
      <c r="IC165">
        <f>INDEX(Capacity!$S$3:$T$258,MATCH(MOD(INDEX(Capacity!$V$3:$W$258,MATCH(INDEX($CF164:$HI164,1,$HN164),Capacity!$V$3:$V$258,0),2)+IC$65,255),Capacity!$S$3:$S$258,0),2)</f>
        <v>44</v>
      </c>
      <c r="ID165">
        <f>INDEX(Capacity!$S$3:$T$258,MATCH(MOD(INDEX(Capacity!$V$3:$W$258,MATCH(INDEX($CF164:$HI164,1,$HN164),Capacity!$V$3:$V$258,0),2)+ID$65,255),Capacity!$S$3:$S$258,0),2)</f>
        <v>236</v>
      </c>
      <c r="IE165">
        <f>INDEX(Capacity!$S$3:$T$258,MATCH(MOD(INDEX(Capacity!$V$3:$W$258,MATCH(INDEX($CF164:$HI164,1,$HN164),Capacity!$V$3:$V$258,0),2)+IE$65,255),Capacity!$S$3:$S$258,0),2)</f>
        <v>116</v>
      </c>
      <c r="IF165">
        <f>INDEX(Capacity!$S$3:$T$258,MATCH(MOD(INDEX(Capacity!$V$3:$W$258,MATCH(INDEX($CF164:$HI164,1,$HN164),Capacity!$V$3:$V$258,0),2)+IF$65,255),Capacity!$S$3:$S$258,0),2)</f>
        <v>199</v>
      </c>
      <c r="IG165">
        <f>INDEX(Capacity!$S$3:$T$258,MATCH(MOD(INDEX(Capacity!$V$3:$W$258,MATCH(INDEX($CF164:$HI164,1,$HN164),Capacity!$V$3:$V$258,0),2)+IG$65,255),Capacity!$S$3:$S$258,0),2)</f>
        <v>243</v>
      </c>
      <c r="IH165">
        <f>INDEX(Capacity!$S$3:$T$258,MATCH(MOD(INDEX(Capacity!$V$3:$W$258,MATCH(INDEX($CF164:$HI164,1,$HN164),Capacity!$V$3:$V$258,0),2)+IH$65,255),Capacity!$S$3:$S$258,0),2)</f>
        <v>112</v>
      </c>
      <c r="II165">
        <f>INDEX(Capacity!$S$3:$T$258,MATCH(MOD(INDEX(Capacity!$V$3:$W$258,MATCH(INDEX($CF164:$HI164,1,$HN164),Capacity!$V$3:$V$258,0),2)+II$65,255),Capacity!$S$3:$S$258,0),2)</f>
        <v>134</v>
      </c>
      <c r="IJ165">
        <f>INDEX(Capacity!$S$3:$T$258,MATCH(MOD(INDEX(Capacity!$V$3:$W$258,MATCH(INDEX($CF164:$HI164,1,$HN164),Capacity!$V$3:$V$258,0),2)+IJ$65,255),Capacity!$S$3:$S$258,0),2)</f>
        <v>36</v>
      </c>
      <c r="IK165">
        <f>INDEX(Capacity!$S$3:$T$258,MATCH(MOD(INDEX(Capacity!$V$3:$W$258,MATCH(INDEX($CF164:$HI164,1,$HN164),Capacity!$V$3:$V$258,0),2)+IK$65,255),Capacity!$S$3:$S$258,0),2)</f>
        <v>210</v>
      </c>
      <c r="IL165">
        <f>INDEX(Capacity!$S$3:$T$258,MATCH(MOD(INDEX(Capacity!$V$3:$W$258,MATCH(INDEX($CF164:$HI164,1,$HN164),Capacity!$V$3:$V$258,0),2)+IL$65,255),Capacity!$S$3:$S$258,0),2)</f>
        <v>32</v>
      </c>
      <c r="IM165">
        <f>INDEX(Capacity!$S$3:$T$258,MATCH(MOD(INDEX(Capacity!$V$3:$W$258,MATCH(INDEX($CF164:$HI164,1,$HN164),Capacity!$V$3:$V$258,0),2)+IM$65,255),Capacity!$S$3:$S$258,0),2)</f>
        <v>149</v>
      </c>
      <c r="IN165">
        <f>INDEX(Capacity!$S$3:$T$258,MATCH(MOD(INDEX(Capacity!$V$3:$W$258,MATCH(INDEX($CF164:$HI164,1,$HN164),Capacity!$V$3:$V$258,0),2)+IN$65,255),Capacity!$S$3:$S$258,0),2)</f>
        <v>103</v>
      </c>
      <c r="IO165">
        <f>INDEX(Capacity!$S$3:$T$258,MATCH(MOD(INDEX(Capacity!$V$3:$W$258,MATCH(INDEX($CF164:$HI164,1,$HN164),Capacity!$V$3:$V$258,0),2)+IO$65,255),Capacity!$S$3:$S$258,0),2)</f>
        <v>68</v>
      </c>
      <c r="IP165">
        <f>INDEX(Capacity!$S$3:$T$258,MATCH(MOD(INDEX(Capacity!$V$3:$W$258,MATCH(INDEX($CF164:$HI164,1,$HN164),Capacity!$V$3:$V$258,0),2)+IP$65,255),Capacity!$S$3:$S$258,0),2)</f>
        <v>255</v>
      </c>
      <c r="IQ165">
        <f>INDEX(Capacity!$S$3:$T$258,MATCH(MOD(INDEX(Capacity!$V$3:$W$258,MATCH(INDEX($CF164:$HI164,1,$HN164),Capacity!$V$3:$V$258,0),2)+IQ$65,255),Capacity!$S$3:$S$258,0),2)</f>
        <v>12</v>
      </c>
    </row>
    <row r="166" spans="83:251" x14ac:dyDescent="0.25">
      <c r="CE166" s="7">
        <f t="shared" si="874"/>
        <v>101</v>
      </c>
      <c r="CF166">
        <f t="shared" si="876"/>
        <v>0</v>
      </c>
      <c r="CG166">
        <f t="shared" si="877"/>
        <v>0</v>
      </c>
      <c r="CH166">
        <f t="shared" si="878"/>
        <v>0</v>
      </c>
      <c r="CI166">
        <f t="shared" si="879"/>
        <v>0</v>
      </c>
      <c r="CJ166">
        <f t="shared" si="880"/>
        <v>0</v>
      </c>
      <c r="CK166">
        <f t="shared" si="881"/>
        <v>0</v>
      </c>
      <c r="CL166">
        <f t="shared" si="882"/>
        <v>0</v>
      </c>
      <c r="CM166">
        <f t="shared" si="883"/>
        <v>0</v>
      </c>
      <c r="CN166">
        <f t="shared" si="884"/>
        <v>0</v>
      </c>
      <c r="CO166">
        <f t="shared" si="885"/>
        <v>0</v>
      </c>
      <c r="CP166">
        <f t="shared" si="886"/>
        <v>0</v>
      </c>
      <c r="CQ166">
        <f t="shared" si="887"/>
        <v>0</v>
      </c>
      <c r="CR166">
        <f t="shared" si="888"/>
        <v>0</v>
      </c>
      <c r="CS166">
        <f t="shared" si="889"/>
        <v>0</v>
      </c>
      <c r="CT166">
        <f t="shared" si="890"/>
        <v>0</v>
      </c>
      <c r="CU166">
        <f t="shared" si="891"/>
        <v>0</v>
      </c>
      <c r="CV166">
        <f t="shared" si="892"/>
        <v>0</v>
      </c>
      <c r="CW166">
        <f t="shared" si="893"/>
        <v>0</v>
      </c>
      <c r="CX166">
        <f t="shared" si="894"/>
        <v>0</v>
      </c>
      <c r="CY166">
        <f t="shared" si="895"/>
        <v>0</v>
      </c>
      <c r="CZ166">
        <f t="shared" si="896"/>
        <v>0</v>
      </c>
      <c r="DA166">
        <f t="shared" si="897"/>
        <v>0</v>
      </c>
      <c r="DB166">
        <f t="shared" si="898"/>
        <v>0</v>
      </c>
      <c r="DC166">
        <f t="shared" si="899"/>
        <v>0</v>
      </c>
      <c r="DD166">
        <f t="shared" si="900"/>
        <v>0</v>
      </c>
      <c r="DE166">
        <f t="shared" si="901"/>
        <v>0</v>
      </c>
      <c r="DF166">
        <f t="shared" si="902"/>
        <v>0</v>
      </c>
      <c r="DG166">
        <f t="shared" si="903"/>
        <v>0</v>
      </c>
      <c r="DH166">
        <f t="shared" si="904"/>
        <v>0</v>
      </c>
      <c r="DI166">
        <f t="shared" si="905"/>
        <v>0</v>
      </c>
      <c r="DJ166">
        <f t="shared" si="906"/>
        <v>0</v>
      </c>
      <c r="DK166">
        <f t="shared" si="907"/>
        <v>0</v>
      </c>
      <c r="DL166">
        <f t="shared" si="908"/>
        <v>0</v>
      </c>
      <c r="DM166">
        <f t="shared" si="909"/>
        <v>0</v>
      </c>
      <c r="DN166">
        <f t="shared" si="910"/>
        <v>0</v>
      </c>
      <c r="DO166">
        <f t="shared" si="911"/>
        <v>0</v>
      </c>
      <c r="DP166">
        <f t="shared" si="912"/>
        <v>0</v>
      </c>
      <c r="DQ166">
        <f t="shared" si="913"/>
        <v>0</v>
      </c>
      <c r="DR166">
        <f t="shared" si="914"/>
        <v>0</v>
      </c>
      <c r="DS166">
        <f t="shared" si="915"/>
        <v>0</v>
      </c>
      <c r="DT166">
        <f t="shared" si="916"/>
        <v>0</v>
      </c>
      <c r="DU166">
        <f t="shared" si="917"/>
        <v>0</v>
      </c>
      <c r="DV166">
        <f t="shared" si="918"/>
        <v>0</v>
      </c>
      <c r="DW166">
        <f t="shared" si="919"/>
        <v>0</v>
      </c>
      <c r="DX166">
        <f t="shared" si="920"/>
        <v>0</v>
      </c>
      <c r="DY166">
        <f t="shared" si="921"/>
        <v>0</v>
      </c>
      <c r="DZ166">
        <f t="shared" si="922"/>
        <v>0</v>
      </c>
      <c r="EA166">
        <f t="shared" si="923"/>
        <v>0</v>
      </c>
      <c r="EB166">
        <f t="shared" si="924"/>
        <v>0</v>
      </c>
      <c r="EC166">
        <f t="shared" si="925"/>
        <v>0</v>
      </c>
      <c r="ED166">
        <f t="shared" si="926"/>
        <v>0</v>
      </c>
      <c r="EE166">
        <f t="shared" si="927"/>
        <v>0</v>
      </c>
      <c r="EF166">
        <f t="shared" si="928"/>
        <v>0</v>
      </c>
      <c r="EG166">
        <f t="shared" si="929"/>
        <v>0</v>
      </c>
      <c r="EH166">
        <f t="shared" si="930"/>
        <v>0</v>
      </c>
      <c r="EI166">
        <f t="shared" si="931"/>
        <v>0</v>
      </c>
      <c r="EJ166">
        <f t="shared" si="932"/>
        <v>0</v>
      </c>
      <c r="EK166">
        <f t="shared" si="933"/>
        <v>0</v>
      </c>
      <c r="EL166">
        <f t="shared" si="934"/>
        <v>0</v>
      </c>
      <c r="EM166">
        <f t="shared" si="935"/>
        <v>0</v>
      </c>
      <c r="EN166">
        <f t="shared" si="936"/>
        <v>0</v>
      </c>
      <c r="EO166">
        <f t="shared" si="937"/>
        <v>0</v>
      </c>
      <c r="EP166">
        <f t="shared" si="938"/>
        <v>0</v>
      </c>
      <c r="EQ166">
        <f t="shared" si="939"/>
        <v>0</v>
      </c>
      <c r="ER166">
        <f t="shared" si="940"/>
        <v>0</v>
      </c>
      <c r="ES166">
        <f t="shared" si="941"/>
        <v>0</v>
      </c>
      <c r="ET166">
        <f t="shared" si="942"/>
        <v>0</v>
      </c>
      <c r="EU166">
        <f t="shared" si="943"/>
        <v>0</v>
      </c>
      <c r="EV166">
        <f t="shared" si="944"/>
        <v>0</v>
      </c>
      <c r="EW166">
        <f t="shared" si="945"/>
        <v>0</v>
      </c>
      <c r="EX166">
        <f t="shared" si="946"/>
        <v>0</v>
      </c>
      <c r="EY166">
        <f t="shared" si="947"/>
        <v>0</v>
      </c>
      <c r="EZ166">
        <f t="shared" si="948"/>
        <v>0</v>
      </c>
      <c r="FA166">
        <f t="shared" si="949"/>
        <v>0</v>
      </c>
      <c r="FB166">
        <f t="shared" si="950"/>
        <v>0</v>
      </c>
      <c r="FC166">
        <f t="shared" si="951"/>
        <v>0</v>
      </c>
      <c r="FD166">
        <f t="shared" si="952"/>
        <v>0</v>
      </c>
      <c r="FE166">
        <f t="shared" si="953"/>
        <v>0</v>
      </c>
      <c r="FF166">
        <f t="shared" si="954"/>
        <v>0</v>
      </c>
      <c r="FG166">
        <f t="shared" si="955"/>
        <v>0</v>
      </c>
      <c r="FH166">
        <f t="shared" si="956"/>
        <v>0</v>
      </c>
      <c r="FI166">
        <f t="shared" si="957"/>
        <v>0</v>
      </c>
      <c r="FJ166">
        <f t="shared" si="958"/>
        <v>0</v>
      </c>
      <c r="FK166">
        <f t="shared" si="959"/>
        <v>0</v>
      </c>
      <c r="FL166">
        <f t="shared" si="960"/>
        <v>0</v>
      </c>
      <c r="FM166">
        <f t="shared" si="961"/>
        <v>0</v>
      </c>
      <c r="FN166">
        <f t="shared" si="962"/>
        <v>0</v>
      </c>
      <c r="FO166">
        <f t="shared" si="963"/>
        <v>0</v>
      </c>
      <c r="FP166">
        <f t="shared" si="964"/>
        <v>0</v>
      </c>
      <c r="FQ166">
        <f t="shared" si="965"/>
        <v>0</v>
      </c>
      <c r="FR166">
        <f t="shared" si="966"/>
        <v>0</v>
      </c>
      <c r="FS166">
        <f t="shared" si="967"/>
        <v>0</v>
      </c>
      <c r="FT166">
        <f t="shared" si="968"/>
        <v>0</v>
      </c>
      <c r="FU166">
        <f t="shared" si="969"/>
        <v>0</v>
      </c>
      <c r="FV166">
        <f t="shared" si="970"/>
        <v>0</v>
      </c>
      <c r="FW166">
        <f t="shared" si="971"/>
        <v>0</v>
      </c>
      <c r="FX166">
        <f t="shared" si="972"/>
        <v>0</v>
      </c>
      <c r="FY166">
        <f t="shared" si="973"/>
        <v>0</v>
      </c>
      <c r="FZ166">
        <f t="shared" si="974"/>
        <v>0</v>
      </c>
      <c r="GA166">
        <f t="shared" si="975"/>
        <v>0</v>
      </c>
      <c r="GB166">
        <f t="shared" si="976"/>
        <v>0</v>
      </c>
      <c r="GC166">
        <f t="shared" si="977"/>
        <v>98</v>
      </c>
      <c r="GD166">
        <f t="shared" si="978"/>
        <v>122</v>
      </c>
      <c r="GE166">
        <f t="shared" si="979"/>
        <v>51</v>
      </c>
      <c r="GF166">
        <f t="shared" si="980"/>
        <v>184</v>
      </c>
      <c r="GG166">
        <f t="shared" si="981"/>
        <v>228</v>
      </c>
      <c r="GH166">
        <f t="shared" si="982"/>
        <v>212</v>
      </c>
      <c r="GI166">
        <f t="shared" si="983"/>
        <v>18</v>
      </c>
      <c r="GJ166">
        <f t="shared" si="984"/>
        <v>165</v>
      </c>
      <c r="GK166">
        <f t="shared" si="985"/>
        <v>19</v>
      </c>
      <c r="GL166">
        <f t="shared" si="986"/>
        <v>168</v>
      </c>
      <c r="GM166">
        <f t="shared" si="987"/>
        <v>243</v>
      </c>
      <c r="GN166">
        <f t="shared" si="988"/>
        <v>243</v>
      </c>
      <c r="GO166">
        <f t="shared" si="989"/>
        <v>237</v>
      </c>
      <c r="GP166">
        <f t="shared" si="990"/>
        <v>224</v>
      </c>
      <c r="GQ166">
        <f t="shared" si="991"/>
        <v>137</v>
      </c>
      <c r="GR166">
        <f t="shared" si="992"/>
        <v>48</v>
      </c>
      <c r="GS166">
        <f t="shared" si="993"/>
        <v>149</v>
      </c>
      <c r="GT166">
        <f t="shared" si="994"/>
        <v>86</v>
      </c>
      <c r="GU166">
        <f t="shared" si="995"/>
        <v>1</v>
      </c>
      <c r="GV166">
        <f t="shared" si="996"/>
        <v>179</v>
      </c>
      <c r="GW166">
        <f t="shared" si="997"/>
        <v>168</v>
      </c>
      <c r="GX166">
        <f t="shared" si="998"/>
        <v>135</v>
      </c>
      <c r="GY166">
        <f t="shared" si="999"/>
        <v>104</v>
      </c>
      <c r="GZ166">
        <f t="shared" si="1000"/>
        <v>5</v>
      </c>
      <c r="HA166">
        <f t="shared" si="1001"/>
        <v>253</v>
      </c>
      <c r="HB166">
        <f t="shared" si="1002"/>
        <v>6</v>
      </c>
      <c r="HC166">
        <f t="shared" si="1003"/>
        <v>0</v>
      </c>
      <c r="HD166">
        <f t="shared" si="1004"/>
        <v>0</v>
      </c>
      <c r="HE166">
        <f t="shared" si="1005"/>
        <v>0</v>
      </c>
      <c r="HF166">
        <f t="shared" si="1006"/>
        <v>0</v>
      </c>
      <c r="HG166">
        <f t="shared" si="1007"/>
        <v>0</v>
      </c>
      <c r="HH166">
        <f t="shared" si="1008"/>
        <v>0</v>
      </c>
      <c r="HI166">
        <f t="shared" si="1009"/>
        <v>0</v>
      </c>
      <c r="HK166" s="59" t="str">
        <f t="shared" si="875"/>
        <v/>
      </c>
      <c r="HN166">
        <f t="shared" si="1010"/>
        <v>102</v>
      </c>
      <c r="HO166">
        <f t="shared" si="873"/>
        <v>33</v>
      </c>
      <c r="HQ166">
        <f>INDEX(Capacity!$S$3:$T$258,MATCH(MOD(INDEX(Capacity!$V$3:$W$258,MATCH(INDEX($CF165:$HI165,1,$HN165),Capacity!$V$3:$V$258,0),2)+HQ$65,255),Capacity!$S$3:$S$258,0),2)</f>
        <v>178</v>
      </c>
      <c r="HR166">
        <f>INDEX(Capacity!$S$3:$T$258,MATCH(MOD(INDEX(Capacity!$V$3:$W$258,MATCH(INDEX($CF165:$HI165,1,$HN165),Capacity!$V$3:$V$258,0),2)+HR$65,255),Capacity!$S$3:$S$258,0),2)</f>
        <v>23</v>
      </c>
      <c r="HS166">
        <f>INDEX(Capacity!$S$3:$T$258,MATCH(MOD(INDEX(Capacity!$V$3:$W$258,MATCH(INDEX($CF165:$HI165,1,$HN165),Capacity!$V$3:$V$258,0),2)+HS$65,255),Capacity!$S$3:$S$258,0),2)</f>
        <v>231</v>
      </c>
      <c r="HT166">
        <f>INDEX(Capacity!$S$3:$T$258,MATCH(MOD(INDEX(Capacity!$V$3:$W$258,MATCH(INDEX($CF165:$HI165,1,$HN165),Capacity!$V$3:$V$258,0),2)+HT$65,255),Capacity!$S$3:$S$258,0),2)</f>
        <v>62</v>
      </c>
      <c r="HU166">
        <f>INDEX(Capacity!$S$3:$T$258,MATCH(MOD(INDEX(Capacity!$V$3:$W$258,MATCH(INDEX($CF165:$HI165,1,$HN165),Capacity!$V$3:$V$258,0),2)+HU$65,255),Capacity!$S$3:$S$258,0),2)</f>
        <v>242</v>
      </c>
      <c r="HV166">
        <f>INDEX(Capacity!$S$3:$T$258,MATCH(MOD(INDEX(Capacity!$V$3:$W$258,MATCH(INDEX($CF165:$HI165,1,$HN165),Capacity!$V$3:$V$258,0),2)+HV$65,255),Capacity!$S$3:$S$258,0),2)</f>
        <v>210</v>
      </c>
      <c r="HW166">
        <f>INDEX(Capacity!$S$3:$T$258,MATCH(MOD(INDEX(Capacity!$V$3:$W$258,MATCH(INDEX($CF165:$HI165,1,$HN165),Capacity!$V$3:$V$258,0),2)+HW$65,255),Capacity!$S$3:$S$258,0),2)</f>
        <v>33</v>
      </c>
      <c r="HX166">
        <f>INDEX(Capacity!$S$3:$T$258,MATCH(MOD(INDEX(Capacity!$V$3:$W$258,MATCH(INDEX($CF165:$HI165,1,$HN165),Capacity!$V$3:$V$258,0),2)+HX$65,255),Capacity!$S$3:$S$258,0),2)</f>
        <v>137</v>
      </c>
      <c r="HY166">
        <f>INDEX(Capacity!$S$3:$T$258,MATCH(MOD(INDEX(Capacity!$V$3:$W$258,MATCH(INDEX($CF165:$HI165,1,$HN165),Capacity!$V$3:$V$258,0),2)+HY$65,255),Capacity!$S$3:$S$258,0),2)</f>
        <v>61</v>
      </c>
      <c r="HZ166">
        <f>INDEX(Capacity!$S$3:$T$258,MATCH(MOD(INDEX(Capacity!$V$3:$W$258,MATCH(INDEX($CF165:$HI165,1,$HN165),Capacity!$V$3:$V$258,0),2)+HZ$65,255),Capacity!$S$3:$S$258,0),2)</f>
        <v>34</v>
      </c>
      <c r="IA166">
        <f>INDEX(Capacity!$S$3:$T$258,MATCH(MOD(INDEX(Capacity!$V$3:$W$258,MATCH(INDEX($CF165:$HI165,1,$HN165),Capacity!$V$3:$V$258,0),2)+IA$65,255),Capacity!$S$3:$S$258,0),2)</f>
        <v>213</v>
      </c>
      <c r="IB166">
        <f>INDEX(Capacity!$S$3:$T$258,MATCH(MOD(INDEX(Capacity!$V$3:$W$258,MATCH(INDEX($CF165:$HI165,1,$HN165),Capacity!$V$3:$V$258,0),2)+IB$65,255),Capacity!$S$3:$S$258,0),2)</f>
        <v>194</v>
      </c>
      <c r="IC166">
        <f>INDEX(Capacity!$S$3:$T$258,MATCH(MOD(INDEX(Capacity!$V$3:$W$258,MATCH(INDEX($CF165:$HI165,1,$HN165),Capacity!$V$3:$V$258,0),2)+IC$65,255),Capacity!$S$3:$S$258,0),2)</f>
        <v>22</v>
      </c>
      <c r="ID166">
        <f>INDEX(Capacity!$S$3:$T$258,MATCH(MOD(INDEX(Capacity!$V$3:$W$258,MATCH(INDEX($CF165:$HI165,1,$HN165),Capacity!$V$3:$V$258,0),2)+ID$65,255),Capacity!$S$3:$S$258,0),2)</f>
        <v>118</v>
      </c>
      <c r="IE166">
        <f>INDEX(Capacity!$S$3:$T$258,MATCH(MOD(INDEX(Capacity!$V$3:$W$258,MATCH(INDEX($CF165:$HI165,1,$HN165),Capacity!$V$3:$V$258,0),2)+IE$65,255),Capacity!$S$3:$S$258,0),2)</f>
        <v>58</v>
      </c>
      <c r="IF166">
        <f>INDEX(Capacity!$S$3:$T$258,MATCH(MOD(INDEX(Capacity!$V$3:$W$258,MATCH(INDEX($CF165:$HI165,1,$HN165),Capacity!$V$3:$V$258,0),2)+IF$65,255),Capacity!$S$3:$S$258,0),2)</f>
        <v>237</v>
      </c>
      <c r="IG166">
        <f>INDEX(Capacity!$S$3:$T$258,MATCH(MOD(INDEX(Capacity!$V$3:$W$258,MATCH(INDEX($CF165:$HI165,1,$HN165),Capacity!$V$3:$V$258,0),2)+IG$65,255),Capacity!$S$3:$S$258,0),2)</f>
        <v>247</v>
      </c>
      <c r="IH166">
        <f>INDEX(Capacity!$S$3:$T$258,MATCH(MOD(INDEX(Capacity!$V$3:$W$258,MATCH(INDEX($CF165:$HI165,1,$HN165),Capacity!$V$3:$V$258,0),2)+IH$65,255),Capacity!$S$3:$S$258,0),2)</f>
        <v>56</v>
      </c>
      <c r="II166">
        <f>INDEX(Capacity!$S$3:$T$258,MATCH(MOD(INDEX(Capacity!$V$3:$W$258,MATCH(INDEX($CF165:$HI165,1,$HN165),Capacity!$V$3:$V$258,0),2)+II$65,255),Capacity!$S$3:$S$258,0),2)</f>
        <v>67</v>
      </c>
      <c r="IJ166">
        <f>INDEX(Capacity!$S$3:$T$258,MATCH(MOD(INDEX(Capacity!$V$3:$W$258,MATCH(INDEX($CF165:$HI165,1,$HN165),Capacity!$V$3:$V$258,0),2)+IJ$65,255),Capacity!$S$3:$S$258,0),2)</f>
        <v>18</v>
      </c>
      <c r="IK166">
        <f>INDEX(Capacity!$S$3:$T$258,MATCH(MOD(INDEX(Capacity!$V$3:$W$258,MATCH(INDEX($CF165:$HI165,1,$HN165),Capacity!$V$3:$V$258,0),2)+IK$65,255),Capacity!$S$3:$S$258,0),2)</f>
        <v>105</v>
      </c>
      <c r="IL166">
        <f>INDEX(Capacity!$S$3:$T$258,MATCH(MOD(INDEX(Capacity!$V$3:$W$258,MATCH(INDEX($CF165:$HI165,1,$HN165),Capacity!$V$3:$V$258,0),2)+IL$65,255),Capacity!$S$3:$S$258,0),2)</f>
        <v>16</v>
      </c>
      <c r="IM166">
        <f>INDEX(Capacity!$S$3:$T$258,MATCH(MOD(INDEX(Capacity!$V$3:$W$258,MATCH(INDEX($CF165:$HI165,1,$HN165),Capacity!$V$3:$V$258,0),2)+IM$65,255),Capacity!$S$3:$S$258,0),2)</f>
        <v>196</v>
      </c>
      <c r="IN166">
        <f>INDEX(Capacity!$S$3:$T$258,MATCH(MOD(INDEX(Capacity!$V$3:$W$258,MATCH(INDEX($CF165:$HI165,1,$HN165),Capacity!$V$3:$V$258,0),2)+IN$65,255),Capacity!$S$3:$S$258,0),2)</f>
        <v>189</v>
      </c>
      <c r="IO166">
        <f>INDEX(Capacity!$S$3:$T$258,MATCH(MOD(INDEX(Capacity!$V$3:$W$258,MATCH(INDEX($CF165:$HI165,1,$HN165),Capacity!$V$3:$V$258,0),2)+IO$65,255),Capacity!$S$3:$S$258,0),2)</f>
        <v>34</v>
      </c>
      <c r="IP166">
        <f>INDEX(Capacity!$S$3:$T$258,MATCH(MOD(INDEX(Capacity!$V$3:$W$258,MATCH(INDEX($CF165:$HI165,1,$HN165),Capacity!$V$3:$V$258,0),2)+IP$65,255),Capacity!$S$3:$S$258,0),2)</f>
        <v>241</v>
      </c>
      <c r="IQ166">
        <f>INDEX(Capacity!$S$3:$T$258,MATCH(MOD(INDEX(Capacity!$V$3:$W$258,MATCH(INDEX($CF165:$HI165,1,$HN165),Capacity!$V$3:$V$258,0),2)+IQ$65,255),Capacity!$S$3:$S$258,0),2)</f>
        <v>6</v>
      </c>
    </row>
    <row r="167" spans="83:251" x14ac:dyDescent="0.25">
      <c r="CE167" s="7">
        <f t="shared" si="874"/>
        <v>102</v>
      </c>
      <c r="CF167">
        <f t="shared" si="876"/>
        <v>0</v>
      </c>
      <c r="CG167">
        <f t="shared" si="877"/>
        <v>0</v>
      </c>
      <c r="CH167">
        <f t="shared" si="878"/>
        <v>0</v>
      </c>
      <c r="CI167">
        <f t="shared" si="879"/>
        <v>0</v>
      </c>
      <c r="CJ167">
        <f t="shared" si="880"/>
        <v>0</v>
      </c>
      <c r="CK167">
        <f t="shared" si="881"/>
        <v>0</v>
      </c>
      <c r="CL167">
        <f t="shared" si="882"/>
        <v>0</v>
      </c>
      <c r="CM167">
        <f t="shared" si="883"/>
        <v>0</v>
      </c>
      <c r="CN167">
        <f t="shared" si="884"/>
        <v>0</v>
      </c>
      <c r="CO167">
        <f t="shared" si="885"/>
        <v>0</v>
      </c>
      <c r="CP167">
        <f t="shared" si="886"/>
        <v>0</v>
      </c>
      <c r="CQ167">
        <f t="shared" si="887"/>
        <v>0</v>
      </c>
      <c r="CR167">
        <f t="shared" si="888"/>
        <v>0</v>
      </c>
      <c r="CS167">
        <f t="shared" si="889"/>
        <v>0</v>
      </c>
      <c r="CT167">
        <f t="shared" si="890"/>
        <v>0</v>
      </c>
      <c r="CU167">
        <f t="shared" si="891"/>
        <v>0</v>
      </c>
      <c r="CV167">
        <f t="shared" si="892"/>
        <v>0</v>
      </c>
      <c r="CW167">
        <f t="shared" si="893"/>
        <v>0</v>
      </c>
      <c r="CX167">
        <f t="shared" si="894"/>
        <v>0</v>
      </c>
      <c r="CY167">
        <f t="shared" si="895"/>
        <v>0</v>
      </c>
      <c r="CZ167">
        <f t="shared" si="896"/>
        <v>0</v>
      </c>
      <c r="DA167">
        <f t="shared" si="897"/>
        <v>0</v>
      </c>
      <c r="DB167">
        <f t="shared" si="898"/>
        <v>0</v>
      </c>
      <c r="DC167">
        <f t="shared" si="899"/>
        <v>0</v>
      </c>
      <c r="DD167">
        <f t="shared" si="900"/>
        <v>0</v>
      </c>
      <c r="DE167">
        <f t="shared" si="901"/>
        <v>0</v>
      </c>
      <c r="DF167">
        <f t="shared" si="902"/>
        <v>0</v>
      </c>
      <c r="DG167">
        <f t="shared" si="903"/>
        <v>0</v>
      </c>
      <c r="DH167">
        <f t="shared" si="904"/>
        <v>0</v>
      </c>
      <c r="DI167">
        <f t="shared" si="905"/>
        <v>0</v>
      </c>
      <c r="DJ167">
        <f t="shared" si="906"/>
        <v>0</v>
      </c>
      <c r="DK167">
        <f t="shared" si="907"/>
        <v>0</v>
      </c>
      <c r="DL167">
        <f t="shared" si="908"/>
        <v>0</v>
      </c>
      <c r="DM167">
        <f t="shared" si="909"/>
        <v>0</v>
      </c>
      <c r="DN167">
        <f t="shared" si="910"/>
        <v>0</v>
      </c>
      <c r="DO167">
        <f t="shared" si="911"/>
        <v>0</v>
      </c>
      <c r="DP167">
        <f t="shared" si="912"/>
        <v>0</v>
      </c>
      <c r="DQ167">
        <f t="shared" si="913"/>
        <v>0</v>
      </c>
      <c r="DR167">
        <f t="shared" si="914"/>
        <v>0</v>
      </c>
      <c r="DS167">
        <f t="shared" si="915"/>
        <v>0</v>
      </c>
      <c r="DT167">
        <f t="shared" si="916"/>
        <v>0</v>
      </c>
      <c r="DU167">
        <f t="shared" si="917"/>
        <v>0</v>
      </c>
      <c r="DV167">
        <f t="shared" si="918"/>
        <v>0</v>
      </c>
      <c r="DW167">
        <f t="shared" si="919"/>
        <v>0</v>
      </c>
      <c r="DX167">
        <f t="shared" si="920"/>
        <v>0</v>
      </c>
      <c r="DY167">
        <f t="shared" si="921"/>
        <v>0</v>
      </c>
      <c r="DZ167">
        <f t="shared" si="922"/>
        <v>0</v>
      </c>
      <c r="EA167">
        <f t="shared" si="923"/>
        <v>0</v>
      </c>
      <c r="EB167">
        <f t="shared" si="924"/>
        <v>0</v>
      </c>
      <c r="EC167">
        <f t="shared" si="925"/>
        <v>0</v>
      </c>
      <c r="ED167">
        <f t="shared" si="926"/>
        <v>0</v>
      </c>
      <c r="EE167">
        <f t="shared" si="927"/>
        <v>0</v>
      </c>
      <c r="EF167">
        <f t="shared" si="928"/>
        <v>0</v>
      </c>
      <c r="EG167">
        <f t="shared" si="929"/>
        <v>0</v>
      </c>
      <c r="EH167">
        <f t="shared" si="930"/>
        <v>0</v>
      </c>
      <c r="EI167">
        <f t="shared" si="931"/>
        <v>0</v>
      </c>
      <c r="EJ167">
        <f t="shared" si="932"/>
        <v>0</v>
      </c>
      <c r="EK167">
        <f t="shared" si="933"/>
        <v>0</v>
      </c>
      <c r="EL167">
        <f t="shared" si="934"/>
        <v>0</v>
      </c>
      <c r="EM167">
        <f t="shared" si="935"/>
        <v>0</v>
      </c>
      <c r="EN167">
        <f t="shared" si="936"/>
        <v>0</v>
      </c>
      <c r="EO167">
        <f t="shared" si="937"/>
        <v>0</v>
      </c>
      <c r="EP167">
        <f t="shared" si="938"/>
        <v>0</v>
      </c>
      <c r="EQ167">
        <f t="shared" si="939"/>
        <v>0</v>
      </c>
      <c r="ER167">
        <f t="shared" si="940"/>
        <v>0</v>
      </c>
      <c r="ES167">
        <f t="shared" si="941"/>
        <v>0</v>
      </c>
      <c r="ET167">
        <f t="shared" si="942"/>
        <v>0</v>
      </c>
      <c r="EU167">
        <f t="shared" si="943"/>
        <v>0</v>
      </c>
      <c r="EV167">
        <f t="shared" si="944"/>
        <v>0</v>
      </c>
      <c r="EW167">
        <f t="shared" si="945"/>
        <v>0</v>
      </c>
      <c r="EX167">
        <f t="shared" si="946"/>
        <v>0</v>
      </c>
      <c r="EY167">
        <f t="shared" si="947"/>
        <v>0</v>
      </c>
      <c r="EZ167">
        <f t="shared" si="948"/>
        <v>0</v>
      </c>
      <c r="FA167">
        <f t="shared" si="949"/>
        <v>0</v>
      </c>
      <c r="FB167">
        <f t="shared" si="950"/>
        <v>0</v>
      </c>
      <c r="FC167">
        <f t="shared" si="951"/>
        <v>0</v>
      </c>
      <c r="FD167">
        <f t="shared" si="952"/>
        <v>0</v>
      </c>
      <c r="FE167">
        <f t="shared" si="953"/>
        <v>0</v>
      </c>
      <c r="FF167">
        <f t="shared" si="954"/>
        <v>0</v>
      </c>
      <c r="FG167">
        <f t="shared" si="955"/>
        <v>0</v>
      </c>
      <c r="FH167">
        <f t="shared" si="956"/>
        <v>0</v>
      </c>
      <c r="FI167">
        <f t="shared" si="957"/>
        <v>0</v>
      </c>
      <c r="FJ167">
        <f t="shared" si="958"/>
        <v>0</v>
      </c>
      <c r="FK167">
        <f t="shared" si="959"/>
        <v>0</v>
      </c>
      <c r="FL167">
        <f t="shared" si="960"/>
        <v>0</v>
      </c>
      <c r="FM167">
        <f t="shared" si="961"/>
        <v>0</v>
      </c>
      <c r="FN167">
        <f t="shared" si="962"/>
        <v>0</v>
      </c>
      <c r="FO167">
        <f t="shared" si="963"/>
        <v>0</v>
      </c>
      <c r="FP167">
        <f t="shared" si="964"/>
        <v>0</v>
      </c>
      <c r="FQ167">
        <f t="shared" si="965"/>
        <v>0</v>
      </c>
      <c r="FR167">
        <f t="shared" si="966"/>
        <v>0</v>
      </c>
      <c r="FS167">
        <f t="shared" si="967"/>
        <v>0</v>
      </c>
      <c r="FT167">
        <f t="shared" si="968"/>
        <v>0</v>
      </c>
      <c r="FU167">
        <f t="shared" si="969"/>
        <v>0</v>
      </c>
      <c r="FV167">
        <f t="shared" si="970"/>
        <v>0</v>
      </c>
      <c r="FW167">
        <f t="shared" si="971"/>
        <v>0</v>
      </c>
      <c r="FX167">
        <f t="shared" si="972"/>
        <v>0</v>
      </c>
      <c r="FY167">
        <f t="shared" si="973"/>
        <v>0</v>
      </c>
      <c r="FZ167">
        <f t="shared" si="974"/>
        <v>0</v>
      </c>
      <c r="GA167">
        <f t="shared" si="975"/>
        <v>0</v>
      </c>
      <c r="GB167">
        <f t="shared" si="976"/>
        <v>0</v>
      </c>
      <c r="GC167">
        <f t="shared" si="977"/>
        <v>0</v>
      </c>
      <c r="GD167">
        <f t="shared" si="978"/>
        <v>107</v>
      </c>
      <c r="GE167">
        <f t="shared" si="979"/>
        <v>39</v>
      </c>
      <c r="GF167">
        <f t="shared" si="980"/>
        <v>110</v>
      </c>
      <c r="GG167">
        <f t="shared" si="981"/>
        <v>113</v>
      </c>
      <c r="GH167">
        <f t="shared" si="982"/>
        <v>180</v>
      </c>
      <c r="GI167">
        <f t="shared" si="983"/>
        <v>175</v>
      </c>
      <c r="GJ167">
        <f t="shared" si="984"/>
        <v>100</v>
      </c>
      <c r="GK167">
        <f t="shared" si="985"/>
        <v>29</v>
      </c>
      <c r="GL167">
        <f t="shared" si="986"/>
        <v>205</v>
      </c>
      <c r="GM167">
        <f t="shared" si="987"/>
        <v>118</v>
      </c>
      <c r="GN167">
        <f t="shared" si="988"/>
        <v>103</v>
      </c>
      <c r="GO167">
        <f t="shared" si="989"/>
        <v>180</v>
      </c>
      <c r="GP167">
        <f t="shared" si="990"/>
        <v>187</v>
      </c>
      <c r="GQ167">
        <f t="shared" si="991"/>
        <v>98</v>
      </c>
      <c r="GR167">
        <f t="shared" si="992"/>
        <v>206</v>
      </c>
      <c r="GS167">
        <f t="shared" si="993"/>
        <v>117</v>
      </c>
      <c r="GT167">
        <f t="shared" si="994"/>
        <v>45</v>
      </c>
      <c r="GU167">
        <f t="shared" si="995"/>
        <v>46</v>
      </c>
      <c r="GV167">
        <f t="shared" si="996"/>
        <v>215</v>
      </c>
      <c r="GW167">
        <f t="shared" si="997"/>
        <v>152</v>
      </c>
      <c r="GX167">
        <f t="shared" si="998"/>
        <v>115</v>
      </c>
      <c r="GY167">
        <f t="shared" si="999"/>
        <v>81</v>
      </c>
      <c r="GZ167">
        <f t="shared" si="1000"/>
        <v>248</v>
      </c>
      <c r="HA167">
        <f t="shared" si="1001"/>
        <v>152</v>
      </c>
      <c r="HB167">
        <f t="shared" si="1002"/>
        <v>75</v>
      </c>
      <c r="HC167">
        <f t="shared" si="1003"/>
        <v>173</v>
      </c>
      <c r="HD167">
        <f t="shared" si="1004"/>
        <v>0</v>
      </c>
      <c r="HE167">
        <f t="shared" si="1005"/>
        <v>0</v>
      </c>
      <c r="HF167">
        <f t="shared" si="1006"/>
        <v>0</v>
      </c>
      <c r="HG167">
        <f t="shared" si="1007"/>
        <v>0</v>
      </c>
      <c r="HH167">
        <f t="shared" si="1008"/>
        <v>0</v>
      </c>
      <c r="HI167">
        <f t="shared" si="1009"/>
        <v>0</v>
      </c>
      <c r="HK167" s="59" t="str">
        <f t="shared" si="875"/>
        <v/>
      </c>
      <c r="HN167">
        <f t="shared" si="1010"/>
        <v>103</v>
      </c>
      <c r="HO167">
        <f t="shared" si="873"/>
        <v>32</v>
      </c>
      <c r="HQ167">
        <f>INDEX(Capacity!$S$3:$T$258,MATCH(MOD(INDEX(Capacity!$V$3:$W$258,MATCH(INDEX($CF166:$HI166,1,$HN166),Capacity!$V$3:$V$258,0),2)+HQ$65,255),Capacity!$S$3:$S$258,0),2)</f>
        <v>98</v>
      </c>
      <c r="HR167">
        <f>INDEX(Capacity!$S$3:$T$258,MATCH(MOD(INDEX(Capacity!$V$3:$W$258,MATCH(INDEX($CF166:$HI166,1,$HN166),Capacity!$V$3:$V$258,0),2)+HR$65,255),Capacity!$S$3:$S$258,0),2)</f>
        <v>17</v>
      </c>
      <c r="HS167">
        <f>INDEX(Capacity!$S$3:$T$258,MATCH(MOD(INDEX(Capacity!$V$3:$W$258,MATCH(INDEX($CF166:$HI166,1,$HN166),Capacity!$V$3:$V$258,0),2)+HS$65,255),Capacity!$S$3:$S$258,0),2)</f>
        <v>20</v>
      </c>
      <c r="HT167">
        <f>INDEX(Capacity!$S$3:$T$258,MATCH(MOD(INDEX(Capacity!$V$3:$W$258,MATCH(INDEX($CF166:$HI166,1,$HN166),Capacity!$V$3:$V$258,0),2)+HT$65,255),Capacity!$S$3:$S$258,0),2)</f>
        <v>214</v>
      </c>
      <c r="HU167">
        <f>INDEX(Capacity!$S$3:$T$258,MATCH(MOD(INDEX(Capacity!$V$3:$W$258,MATCH(INDEX($CF166:$HI166,1,$HN166),Capacity!$V$3:$V$258,0),2)+HU$65,255),Capacity!$S$3:$S$258,0),2)</f>
        <v>149</v>
      </c>
      <c r="HV167">
        <f>INDEX(Capacity!$S$3:$T$258,MATCH(MOD(INDEX(Capacity!$V$3:$W$258,MATCH(INDEX($CF166:$HI166,1,$HN166),Capacity!$V$3:$V$258,0),2)+HV$65,255),Capacity!$S$3:$S$258,0),2)</f>
        <v>96</v>
      </c>
      <c r="HW167">
        <f>INDEX(Capacity!$S$3:$T$258,MATCH(MOD(INDEX(Capacity!$V$3:$W$258,MATCH(INDEX($CF166:$HI166,1,$HN166),Capacity!$V$3:$V$258,0),2)+HW$65,255),Capacity!$S$3:$S$258,0),2)</f>
        <v>189</v>
      </c>
      <c r="HX167">
        <f>INDEX(Capacity!$S$3:$T$258,MATCH(MOD(INDEX(Capacity!$V$3:$W$258,MATCH(INDEX($CF166:$HI166,1,$HN166),Capacity!$V$3:$V$258,0),2)+HX$65,255),Capacity!$S$3:$S$258,0),2)</f>
        <v>193</v>
      </c>
      <c r="HY167">
        <f>INDEX(Capacity!$S$3:$T$258,MATCH(MOD(INDEX(Capacity!$V$3:$W$258,MATCH(INDEX($CF166:$HI166,1,$HN166),Capacity!$V$3:$V$258,0),2)+HY$65,255),Capacity!$S$3:$S$258,0),2)</f>
        <v>14</v>
      </c>
      <c r="HZ167">
        <f>INDEX(Capacity!$S$3:$T$258,MATCH(MOD(INDEX(Capacity!$V$3:$W$258,MATCH(INDEX($CF166:$HI166,1,$HN166),Capacity!$V$3:$V$258,0),2)+HZ$65,255),Capacity!$S$3:$S$258,0),2)</f>
        <v>101</v>
      </c>
      <c r="IA167">
        <f>INDEX(Capacity!$S$3:$T$258,MATCH(MOD(INDEX(Capacity!$V$3:$W$258,MATCH(INDEX($CF166:$HI166,1,$HN166),Capacity!$V$3:$V$258,0),2)+IA$65,255),Capacity!$S$3:$S$258,0),2)</f>
        <v>133</v>
      </c>
      <c r="IB167">
        <f>INDEX(Capacity!$S$3:$T$258,MATCH(MOD(INDEX(Capacity!$V$3:$W$258,MATCH(INDEX($CF166:$HI166,1,$HN166),Capacity!$V$3:$V$258,0),2)+IB$65,255),Capacity!$S$3:$S$258,0),2)</f>
        <v>148</v>
      </c>
      <c r="IC167">
        <f>INDEX(Capacity!$S$3:$T$258,MATCH(MOD(INDEX(Capacity!$V$3:$W$258,MATCH(INDEX($CF166:$HI166,1,$HN166),Capacity!$V$3:$V$258,0),2)+IC$65,255),Capacity!$S$3:$S$258,0),2)</f>
        <v>89</v>
      </c>
      <c r="ID167">
        <f>INDEX(Capacity!$S$3:$T$258,MATCH(MOD(INDEX(Capacity!$V$3:$W$258,MATCH(INDEX($CF166:$HI166,1,$HN166),Capacity!$V$3:$V$258,0),2)+ID$65,255),Capacity!$S$3:$S$258,0),2)</f>
        <v>91</v>
      </c>
      <c r="IE167">
        <f>INDEX(Capacity!$S$3:$T$258,MATCH(MOD(INDEX(Capacity!$V$3:$W$258,MATCH(INDEX($CF166:$HI166,1,$HN166),Capacity!$V$3:$V$258,0),2)+IE$65,255),Capacity!$S$3:$S$258,0),2)</f>
        <v>235</v>
      </c>
      <c r="IF167">
        <f>INDEX(Capacity!$S$3:$T$258,MATCH(MOD(INDEX(Capacity!$V$3:$W$258,MATCH(INDEX($CF166:$HI166,1,$HN166),Capacity!$V$3:$V$258,0),2)+IF$65,255),Capacity!$S$3:$S$258,0),2)</f>
        <v>254</v>
      </c>
      <c r="IG167">
        <f>INDEX(Capacity!$S$3:$T$258,MATCH(MOD(INDEX(Capacity!$V$3:$W$258,MATCH(INDEX($CF166:$HI166,1,$HN166),Capacity!$V$3:$V$258,0),2)+IG$65,255),Capacity!$S$3:$S$258,0),2)</f>
        <v>224</v>
      </c>
      <c r="IH167">
        <f>INDEX(Capacity!$S$3:$T$258,MATCH(MOD(INDEX(Capacity!$V$3:$W$258,MATCH(INDEX($CF166:$HI166,1,$HN166),Capacity!$V$3:$V$258,0),2)+IH$65,255),Capacity!$S$3:$S$258,0),2)</f>
        <v>123</v>
      </c>
      <c r="II167">
        <f>INDEX(Capacity!$S$3:$T$258,MATCH(MOD(INDEX(Capacity!$V$3:$W$258,MATCH(INDEX($CF166:$HI166,1,$HN166),Capacity!$V$3:$V$258,0),2)+II$65,255),Capacity!$S$3:$S$258,0),2)</f>
        <v>47</v>
      </c>
      <c r="IJ167">
        <f>INDEX(Capacity!$S$3:$T$258,MATCH(MOD(INDEX(Capacity!$V$3:$W$258,MATCH(INDEX($CF166:$HI166,1,$HN166),Capacity!$V$3:$V$258,0),2)+IJ$65,255),Capacity!$S$3:$S$258,0),2)</f>
        <v>100</v>
      </c>
      <c r="IK167">
        <f>INDEX(Capacity!$S$3:$T$258,MATCH(MOD(INDEX(Capacity!$V$3:$W$258,MATCH(INDEX($CF166:$HI166,1,$HN166),Capacity!$V$3:$V$258,0),2)+IK$65,255),Capacity!$S$3:$S$258,0),2)</f>
        <v>48</v>
      </c>
      <c r="IL167">
        <f>INDEX(Capacity!$S$3:$T$258,MATCH(MOD(INDEX(Capacity!$V$3:$W$258,MATCH(INDEX($CF166:$HI166,1,$HN166),Capacity!$V$3:$V$258,0),2)+IL$65,255),Capacity!$S$3:$S$258,0),2)</f>
        <v>244</v>
      </c>
      <c r="IM167">
        <f>INDEX(Capacity!$S$3:$T$258,MATCH(MOD(INDEX(Capacity!$V$3:$W$258,MATCH(INDEX($CF166:$HI166,1,$HN166),Capacity!$V$3:$V$258,0),2)+IM$65,255),Capacity!$S$3:$S$258,0),2)</f>
        <v>57</v>
      </c>
      <c r="IN167">
        <f>INDEX(Capacity!$S$3:$T$258,MATCH(MOD(INDEX(Capacity!$V$3:$W$258,MATCH(INDEX($CF166:$HI166,1,$HN166),Capacity!$V$3:$V$258,0),2)+IN$65,255),Capacity!$S$3:$S$258,0),2)</f>
        <v>253</v>
      </c>
      <c r="IO167">
        <f>INDEX(Capacity!$S$3:$T$258,MATCH(MOD(INDEX(Capacity!$V$3:$W$258,MATCH(INDEX($CF166:$HI166,1,$HN166),Capacity!$V$3:$V$258,0),2)+IO$65,255),Capacity!$S$3:$S$258,0),2)</f>
        <v>101</v>
      </c>
      <c r="IP167">
        <f>INDEX(Capacity!$S$3:$T$258,MATCH(MOD(INDEX(Capacity!$V$3:$W$258,MATCH(INDEX($CF166:$HI166,1,$HN166),Capacity!$V$3:$V$258,0),2)+IP$65,255),Capacity!$S$3:$S$258,0),2)</f>
        <v>77</v>
      </c>
      <c r="IQ167">
        <f>INDEX(Capacity!$S$3:$T$258,MATCH(MOD(INDEX(Capacity!$V$3:$W$258,MATCH(INDEX($CF166:$HI166,1,$HN166),Capacity!$V$3:$V$258,0),2)+IQ$65,255),Capacity!$S$3:$S$258,0),2)</f>
        <v>173</v>
      </c>
    </row>
    <row r="168" spans="83:251" x14ac:dyDescent="0.25">
      <c r="CE168" s="7">
        <f t="shared" si="874"/>
        <v>103</v>
      </c>
      <c r="CF168">
        <f t="shared" si="876"/>
        <v>0</v>
      </c>
      <c r="CG168">
        <f t="shared" si="877"/>
        <v>0</v>
      </c>
      <c r="CH168">
        <f t="shared" si="878"/>
        <v>0</v>
      </c>
      <c r="CI168">
        <f t="shared" si="879"/>
        <v>0</v>
      </c>
      <c r="CJ168">
        <f t="shared" si="880"/>
        <v>0</v>
      </c>
      <c r="CK168">
        <f t="shared" si="881"/>
        <v>0</v>
      </c>
      <c r="CL168">
        <f t="shared" si="882"/>
        <v>0</v>
      </c>
      <c r="CM168">
        <f t="shared" si="883"/>
        <v>0</v>
      </c>
      <c r="CN168">
        <f t="shared" si="884"/>
        <v>0</v>
      </c>
      <c r="CO168">
        <f t="shared" si="885"/>
        <v>0</v>
      </c>
      <c r="CP168">
        <f t="shared" si="886"/>
        <v>0</v>
      </c>
      <c r="CQ168">
        <f t="shared" si="887"/>
        <v>0</v>
      </c>
      <c r="CR168">
        <f t="shared" si="888"/>
        <v>0</v>
      </c>
      <c r="CS168">
        <f t="shared" si="889"/>
        <v>0</v>
      </c>
      <c r="CT168">
        <f t="shared" si="890"/>
        <v>0</v>
      </c>
      <c r="CU168">
        <f t="shared" si="891"/>
        <v>0</v>
      </c>
      <c r="CV168">
        <f t="shared" si="892"/>
        <v>0</v>
      </c>
      <c r="CW168">
        <f t="shared" si="893"/>
        <v>0</v>
      </c>
      <c r="CX168">
        <f t="shared" si="894"/>
        <v>0</v>
      </c>
      <c r="CY168">
        <f t="shared" si="895"/>
        <v>0</v>
      </c>
      <c r="CZ168">
        <f t="shared" si="896"/>
        <v>0</v>
      </c>
      <c r="DA168">
        <f t="shared" si="897"/>
        <v>0</v>
      </c>
      <c r="DB168">
        <f t="shared" si="898"/>
        <v>0</v>
      </c>
      <c r="DC168">
        <f t="shared" si="899"/>
        <v>0</v>
      </c>
      <c r="DD168">
        <f t="shared" si="900"/>
        <v>0</v>
      </c>
      <c r="DE168">
        <f t="shared" si="901"/>
        <v>0</v>
      </c>
      <c r="DF168">
        <f t="shared" si="902"/>
        <v>0</v>
      </c>
      <c r="DG168">
        <f t="shared" si="903"/>
        <v>0</v>
      </c>
      <c r="DH168">
        <f t="shared" si="904"/>
        <v>0</v>
      </c>
      <c r="DI168">
        <f t="shared" si="905"/>
        <v>0</v>
      </c>
      <c r="DJ168">
        <f t="shared" si="906"/>
        <v>0</v>
      </c>
      <c r="DK168">
        <f t="shared" si="907"/>
        <v>0</v>
      </c>
      <c r="DL168">
        <f t="shared" si="908"/>
        <v>0</v>
      </c>
      <c r="DM168">
        <f t="shared" si="909"/>
        <v>0</v>
      </c>
      <c r="DN168">
        <f t="shared" si="910"/>
        <v>0</v>
      </c>
      <c r="DO168">
        <f t="shared" si="911"/>
        <v>0</v>
      </c>
      <c r="DP168">
        <f t="shared" si="912"/>
        <v>0</v>
      </c>
      <c r="DQ168">
        <f t="shared" si="913"/>
        <v>0</v>
      </c>
      <c r="DR168">
        <f t="shared" si="914"/>
        <v>0</v>
      </c>
      <c r="DS168">
        <f t="shared" si="915"/>
        <v>0</v>
      </c>
      <c r="DT168">
        <f t="shared" si="916"/>
        <v>0</v>
      </c>
      <c r="DU168">
        <f t="shared" si="917"/>
        <v>0</v>
      </c>
      <c r="DV168">
        <f t="shared" si="918"/>
        <v>0</v>
      </c>
      <c r="DW168">
        <f t="shared" si="919"/>
        <v>0</v>
      </c>
      <c r="DX168">
        <f t="shared" si="920"/>
        <v>0</v>
      </c>
      <c r="DY168">
        <f t="shared" si="921"/>
        <v>0</v>
      </c>
      <c r="DZ168">
        <f t="shared" si="922"/>
        <v>0</v>
      </c>
      <c r="EA168">
        <f t="shared" si="923"/>
        <v>0</v>
      </c>
      <c r="EB168">
        <f t="shared" si="924"/>
        <v>0</v>
      </c>
      <c r="EC168">
        <f t="shared" si="925"/>
        <v>0</v>
      </c>
      <c r="ED168">
        <f t="shared" si="926"/>
        <v>0</v>
      </c>
      <c r="EE168">
        <f t="shared" si="927"/>
        <v>0</v>
      </c>
      <c r="EF168">
        <f t="shared" si="928"/>
        <v>0</v>
      </c>
      <c r="EG168">
        <f t="shared" si="929"/>
        <v>0</v>
      </c>
      <c r="EH168">
        <f t="shared" si="930"/>
        <v>0</v>
      </c>
      <c r="EI168">
        <f t="shared" si="931"/>
        <v>0</v>
      </c>
      <c r="EJ168">
        <f t="shared" si="932"/>
        <v>0</v>
      </c>
      <c r="EK168">
        <f t="shared" si="933"/>
        <v>0</v>
      </c>
      <c r="EL168">
        <f t="shared" si="934"/>
        <v>0</v>
      </c>
      <c r="EM168">
        <f t="shared" si="935"/>
        <v>0</v>
      </c>
      <c r="EN168">
        <f t="shared" si="936"/>
        <v>0</v>
      </c>
      <c r="EO168">
        <f t="shared" si="937"/>
        <v>0</v>
      </c>
      <c r="EP168">
        <f t="shared" si="938"/>
        <v>0</v>
      </c>
      <c r="EQ168">
        <f t="shared" si="939"/>
        <v>0</v>
      </c>
      <c r="ER168">
        <f t="shared" si="940"/>
        <v>0</v>
      </c>
      <c r="ES168">
        <f t="shared" si="941"/>
        <v>0</v>
      </c>
      <c r="ET168">
        <f t="shared" si="942"/>
        <v>0</v>
      </c>
      <c r="EU168">
        <f t="shared" si="943"/>
        <v>0</v>
      </c>
      <c r="EV168">
        <f t="shared" si="944"/>
        <v>0</v>
      </c>
      <c r="EW168">
        <f t="shared" si="945"/>
        <v>0</v>
      </c>
      <c r="EX168">
        <f t="shared" si="946"/>
        <v>0</v>
      </c>
      <c r="EY168">
        <f t="shared" si="947"/>
        <v>0</v>
      </c>
      <c r="EZ168">
        <f t="shared" si="948"/>
        <v>0</v>
      </c>
      <c r="FA168">
        <f t="shared" si="949"/>
        <v>0</v>
      </c>
      <c r="FB168">
        <f t="shared" si="950"/>
        <v>0</v>
      </c>
      <c r="FC168">
        <f t="shared" si="951"/>
        <v>0</v>
      </c>
      <c r="FD168">
        <f t="shared" si="952"/>
        <v>0</v>
      </c>
      <c r="FE168">
        <f t="shared" si="953"/>
        <v>0</v>
      </c>
      <c r="FF168">
        <f t="shared" si="954"/>
        <v>0</v>
      </c>
      <c r="FG168">
        <f t="shared" si="955"/>
        <v>0</v>
      </c>
      <c r="FH168">
        <f t="shared" si="956"/>
        <v>0</v>
      </c>
      <c r="FI168">
        <f t="shared" si="957"/>
        <v>0</v>
      </c>
      <c r="FJ168">
        <f t="shared" si="958"/>
        <v>0</v>
      </c>
      <c r="FK168">
        <f t="shared" si="959"/>
        <v>0</v>
      </c>
      <c r="FL168">
        <f t="shared" si="960"/>
        <v>0</v>
      </c>
      <c r="FM168">
        <f t="shared" si="961"/>
        <v>0</v>
      </c>
      <c r="FN168">
        <f t="shared" si="962"/>
        <v>0</v>
      </c>
      <c r="FO168">
        <f t="shared" si="963"/>
        <v>0</v>
      </c>
      <c r="FP168">
        <f t="shared" si="964"/>
        <v>0</v>
      </c>
      <c r="FQ168">
        <f t="shared" si="965"/>
        <v>0</v>
      </c>
      <c r="FR168">
        <f t="shared" si="966"/>
        <v>0</v>
      </c>
      <c r="FS168">
        <f t="shared" si="967"/>
        <v>0</v>
      </c>
      <c r="FT168">
        <f t="shared" si="968"/>
        <v>0</v>
      </c>
      <c r="FU168">
        <f t="shared" si="969"/>
        <v>0</v>
      </c>
      <c r="FV168">
        <f t="shared" si="970"/>
        <v>0</v>
      </c>
      <c r="FW168">
        <f t="shared" si="971"/>
        <v>0</v>
      </c>
      <c r="FX168">
        <f t="shared" si="972"/>
        <v>0</v>
      </c>
      <c r="FY168">
        <f t="shared" si="973"/>
        <v>0</v>
      </c>
      <c r="FZ168">
        <f t="shared" si="974"/>
        <v>0</v>
      </c>
      <c r="GA168">
        <f t="shared" si="975"/>
        <v>0</v>
      </c>
      <c r="GB168">
        <f t="shared" si="976"/>
        <v>0</v>
      </c>
      <c r="GC168">
        <f t="shared" si="977"/>
        <v>0</v>
      </c>
      <c r="GD168">
        <f t="shared" si="978"/>
        <v>0</v>
      </c>
      <c r="GE168">
        <f t="shared" si="979"/>
        <v>35</v>
      </c>
      <c r="GF168">
        <f t="shared" si="980"/>
        <v>204</v>
      </c>
      <c r="GG168">
        <f t="shared" si="981"/>
        <v>193</v>
      </c>
      <c r="GH168">
        <f t="shared" si="982"/>
        <v>5</v>
      </c>
      <c r="GI168">
        <f t="shared" si="983"/>
        <v>115</v>
      </c>
      <c r="GJ168">
        <f t="shared" si="984"/>
        <v>140</v>
      </c>
      <c r="GK168">
        <f t="shared" si="985"/>
        <v>109</v>
      </c>
      <c r="GL168">
        <f t="shared" si="986"/>
        <v>239</v>
      </c>
      <c r="GM168">
        <f t="shared" si="987"/>
        <v>12</v>
      </c>
      <c r="GN168">
        <f t="shared" si="988"/>
        <v>7</v>
      </c>
      <c r="GO168">
        <f t="shared" si="989"/>
        <v>208</v>
      </c>
      <c r="GP168">
        <f t="shared" si="990"/>
        <v>58</v>
      </c>
      <c r="GQ168">
        <f t="shared" si="991"/>
        <v>84</v>
      </c>
      <c r="GR168">
        <f t="shared" si="992"/>
        <v>80</v>
      </c>
      <c r="GS168">
        <f t="shared" si="993"/>
        <v>156</v>
      </c>
      <c r="GT168">
        <f t="shared" si="994"/>
        <v>55</v>
      </c>
      <c r="GU168">
        <f t="shared" si="995"/>
        <v>167</v>
      </c>
      <c r="GV168">
        <f t="shared" si="996"/>
        <v>159</v>
      </c>
      <c r="GW168">
        <f t="shared" si="997"/>
        <v>55</v>
      </c>
      <c r="GX168">
        <f t="shared" si="998"/>
        <v>29</v>
      </c>
      <c r="GY168">
        <f t="shared" si="999"/>
        <v>233</v>
      </c>
      <c r="GZ168">
        <f t="shared" si="1000"/>
        <v>165</v>
      </c>
      <c r="HA168">
        <f t="shared" si="1001"/>
        <v>19</v>
      </c>
      <c r="HB168">
        <f t="shared" si="1002"/>
        <v>49</v>
      </c>
      <c r="HC168">
        <f t="shared" si="1003"/>
        <v>142</v>
      </c>
      <c r="HD168">
        <f t="shared" si="1004"/>
        <v>57</v>
      </c>
      <c r="HE168">
        <f t="shared" si="1005"/>
        <v>0</v>
      </c>
      <c r="HF168">
        <f t="shared" si="1006"/>
        <v>0</v>
      </c>
      <c r="HG168">
        <f t="shared" si="1007"/>
        <v>0</v>
      </c>
      <c r="HH168">
        <f t="shared" si="1008"/>
        <v>0</v>
      </c>
      <c r="HI168">
        <f t="shared" si="1009"/>
        <v>0</v>
      </c>
      <c r="HK168" s="59" t="str">
        <f t="shared" si="875"/>
        <v/>
      </c>
      <c r="HN168">
        <f t="shared" si="1010"/>
        <v>104</v>
      </c>
      <c r="HO168">
        <f t="shared" si="873"/>
        <v>31</v>
      </c>
      <c r="HQ168">
        <f>INDEX(Capacity!$S$3:$T$258,MATCH(MOD(INDEX(Capacity!$V$3:$W$258,MATCH(INDEX($CF167:$HI167,1,$HN167),Capacity!$V$3:$V$258,0),2)+HQ$65,255),Capacity!$S$3:$S$258,0),2)</f>
        <v>107</v>
      </c>
      <c r="HR168">
        <f>INDEX(Capacity!$S$3:$T$258,MATCH(MOD(INDEX(Capacity!$V$3:$W$258,MATCH(INDEX($CF167:$HI167,1,$HN167),Capacity!$V$3:$V$258,0),2)+HR$65,255),Capacity!$S$3:$S$258,0),2)</f>
        <v>4</v>
      </c>
      <c r="HS168">
        <f>INDEX(Capacity!$S$3:$T$258,MATCH(MOD(INDEX(Capacity!$V$3:$W$258,MATCH(INDEX($CF167:$HI167,1,$HN167),Capacity!$V$3:$V$258,0),2)+HS$65,255),Capacity!$S$3:$S$258,0),2)</f>
        <v>162</v>
      </c>
      <c r="HT168">
        <f>INDEX(Capacity!$S$3:$T$258,MATCH(MOD(INDEX(Capacity!$V$3:$W$258,MATCH(INDEX($CF167:$HI167,1,$HN167),Capacity!$V$3:$V$258,0),2)+HT$65,255),Capacity!$S$3:$S$258,0),2)</f>
        <v>176</v>
      </c>
      <c r="HU168">
        <f>INDEX(Capacity!$S$3:$T$258,MATCH(MOD(INDEX(Capacity!$V$3:$W$258,MATCH(INDEX($CF167:$HI167,1,$HN167),Capacity!$V$3:$V$258,0),2)+HU$65,255),Capacity!$S$3:$S$258,0),2)</f>
        <v>177</v>
      </c>
      <c r="HV168">
        <f>INDEX(Capacity!$S$3:$T$258,MATCH(MOD(INDEX(Capacity!$V$3:$W$258,MATCH(INDEX($CF167:$HI167,1,$HN167),Capacity!$V$3:$V$258,0),2)+HV$65,255),Capacity!$S$3:$S$258,0),2)</f>
        <v>220</v>
      </c>
      <c r="HW168">
        <f>INDEX(Capacity!$S$3:$T$258,MATCH(MOD(INDEX(Capacity!$V$3:$W$258,MATCH(INDEX($CF167:$HI167,1,$HN167),Capacity!$V$3:$V$258,0),2)+HW$65,255),Capacity!$S$3:$S$258,0),2)</f>
        <v>232</v>
      </c>
      <c r="HX168">
        <f>INDEX(Capacity!$S$3:$T$258,MATCH(MOD(INDEX(Capacity!$V$3:$W$258,MATCH(INDEX($CF167:$HI167,1,$HN167),Capacity!$V$3:$V$258,0),2)+HX$65,255),Capacity!$S$3:$S$258,0),2)</f>
        <v>112</v>
      </c>
      <c r="HY168">
        <f>INDEX(Capacity!$S$3:$T$258,MATCH(MOD(INDEX(Capacity!$V$3:$W$258,MATCH(INDEX($CF167:$HI167,1,$HN167),Capacity!$V$3:$V$258,0),2)+HY$65,255),Capacity!$S$3:$S$258,0),2)</f>
        <v>34</v>
      </c>
      <c r="HZ168">
        <f>INDEX(Capacity!$S$3:$T$258,MATCH(MOD(INDEX(Capacity!$V$3:$W$258,MATCH(INDEX($CF167:$HI167,1,$HN167),Capacity!$V$3:$V$258,0),2)+HZ$65,255),Capacity!$S$3:$S$258,0),2)</f>
        <v>122</v>
      </c>
      <c r="IA168">
        <f>INDEX(Capacity!$S$3:$T$258,MATCH(MOD(INDEX(Capacity!$V$3:$W$258,MATCH(INDEX($CF167:$HI167,1,$HN167),Capacity!$V$3:$V$258,0),2)+IA$65,255),Capacity!$S$3:$S$258,0),2)</f>
        <v>96</v>
      </c>
      <c r="IB168">
        <f>INDEX(Capacity!$S$3:$T$258,MATCH(MOD(INDEX(Capacity!$V$3:$W$258,MATCH(INDEX($CF167:$HI167,1,$HN167),Capacity!$V$3:$V$258,0),2)+IB$65,255),Capacity!$S$3:$S$258,0),2)</f>
        <v>100</v>
      </c>
      <c r="IC168">
        <f>INDEX(Capacity!$S$3:$T$258,MATCH(MOD(INDEX(Capacity!$V$3:$W$258,MATCH(INDEX($CF167:$HI167,1,$HN167),Capacity!$V$3:$V$258,0),2)+IC$65,255),Capacity!$S$3:$S$258,0),2)</f>
        <v>129</v>
      </c>
      <c r="ID168">
        <f>INDEX(Capacity!$S$3:$T$258,MATCH(MOD(INDEX(Capacity!$V$3:$W$258,MATCH(INDEX($CF167:$HI167,1,$HN167),Capacity!$V$3:$V$258,0),2)+ID$65,255),Capacity!$S$3:$S$258,0),2)</f>
        <v>54</v>
      </c>
      <c r="IE168">
        <f>INDEX(Capacity!$S$3:$T$258,MATCH(MOD(INDEX(Capacity!$V$3:$W$258,MATCH(INDEX($CF167:$HI167,1,$HN167),Capacity!$V$3:$V$258,0),2)+IE$65,255),Capacity!$S$3:$S$258,0),2)</f>
        <v>158</v>
      </c>
      <c r="IF168">
        <f>INDEX(Capacity!$S$3:$T$258,MATCH(MOD(INDEX(Capacity!$V$3:$W$258,MATCH(INDEX($CF167:$HI167,1,$HN167),Capacity!$V$3:$V$258,0),2)+IF$65,255),Capacity!$S$3:$S$258,0),2)</f>
        <v>233</v>
      </c>
      <c r="IG168">
        <f>INDEX(Capacity!$S$3:$T$258,MATCH(MOD(INDEX(Capacity!$V$3:$W$258,MATCH(INDEX($CF167:$HI167,1,$HN167),Capacity!$V$3:$V$258,0),2)+IG$65,255),Capacity!$S$3:$S$258,0),2)</f>
        <v>26</v>
      </c>
      <c r="IH168">
        <f>INDEX(Capacity!$S$3:$T$258,MATCH(MOD(INDEX(Capacity!$V$3:$W$258,MATCH(INDEX($CF167:$HI167,1,$HN167),Capacity!$V$3:$V$258,0),2)+IH$65,255),Capacity!$S$3:$S$258,0),2)</f>
        <v>137</v>
      </c>
      <c r="II168">
        <f>INDEX(Capacity!$S$3:$T$258,MATCH(MOD(INDEX(Capacity!$V$3:$W$258,MATCH(INDEX($CF167:$HI167,1,$HN167),Capacity!$V$3:$V$258,0),2)+II$65,255),Capacity!$S$3:$S$258,0),2)</f>
        <v>72</v>
      </c>
      <c r="IJ168">
        <f>INDEX(Capacity!$S$3:$T$258,MATCH(MOD(INDEX(Capacity!$V$3:$W$258,MATCH(INDEX($CF167:$HI167,1,$HN167),Capacity!$V$3:$V$258,0),2)+IJ$65,255),Capacity!$S$3:$S$258,0),2)</f>
        <v>175</v>
      </c>
      <c r="IK168">
        <f>INDEX(Capacity!$S$3:$T$258,MATCH(MOD(INDEX(Capacity!$V$3:$W$258,MATCH(INDEX($CF167:$HI167,1,$HN167),Capacity!$V$3:$V$258,0),2)+IK$65,255),Capacity!$S$3:$S$258,0),2)</f>
        <v>110</v>
      </c>
      <c r="IL168">
        <f>INDEX(Capacity!$S$3:$T$258,MATCH(MOD(INDEX(Capacity!$V$3:$W$258,MATCH(INDEX($CF167:$HI167,1,$HN167),Capacity!$V$3:$V$258,0),2)+IL$65,255),Capacity!$S$3:$S$258,0),2)</f>
        <v>184</v>
      </c>
      <c r="IM168">
        <f>INDEX(Capacity!$S$3:$T$258,MATCH(MOD(INDEX(Capacity!$V$3:$W$258,MATCH(INDEX($CF167:$HI167,1,$HN167),Capacity!$V$3:$V$258,0),2)+IM$65,255),Capacity!$S$3:$S$258,0),2)</f>
        <v>93</v>
      </c>
      <c r="IN168">
        <f>INDEX(Capacity!$S$3:$T$258,MATCH(MOD(INDEX(Capacity!$V$3:$W$258,MATCH(INDEX($CF167:$HI167,1,$HN167),Capacity!$V$3:$V$258,0),2)+IN$65,255),Capacity!$S$3:$S$258,0),2)</f>
        <v>139</v>
      </c>
      <c r="IO168">
        <f>INDEX(Capacity!$S$3:$T$258,MATCH(MOD(INDEX(Capacity!$V$3:$W$258,MATCH(INDEX($CF167:$HI167,1,$HN167),Capacity!$V$3:$V$258,0),2)+IO$65,255),Capacity!$S$3:$S$258,0),2)</f>
        <v>122</v>
      </c>
      <c r="IP168">
        <f>INDEX(Capacity!$S$3:$T$258,MATCH(MOD(INDEX(Capacity!$V$3:$W$258,MATCH(INDEX($CF167:$HI167,1,$HN167),Capacity!$V$3:$V$258,0),2)+IP$65,255),Capacity!$S$3:$S$258,0),2)</f>
        <v>35</v>
      </c>
      <c r="IQ168">
        <f>INDEX(Capacity!$S$3:$T$258,MATCH(MOD(INDEX(Capacity!$V$3:$W$258,MATCH(INDEX($CF167:$HI167,1,$HN167),Capacity!$V$3:$V$258,0),2)+IQ$65,255),Capacity!$S$3:$S$258,0),2)</f>
        <v>57</v>
      </c>
    </row>
    <row r="169" spans="83:251" x14ac:dyDescent="0.25">
      <c r="CE169" s="7">
        <f t="shared" si="874"/>
        <v>104</v>
      </c>
      <c r="CF169">
        <f t="shared" si="876"/>
        <v>0</v>
      </c>
      <c r="CG169">
        <f t="shared" si="877"/>
        <v>0</v>
      </c>
      <c r="CH169">
        <f t="shared" si="878"/>
        <v>0</v>
      </c>
      <c r="CI169">
        <f t="shared" si="879"/>
        <v>0</v>
      </c>
      <c r="CJ169">
        <f t="shared" si="880"/>
        <v>0</v>
      </c>
      <c r="CK169">
        <f t="shared" si="881"/>
        <v>0</v>
      </c>
      <c r="CL169">
        <f t="shared" si="882"/>
        <v>0</v>
      </c>
      <c r="CM169">
        <f t="shared" si="883"/>
        <v>0</v>
      </c>
      <c r="CN169">
        <f t="shared" si="884"/>
        <v>0</v>
      </c>
      <c r="CO169">
        <f t="shared" si="885"/>
        <v>0</v>
      </c>
      <c r="CP169">
        <f t="shared" si="886"/>
        <v>0</v>
      </c>
      <c r="CQ169">
        <f t="shared" si="887"/>
        <v>0</v>
      </c>
      <c r="CR169">
        <f t="shared" si="888"/>
        <v>0</v>
      </c>
      <c r="CS169">
        <f t="shared" si="889"/>
        <v>0</v>
      </c>
      <c r="CT169">
        <f t="shared" si="890"/>
        <v>0</v>
      </c>
      <c r="CU169">
        <f t="shared" si="891"/>
        <v>0</v>
      </c>
      <c r="CV169">
        <f t="shared" si="892"/>
        <v>0</v>
      </c>
      <c r="CW169">
        <f t="shared" si="893"/>
        <v>0</v>
      </c>
      <c r="CX169">
        <f t="shared" si="894"/>
        <v>0</v>
      </c>
      <c r="CY169">
        <f t="shared" si="895"/>
        <v>0</v>
      </c>
      <c r="CZ169">
        <f t="shared" si="896"/>
        <v>0</v>
      </c>
      <c r="DA169">
        <f t="shared" si="897"/>
        <v>0</v>
      </c>
      <c r="DB169">
        <f t="shared" si="898"/>
        <v>0</v>
      </c>
      <c r="DC169">
        <f t="shared" si="899"/>
        <v>0</v>
      </c>
      <c r="DD169">
        <f t="shared" si="900"/>
        <v>0</v>
      </c>
      <c r="DE169">
        <f t="shared" si="901"/>
        <v>0</v>
      </c>
      <c r="DF169">
        <f t="shared" si="902"/>
        <v>0</v>
      </c>
      <c r="DG169">
        <f t="shared" si="903"/>
        <v>0</v>
      </c>
      <c r="DH169">
        <f t="shared" si="904"/>
        <v>0</v>
      </c>
      <c r="DI169">
        <f t="shared" si="905"/>
        <v>0</v>
      </c>
      <c r="DJ169">
        <f t="shared" si="906"/>
        <v>0</v>
      </c>
      <c r="DK169">
        <f t="shared" si="907"/>
        <v>0</v>
      </c>
      <c r="DL169">
        <f t="shared" si="908"/>
        <v>0</v>
      </c>
      <c r="DM169">
        <f t="shared" si="909"/>
        <v>0</v>
      </c>
      <c r="DN169">
        <f t="shared" si="910"/>
        <v>0</v>
      </c>
      <c r="DO169">
        <f t="shared" si="911"/>
        <v>0</v>
      </c>
      <c r="DP169">
        <f t="shared" si="912"/>
        <v>0</v>
      </c>
      <c r="DQ169">
        <f t="shared" si="913"/>
        <v>0</v>
      </c>
      <c r="DR169">
        <f t="shared" si="914"/>
        <v>0</v>
      </c>
      <c r="DS169">
        <f t="shared" si="915"/>
        <v>0</v>
      </c>
      <c r="DT169">
        <f t="shared" si="916"/>
        <v>0</v>
      </c>
      <c r="DU169">
        <f t="shared" si="917"/>
        <v>0</v>
      </c>
      <c r="DV169">
        <f t="shared" si="918"/>
        <v>0</v>
      </c>
      <c r="DW169">
        <f t="shared" si="919"/>
        <v>0</v>
      </c>
      <c r="DX169">
        <f t="shared" si="920"/>
        <v>0</v>
      </c>
      <c r="DY169">
        <f t="shared" si="921"/>
        <v>0</v>
      </c>
      <c r="DZ169">
        <f t="shared" si="922"/>
        <v>0</v>
      </c>
      <c r="EA169">
        <f t="shared" si="923"/>
        <v>0</v>
      </c>
      <c r="EB169">
        <f t="shared" si="924"/>
        <v>0</v>
      </c>
      <c r="EC169">
        <f t="shared" si="925"/>
        <v>0</v>
      </c>
      <c r="ED169">
        <f t="shared" si="926"/>
        <v>0</v>
      </c>
      <c r="EE169">
        <f t="shared" si="927"/>
        <v>0</v>
      </c>
      <c r="EF169">
        <f t="shared" si="928"/>
        <v>0</v>
      </c>
      <c r="EG169">
        <f t="shared" si="929"/>
        <v>0</v>
      </c>
      <c r="EH169">
        <f t="shared" si="930"/>
        <v>0</v>
      </c>
      <c r="EI169">
        <f t="shared" si="931"/>
        <v>0</v>
      </c>
      <c r="EJ169">
        <f t="shared" si="932"/>
        <v>0</v>
      </c>
      <c r="EK169">
        <f t="shared" si="933"/>
        <v>0</v>
      </c>
      <c r="EL169">
        <f t="shared" si="934"/>
        <v>0</v>
      </c>
      <c r="EM169">
        <f t="shared" si="935"/>
        <v>0</v>
      </c>
      <c r="EN169">
        <f t="shared" si="936"/>
        <v>0</v>
      </c>
      <c r="EO169">
        <f t="shared" si="937"/>
        <v>0</v>
      </c>
      <c r="EP169">
        <f t="shared" si="938"/>
        <v>0</v>
      </c>
      <c r="EQ169">
        <f t="shared" si="939"/>
        <v>0</v>
      </c>
      <c r="ER169">
        <f t="shared" si="940"/>
        <v>0</v>
      </c>
      <c r="ES169">
        <f t="shared" si="941"/>
        <v>0</v>
      </c>
      <c r="ET169">
        <f t="shared" si="942"/>
        <v>0</v>
      </c>
      <c r="EU169">
        <f t="shared" si="943"/>
        <v>0</v>
      </c>
      <c r="EV169">
        <f t="shared" si="944"/>
        <v>0</v>
      </c>
      <c r="EW169">
        <f t="shared" si="945"/>
        <v>0</v>
      </c>
      <c r="EX169">
        <f t="shared" si="946"/>
        <v>0</v>
      </c>
      <c r="EY169">
        <f t="shared" si="947"/>
        <v>0</v>
      </c>
      <c r="EZ169">
        <f t="shared" si="948"/>
        <v>0</v>
      </c>
      <c r="FA169">
        <f t="shared" si="949"/>
        <v>0</v>
      </c>
      <c r="FB169">
        <f t="shared" si="950"/>
        <v>0</v>
      </c>
      <c r="FC169">
        <f t="shared" si="951"/>
        <v>0</v>
      </c>
      <c r="FD169">
        <f t="shared" si="952"/>
        <v>0</v>
      </c>
      <c r="FE169">
        <f t="shared" si="953"/>
        <v>0</v>
      </c>
      <c r="FF169">
        <f t="shared" si="954"/>
        <v>0</v>
      </c>
      <c r="FG169">
        <f t="shared" si="955"/>
        <v>0</v>
      </c>
      <c r="FH169">
        <f t="shared" si="956"/>
        <v>0</v>
      </c>
      <c r="FI169">
        <f t="shared" si="957"/>
        <v>0</v>
      </c>
      <c r="FJ169">
        <f t="shared" si="958"/>
        <v>0</v>
      </c>
      <c r="FK169">
        <f t="shared" si="959"/>
        <v>0</v>
      </c>
      <c r="FL169">
        <f t="shared" si="960"/>
        <v>0</v>
      </c>
      <c r="FM169">
        <f t="shared" si="961"/>
        <v>0</v>
      </c>
      <c r="FN169">
        <f t="shared" si="962"/>
        <v>0</v>
      </c>
      <c r="FO169">
        <f t="shared" si="963"/>
        <v>0</v>
      </c>
      <c r="FP169">
        <f t="shared" si="964"/>
        <v>0</v>
      </c>
      <c r="FQ169">
        <f t="shared" si="965"/>
        <v>0</v>
      </c>
      <c r="FR169">
        <f t="shared" si="966"/>
        <v>0</v>
      </c>
      <c r="FS169">
        <f t="shared" si="967"/>
        <v>0</v>
      </c>
      <c r="FT169">
        <f t="shared" si="968"/>
        <v>0</v>
      </c>
      <c r="FU169">
        <f t="shared" si="969"/>
        <v>0</v>
      </c>
      <c r="FV169">
        <f t="shared" si="970"/>
        <v>0</v>
      </c>
      <c r="FW169">
        <f t="shared" si="971"/>
        <v>0</v>
      </c>
      <c r="FX169">
        <f t="shared" si="972"/>
        <v>0</v>
      </c>
      <c r="FY169">
        <f t="shared" si="973"/>
        <v>0</v>
      </c>
      <c r="FZ169">
        <f t="shared" si="974"/>
        <v>0</v>
      </c>
      <c r="GA169">
        <f t="shared" si="975"/>
        <v>0</v>
      </c>
      <c r="GB169">
        <f t="shared" si="976"/>
        <v>0</v>
      </c>
      <c r="GC169">
        <f t="shared" si="977"/>
        <v>0</v>
      </c>
      <c r="GD169">
        <f t="shared" si="978"/>
        <v>0</v>
      </c>
      <c r="GE169">
        <f t="shared" si="979"/>
        <v>0</v>
      </c>
      <c r="GF169">
        <f t="shared" si="980"/>
        <v>96</v>
      </c>
      <c r="GG169">
        <f t="shared" si="981"/>
        <v>186</v>
      </c>
      <c r="GH169">
        <f t="shared" si="982"/>
        <v>162</v>
      </c>
      <c r="GI169">
        <f t="shared" si="983"/>
        <v>255</v>
      </c>
      <c r="GJ169">
        <f t="shared" si="984"/>
        <v>217</v>
      </c>
      <c r="GK169">
        <f t="shared" si="985"/>
        <v>23</v>
      </c>
      <c r="GL169">
        <f t="shared" si="986"/>
        <v>126</v>
      </c>
      <c r="GM169">
        <f t="shared" si="987"/>
        <v>83</v>
      </c>
      <c r="GN169">
        <f t="shared" si="988"/>
        <v>133</v>
      </c>
      <c r="GO169">
        <f t="shared" si="989"/>
        <v>203</v>
      </c>
      <c r="GP169">
        <f t="shared" si="990"/>
        <v>141</v>
      </c>
      <c r="GQ169">
        <f t="shared" si="991"/>
        <v>91</v>
      </c>
      <c r="GR169">
        <f t="shared" si="992"/>
        <v>41</v>
      </c>
      <c r="GS169">
        <f t="shared" si="993"/>
        <v>141</v>
      </c>
      <c r="GT169">
        <f t="shared" si="994"/>
        <v>102</v>
      </c>
      <c r="GU169">
        <f t="shared" si="995"/>
        <v>62</v>
      </c>
      <c r="GV169">
        <f t="shared" si="996"/>
        <v>213</v>
      </c>
      <c r="GW169">
        <f t="shared" si="997"/>
        <v>96</v>
      </c>
      <c r="GX169">
        <f t="shared" si="998"/>
        <v>164</v>
      </c>
      <c r="GY169">
        <f t="shared" si="999"/>
        <v>77</v>
      </c>
      <c r="GZ169">
        <f t="shared" si="1000"/>
        <v>71</v>
      </c>
      <c r="HA169">
        <f t="shared" si="1001"/>
        <v>73</v>
      </c>
      <c r="HB169">
        <f t="shared" si="1002"/>
        <v>45</v>
      </c>
      <c r="HC169">
        <f t="shared" si="1003"/>
        <v>12</v>
      </c>
      <c r="HD169">
        <f t="shared" si="1004"/>
        <v>77</v>
      </c>
      <c r="HE169">
        <f t="shared" si="1005"/>
        <v>237</v>
      </c>
      <c r="HF169">
        <f t="shared" si="1006"/>
        <v>0</v>
      </c>
      <c r="HG169">
        <f t="shared" si="1007"/>
        <v>0</v>
      </c>
      <c r="HH169">
        <f t="shared" si="1008"/>
        <v>0</v>
      </c>
      <c r="HI169">
        <f t="shared" si="1009"/>
        <v>0</v>
      </c>
      <c r="HK169" s="59" t="str">
        <f t="shared" si="875"/>
        <v/>
      </c>
      <c r="HN169">
        <f t="shared" si="1010"/>
        <v>105</v>
      </c>
      <c r="HO169">
        <f t="shared" si="873"/>
        <v>30</v>
      </c>
      <c r="HQ169">
        <f>INDEX(Capacity!$S$3:$T$258,MATCH(MOD(INDEX(Capacity!$V$3:$W$258,MATCH(INDEX($CF168:$HI168,1,$HN168),Capacity!$V$3:$V$258,0),2)+HQ$65,255),Capacity!$S$3:$S$258,0),2)</f>
        <v>35</v>
      </c>
      <c r="HR169">
        <f>INDEX(Capacity!$S$3:$T$258,MATCH(MOD(INDEX(Capacity!$V$3:$W$258,MATCH(INDEX($CF168:$HI168,1,$HN168),Capacity!$V$3:$V$258,0),2)+HR$65,255),Capacity!$S$3:$S$258,0),2)</f>
        <v>172</v>
      </c>
      <c r="HS169">
        <f>INDEX(Capacity!$S$3:$T$258,MATCH(MOD(INDEX(Capacity!$V$3:$W$258,MATCH(INDEX($CF168:$HI168,1,$HN168),Capacity!$V$3:$V$258,0),2)+HS$65,255),Capacity!$S$3:$S$258,0),2)</f>
        <v>123</v>
      </c>
      <c r="HT169">
        <f>INDEX(Capacity!$S$3:$T$258,MATCH(MOD(INDEX(Capacity!$V$3:$W$258,MATCH(INDEX($CF168:$HI168,1,$HN168),Capacity!$V$3:$V$258,0),2)+HT$65,255),Capacity!$S$3:$S$258,0),2)</f>
        <v>167</v>
      </c>
      <c r="HU169">
        <f>INDEX(Capacity!$S$3:$T$258,MATCH(MOD(INDEX(Capacity!$V$3:$W$258,MATCH(INDEX($CF168:$HI168,1,$HN168),Capacity!$V$3:$V$258,0),2)+HU$65,255),Capacity!$S$3:$S$258,0),2)</f>
        <v>140</v>
      </c>
      <c r="HV169">
        <f>INDEX(Capacity!$S$3:$T$258,MATCH(MOD(INDEX(Capacity!$V$3:$W$258,MATCH(INDEX($CF168:$HI168,1,$HN168),Capacity!$V$3:$V$258,0),2)+HV$65,255),Capacity!$S$3:$S$258,0),2)</f>
        <v>85</v>
      </c>
      <c r="HW169">
        <f>INDEX(Capacity!$S$3:$T$258,MATCH(MOD(INDEX(Capacity!$V$3:$W$258,MATCH(INDEX($CF168:$HI168,1,$HN168),Capacity!$V$3:$V$258,0),2)+HW$65,255),Capacity!$S$3:$S$258,0),2)</f>
        <v>122</v>
      </c>
      <c r="HX169">
        <f>INDEX(Capacity!$S$3:$T$258,MATCH(MOD(INDEX(Capacity!$V$3:$W$258,MATCH(INDEX($CF168:$HI168,1,$HN168),Capacity!$V$3:$V$258,0),2)+HX$65,255),Capacity!$S$3:$S$258,0),2)</f>
        <v>145</v>
      </c>
      <c r="HY169">
        <f>INDEX(Capacity!$S$3:$T$258,MATCH(MOD(INDEX(Capacity!$V$3:$W$258,MATCH(INDEX($CF168:$HI168,1,$HN168),Capacity!$V$3:$V$258,0),2)+HY$65,255),Capacity!$S$3:$S$258,0),2)</f>
        <v>95</v>
      </c>
      <c r="HZ169">
        <f>INDEX(Capacity!$S$3:$T$258,MATCH(MOD(INDEX(Capacity!$V$3:$W$258,MATCH(INDEX($CF168:$HI168,1,$HN168),Capacity!$V$3:$V$258,0),2)+HZ$65,255),Capacity!$S$3:$S$258,0),2)</f>
        <v>130</v>
      </c>
      <c r="IA169">
        <f>INDEX(Capacity!$S$3:$T$258,MATCH(MOD(INDEX(Capacity!$V$3:$W$258,MATCH(INDEX($CF168:$HI168,1,$HN168),Capacity!$V$3:$V$258,0),2)+IA$65,255),Capacity!$S$3:$S$258,0),2)</f>
        <v>27</v>
      </c>
      <c r="IB169">
        <f>INDEX(Capacity!$S$3:$T$258,MATCH(MOD(INDEX(Capacity!$V$3:$W$258,MATCH(INDEX($CF168:$HI168,1,$HN168),Capacity!$V$3:$V$258,0),2)+IB$65,255),Capacity!$S$3:$S$258,0),2)</f>
        <v>183</v>
      </c>
      <c r="IC169">
        <f>INDEX(Capacity!$S$3:$T$258,MATCH(MOD(INDEX(Capacity!$V$3:$W$258,MATCH(INDEX($CF168:$HI168,1,$HN168),Capacity!$V$3:$V$258,0),2)+IC$65,255),Capacity!$S$3:$S$258,0),2)</f>
        <v>15</v>
      </c>
      <c r="ID169">
        <f>INDEX(Capacity!$S$3:$T$258,MATCH(MOD(INDEX(Capacity!$V$3:$W$258,MATCH(INDEX($CF168:$HI168,1,$HN168),Capacity!$V$3:$V$258,0),2)+ID$65,255),Capacity!$S$3:$S$258,0),2)</f>
        <v>121</v>
      </c>
      <c r="IE169">
        <f>INDEX(Capacity!$S$3:$T$258,MATCH(MOD(INDEX(Capacity!$V$3:$W$258,MATCH(INDEX($CF168:$HI168,1,$HN168),Capacity!$V$3:$V$258,0),2)+IE$65,255),Capacity!$S$3:$S$258,0),2)</f>
        <v>17</v>
      </c>
      <c r="IF169">
        <f>INDEX(Capacity!$S$3:$T$258,MATCH(MOD(INDEX(Capacity!$V$3:$W$258,MATCH(INDEX($CF168:$HI168,1,$HN168),Capacity!$V$3:$V$258,0),2)+IF$65,255),Capacity!$S$3:$S$258,0),2)</f>
        <v>81</v>
      </c>
      <c r="IG169">
        <f>INDEX(Capacity!$S$3:$T$258,MATCH(MOD(INDEX(Capacity!$V$3:$W$258,MATCH(INDEX($CF168:$HI168,1,$HN168),Capacity!$V$3:$V$258,0),2)+IG$65,255),Capacity!$S$3:$S$258,0),2)</f>
        <v>153</v>
      </c>
      <c r="IH169">
        <f>INDEX(Capacity!$S$3:$T$258,MATCH(MOD(INDEX(Capacity!$V$3:$W$258,MATCH(INDEX($CF168:$HI168,1,$HN168),Capacity!$V$3:$V$258,0),2)+IH$65,255),Capacity!$S$3:$S$258,0),2)</f>
        <v>74</v>
      </c>
      <c r="II169">
        <f>INDEX(Capacity!$S$3:$T$258,MATCH(MOD(INDEX(Capacity!$V$3:$W$258,MATCH(INDEX($CF168:$HI168,1,$HN168),Capacity!$V$3:$V$258,0),2)+II$65,255),Capacity!$S$3:$S$258,0),2)</f>
        <v>87</v>
      </c>
      <c r="IJ169">
        <f>INDEX(Capacity!$S$3:$T$258,MATCH(MOD(INDEX(Capacity!$V$3:$W$258,MATCH(INDEX($CF168:$HI168,1,$HN168),Capacity!$V$3:$V$258,0),2)+IJ$65,255),Capacity!$S$3:$S$258,0),2)</f>
        <v>185</v>
      </c>
      <c r="IK169">
        <f>INDEX(Capacity!$S$3:$T$258,MATCH(MOD(INDEX(Capacity!$V$3:$W$258,MATCH(INDEX($CF168:$HI168,1,$HN168),Capacity!$V$3:$V$258,0),2)+IK$65,255),Capacity!$S$3:$S$258,0),2)</f>
        <v>164</v>
      </c>
      <c r="IL169">
        <f>INDEX(Capacity!$S$3:$T$258,MATCH(MOD(INDEX(Capacity!$V$3:$W$258,MATCH(INDEX($CF168:$HI168,1,$HN168),Capacity!$V$3:$V$258,0),2)+IL$65,255),Capacity!$S$3:$S$258,0),2)</f>
        <v>226</v>
      </c>
      <c r="IM169">
        <f>INDEX(Capacity!$S$3:$T$258,MATCH(MOD(INDEX(Capacity!$V$3:$W$258,MATCH(INDEX($CF168:$HI168,1,$HN168),Capacity!$V$3:$V$258,0),2)+IM$65,255),Capacity!$S$3:$S$258,0),2)</f>
        <v>90</v>
      </c>
      <c r="IN169">
        <f>INDEX(Capacity!$S$3:$T$258,MATCH(MOD(INDEX(Capacity!$V$3:$W$258,MATCH(INDEX($CF168:$HI168,1,$HN168),Capacity!$V$3:$V$258,0),2)+IN$65,255),Capacity!$S$3:$S$258,0),2)</f>
        <v>28</v>
      </c>
      <c r="IO169">
        <f>INDEX(Capacity!$S$3:$T$258,MATCH(MOD(INDEX(Capacity!$V$3:$W$258,MATCH(INDEX($CF168:$HI168,1,$HN168),Capacity!$V$3:$V$258,0),2)+IO$65,255),Capacity!$S$3:$S$258,0),2)</f>
        <v>130</v>
      </c>
      <c r="IP169">
        <f>INDEX(Capacity!$S$3:$T$258,MATCH(MOD(INDEX(Capacity!$V$3:$W$258,MATCH(INDEX($CF168:$HI168,1,$HN168),Capacity!$V$3:$V$258,0),2)+IP$65,255),Capacity!$S$3:$S$258,0),2)</f>
        <v>116</v>
      </c>
      <c r="IQ169">
        <f>INDEX(Capacity!$S$3:$T$258,MATCH(MOD(INDEX(Capacity!$V$3:$W$258,MATCH(INDEX($CF168:$HI168,1,$HN168),Capacity!$V$3:$V$258,0),2)+IQ$65,255),Capacity!$S$3:$S$258,0),2)</f>
        <v>237</v>
      </c>
    </row>
    <row r="170" spans="83:251" x14ac:dyDescent="0.25">
      <c r="CE170" s="7">
        <f t="shared" si="874"/>
        <v>105</v>
      </c>
      <c r="CF170">
        <f t="shared" si="876"/>
        <v>0</v>
      </c>
      <c r="CG170">
        <f t="shared" si="877"/>
        <v>0</v>
      </c>
      <c r="CH170">
        <f t="shared" si="878"/>
        <v>0</v>
      </c>
      <c r="CI170">
        <f t="shared" si="879"/>
        <v>0</v>
      </c>
      <c r="CJ170">
        <f t="shared" si="880"/>
        <v>0</v>
      </c>
      <c r="CK170">
        <f t="shared" si="881"/>
        <v>0</v>
      </c>
      <c r="CL170">
        <f t="shared" si="882"/>
        <v>0</v>
      </c>
      <c r="CM170">
        <f t="shared" si="883"/>
        <v>0</v>
      </c>
      <c r="CN170">
        <f t="shared" si="884"/>
        <v>0</v>
      </c>
      <c r="CO170">
        <f t="shared" si="885"/>
        <v>0</v>
      </c>
      <c r="CP170">
        <f t="shared" si="886"/>
        <v>0</v>
      </c>
      <c r="CQ170">
        <f t="shared" si="887"/>
        <v>0</v>
      </c>
      <c r="CR170">
        <f t="shared" si="888"/>
        <v>0</v>
      </c>
      <c r="CS170">
        <f t="shared" si="889"/>
        <v>0</v>
      </c>
      <c r="CT170">
        <f t="shared" si="890"/>
        <v>0</v>
      </c>
      <c r="CU170">
        <f t="shared" si="891"/>
        <v>0</v>
      </c>
      <c r="CV170">
        <f t="shared" si="892"/>
        <v>0</v>
      </c>
      <c r="CW170">
        <f t="shared" si="893"/>
        <v>0</v>
      </c>
      <c r="CX170">
        <f t="shared" si="894"/>
        <v>0</v>
      </c>
      <c r="CY170">
        <f t="shared" si="895"/>
        <v>0</v>
      </c>
      <c r="CZ170">
        <f t="shared" si="896"/>
        <v>0</v>
      </c>
      <c r="DA170">
        <f t="shared" si="897"/>
        <v>0</v>
      </c>
      <c r="DB170">
        <f t="shared" si="898"/>
        <v>0</v>
      </c>
      <c r="DC170">
        <f t="shared" si="899"/>
        <v>0</v>
      </c>
      <c r="DD170">
        <f t="shared" si="900"/>
        <v>0</v>
      </c>
      <c r="DE170">
        <f t="shared" si="901"/>
        <v>0</v>
      </c>
      <c r="DF170">
        <f t="shared" si="902"/>
        <v>0</v>
      </c>
      <c r="DG170">
        <f t="shared" si="903"/>
        <v>0</v>
      </c>
      <c r="DH170">
        <f t="shared" si="904"/>
        <v>0</v>
      </c>
      <c r="DI170">
        <f t="shared" si="905"/>
        <v>0</v>
      </c>
      <c r="DJ170">
        <f t="shared" si="906"/>
        <v>0</v>
      </c>
      <c r="DK170">
        <f t="shared" si="907"/>
        <v>0</v>
      </c>
      <c r="DL170">
        <f t="shared" si="908"/>
        <v>0</v>
      </c>
      <c r="DM170">
        <f t="shared" si="909"/>
        <v>0</v>
      </c>
      <c r="DN170">
        <f t="shared" si="910"/>
        <v>0</v>
      </c>
      <c r="DO170">
        <f t="shared" si="911"/>
        <v>0</v>
      </c>
      <c r="DP170">
        <f t="shared" si="912"/>
        <v>0</v>
      </c>
      <c r="DQ170">
        <f t="shared" si="913"/>
        <v>0</v>
      </c>
      <c r="DR170">
        <f t="shared" si="914"/>
        <v>0</v>
      </c>
      <c r="DS170">
        <f t="shared" si="915"/>
        <v>0</v>
      </c>
      <c r="DT170">
        <f t="shared" si="916"/>
        <v>0</v>
      </c>
      <c r="DU170">
        <f t="shared" si="917"/>
        <v>0</v>
      </c>
      <c r="DV170">
        <f t="shared" si="918"/>
        <v>0</v>
      </c>
      <c r="DW170">
        <f t="shared" si="919"/>
        <v>0</v>
      </c>
      <c r="DX170">
        <f t="shared" si="920"/>
        <v>0</v>
      </c>
      <c r="DY170">
        <f t="shared" si="921"/>
        <v>0</v>
      </c>
      <c r="DZ170">
        <f t="shared" si="922"/>
        <v>0</v>
      </c>
      <c r="EA170">
        <f t="shared" si="923"/>
        <v>0</v>
      </c>
      <c r="EB170">
        <f t="shared" si="924"/>
        <v>0</v>
      </c>
      <c r="EC170">
        <f t="shared" si="925"/>
        <v>0</v>
      </c>
      <c r="ED170">
        <f t="shared" si="926"/>
        <v>0</v>
      </c>
      <c r="EE170">
        <f t="shared" si="927"/>
        <v>0</v>
      </c>
      <c r="EF170">
        <f t="shared" si="928"/>
        <v>0</v>
      </c>
      <c r="EG170">
        <f t="shared" si="929"/>
        <v>0</v>
      </c>
      <c r="EH170">
        <f t="shared" si="930"/>
        <v>0</v>
      </c>
      <c r="EI170">
        <f t="shared" si="931"/>
        <v>0</v>
      </c>
      <c r="EJ170">
        <f t="shared" si="932"/>
        <v>0</v>
      </c>
      <c r="EK170">
        <f t="shared" si="933"/>
        <v>0</v>
      </c>
      <c r="EL170">
        <f t="shared" si="934"/>
        <v>0</v>
      </c>
      <c r="EM170">
        <f t="shared" si="935"/>
        <v>0</v>
      </c>
      <c r="EN170">
        <f t="shared" si="936"/>
        <v>0</v>
      </c>
      <c r="EO170">
        <f t="shared" si="937"/>
        <v>0</v>
      </c>
      <c r="EP170">
        <f t="shared" si="938"/>
        <v>0</v>
      </c>
      <c r="EQ170">
        <f t="shared" si="939"/>
        <v>0</v>
      </c>
      <c r="ER170">
        <f t="shared" si="940"/>
        <v>0</v>
      </c>
      <c r="ES170">
        <f t="shared" si="941"/>
        <v>0</v>
      </c>
      <c r="ET170">
        <f t="shared" si="942"/>
        <v>0</v>
      </c>
      <c r="EU170">
        <f t="shared" si="943"/>
        <v>0</v>
      </c>
      <c r="EV170">
        <f t="shared" si="944"/>
        <v>0</v>
      </c>
      <c r="EW170">
        <f t="shared" si="945"/>
        <v>0</v>
      </c>
      <c r="EX170">
        <f t="shared" si="946"/>
        <v>0</v>
      </c>
      <c r="EY170">
        <f t="shared" si="947"/>
        <v>0</v>
      </c>
      <c r="EZ170">
        <f t="shared" si="948"/>
        <v>0</v>
      </c>
      <c r="FA170">
        <f t="shared" si="949"/>
        <v>0</v>
      </c>
      <c r="FB170">
        <f t="shared" si="950"/>
        <v>0</v>
      </c>
      <c r="FC170">
        <f t="shared" si="951"/>
        <v>0</v>
      </c>
      <c r="FD170">
        <f t="shared" si="952"/>
        <v>0</v>
      </c>
      <c r="FE170">
        <f t="shared" si="953"/>
        <v>0</v>
      </c>
      <c r="FF170">
        <f t="shared" si="954"/>
        <v>0</v>
      </c>
      <c r="FG170">
        <f t="shared" si="955"/>
        <v>0</v>
      </c>
      <c r="FH170">
        <f t="shared" si="956"/>
        <v>0</v>
      </c>
      <c r="FI170">
        <f t="shared" si="957"/>
        <v>0</v>
      </c>
      <c r="FJ170">
        <f t="shared" si="958"/>
        <v>0</v>
      </c>
      <c r="FK170">
        <f t="shared" si="959"/>
        <v>0</v>
      </c>
      <c r="FL170">
        <f t="shared" si="960"/>
        <v>0</v>
      </c>
      <c r="FM170">
        <f t="shared" si="961"/>
        <v>0</v>
      </c>
      <c r="FN170">
        <f t="shared" si="962"/>
        <v>0</v>
      </c>
      <c r="FO170">
        <f t="shared" si="963"/>
        <v>0</v>
      </c>
      <c r="FP170">
        <f t="shared" si="964"/>
        <v>0</v>
      </c>
      <c r="FQ170">
        <f t="shared" si="965"/>
        <v>0</v>
      </c>
      <c r="FR170">
        <f t="shared" si="966"/>
        <v>0</v>
      </c>
      <c r="FS170">
        <f t="shared" si="967"/>
        <v>0</v>
      </c>
      <c r="FT170">
        <f t="shared" si="968"/>
        <v>0</v>
      </c>
      <c r="FU170">
        <f t="shared" si="969"/>
        <v>0</v>
      </c>
      <c r="FV170">
        <f t="shared" si="970"/>
        <v>0</v>
      </c>
      <c r="FW170">
        <f t="shared" si="971"/>
        <v>0</v>
      </c>
      <c r="FX170">
        <f t="shared" si="972"/>
        <v>0</v>
      </c>
      <c r="FY170">
        <f t="shared" si="973"/>
        <v>0</v>
      </c>
      <c r="FZ170">
        <f t="shared" si="974"/>
        <v>0</v>
      </c>
      <c r="GA170">
        <f t="shared" si="975"/>
        <v>0</v>
      </c>
      <c r="GB170">
        <f t="shared" si="976"/>
        <v>0</v>
      </c>
      <c r="GC170">
        <f t="shared" si="977"/>
        <v>0</v>
      </c>
      <c r="GD170">
        <f t="shared" si="978"/>
        <v>0</v>
      </c>
      <c r="GE170">
        <f t="shared" si="979"/>
        <v>0</v>
      </c>
      <c r="GF170">
        <f t="shared" si="980"/>
        <v>0</v>
      </c>
      <c r="GG170">
        <f t="shared" si="981"/>
        <v>90</v>
      </c>
      <c r="GH170">
        <f t="shared" si="982"/>
        <v>208</v>
      </c>
      <c r="GI170">
        <f t="shared" si="983"/>
        <v>90</v>
      </c>
      <c r="GJ170">
        <f t="shared" si="984"/>
        <v>68</v>
      </c>
      <c r="GK170">
        <f t="shared" si="985"/>
        <v>122</v>
      </c>
      <c r="GL170">
        <f t="shared" si="986"/>
        <v>7</v>
      </c>
      <c r="GM170">
        <f t="shared" si="987"/>
        <v>1</v>
      </c>
      <c r="GN170">
        <f t="shared" si="988"/>
        <v>166</v>
      </c>
      <c r="GO170">
        <f t="shared" si="989"/>
        <v>52</v>
      </c>
      <c r="GP170">
        <f t="shared" si="990"/>
        <v>120</v>
      </c>
      <c r="GQ170">
        <f t="shared" si="991"/>
        <v>78</v>
      </c>
      <c r="GR170">
        <f t="shared" si="992"/>
        <v>64</v>
      </c>
      <c r="GS170">
        <f t="shared" si="993"/>
        <v>233</v>
      </c>
      <c r="GT170">
        <f t="shared" si="994"/>
        <v>221</v>
      </c>
      <c r="GU170">
        <f t="shared" si="995"/>
        <v>127</v>
      </c>
      <c r="GV170">
        <f t="shared" si="996"/>
        <v>223</v>
      </c>
      <c r="GW170">
        <f t="shared" si="997"/>
        <v>212</v>
      </c>
      <c r="GX170">
        <f t="shared" si="998"/>
        <v>223</v>
      </c>
      <c r="GY170">
        <f t="shared" si="999"/>
        <v>58</v>
      </c>
      <c r="GZ170">
        <f t="shared" si="1000"/>
        <v>255</v>
      </c>
      <c r="HA170">
        <f t="shared" si="1001"/>
        <v>49</v>
      </c>
      <c r="HB170">
        <f t="shared" si="1002"/>
        <v>41</v>
      </c>
      <c r="HC170">
        <f t="shared" si="1003"/>
        <v>200</v>
      </c>
      <c r="HD170">
        <f t="shared" si="1004"/>
        <v>178</v>
      </c>
      <c r="HE170">
        <f t="shared" si="1005"/>
        <v>246</v>
      </c>
      <c r="HF170">
        <f t="shared" si="1006"/>
        <v>17</v>
      </c>
      <c r="HG170">
        <f t="shared" si="1007"/>
        <v>0</v>
      </c>
      <c r="HH170">
        <f t="shared" si="1008"/>
        <v>0</v>
      </c>
      <c r="HI170">
        <f t="shared" si="1009"/>
        <v>0</v>
      </c>
      <c r="HK170" s="59" t="str">
        <f t="shared" si="875"/>
        <v/>
      </c>
      <c r="HN170">
        <f t="shared" si="1010"/>
        <v>106</v>
      </c>
      <c r="HO170">
        <f t="shared" si="873"/>
        <v>29</v>
      </c>
      <c r="HQ170">
        <f>INDEX(Capacity!$S$3:$T$258,MATCH(MOD(INDEX(Capacity!$V$3:$W$258,MATCH(INDEX($CF169:$HI169,1,$HN169),Capacity!$V$3:$V$258,0),2)+HQ$65,255),Capacity!$S$3:$S$258,0),2)</f>
        <v>96</v>
      </c>
      <c r="HR170">
        <f>INDEX(Capacity!$S$3:$T$258,MATCH(MOD(INDEX(Capacity!$V$3:$W$258,MATCH(INDEX($CF169:$HI169,1,$HN169),Capacity!$V$3:$V$258,0),2)+HR$65,255),Capacity!$S$3:$S$258,0),2)</f>
        <v>224</v>
      </c>
      <c r="HS170">
        <f>INDEX(Capacity!$S$3:$T$258,MATCH(MOD(INDEX(Capacity!$V$3:$W$258,MATCH(INDEX($CF169:$HI169,1,$HN169),Capacity!$V$3:$V$258,0),2)+HS$65,255),Capacity!$S$3:$S$258,0),2)</f>
        <v>114</v>
      </c>
      <c r="HT170">
        <f>INDEX(Capacity!$S$3:$T$258,MATCH(MOD(INDEX(Capacity!$V$3:$W$258,MATCH(INDEX($CF169:$HI169,1,$HN169),Capacity!$V$3:$V$258,0),2)+HT$65,255),Capacity!$S$3:$S$258,0),2)</f>
        <v>165</v>
      </c>
      <c r="HU170">
        <f>INDEX(Capacity!$S$3:$T$258,MATCH(MOD(INDEX(Capacity!$V$3:$W$258,MATCH(INDEX($CF169:$HI169,1,$HN169),Capacity!$V$3:$V$258,0),2)+HU$65,255),Capacity!$S$3:$S$258,0),2)</f>
        <v>157</v>
      </c>
      <c r="HV170">
        <f>INDEX(Capacity!$S$3:$T$258,MATCH(MOD(INDEX(Capacity!$V$3:$W$258,MATCH(INDEX($CF169:$HI169,1,$HN169),Capacity!$V$3:$V$258,0),2)+HV$65,255),Capacity!$S$3:$S$258,0),2)</f>
        <v>109</v>
      </c>
      <c r="HW170">
        <f>INDEX(Capacity!$S$3:$T$258,MATCH(MOD(INDEX(Capacity!$V$3:$W$258,MATCH(INDEX($CF169:$HI169,1,$HN169),Capacity!$V$3:$V$258,0),2)+HW$65,255),Capacity!$S$3:$S$258,0),2)</f>
        <v>121</v>
      </c>
      <c r="HX170">
        <f>INDEX(Capacity!$S$3:$T$258,MATCH(MOD(INDEX(Capacity!$V$3:$W$258,MATCH(INDEX($CF169:$HI169,1,$HN169),Capacity!$V$3:$V$258,0),2)+HX$65,255),Capacity!$S$3:$S$258,0),2)</f>
        <v>82</v>
      </c>
      <c r="HY170">
        <f>INDEX(Capacity!$S$3:$T$258,MATCH(MOD(INDEX(Capacity!$V$3:$W$258,MATCH(INDEX($CF169:$HI169,1,$HN169),Capacity!$V$3:$V$258,0),2)+HY$65,255),Capacity!$S$3:$S$258,0),2)</f>
        <v>35</v>
      </c>
      <c r="HZ170">
        <f>INDEX(Capacity!$S$3:$T$258,MATCH(MOD(INDEX(Capacity!$V$3:$W$258,MATCH(INDEX($CF169:$HI169,1,$HN169),Capacity!$V$3:$V$258,0),2)+HZ$65,255),Capacity!$S$3:$S$258,0),2)</f>
        <v>255</v>
      </c>
      <c r="IA170">
        <f>INDEX(Capacity!$S$3:$T$258,MATCH(MOD(INDEX(Capacity!$V$3:$W$258,MATCH(INDEX($CF169:$HI169,1,$HN169),Capacity!$V$3:$V$258,0),2)+IA$65,255),Capacity!$S$3:$S$258,0),2)</f>
        <v>245</v>
      </c>
      <c r="IB170">
        <f>INDEX(Capacity!$S$3:$T$258,MATCH(MOD(INDEX(Capacity!$V$3:$W$258,MATCH(INDEX($CF169:$HI169,1,$HN169),Capacity!$V$3:$V$258,0),2)+IB$65,255),Capacity!$S$3:$S$258,0),2)</f>
        <v>21</v>
      </c>
      <c r="IC170">
        <f>INDEX(Capacity!$S$3:$T$258,MATCH(MOD(INDEX(Capacity!$V$3:$W$258,MATCH(INDEX($CF169:$HI169,1,$HN169),Capacity!$V$3:$V$258,0),2)+IC$65,255),Capacity!$S$3:$S$258,0),2)</f>
        <v>105</v>
      </c>
      <c r="ID170">
        <f>INDEX(Capacity!$S$3:$T$258,MATCH(MOD(INDEX(Capacity!$V$3:$W$258,MATCH(INDEX($CF169:$HI169,1,$HN169),Capacity!$V$3:$V$258,0),2)+ID$65,255),Capacity!$S$3:$S$258,0),2)</f>
        <v>100</v>
      </c>
      <c r="IE170">
        <f>INDEX(Capacity!$S$3:$T$258,MATCH(MOD(INDEX(Capacity!$V$3:$W$258,MATCH(INDEX($CF169:$HI169,1,$HN169),Capacity!$V$3:$V$258,0),2)+IE$65,255),Capacity!$S$3:$S$258,0),2)</f>
        <v>187</v>
      </c>
      <c r="IF170">
        <f>INDEX(Capacity!$S$3:$T$258,MATCH(MOD(INDEX(Capacity!$V$3:$W$258,MATCH(INDEX($CF169:$HI169,1,$HN169),Capacity!$V$3:$V$258,0),2)+IF$65,255),Capacity!$S$3:$S$258,0),2)</f>
        <v>65</v>
      </c>
      <c r="IG170">
        <f>INDEX(Capacity!$S$3:$T$258,MATCH(MOD(INDEX(Capacity!$V$3:$W$258,MATCH(INDEX($CF169:$HI169,1,$HN169),Capacity!$V$3:$V$258,0),2)+IG$65,255),Capacity!$S$3:$S$258,0),2)</f>
        <v>10</v>
      </c>
      <c r="IH170">
        <f>INDEX(Capacity!$S$3:$T$258,MATCH(MOD(INDEX(Capacity!$V$3:$W$258,MATCH(INDEX($CF169:$HI169,1,$HN169),Capacity!$V$3:$V$258,0),2)+IH$65,255),Capacity!$S$3:$S$258,0),2)</f>
        <v>180</v>
      </c>
      <c r="II170">
        <f>INDEX(Capacity!$S$3:$T$258,MATCH(MOD(INDEX(Capacity!$V$3:$W$258,MATCH(INDEX($CF169:$HI169,1,$HN169),Capacity!$V$3:$V$258,0),2)+II$65,255),Capacity!$S$3:$S$258,0),2)</f>
        <v>123</v>
      </c>
      <c r="IJ170">
        <f>INDEX(Capacity!$S$3:$T$258,MATCH(MOD(INDEX(Capacity!$V$3:$W$258,MATCH(INDEX($CF169:$HI169,1,$HN169),Capacity!$V$3:$V$258,0),2)+IJ$65,255),Capacity!$S$3:$S$258,0),2)</f>
        <v>119</v>
      </c>
      <c r="IK170">
        <f>INDEX(Capacity!$S$3:$T$258,MATCH(MOD(INDEX(Capacity!$V$3:$W$258,MATCH(INDEX($CF169:$HI169,1,$HN169),Capacity!$V$3:$V$258,0),2)+IK$65,255),Capacity!$S$3:$S$258,0),2)</f>
        <v>184</v>
      </c>
      <c r="IL170">
        <f>INDEX(Capacity!$S$3:$T$258,MATCH(MOD(INDEX(Capacity!$V$3:$W$258,MATCH(INDEX($CF169:$HI169,1,$HN169),Capacity!$V$3:$V$258,0),2)+IL$65,255),Capacity!$S$3:$S$258,0),2)</f>
        <v>120</v>
      </c>
      <c r="IM170">
        <f>INDEX(Capacity!$S$3:$T$258,MATCH(MOD(INDEX(Capacity!$V$3:$W$258,MATCH(INDEX($CF169:$HI169,1,$HN169),Capacity!$V$3:$V$258,0),2)+IM$65,255),Capacity!$S$3:$S$258,0),2)</f>
        <v>4</v>
      </c>
      <c r="IN170">
        <f>INDEX(Capacity!$S$3:$T$258,MATCH(MOD(INDEX(Capacity!$V$3:$W$258,MATCH(INDEX($CF169:$HI169,1,$HN169),Capacity!$V$3:$V$258,0),2)+IN$65,255),Capacity!$S$3:$S$258,0),2)</f>
        <v>196</v>
      </c>
      <c r="IO170">
        <f>INDEX(Capacity!$S$3:$T$258,MATCH(MOD(INDEX(Capacity!$V$3:$W$258,MATCH(INDEX($CF169:$HI169,1,$HN169),Capacity!$V$3:$V$258,0),2)+IO$65,255),Capacity!$S$3:$S$258,0),2)</f>
        <v>255</v>
      </c>
      <c r="IP170">
        <f>INDEX(Capacity!$S$3:$T$258,MATCH(MOD(INDEX(Capacity!$V$3:$W$258,MATCH(INDEX($CF169:$HI169,1,$HN169),Capacity!$V$3:$V$258,0),2)+IP$65,255),Capacity!$S$3:$S$258,0),2)</f>
        <v>27</v>
      </c>
      <c r="IQ170">
        <f>INDEX(Capacity!$S$3:$T$258,MATCH(MOD(INDEX(Capacity!$V$3:$W$258,MATCH(INDEX($CF169:$HI169,1,$HN169),Capacity!$V$3:$V$258,0),2)+IQ$65,255),Capacity!$S$3:$S$258,0),2)</f>
        <v>17</v>
      </c>
    </row>
    <row r="171" spans="83:251" x14ac:dyDescent="0.25">
      <c r="CE171" s="7">
        <f t="shared" si="874"/>
        <v>106</v>
      </c>
      <c r="CF171">
        <f t="shared" si="876"/>
        <v>0</v>
      </c>
      <c r="CG171">
        <f t="shared" si="877"/>
        <v>0</v>
      </c>
      <c r="CH171">
        <f t="shared" si="878"/>
        <v>0</v>
      </c>
      <c r="CI171">
        <f t="shared" si="879"/>
        <v>0</v>
      </c>
      <c r="CJ171">
        <f t="shared" si="880"/>
        <v>0</v>
      </c>
      <c r="CK171">
        <f t="shared" si="881"/>
        <v>0</v>
      </c>
      <c r="CL171">
        <f t="shared" si="882"/>
        <v>0</v>
      </c>
      <c r="CM171">
        <f t="shared" si="883"/>
        <v>0</v>
      </c>
      <c r="CN171">
        <f t="shared" si="884"/>
        <v>0</v>
      </c>
      <c r="CO171">
        <f t="shared" si="885"/>
        <v>0</v>
      </c>
      <c r="CP171">
        <f t="shared" si="886"/>
        <v>0</v>
      </c>
      <c r="CQ171">
        <f t="shared" si="887"/>
        <v>0</v>
      </c>
      <c r="CR171">
        <f t="shared" si="888"/>
        <v>0</v>
      </c>
      <c r="CS171">
        <f t="shared" si="889"/>
        <v>0</v>
      </c>
      <c r="CT171">
        <f t="shared" si="890"/>
        <v>0</v>
      </c>
      <c r="CU171">
        <f t="shared" si="891"/>
        <v>0</v>
      </c>
      <c r="CV171">
        <f t="shared" si="892"/>
        <v>0</v>
      </c>
      <c r="CW171">
        <f t="shared" si="893"/>
        <v>0</v>
      </c>
      <c r="CX171">
        <f t="shared" si="894"/>
        <v>0</v>
      </c>
      <c r="CY171">
        <f t="shared" si="895"/>
        <v>0</v>
      </c>
      <c r="CZ171">
        <f t="shared" si="896"/>
        <v>0</v>
      </c>
      <c r="DA171">
        <f t="shared" si="897"/>
        <v>0</v>
      </c>
      <c r="DB171">
        <f t="shared" si="898"/>
        <v>0</v>
      </c>
      <c r="DC171">
        <f t="shared" si="899"/>
        <v>0</v>
      </c>
      <c r="DD171">
        <f t="shared" si="900"/>
        <v>0</v>
      </c>
      <c r="DE171">
        <f t="shared" si="901"/>
        <v>0</v>
      </c>
      <c r="DF171">
        <f t="shared" si="902"/>
        <v>0</v>
      </c>
      <c r="DG171">
        <f t="shared" si="903"/>
        <v>0</v>
      </c>
      <c r="DH171">
        <f t="shared" si="904"/>
        <v>0</v>
      </c>
      <c r="DI171">
        <f t="shared" si="905"/>
        <v>0</v>
      </c>
      <c r="DJ171">
        <f t="shared" si="906"/>
        <v>0</v>
      </c>
      <c r="DK171">
        <f t="shared" si="907"/>
        <v>0</v>
      </c>
      <c r="DL171">
        <f t="shared" si="908"/>
        <v>0</v>
      </c>
      <c r="DM171">
        <f t="shared" si="909"/>
        <v>0</v>
      </c>
      <c r="DN171">
        <f t="shared" si="910"/>
        <v>0</v>
      </c>
      <c r="DO171">
        <f t="shared" si="911"/>
        <v>0</v>
      </c>
      <c r="DP171">
        <f t="shared" si="912"/>
        <v>0</v>
      </c>
      <c r="DQ171">
        <f t="shared" si="913"/>
        <v>0</v>
      </c>
      <c r="DR171">
        <f t="shared" si="914"/>
        <v>0</v>
      </c>
      <c r="DS171">
        <f t="shared" si="915"/>
        <v>0</v>
      </c>
      <c r="DT171">
        <f t="shared" si="916"/>
        <v>0</v>
      </c>
      <c r="DU171">
        <f t="shared" si="917"/>
        <v>0</v>
      </c>
      <c r="DV171">
        <f t="shared" si="918"/>
        <v>0</v>
      </c>
      <c r="DW171">
        <f t="shared" si="919"/>
        <v>0</v>
      </c>
      <c r="DX171">
        <f t="shared" si="920"/>
        <v>0</v>
      </c>
      <c r="DY171">
        <f t="shared" si="921"/>
        <v>0</v>
      </c>
      <c r="DZ171">
        <f t="shared" si="922"/>
        <v>0</v>
      </c>
      <c r="EA171">
        <f t="shared" si="923"/>
        <v>0</v>
      </c>
      <c r="EB171">
        <f t="shared" si="924"/>
        <v>0</v>
      </c>
      <c r="EC171">
        <f t="shared" si="925"/>
        <v>0</v>
      </c>
      <c r="ED171">
        <f t="shared" si="926"/>
        <v>0</v>
      </c>
      <c r="EE171">
        <f t="shared" si="927"/>
        <v>0</v>
      </c>
      <c r="EF171">
        <f t="shared" si="928"/>
        <v>0</v>
      </c>
      <c r="EG171">
        <f t="shared" si="929"/>
        <v>0</v>
      </c>
      <c r="EH171">
        <f t="shared" si="930"/>
        <v>0</v>
      </c>
      <c r="EI171">
        <f t="shared" si="931"/>
        <v>0</v>
      </c>
      <c r="EJ171">
        <f t="shared" si="932"/>
        <v>0</v>
      </c>
      <c r="EK171">
        <f t="shared" si="933"/>
        <v>0</v>
      </c>
      <c r="EL171">
        <f t="shared" si="934"/>
        <v>0</v>
      </c>
      <c r="EM171">
        <f t="shared" si="935"/>
        <v>0</v>
      </c>
      <c r="EN171">
        <f t="shared" si="936"/>
        <v>0</v>
      </c>
      <c r="EO171">
        <f t="shared" si="937"/>
        <v>0</v>
      </c>
      <c r="EP171">
        <f t="shared" si="938"/>
        <v>0</v>
      </c>
      <c r="EQ171">
        <f t="shared" si="939"/>
        <v>0</v>
      </c>
      <c r="ER171">
        <f t="shared" si="940"/>
        <v>0</v>
      </c>
      <c r="ES171">
        <f t="shared" si="941"/>
        <v>0</v>
      </c>
      <c r="ET171">
        <f t="shared" si="942"/>
        <v>0</v>
      </c>
      <c r="EU171">
        <f t="shared" si="943"/>
        <v>0</v>
      </c>
      <c r="EV171">
        <f t="shared" si="944"/>
        <v>0</v>
      </c>
      <c r="EW171">
        <f t="shared" si="945"/>
        <v>0</v>
      </c>
      <c r="EX171">
        <f t="shared" si="946"/>
        <v>0</v>
      </c>
      <c r="EY171">
        <f t="shared" si="947"/>
        <v>0</v>
      </c>
      <c r="EZ171">
        <f t="shared" si="948"/>
        <v>0</v>
      </c>
      <c r="FA171">
        <f t="shared" si="949"/>
        <v>0</v>
      </c>
      <c r="FB171">
        <f t="shared" si="950"/>
        <v>0</v>
      </c>
      <c r="FC171">
        <f t="shared" si="951"/>
        <v>0</v>
      </c>
      <c r="FD171">
        <f t="shared" si="952"/>
        <v>0</v>
      </c>
      <c r="FE171">
        <f t="shared" si="953"/>
        <v>0</v>
      </c>
      <c r="FF171">
        <f t="shared" si="954"/>
        <v>0</v>
      </c>
      <c r="FG171">
        <f t="shared" si="955"/>
        <v>0</v>
      </c>
      <c r="FH171">
        <f t="shared" si="956"/>
        <v>0</v>
      </c>
      <c r="FI171">
        <f t="shared" si="957"/>
        <v>0</v>
      </c>
      <c r="FJ171">
        <f t="shared" si="958"/>
        <v>0</v>
      </c>
      <c r="FK171">
        <f t="shared" si="959"/>
        <v>0</v>
      </c>
      <c r="FL171">
        <f t="shared" si="960"/>
        <v>0</v>
      </c>
      <c r="FM171">
        <f t="shared" si="961"/>
        <v>0</v>
      </c>
      <c r="FN171">
        <f t="shared" si="962"/>
        <v>0</v>
      </c>
      <c r="FO171">
        <f t="shared" si="963"/>
        <v>0</v>
      </c>
      <c r="FP171">
        <f t="shared" si="964"/>
        <v>0</v>
      </c>
      <c r="FQ171">
        <f t="shared" si="965"/>
        <v>0</v>
      </c>
      <c r="FR171">
        <f t="shared" si="966"/>
        <v>0</v>
      </c>
      <c r="FS171">
        <f t="shared" si="967"/>
        <v>0</v>
      </c>
      <c r="FT171">
        <f t="shared" si="968"/>
        <v>0</v>
      </c>
      <c r="FU171">
        <f t="shared" si="969"/>
        <v>0</v>
      </c>
      <c r="FV171">
        <f t="shared" si="970"/>
        <v>0</v>
      </c>
      <c r="FW171">
        <f t="shared" si="971"/>
        <v>0</v>
      </c>
      <c r="FX171">
        <f t="shared" si="972"/>
        <v>0</v>
      </c>
      <c r="FY171">
        <f t="shared" si="973"/>
        <v>0</v>
      </c>
      <c r="FZ171">
        <f t="shared" si="974"/>
        <v>0</v>
      </c>
      <c r="GA171">
        <f t="shared" si="975"/>
        <v>0</v>
      </c>
      <c r="GB171">
        <f t="shared" si="976"/>
        <v>0</v>
      </c>
      <c r="GC171">
        <f t="shared" si="977"/>
        <v>0</v>
      </c>
      <c r="GD171">
        <f t="shared" si="978"/>
        <v>0</v>
      </c>
      <c r="GE171">
        <f t="shared" si="979"/>
        <v>0</v>
      </c>
      <c r="GF171">
        <f t="shared" si="980"/>
        <v>0</v>
      </c>
      <c r="GG171">
        <f t="shared" si="981"/>
        <v>0</v>
      </c>
      <c r="GH171">
        <f t="shared" si="982"/>
        <v>82</v>
      </c>
      <c r="GI171">
        <f t="shared" si="983"/>
        <v>242</v>
      </c>
      <c r="GJ171">
        <f t="shared" si="984"/>
        <v>159</v>
      </c>
      <c r="GK171">
        <f t="shared" si="985"/>
        <v>15</v>
      </c>
      <c r="GL171">
        <f t="shared" si="986"/>
        <v>235</v>
      </c>
      <c r="GM171">
        <f t="shared" si="987"/>
        <v>57</v>
      </c>
      <c r="GN171">
        <f t="shared" si="988"/>
        <v>56</v>
      </c>
      <c r="GO171">
        <f t="shared" si="989"/>
        <v>17</v>
      </c>
      <c r="GP171">
        <f t="shared" si="990"/>
        <v>190</v>
      </c>
      <c r="GQ171">
        <f t="shared" si="991"/>
        <v>226</v>
      </c>
      <c r="GR171">
        <f t="shared" si="992"/>
        <v>110</v>
      </c>
      <c r="GS171">
        <f t="shared" si="993"/>
        <v>202</v>
      </c>
      <c r="GT171">
        <f t="shared" si="994"/>
        <v>72</v>
      </c>
      <c r="GU171">
        <f t="shared" si="995"/>
        <v>26</v>
      </c>
      <c r="GV171">
        <f t="shared" si="996"/>
        <v>73</v>
      </c>
      <c r="GW171">
        <f t="shared" si="997"/>
        <v>190</v>
      </c>
      <c r="GX171">
        <f t="shared" si="998"/>
        <v>229</v>
      </c>
      <c r="GY171">
        <f t="shared" si="999"/>
        <v>235</v>
      </c>
      <c r="GZ171">
        <f t="shared" si="1000"/>
        <v>98</v>
      </c>
      <c r="HA171">
        <f t="shared" si="1001"/>
        <v>71</v>
      </c>
      <c r="HB171">
        <f t="shared" si="1002"/>
        <v>235</v>
      </c>
      <c r="HC171">
        <f t="shared" si="1003"/>
        <v>7</v>
      </c>
      <c r="HD171">
        <f t="shared" si="1004"/>
        <v>201</v>
      </c>
      <c r="HE171">
        <f t="shared" si="1005"/>
        <v>48</v>
      </c>
      <c r="HF171">
        <f t="shared" si="1006"/>
        <v>154</v>
      </c>
      <c r="HG171">
        <f t="shared" si="1007"/>
        <v>225</v>
      </c>
      <c r="HH171">
        <f t="shared" si="1008"/>
        <v>0</v>
      </c>
      <c r="HI171">
        <f t="shared" si="1009"/>
        <v>0</v>
      </c>
      <c r="HK171" s="59" t="str">
        <f t="shared" si="875"/>
        <v/>
      </c>
      <c r="HN171">
        <f t="shared" si="1010"/>
        <v>107</v>
      </c>
      <c r="HO171">
        <f t="shared" si="873"/>
        <v>28</v>
      </c>
      <c r="HQ171">
        <f>INDEX(Capacity!$S$3:$T$258,MATCH(MOD(INDEX(Capacity!$V$3:$W$258,MATCH(INDEX($CF170:$HI170,1,$HN170),Capacity!$V$3:$V$258,0),2)+HQ$65,255),Capacity!$S$3:$S$258,0),2)</f>
        <v>90</v>
      </c>
      <c r="HR171">
        <f>INDEX(Capacity!$S$3:$T$258,MATCH(MOD(INDEX(Capacity!$V$3:$W$258,MATCH(INDEX($CF170:$HI170,1,$HN170),Capacity!$V$3:$V$258,0),2)+HR$65,255),Capacity!$S$3:$S$258,0),2)</f>
        <v>130</v>
      </c>
      <c r="HS171">
        <f>INDEX(Capacity!$S$3:$T$258,MATCH(MOD(INDEX(Capacity!$V$3:$W$258,MATCH(INDEX($CF170:$HI170,1,$HN170),Capacity!$V$3:$V$258,0),2)+HS$65,255),Capacity!$S$3:$S$258,0),2)</f>
        <v>168</v>
      </c>
      <c r="HT171">
        <f>INDEX(Capacity!$S$3:$T$258,MATCH(MOD(INDEX(Capacity!$V$3:$W$258,MATCH(INDEX($CF170:$HI170,1,$HN170),Capacity!$V$3:$V$258,0),2)+HT$65,255),Capacity!$S$3:$S$258,0),2)</f>
        <v>219</v>
      </c>
      <c r="HU171">
        <f>INDEX(Capacity!$S$3:$T$258,MATCH(MOD(INDEX(Capacity!$V$3:$W$258,MATCH(INDEX($CF170:$HI170,1,$HN170),Capacity!$V$3:$V$258,0),2)+HU$65,255),Capacity!$S$3:$S$258,0),2)</f>
        <v>117</v>
      </c>
      <c r="HV171">
        <f>INDEX(Capacity!$S$3:$T$258,MATCH(MOD(INDEX(Capacity!$V$3:$W$258,MATCH(INDEX($CF170:$HI170,1,$HN170),Capacity!$V$3:$V$258,0),2)+HV$65,255),Capacity!$S$3:$S$258,0),2)</f>
        <v>236</v>
      </c>
      <c r="HW171">
        <f>INDEX(Capacity!$S$3:$T$258,MATCH(MOD(INDEX(Capacity!$V$3:$W$258,MATCH(INDEX($CF170:$HI170,1,$HN170),Capacity!$V$3:$V$258,0),2)+HW$65,255),Capacity!$S$3:$S$258,0),2)</f>
        <v>56</v>
      </c>
      <c r="HX171">
        <f>INDEX(Capacity!$S$3:$T$258,MATCH(MOD(INDEX(Capacity!$V$3:$W$258,MATCH(INDEX($CF170:$HI170,1,$HN170),Capacity!$V$3:$V$258,0),2)+HX$65,255),Capacity!$S$3:$S$258,0),2)</f>
        <v>158</v>
      </c>
      <c r="HY171">
        <f>INDEX(Capacity!$S$3:$T$258,MATCH(MOD(INDEX(Capacity!$V$3:$W$258,MATCH(INDEX($CF170:$HI170,1,$HN170),Capacity!$V$3:$V$258,0),2)+HY$65,255),Capacity!$S$3:$S$258,0),2)</f>
        <v>37</v>
      </c>
      <c r="HZ171">
        <f>INDEX(Capacity!$S$3:$T$258,MATCH(MOD(INDEX(Capacity!$V$3:$W$258,MATCH(INDEX($CF170:$HI170,1,$HN170),Capacity!$V$3:$V$258,0),2)+HZ$65,255),Capacity!$S$3:$S$258,0),2)</f>
        <v>198</v>
      </c>
      <c r="IA171">
        <f>INDEX(Capacity!$S$3:$T$258,MATCH(MOD(INDEX(Capacity!$V$3:$W$258,MATCH(INDEX($CF170:$HI170,1,$HN170),Capacity!$V$3:$V$258,0),2)+IA$65,255),Capacity!$S$3:$S$258,0),2)</f>
        <v>172</v>
      </c>
      <c r="IB171">
        <f>INDEX(Capacity!$S$3:$T$258,MATCH(MOD(INDEX(Capacity!$V$3:$W$258,MATCH(INDEX($CF170:$HI170,1,$HN170),Capacity!$V$3:$V$258,0),2)+IB$65,255),Capacity!$S$3:$S$258,0),2)</f>
        <v>46</v>
      </c>
      <c r="IC171">
        <f>INDEX(Capacity!$S$3:$T$258,MATCH(MOD(INDEX(Capacity!$V$3:$W$258,MATCH(INDEX($CF170:$HI170,1,$HN170),Capacity!$V$3:$V$258,0),2)+IC$65,255),Capacity!$S$3:$S$258,0),2)</f>
        <v>35</v>
      </c>
      <c r="ID171">
        <f>INDEX(Capacity!$S$3:$T$258,MATCH(MOD(INDEX(Capacity!$V$3:$W$258,MATCH(INDEX($CF170:$HI170,1,$HN170),Capacity!$V$3:$V$258,0),2)+ID$65,255),Capacity!$S$3:$S$258,0),2)</f>
        <v>149</v>
      </c>
      <c r="IE171">
        <f>INDEX(Capacity!$S$3:$T$258,MATCH(MOD(INDEX(Capacity!$V$3:$W$258,MATCH(INDEX($CF170:$HI170,1,$HN170),Capacity!$V$3:$V$258,0),2)+IE$65,255),Capacity!$S$3:$S$258,0),2)</f>
        <v>101</v>
      </c>
      <c r="IF171">
        <f>INDEX(Capacity!$S$3:$T$258,MATCH(MOD(INDEX(Capacity!$V$3:$W$258,MATCH(INDEX($CF170:$HI170,1,$HN170),Capacity!$V$3:$V$258,0),2)+IF$65,255),Capacity!$S$3:$S$258,0),2)</f>
        <v>150</v>
      </c>
      <c r="IG171">
        <f>INDEX(Capacity!$S$3:$T$258,MATCH(MOD(INDEX(Capacity!$V$3:$W$258,MATCH(INDEX($CF170:$HI170,1,$HN170),Capacity!$V$3:$V$258,0),2)+IG$65,255),Capacity!$S$3:$S$258,0),2)</f>
        <v>106</v>
      </c>
      <c r="IH171">
        <f>INDEX(Capacity!$S$3:$T$258,MATCH(MOD(INDEX(Capacity!$V$3:$W$258,MATCH(INDEX($CF170:$HI170,1,$HN170),Capacity!$V$3:$V$258,0),2)+IH$65,255),Capacity!$S$3:$S$258,0),2)</f>
        <v>58</v>
      </c>
      <c r="II171">
        <f>INDEX(Capacity!$S$3:$T$258,MATCH(MOD(INDEX(Capacity!$V$3:$W$258,MATCH(INDEX($CF170:$HI170,1,$HN170),Capacity!$V$3:$V$258,0),2)+II$65,255),Capacity!$S$3:$S$258,0),2)</f>
        <v>209</v>
      </c>
      <c r="IJ171">
        <f>INDEX(Capacity!$S$3:$T$258,MATCH(MOD(INDEX(Capacity!$V$3:$W$258,MATCH(INDEX($CF170:$HI170,1,$HN170),Capacity!$V$3:$V$258,0),2)+IJ$65,255),Capacity!$S$3:$S$258,0),2)</f>
        <v>157</v>
      </c>
      <c r="IK171">
        <f>INDEX(Capacity!$S$3:$T$258,MATCH(MOD(INDEX(Capacity!$V$3:$W$258,MATCH(INDEX($CF170:$HI170,1,$HN170),Capacity!$V$3:$V$258,0),2)+IK$65,255),Capacity!$S$3:$S$258,0),2)</f>
        <v>118</v>
      </c>
      <c r="IL171">
        <f>INDEX(Capacity!$S$3:$T$258,MATCH(MOD(INDEX(Capacity!$V$3:$W$258,MATCH(INDEX($CF170:$HI170,1,$HN170),Capacity!$V$3:$V$258,0),2)+IL$65,255),Capacity!$S$3:$S$258,0),2)</f>
        <v>194</v>
      </c>
      <c r="IM171">
        <f>INDEX(Capacity!$S$3:$T$258,MATCH(MOD(INDEX(Capacity!$V$3:$W$258,MATCH(INDEX($CF170:$HI170,1,$HN170),Capacity!$V$3:$V$258,0),2)+IM$65,255),Capacity!$S$3:$S$258,0),2)</f>
        <v>207</v>
      </c>
      <c r="IN171">
        <f>INDEX(Capacity!$S$3:$T$258,MATCH(MOD(INDEX(Capacity!$V$3:$W$258,MATCH(INDEX($CF170:$HI170,1,$HN170),Capacity!$V$3:$V$258,0),2)+IN$65,255),Capacity!$S$3:$S$258,0),2)</f>
        <v>123</v>
      </c>
      <c r="IO171">
        <f>INDEX(Capacity!$S$3:$T$258,MATCH(MOD(INDEX(Capacity!$V$3:$W$258,MATCH(INDEX($CF170:$HI170,1,$HN170),Capacity!$V$3:$V$258,0),2)+IO$65,255),Capacity!$S$3:$S$258,0),2)</f>
        <v>198</v>
      </c>
      <c r="IP171">
        <f>INDEX(Capacity!$S$3:$T$258,MATCH(MOD(INDEX(Capacity!$V$3:$W$258,MATCH(INDEX($CF170:$HI170,1,$HN170),Capacity!$V$3:$V$258,0),2)+IP$65,255),Capacity!$S$3:$S$258,0),2)</f>
        <v>139</v>
      </c>
      <c r="IQ171">
        <f>INDEX(Capacity!$S$3:$T$258,MATCH(MOD(INDEX(Capacity!$V$3:$W$258,MATCH(INDEX($CF170:$HI170,1,$HN170),Capacity!$V$3:$V$258,0),2)+IQ$65,255),Capacity!$S$3:$S$258,0),2)</f>
        <v>225</v>
      </c>
    </row>
    <row r="172" spans="83:251" x14ac:dyDescent="0.25">
      <c r="CE172" s="7">
        <f t="shared" si="874"/>
        <v>107</v>
      </c>
      <c r="CF172">
        <f t="shared" si="876"/>
        <v>0</v>
      </c>
      <c r="CG172">
        <f t="shared" si="877"/>
        <v>0</v>
      </c>
      <c r="CH172">
        <f t="shared" si="878"/>
        <v>0</v>
      </c>
      <c r="CI172">
        <f t="shared" si="879"/>
        <v>0</v>
      </c>
      <c r="CJ172">
        <f t="shared" si="880"/>
        <v>0</v>
      </c>
      <c r="CK172">
        <f t="shared" si="881"/>
        <v>0</v>
      </c>
      <c r="CL172">
        <f t="shared" si="882"/>
        <v>0</v>
      </c>
      <c r="CM172">
        <f t="shared" si="883"/>
        <v>0</v>
      </c>
      <c r="CN172">
        <f t="shared" si="884"/>
        <v>0</v>
      </c>
      <c r="CO172">
        <f t="shared" si="885"/>
        <v>0</v>
      </c>
      <c r="CP172">
        <f t="shared" si="886"/>
        <v>0</v>
      </c>
      <c r="CQ172">
        <f t="shared" si="887"/>
        <v>0</v>
      </c>
      <c r="CR172">
        <f t="shared" si="888"/>
        <v>0</v>
      </c>
      <c r="CS172">
        <f t="shared" si="889"/>
        <v>0</v>
      </c>
      <c r="CT172">
        <f t="shared" si="890"/>
        <v>0</v>
      </c>
      <c r="CU172">
        <f t="shared" si="891"/>
        <v>0</v>
      </c>
      <c r="CV172">
        <f t="shared" si="892"/>
        <v>0</v>
      </c>
      <c r="CW172">
        <f t="shared" si="893"/>
        <v>0</v>
      </c>
      <c r="CX172">
        <f t="shared" si="894"/>
        <v>0</v>
      </c>
      <c r="CY172">
        <f t="shared" si="895"/>
        <v>0</v>
      </c>
      <c r="CZ172">
        <f t="shared" si="896"/>
        <v>0</v>
      </c>
      <c r="DA172">
        <f t="shared" si="897"/>
        <v>0</v>
      </c>
      <c r="DB172">
        <f t="shared" si="898"/>
        <v>0</v>
      </c>
      <c r="DC172">
        <f t="shared" si="899"/>
        <v>0</v>
      </c>
      <c r="DD172">
        <f t="shared" si="900"/>
        <v>0</v>
      </c>
      <c r="DE172">
        <f t="shared" si="901"/>
        <v>0</v>
      </c>
      <c r="DF172">
        <f t="shared" si="902"/>
        <v>0</v>
      </c>
      <c r="DG172">
        <f t="shared" si="903"/>
        <v>0</v>
      </c>
      <c r="DH172">
        <f t="shared" si="904"/>
        <v>0</v>
      </c>
      <c r="DI172">
        <f t="shared" si="905"/>
        <v>0</v>
      </c>
      <c r="DJ172">
        <f t="shared" si="906"/>
        <v>0</v>
      </c>
      <c r="DK172">
        <f t="shared" si="907"/>
        <v>0</v>
      </c>
      <c r="DL172">
        <f t="shared" si="908"/>
        <v>0</v>
      </c>
      <c r="DM172">
        <f t="shared" si="909"/>
        <v>0</v>
      </c>
      <c r="DN172">
        <f t="shared" si="910"/>
        <v>0</v>
      </c>
      <c r="DO172">
        <f t="shared" si="911"/>
        <v>0</v>
      </c>
      <c r="DP172">
        <f t="shared" si="912"/>
        <v>0</v>
      </c>
      <c r="DQ172">
        <f t="shared" si="913"/>
        <v>0</v>
      </c>
      <c r="DR172">
        <f t="shared" si="914"/>
        <v>0</v>
      </c>
      <c r="DS172">
        <f t="shared" si="915"/>
        <v>0</v>
      </c>
      <c r="DT172">
        <f t="shared" si="916"/>
        <v>0</v>
      </c>
      <c r="DU172">
        <f t="shared" si="917"/>
        <v>0</v>
      </c>
      <c r="DV172">
        <f t="shared" si="918"/>
        <v>0</v>
      </c>
      <c r="DW172">
        <f t="shared" si="919"/>
        <v>0</v>
      </c>
      <c r="DX172">
        <f t="shared" si="920"/>
        <v>0</v>
      </c>
      <c r="DY172">
        <f t="shared" si="921"/>
        <v>0</v>
      </c>
      <c r="DZ172">
        <f t="shared" si="922"/>
        <v>0</v>
      </c>
      <c r="EA172">
        <f t="shared" si="923"/>
        <v>0</v>
      </c>
      <c r="EB172">
        <f t="shared" si="924"/>
        <v>0</v>
      </c>
      <c r="EC172">
        <f t="shared" si="925"/>
        <v>0</v>
      </c>
      <c r="ED172">
        <f t="shared" si="926"/>
        <v>0</v>
      </c>
      <c r="EE172">
        <f t="shared" si="927"/>
        <v>0</v>
      </c>
      <c r="EF172">
        <f t="shared" si="928"/>
        <v>0</v>
      </c>
      <c r="EG172">
        <f t="shared" si="929"/>
        <v>0</v>
      </c>
      <c r="EH172">
        <f t="shared" si="930"/>
        <v>0</v>
      </c>
      <c r="EI172">
        <f t="shared" si="931"/>
        <v>0</v>
      </c>
      <c r="EJ172">
        <f t="shared" si="932"/>
        <v>0</v>
      </c>
      <c r="EK172">
        <f t="shared" si="933"/>
        <v>0</v>
      </c>
      <c r="EL172">
        <f t="shared" si="934"/>
        <v>0</v>
      </c>
      <c r="EM172">
        <f t="shared" si="935"/>
        <v>0</v>
      </c>
      <c r="EN172">
        <f t="shared" si="936"/>
        <v>0</v>
      </c>
      <c r="EO172">
        <f t="shared" si="937"/>
        <v>0</v>
      </c>
      <c r="EP172">
        <f t="shared" si="938"/>
        <v>0</v>
      </c>
      <c r="EQ172">
        <f t="shared" si="939"/>
        <v>0</v>
      </c>
      <c r="ER172">
        <f t="shared" si="940"/>
        <v>0</v>
      </c>
      <c r="ES172">
        <f t="shared" si="941"/>
        <v>0</v>
      </c>
      <c r="ET172">
        <f t="shared" si="942"/>
        <v>0</v>
      </c>
      <c r="EU172">
        <f t="shared" si="943"/>
        <v>0</v>
      </c>
      <c r="EV172">
        <f t="shared" si="944"/>
        <v>0</v>
      </c>
      <c r="EW172">
        <f t="shared" si="945"/>
        <v>0</v>
      </c>
      <c r="EX172">
        <f t="shared" si="946"/>
        <v>0</v>
      </c>
      <c r="EY172">
        <f t="shared" si="947"/>
        <v>0</v>
      </c>
      <c r="EZ172">
        <f t="shared" si="948"/>
        <v>0</v>
      </c>
      <c r="FA172">
        <f t="shared" si="949"/>
        <v>0</v>
      </c>
      <c r="FB172">
        <f t="shared" si="950"/>
        <v>0</v>
      </c>
      <c r="FC172">
        <f t="shared" si="951"/>
        <v>0</v>
      </c>
      <c r="FD172">
        <f t="shared" si="952"/>
        <v>0</v>
      </c>
      <c r="FE172">
        <f t="shared" si="953"/>
        <v>0</v>
      </c>
      <c r="FF172">
        <f t="shared" si="954"/>
        <v>0</v>
      </c>
      <c r="FG172">
        <f t="shared" si="955"/>
        <v>0</v>
      </c>
      <c r="FH172">
        <f t="shared" si="956"/>
        <v>0</v>
      </c>
      <c r="FI172">
        <f t="shared" si="957"/>
        <v>0</v>
      </c>
      <c r="FJ172">
        <f t="shared" si="958"/>
        <v>0</v>
      </c>
      <c r="FK172">
        <f t="shared" si="959"/>
        <v>0</v>
      </c>
      <c r="FL172">
        <f t="shared" si="960"/>
        <v>0</v>
      </c>
      <c r="FM172">
        <f t="shared" si="961"/>
        <v>0</v>
      </c>
      <c r="FN172">
        <f t="shared" si="962"/>
        <v>0</v>
      </c>
      <c r="FO172">
        <f t="shared" si="963"/>
        <v>0</v>
      </c>
      <c r="FP172">
        <f t="shared" si="964"/>
        <v>0</v>
      </c>
      <c r="FQ172">
        <f t="shared" si="965"/>
        <v>0</v>
      </c>
      <c r="FR172">
        <f t="shared" si="966"/>
        <v>0</v>
      </c>
      <c r="FS172">
        <f t="shared" si="967"/>
        <v>0</v>
      </c>
      <c r="FT172">
        <f t="shared" si="968"/>
        <v>0</v>
      </c>
      <c r="FU172">
        <f t="shared" si="969"/>
        <v>0</v>
      </c>
      <c r="FV172">
        <f t="shared" si="970"/>
        <v>0</v>
      </c>
      <c r="FW172">
        <f t="shared" si="971"/>
        <v>0</v>
      </c>
      <c r="FX172">
        <f t="shared" si="972"/>
        <v>0</v>
      </c>
      <c r="FY172">
        <f t="shared" si="973"/>
        <v>0</v>
      </c>
      <c r="FZ172">
        <f t="shared" si="974"/>
        <v>0</v>
      </c>
      <c r="GA172">
        <f t="shared" si="975"/>
        <v>0</v>
      </c>
      <c r="GB172">
        <f t="shared" si="976"/>
        <v>0</v>
      </c>
      <c r="GC172">
        <f t="shared" si="977"/>
        <v>0</v>
      </c>
      <c r="GD172">
        <f t="shared" si="978"/>
        <v>0</v>
      </c>
      <c r="GE172">
        <f t="shared" si="979"/>
        <v>0</v>
      </c>
      <c r="GF172">
        <f t="shared" si="980"/>
        <v>0</v>
      </c>
      <c r="GG172">
        <f t="shared" si="981"/>
        <v>0</v>
      </c>
      <c r="GH172">
        <f t="shared" si="982"/>
        <v>0</v>
      </c>
      <c r="GI172">
        <f t="shared" si="983"/>
        <v>147</v>
      </c>
      <c r="GJ172">
        <f t="shared" si="984"/>
        <v>178</v>
      </c>
      <c r="GK172">
        <f t="shared" si="985"/>
        <v>5</v>
      </c>
      <c r="GL172">
        <f t="shared" si="986"/>
        <v>190</v>
      </c>
      <c r="GM172">
        <f t="shared" si="987"/>
        <v>225</v>
      </c>
      <c r="GN172">
        <f t="shared" si="988"/>
        <v>55</v>
      </c>
      <c r="GO172">
        <f t="shared" si="989"/>
        <v>249</v>
      </c>
      <c r="GP172">
        <f t="shared" si="990"/>
        <v>47</v>
      </c>
      <c r="GQ172">
        <f t="shared" si="991"/>
        <v>118</v>
      </c>
      <c r="GR172">
        <f t="shared" si="992"/>
        <v>31</v>
      </c>
      <c r="GS172">
        <f t="shared" si="993"/>
        <v>218</v>
      </c>
      <c r="GT172">
        <f t="shared" si="994"/>
        <v>171</v>
      </c>
      <c r="GU172">
        <f t="shared" si="995"/>
        <v>115</v>
      </c>
      <c r="GV172">
        <f t="shared" si="996"/>
        <v>113</v>
      </c>
      <c r="GW172">
        <f t="shared" si="997"/>
        <v>238</v>
      </c>
      <c r="GX172">
        <f t="shared" si="998"/>
        <v>0</v>
      </c>
      <c r="GY172">
        <f t="shared" si="999"/>
        <v>202</v>
      </c>
      <c r="GZ172">
        <f t="shared" si="1000"/>
        <v>254</v>
      </c>
      <c r="HA172">
        <f t="shared" si="1001"/>
        <v>150</v>
      </c>
      <c r="HB172">
        <f t="shared" si="1002"/>
        <v>135</v>
      </c>
      <c r="HC172">
        <f t="shared" si="1003"/>
        <v>207</v>
      </c>
      <c r="HD172">
        <f t="shared" si="1004"/>
        <v>242</v>
      </c>
      <c r="HE172">
        <f t="shared" si="1005"/>
        <v>175</v>
      </c>
      <c r="HF172">
        <f t="shared" si="1006"/>
        <v>14</v>
      </c>
      <c r="HG172">
        <f t="shared" si="1007"/>
        <v>47</v>
      </c>
      <c r="HH172">
        <f t="shared" si="1008"/>
        <v>43</v>
      </c>
      <c r="HI172">
        <f t="shared" si="1009"/>
        <v>0</v>
      </c>
      <c r="HK172" s="59" t="str">
        <f t="shared" si="875"/>
        <v/>
      </c>
      <c r="HN172">
        <f t="shared" si="1010"/>
        <v>108</v>
      </c>
      <c r="HO172">
        <f t="shared" si="873"/>
        <v>27</v>
      </c>
      <c r="HQ172">
        <f>INDEX(Capacity!$S$3:$T$258,MATCH(MOD(INDEX(Capacity!$V$3:$W$258,MATCH(INDEX($CF171:$HI171,1,$HN171),Capacity!$V$3:$V$258,0),2)+HQ$65,255),Capacity!$S$3:$S$258,0),2)</f>
        <v>82</v>
      </c>
      <c r="HR172">
        <f>INDEX(Capacity!$S$3:$T$258,MATCH(MOD(INDEX(Capacity!$V$3:$W$258,MATCH(INDEX($CF171:$HI171,1,$HN171),Capacity!$V$3:$V$258,0),2)+HR$65,255),Capacity!$S$3:$S$258,0),2)</f>
        <v>97</v>
      </c>
      <c r="HS172">
        <f>INDEX(Capacity!$S$3:$T$258,MATCH(MOD(INDEX(Capacity!$V$3:$W$258,MATCH(INDEX($CF171:$HI171,1,$HN171),Capacity!$V$3:$V$258,0),2)+HS$65,255),Capacity!$S$3:$S$258,0),2)</f>
        <v>45</v>
      </c>
      <c r="HT172">
        <f>INDEX(Capacity!$S$3:$T$258,MATCH(MOD(INDEX(Capacity!$V$3:$W$258,MATCH(INDEX($CF171:$HI171,1,$HN171),Capacity!$V$3:$V$258,0),2)+HT$65,255),Capacity!$S$3:$S$258,0),2)</f>
        <v>10</v>
      </c>
      <c r="HU172">
        <f>INDEX(Capacity!$S$3:$T$258,MATCH(MOD(INDEX(Capacity!$V$3:$W$258,MATCH(INDEX($CF171:$HI171,1,$HN171),Capacity!$V$3:$V$258,0),2)+HU$65,255),Capacity!$S$3:$S$258,0),2)</f>
        <v>85</v>
      </c>
      <c r="HV172">
        <f>INDEX(Capacity!$S$3:$T$258,MATCH(MOD(INDEX(Capacity!$V$3:$W$258,MATCH(INDEX($CF171:$HI171,1,$HN171),Capacity!$V$3:$V$258,0),2)+HV$65,255),Capacity!$S$3:$S$258,0),2)</f>
        <v>216</v>
      </c>
      <c r="HW172">
        <f>INDEX(Capacity!$S$3:$T$258,MATCH(MOD(INDEX(Capacity!$V$3:$W$258,MATCH(INDEX($CF171:$HI171,1,$HN171),Capacity!$V$3:$V$258,0),2)+HW$65,255),Capacity!$S$3:$S$258,0),2)</f>
        <v>15</v>
      </c>
      <c r="HX172">
        <f>INDEX(Capacity!$S$3:$T$258,MATCH(MOD(INDEX(Capacity!$V$3:$W$258,MATCH(INDEX($CF171:$HI171,1,$HN171),Capacity!$V$3:$V$258,0),2)+HX$65,255),Capacity!$S$3:$S$258,0),2)</f>
        <v>232</v>
      </c>
      <c r="HY172">
        <f>INDEX(Capacity!$S$3:$T$258,MATCH(MOD(INDEX(Capacity!$V$3:$W$258,MATCH(INDEX($CF171:$HI171,1,$HN171),Capacity!$V$3:$V$258,0),2)+HY$65,255),Capacity!$S$3:$S$258,0),2)</f>
        <v>145</v>
      </c>
      <c r="HZ172">
        <f>INDEX(Capacity!$S$3:$T$258,MATCH(MOD(INDEX(Capacity!$V$3:$W$258,MATCH(INDEX($CF171:$HI171,1,$HN171),Capacity!$V$3:$V$258,0),2)+HZ$65,255),Capacity!$S$3:$S$258,0),2)</f>
        <v>148</v>
      </c>
      <c r="IA172">
        <f>INDEX(Capacity!$S$3:$T$258,MATCH(MOD(INDEX(Capacity!$V$3:$W$258,MATCH(INDEX($CF171:$HI171,1,$HN171),Capacity!$V$3:$V$258,0),2)+IA$65,255),Capacity!$S$3:$S$258,0),2)</f>
        <v>113</v>
      </c>
      <c r="IB172">
        <f>INDEX(Capacity!$S$3:$T$258,MATCH(MOD(INDEX(Capacity!$V$3:$W$258,MATCH(INDEX($CF171:$HI171,1,$HN171),Capacity!$V$3:$V$258,0),2)+IB$65,255),Capacity!$S$3:$S$258,0),2)</f>
        <v>16</v>
      </c>
      <c r="IC172">
        <f>INDEX(Capacity!$S$3:$T$258,MATCH(MOD(INDEX(Capacity!$V$3:$W$258,MATCH(INDEX($CF171:$HI171,1,$HN171),Capacity!$V$3:$V$258,0),2)+IC$65,255),Capacity!$S$3:$S$258,0),2)</f>
        <v>227</v>
      </c>
      <c r="ID172">
        <f>INDEX(Capacity!$S$3:$T$258,MATCH(MOD(INDEX(Capacity!$V$3:$W$258,MATCH(INDEX($CF171:$HI171,1,$HN171),Capacity!$V$3:$V$258,0),2)+ID$65,255),Capacity!$S$3:$S$258,0),2)</f>
        <v>105</v>
      </c>
      <c r="IE172">
        <f>INDEX(Capacity!$S$3:$T$258,MATCH(MOD(INDEX(Capacity!$V$3:$W$258,MATCH(INDEX($CF171:$HI171,1,$HN171),Capacity!$V$3:$V$258,0),2)+IE$65,255),Capacity!$S$3:$S$258,0),2)</f>
        <v>56</v>
      </c>
      <c r="IF172">
        <f>INDEX(Capacity!$S$3:$T$258,MATCH(MOD(INDEX(Capacity!$V$3:$W$258,MATCH(INDEX($CF171:$HI171,1,$HN171),Capacity!$V$3:$V$258,0),2)+IF$65,255),Capacity!$S$3:$S$258,0),2)</f>
        <v>80</v>
      </c>
      <c r="IG172">
        <f>INDEX(Capacity!$S$3:$T$258,MATCH(MOD(INDEX(Capacity!$V$3:$W$258,MATCH(INDEX($CF171:$HI171,1,$HN171),Capacity!$V$3:$V$258,0),2)+IG$65,255),Capacity!$S$3:$S$258,0),2)</f>
        <v>229</v>
      </c>
      <c r="IH172">
        <f>INDEX(Capacity!$S$3:$T$258,MATCH(MOD(INDEX(Capacity!$V$3:$W$258,MATCH(INDEX($CF171:$HI171,1,$HN171),Capacity!$V$3:$V$258,0),2)+IH$65,255),Capacity!$S$3:$S$258,0),2)</f>
        <v>33</v>
      </c>
      <c r="II172">
        <f>INDEX(Capacity!$S$3:$T$258,MATCH(MOD(INDEX(Capacity!$V$3:$W$258,MATCH(INDEX($CF171:$HI171,1,$HN171),Capacity!$V$3:$V$258,0),2)+II$65,255),Capacity!$S$3:$S$258,0),2)</f>
        <v>156</v>
      </c>
      <c r="IJ172">
        <f>INDEX(Capacity!$S$3:$T$258,MATCH(MOD(INDEX(Capacity!$V$3:$W$258,MATCH(INDEX($CF171:$HI171,1,$HN171),Capacity!$V$3:$V$258,0),2)+IJ$65,255),Capacity!$S$3:$S$258,0),2)</f>
        <v>209</v>
      </c>
      <c r="IK172">
        <f>INDEX(Capacity!$S$3:$T$258,MATCH(MOD(INDEX(Capacity!$V$3:$W$258,MATCH(INDEX($CF171:$HI171,1,$HN171),Capacity!$V$3:$V$258,0),2)+IK$65,255),Capacity!$S$3:$S$258,0),2)</f>
        <v>108</v>
      </c>
      <c r="IL172">
        <f>INDEX(Capacity!$S$3:$T$258,MATCH(MOD(INDEX(Capacity!$V$3:$W$258,MATCH(INDEX($CF171:$HI171,1,$HN171),Capacity!$V$3:$V$258,0),2)+IL$65,255),Capacity!$S$3:$S$258,0),2)</f>
        <v>200</v>
      </c>
      <c r="IM172">
        <f>INDEX(Capacity!$S$3:$T$258,MATCH(MOD(INDEX(Capacity!$V$3:$W$258,MATCH(INDEX($CF171:$HI171,1,$HN171),Capacity!$V$3:$V$258,0),2)+IM$65,255),Capacity!$S$3:$S$258,0),2)</f>
        <v>59</v>
      </c>
      <c r="IN172">
        <f>INDEX(Capacity!$S$3:$T$258,MATCH(MOD(INDEX(Capacity!$V$3:$W$258,MATCH(INDEX($CF171:$HI171,1,$HN171),Capacity!$V$3:$V$258,0),2)+IN$65,255),Capacity!$S$3:$S$258,0),2)</f>
        <v>159</v>
      </c>
      <c r="IO172">
        <f>INDEX(Capacity!$S$3:$T$258,MATCH(MOD(INDEX(Capacity!$V$3:$W$258,MATCH(INDEX($CF171:$HI171,1,$HN171),Capacity!$V$3:$V$258,0),2)+IO$65,255),Capacity!$S$3:$S$258,0),2)</f>
        <v>148</v>
      </c>
      <c r="IP172">
        <f>INDEX(Capacity!$S$3:$T$258,MATCH(MOD(INDEX(Capacity!$V$3:$W$258,MATCH(INDEX($CF171:$HI171,1,$HN171),Capacity!$V$3:$V$258,0),2)+IP$65,255),Capacity!$S$3:$S$258,0),2)</f>
        <v>206</v>
      </c>
      <c r="IQ172">
        <f>INDEX(Capacity!$S$3:$T$258,MATCH(MOD(INDEX(Capacity!$V$3:$W$258,MATCH(INDEX($CF171:$HI171,1,$HN171),Capacity!$V$3:$V$258,0),2)+IQ$65,255),Capacity!$S$3:$S$258,0),2)</f>
        <v>43</v>
      </c>
    </row>
    <row r="173" spans="83:251" x14ac:dyDescent="0.25">
      <c r="CE173" s="7">
        <f t="shared" si="874"/>
        <v>108</v>
      </c>
      <c r="CF173">
        <f t="shared" si="876"/>
        <v>0</v>
      </c>
      <c r="CG173">
        <f t="shared" si="877"/>
        <v>0</v>
      </c>
      <c r="CH173">
        <f t="shared" si="878"/>
        <v>0</v>
      </c>
      <c r="CI173">
        <f t="shared" si="879"/>
        <v>0</v>
      </c>
      <c r="CJ173">
        <f t="shared" si="880"/>
        <v>0</v>
      </c>
      <c r="CK173">
        <f t="shared" si="881"/>
        <v>0</v>
      </c>
      <c r="CL173">
        <f t="shared" si="882"/>
        <v>0</v>
      </c>
      <c r="CM173">
        <f t="shared" si="883"/>
        <v>0</v>
      </c>
      <c r="CN173">
        <f t="shared" si="884"/>
        <v>0</v>
      </c>
      <c r="CO173">
        <f t="shared" si="885"/>
        <v>0</v>
      </c>
      <c r="CP173">
        <f t="shared" si="886"/>
        <v>0</v>
      </c>
      <c r="CQ173">
        <f t="shared" si="887"/>
        <v>0</v>
      </c>
      <c r="CR173">
        <f t="shared" si="888"/>
        <v>0</v>
      </c>
      <c r="CS173">
        <f t="shared" si="889"/>
        <v>0</v>
      </c>
      <c r="CT173">
        <f t="shared" si="890"/>
        <v>0</v>
      </c>
      <c r="CU173">
        <f t="shared" si="891"/>
        <v>0</v>
      </c>
      <c r="CV173">
        <f t="shared" si="892"/>
        <v>0</v>
      </c>
      <c r="CW173">
        <f t="shared" si="893"/>
        <v>0</v>
      </c>
      <c r="CX173">
        <f t="shared" si="894"/>
        <v>0</v>
      </c>
      <c r="CY173">
        <f t="shared" si="895"/>
        <v>0</v>
      </c>
      <c r="CZ173">
        <f t="shared" si="896"/>
        <v>0</v>
      </c>
      <c r="DA173">
        <f t="shared" si="897"/>
        <v>0</v>
      </c>
      <c r="DB173">
        <f t="shared" si="898"/>
        <v>0</v>
      </c>
      <c r="DC173">
        <f t="shared" si="899"/>
        <v>0</v>
      </c>
      <c r="DD173">
        <f t="shared" si="900"/>
        <v>0</v>
      </c>
      <c r="DE173">
        <f t="shared" si="901"/>
        <v>0</v>
      </c>
      <c r="DF173">
        <f t="shared" si="902"/>
        <v>0</v>
      </c>
      <c r="DG173">
        <f t="shared" si="903"/>
        <v>0</v>
      </c>
      <c r="DH173">
        <f t="shared" si="904"/>
        <v>0</v>
      </c>
      <c r="DI173">
        <f t="shared" si="905"/>
        <v>0</v>
      </c>
      <c r="DJ173">
        <f t="shared" si="906"/>
        <v>0</v>
      </c>
      <c r="DK173">
        <f t="shared" si="907"/>
        <v>0</v>
      </c>
      <c r="DL173">
        <f t="shared" si="908"/>
        <v>0</v>
      </c>
      <c r="DM173">
        <f t="shared" si="909"/>
        <v>0</v>
      </c>
      <c r="DN173">
        <f t="shared" si="910"/>
        <v>0</v>
      </c>
      <c r="DO173">
        <f t="shared" si="911"/>
        <v>0</v>
      </c>
      <c r="DP173">
        <f t="shared" si="912"/>
        <v>0</v>
      </c>
      <c r="DQ173">
        <f t="shared" si="913"/>
        <v>0</v>
      </c>
      <c r="DR173">
        <f t="shared" si="914"/>
        <v>0</v>
      </c>
      <c r="DS173">
        <f t="shared" si="915"/>
        <v>0</v>
      </c>
      <c r="DT173">
        <f t="shared" si="916"/>
        <v>0</v>
      </c>
      <c r="DU173">
        <f t="shared" si="917"/>
        <v>0</v>
      </c>
      <c r="DV173">
        <f t="shared" si="918"/>
        <v>0</v>
      </c>
      <c r="DW173">
        <f t="shared" si="919"/>
        <v>0</v>
      </c>
      <c r="DX173">
        <f t="shared" si="920"/>
        <v>0</v>
      </c>
      <c r="DY173">
        <f t="shared" si="921"/>
        <v>0</v>
      </c>
      <c r="DZ173">
        <f t="shared" si="922"/>
        <v>0</v>
      </c>
      <c r="EA173">
        <f t="shared" si="923"/>
        <v>0</v>
      </c>
      <c r="EB173">
        <f t="shared" si="924"/>
        <v>0</v>
      </c>
      <c r="EC173">
        <f t="shared" si="925"/>
        <v>0</v>
      </c>
      <c r="ED173">
        <f t="shared" si="926"/>
        <v>0</v>
      </c>
      <c r="EE173">
        <f t="shared" si="927"/>
        <v>0</v>
      </c>
      <c r="EF173">
        <f t="shared" si="928"/>
        <v>0</v>
      </c>
      <c r="EG173">
        <f t="shared" si="929"/>
        <v>0</v>
      </c>
      <c r="EH173">
        <f t="shared" si="930"/>
        <v>0</v>
      </c>
      <c r="EI173">
        <f t="shared" si="931"/>
        <v>0</v>
      </c>
      <c r="EJ173">
        <f t="shared" si="932"/>
        <v>0</v>
      </c>
      <c r="EK173">
        <f t="shared" si="933"/>
        <v>0</v>
      </c>
      <c r="EL173">
        <f t="shared" si="934"/>
        <v>0</v>
      </c>
      <c r="EM173">
        <f t="shared" si="935"/>
        <v>0</v>
      </c>
      <c r="EN173">
        <f t="shared" si="936"/>
        <v>0</v>
      </c>
      <c r="EO173">
        <f t="shared" si="937"/>
        <v>0</v>
      </c>
      <c r="EP173">
        <f t="shared" si="938"/>
        <v>0</v>
      </c>
      <c r="EQ173">
        <f t="shared" si="939"/>
        <v>0</v>
      </c>
      <c r="ER173">
        <f t="shared" si="940"/>
        <v>0</v>
      </c>
      <c r="ES173">
        <f t="shared" si="941"/>
        <v>0</v>
      </c>
      <c r="ET173">
        <f t="shared" si="942"/>
        <v>0</v>
      </c>
      <c r="EU173">
        <f t="shared" si="943"/>
        <v>0</v>
      </c>
      <c r="EV173">
        <f t="shared" si="944"/>
        <v>0</v>
      </c>
      <c r="EW173">
        <f t="shared" si="945"/>
        <v>0</v>
      </c>
      <c r="EX173">
        <f t="shared" si="946"/>
        <v>0</v>
      </c>
      <c r="EY173">
        <f t="shared" si="947"/>
        <v>0</v>
      </c>
      <c r="EZ173">
        <f t="shared" si="948"/>
        <v>0</v>
      </c>
      <c r="FA173">
        <f t="shared" si="949"/>
        <v>0</v>
      </c>
      <c r="FB173">
        <f t="shared" si="950"/>
        <v>0</v>
      </c>
      <c r="FC173">
        <f t="shared" si="951"/>
        <v>0</v>
      </c>
      <c r="FD173">
        <f t="shared" si="952"/>
        <v>0</v>
      </c>
      <c r="FE173">
        <f t="shared" si="953"/>
        <v>0</v>
      </c>
      <c r="FF173">
        <f t="shared" si="954"/>
        <v>0</v>
      </c>
      <c r="FG173">
        <f t="shared" si="955"/>
        <v>0</v>
      </c>
      <c r="FH173">
        <f t="shared" si="956"/>
        <v>0</v>
      </c>
      <c r="FI173">
        <f t="shared" si="957"/>
        <v>0</v>
      </c>
      <c r="FJ173">
        <f t="shared" si="958"/>
        <v>0</v>
      </c>
      <c r="FK173">
        <f t="shared" si="959"/>
        <v>0</v>
      </c>
      <c r="FL173">
        <f t="shared" si="960"/>
        <v>0</v>
      </c>
      <c r="FM173">
        <f t="shared" si="961"/>
        <v>0</v>
      </c>
      <c r="FN173">
        <f t="shared" si="962"/>
        <v>0</v>
      </c>
      <c r="FO173">
        <f t="shared" si="963"/>
        <v>0</v>
      </c>
      <c r="FP173">
        <f t="shared" si="964"/>
        <v>0</v>
      </c>
      <c r="FQ173">
        <f t="shared" si="965"/>
        <v>0</v>
      </c>
      <c r="FR173">
        <f t="shared" si="966"/>
        <v>0</v>
      </c>
      <c r="FS173">
        <f t="shared" si="967"/>
        <v>0</v>
      </c>
      <c r="FT173">
        <f t="shared" si="968"/>
        <v>0</v>
      </c>
      <c r="FU173">
        <f t="shared" si="969"/>
        <v>0</v>
      </c>
      <c r="FV173">
        <f t="shared" si="970"/>
        <v>0</v>
      </c>
      <c r="FW173">
        <f t="shared" si="971"/>
        <v>0</v>
      </c>
      <c r="FX173">
        <f t="shared" si="972"/>
        <v>0</v>
      </c>
      <c r="FY173">
        <f t="shared" si="973"/>
        <v>0</v>
      </c>
      <c r="FZ173">
        <f t="shared" si="974"/>
        <v>0</v>
      </c>
      <c r="GA173">
        <f t="shared" si="975"/>
        <v>0</v>
      </c>
      <c r="GB173">
        <f t="shared" si="976"/>
        <v>0</v>
      </c>
      <c r="GC173">
        <f t="shared" si="977"/>
        <v>0</v>
      </c>
      <c r="GD173">
        <f t="shared" si="978"/>
        <v>0</v>
      </c>
      <c r="GE173">
        <f t="shared" si="979"/>
        <v>0</v>
      </c>
      <c r="GF173">
        <f t="shared" si="980"/>
        <v>0</v>
      </c>
      <c r="GG173">
        <f t="shared" si="981"/>
        <v>0</v>
      </c>
      <c r="GH173">
        <f t="shared" si="982"/>
        <v>0</v>
      </c>
      <c r="GI173">
        <f t="shared" si="983"/>
        <v>0</v>
      </c>
      <c r="GJ173">
        <f t="shared" si="984"/>
        <v>248</v>
      </c>
      <c r="GK173">
        <f t="shared" si="985"/>
        <v>255</v>
      </c>
      <c r="GL173">
        <f t="shared" si="986"/>
        <v>84</v>
      </c>
      <c r="GM173">
        <f t="shared" si="987"/>
        <v>151</v>
      </c>
      <c r="GN173">
        <f t="shared" si="988"/>
        <v>189</v>
      </c>
      <c r="GO173">
        <f t="shared" si="989"/>
        <v>102</v>
      </c>
      <c r="GP173">
        <f t="shared" si="990"/>
        <v>164</v>
      </c>
      <c r="GQ173">
        <f t="shared" si="991"/>
        <v>57</v>
      </c>
      <c r="GR173">
        <f t="shared" si="992"/>
        <v>37</v>
      </c>
      <c r="GS173">
        <f t="shared" si="993"/>
        <v>100</v>
      </c>
      <c r="GT173">
        <f t="shared" si="994"/>
        <v>95</v>
      </c>
      <c r="GU173">
        <f t="shared" si="995"/>
        <v>90</v>
      </c>
      <c r="GV173">
        <f t="shared" si="996"/>
        <v>65</v>
      </c>
      <c r="GW173">
        <f t="shared" si="997"/>
        <v>149</v>
      </c>
      <c r="GX173">
        <f t="shared" si="998"/>
        <v>3</v>
      </c>
      <c r="GY173">
        <f t="shared" si="999"/>
        <v>78</v>
      </c>
      <c r="GZ173">
        <f t="shared" si="1000"/>
        <v>67</v>
      </c>
      <c r="HA173">
        <f t="shared" si="1001"/>
        <v>214</v>
      </c>
      <c r="HB173">
        <f t="shared" si="1002"/>
        <v>63</v>
      </c>
      <c r="HC173">
        <f t="shared" si="1003"/>
        <v>138</v>
      </c>
      <c r="HD173">
        <f t="shared" si="1004"/>
        <v>140</v>
      </c>
      <c r="HE173">
        <f t="shared" si="1005"/>
        <v>12</v>
      </c>
      <c r="HF173">
        <f t="shared" si="1006"/>
        <v>150</v>
      </c>
      <c r="HG173">
        <f t="shared" si="1007"/>
        <v>21</v>
      </c>
      <c r="HH173">
        <f t="shared" si="1008"/>
        <v>248</v>
      </c>
      <c r="HI173">
        <f t="shared" si="1009"/>
        <v>87</v>
      </c>
      <c r="HK173" s="60" t="str">
        <f t="shared" si="875"/>
        <v>HERE</v>
      </c>
      <c r="HN173">
        <f t="shared" si="1010"/>
        <v>109</v>
      </c>
      <c r="HO173">
        <f t="shared" si="873"/>
        <v>26</v>
      </c>
      <c r="HQ173">
        <f>INDEX(Capacity!$S$3:$T$258,MATCH(MOD(INDEX(Capacity!$V$3:$W$258,MATCH(INDEX($CF172:$HI172,1,$HN172),Capacity!$V$3:$V$258,0),2)+HQ$65,255),Capacity!$S$3:$S$258,0),2)</f>
        <v>147</v>
      </c>
      <c r="HR173">
        <f>INDEX(Capacity!$S$3:$T$258,MATCH(MOD(INDEX(Capacity!$V$3:$W$258,MATCH(INDEX($CF172:$HI172,1,$HN172),Capacity!$V$3:$V$258,0),2)+HR$65,255),Capacity!$S$3:$S$258,0),2)</f>
        <v>74</v>
      </c>
      <c r="HS173">
        <f>INDEX(Capacity!$S$3:$T$258,MATCH(MOD(INDEX(Capacity!$V$3:$W$258,MATCH(INDEX($CF172:$HI172,1,$HN172),Capacity!$V$3:$V$258,0),2)+HS$65,255),Capacity!$S$3:$S$258,0),2)</f>
        <v>250</v>
      </c>
      <c r="HT173">
        <f>INDEX(Capacity!$S$3:$T$258,MATCH(MOD(INDEX(Capacity!$V$3:$W$258,MATCH(INDEX($CF172:$HI172,1,$HN172),Capacity!$V$3:$V$258,0),2)+HT$65,255),Capacity!$S$3:$S$258,0),2)</f>
        <v>234</v>
      </c>
      <c r="HU173">
        <f>INDEX(Capacity!$S$3:$T$258,MATCH(MOD(INDEX(Capacity!$V$3:$W$258,MATCH(INDEX($CF172:$HI172,1,$HN172),Capacity!$V$3:$V$258,0),2)+HU$65,255),Capacity!$S$3:$S$258,0),2)</f>
        <v>118</v>
      </c>
      <c r="HV173">
        <f>INDEX(Capacity!$S$3:$T$258,MATCH(MOD(INDEX(Capacity!$V$3:$W$258,MATCH(INDEX($CF172:$HI172,1,$HN172),Capacity!$V$3:$V$258,0),2)+HV$65,255),Capacity!$S$3:$S$258,0),2)</f>
        <v>138</v>
      </c>
      <c r="HW173">
        <f>INDEX(Capacity!$S$3:$T$258,MATCH(MOD(INDEX(Capacity!$V$3:$W$258,MATCH(INDEX($CF172:$HI172,1,$HN172),Capacity!$V$3:$V$258,0),2)+HW$65,255),Capacity!$S$3:$S$258,0),2)</f>
        <v>159</v>
      </c>
      <c r="HX173">
        <f>INDEX(Capacity!$S$3:$T$258,MATCH(MOD(INDEX(Capacity!$V$3:$W$258,MATCH(INDEX($CF172:$HI172,1,$HN172),Capacity!$V$3:$V$258,0),2)+HX$65,255),Capacity!$S$3:$S$258,0),2)</f>
        <v>139</v>
      </c>
      <c r="HY173">
        <f>INDEX(Capacity!$S$3:$T$258,MATCH(MOD(INDEX(Capacity!$V$3:$W$258,MATCH(INDEX($CF172:$HI172,1,$HN172),Capacity!$V$3:$V$258,0),2)+HY$65,255),Capacity!$S$3:$S$258,0),2)</f>
        <v>79</v>
      </c>
      <c r="HZ173">
        <f>INDEX(Capacity!$S$3:$T$258,MATCH(MOD(INDEX(Capacity!$V$3:$W$258,MATCH(INDEX($CF172:$HI172,1,$HN172),Capacity!$V$3:$V$258,0),2)+HZ$65,255),Capacity!$S$3:$S$258,0),2)</f>
        <v>58</v>
      </c>
      <c r="IA173">
        <f>INDEX(Capacity!$S$3:$T$258,MATCH(MOD(INDEX(Capacity!$V$3:$W$258,MATCH(INDEX($CF172:$HI172,1,$HN172),Capacity!$V$3:$V$258,0),2)+IA$65,255),Capacity!$S$3:$S$258,0),2)</f>
        <v>190</v>
      </c>
      <c r="IB173">
        <f>INDEX(Capacity!$S$3:$T$258,MATCH(MOD(INDEX(Capacity!$V$3:$W$258,MATCH(INDEX($CF172:$HI172,1,$HN172),Capacity!$V$3:$V$258,0),2)+IB$65,255),Capacity!$S$3:$S$258,0),2)</f>
        <v>244</v>
      </c>
      <c r="IC173">
        <f>INDEX(Capacity!$S$3:$T$258,MATCH(MOD(INDEX(Capacity!$V$3:$W$258,MATCH(INDEX($CF172:$HI172,1,$HN172),Capacity!$V$3:$V$258,0),2)+IC$65,255),Capacity!$S$3:$S$258,0),2)</f>
        <v>41</v>
      </c>
      <c r="ID173">
        <f>INDEX(Capacity!$S$3:$T$258,MATCH(MOD(INDEX(Capacity!$V$3:$W$258,MATCH(INDEX($CF172:$HI172,1,$HN172),Capacity!$V$3:$V$258,0),2)+ID$65,255),Capacity!$S$3:$S$258,0),2)</f>
        <v>48</v>
      </c>
      <c r="IE173">
        <f>INDEX(Capacity!$S$3:$T$258,MATCH(MOD(INDEX(Capacity!$V$3:$W$258,MATCH(INDEX($CF172:$HI172,1,$HN172),Capacity!$V$3:$V$258,0),2)+IE$65,255),Capacity!$S$3:$S$258,0),2)</f>
        <v>123</v>
      </c>
      <c r="IF173">
        <f>INDEX(Capacity!$S$3:$T$258,MATCH(MOD(INDEX(Capacity!$V$3:$W$258,MATCH(INDEX($CF172:$HI172,1,$HN172),Capacity!$V$3:$V$258,0),2)+IF$65,255),Capacity!$S$3:$S$258,0),2)</f>
        <v>3</v>
      </c>
      <c r="IG173">
        <f>INDEX(Capacity!$S$3:$T$258,MATCH(MOD(INDEX(Capacity!$V$3:$W$258,MATCH(INDEX($CF172:$HI172,1,$HN172),Capacity!$V$3:$V$258,0),2)+IG$65,255),Capacity!$S$3:$S$258,0),2)</f>
        <v>132</v>
      </c>
      <c r="IH173">
        <f>INDEX(Capacity!$S$3:$T$258,MATCH(MOD(INDEX(Capacity!$V$3:$W$258,MATCH(INDEX($CF172:$HI172,1,$HN172),Capacity!$V$3:$V$258,0),2)+IH$65,255),Capacity!$S$3:$S$258,0),2)</f>
        <v>189</v>
      </c>
      <c r="II173">
        <f>INDEX(Capacity!$S$3:$T$258,MATCH(MOD(INDEX(Capacity!$V$3:$W$258,MATCH(INDEX($CF172:$HI172,1,$HN172),Capacity!$V$3:$V$258,0),2)+II$65,255),Capacity!$S$3:$S$258,0),2)</f>
        <v>64</v>
      </c>
      <c r="IJ173">
        <f>INDEX(Capacity!$S$3:$T$258,MATCH(MOD(INDEX(Capacity!$V$3:$W$258,MATCH(INDEX($CF172:$HI172,1,$HN172),Capacity!$V$3:$V$258,0),2)+IJ$65,255),Capacity!$S$3:$S$258,0),2)</f>
        <v>184</v>
      </c>
      <c r="IK173">
        <f>INDEX(Capacity!$S$3:$T$258,MATCH(MOD(INDEX(Capacity!$V$3:$W$258,MATCH(INDEX($CF172:$HI172,1,$HN172),Capacity!$V$3:$V$258,0),2)+IK$65,255),Capacity!$S$3:$S$258,0),2)</f>
        <v>69</v>
      </c>
      <c r="IL173">
        <f>INDEX(Capacity!$S$3:$T$258,MATCH(MOD(INDEX(Capacity!$V$3:$W$258,MATCH(INDEX($CF172:$HI172,1,$HN172),Capacity!$V$3:$V$258,0),2)+IL$65,255),Capacity!$S$3:$S$258,0),2)</f>
        <v>126</v>
      </c>
      <c r="IM173">
        <f>INDEX(Capacity!$S$3:$T$258,MATCH(MOD(INDEX(Capacity!$V$3:$W$258,MATCH(INDEX($CF172:$HI172,1,$HN172),Capacity!$V$3:$V$258,0),2)+IM$65,255),Capacity!$S$3:$S$258,0),2)</f>
        <v>163</v>
      </c>
      <c r="IN173">
        <f>INDEX(Capacity!$S$3:$T$258,MATCH(MOD(INDEX(Capacity!$V$3:$W$258,MATCH(INDEX($CF172:$HI172,1,$HN172),Capacity!$V$3:$V$258,0),2)+IN$65,255),Capacity!$S$3:$S$258,0),2)</f>
        <v>152</v>
      </c>
      <c r="IO173">
        <f>INDEX(Capacity!$S$3:$T$258,MATCH(MOD(INDEX(Capacity!$V$3:$W$258,MATCH(INDEX($CF172:$HI172,1,$HN172),Capacity!$V$3:$V$258,0),2)+IO$65,255),Capacity!$S$3:$S$258,0),2)</f>
        <v>58</v>
      </c>
      <c r="IP173">
        <f>INDEX(Capacity!$S$3:$T$258,MATCH(MOD(INDEX(Capacity!$V$3:$W$258,MATCH(INDEX($CF172:$HI172,1,$HN172),Capacity!$V$3:$V$258,0),2)+IP$65,255),Capacity!$S$3:$S$258,0),2)</f>
        <v>211</v>
      </c>
      <c r="IQ173">
        <f>INDEX(Capacity!$S$3:$T$258,MATCH(MOD(INDEX(Capacity!$V$3:$W$258,MATCH(INDEX($CF172:$HI172,1,$HN172),Capacity!$V$3:$V$258,0),2)+IQ$65,255),Capacity!$S$3:$S$258,0),2)</f>
        <v>87</v>
      </c>
    </row>
    <row r="174" spans="83:251" x14ac:dyDescent="0.25">
      <c r="CE174" s="7"/>
      <c r="GJ174" s="32" t="str">
        <f>DEC2BIN(INDEX($GJ$66:$HI$173,MATCH("HERE",$HK$66:$HK$173,0),ABS(GJ$63)),8)</f>
        <v>11111000</v>
      </c>
      <c r="GK174" s="4" t="str">
        <f t="shared" ref="GK174:HI174" si="1011">DEC2BIN(INDEX($GJ$66:$HI$173,MATCH("HERE",$HK$66:$HK$173,0),ABS(GK$63)),8)</f>
        <v>11111111</v>
      </c>
      <c r="GL174" s="4" t="str">
        <f t="shared" si="1011"/>
        <v>01010100</v>
      </c>
      <c r="GM174" s="4" t="str">
        <f t="shared" si="1011"/>
        <v>10010111</v>
      </c>
      <c r="GN174" s="4" t="str">
        <f t="shared" si="1011"/>
        <v>10111101</v>
      </c>
      <c r="GO174" s="4" t="str">
        <f t="shared" si="1011"/>
        <v>01100110</v>
      </c>
      <c r="GP174" s="4" t="str">
        <f t="shared" si="1011"/>
        <v>10100100</v>
      </c>
      <c r="GQ174" s="4" t="str">
        <f t="shared" si="1011"/>
        <v>00111001</v>
      </c>
      <c r="GR174" s="4" t="str">
        <f t="shared" si="1011"/>
        <v>00100101</v>
      </c>
      <c r="GS174" s="4" t="str">
        <f t="shared" si="1011"/>
        <v>01100100</v>
      </c>
      <c r="GT174" s="4" t="str">
        <f t="shared" si="1011"/>
        <v>01011111</v>
      </c>
      <c r="GU174" s="4" t="str">
        <f t="shared" si="1011"/>
        <v>01011010</v>
      </c>
      <c r="GV174" s="4" t="str">
        <f t="shared" si="1011"/>
        <v>01000001</v>
      </c>
      <c r="GW174" s="4" t="str">
        <f t="shared" si="1011"/>
        <v>10010101</v>
      </c>
      <c r="GX174" s="4" t="str">
        <f t="shared" si="1011"/>
        <v>00000011</v>
      </c>
      <c r="GY174" s="4" t="str">
        <f t="shared" si="1011"/>
        <v>01001110</v>
      </c>
      <c r="GZ174" s="4" t="str">
        <f t="shared" si="1011"/>
        <v>01000011</v>
      </c>
      <c r="HA174" s="4" t="str">
        <f t="shared" si="1011"/>
        <v>11010110</v>
      </c>
      <c r="HB174" s="4" t="str">
        <f t="shared" si="1011"/>
        <v>00111111</v>
      </c>
      <c r="HC174" s="4" t="str">
        <f t="shared" si="1011"/>
        <v>10001010</v>
      </c>
      <c r="HD174" s="4" t="str">
        <f t="shared" si="1011"/>
        <v>10001100</v>
      </c>
      <c r="HE174" s="4" t="str">
        <f t="shared" si="1011"/>
        <v>00001100</v>
      </c>
      <c r="HF174" s="4" t="str">
        <f t="shared" si="1011"/>
        <v>10010110</v>
      </c>
      <c r="HG174" s="4" t="str">
        <f t="shared" si="1011"/>
        <v>00010101</v>
      </c>
      <c r="HH174" s="4" t="str">
        <f t="shared" si="1011"/>
        <v>11111000</v>
      </c>
      <c r="HI174" s="5" t="str">
        <f t="shared" si="1011"/>
        <v>01010111</v>
      </c>
    </row>
    <row r="175" spans="83:251" x14ac:dyDescent="0.25">
      <c r="CE175" s="7"/>
    </row>
    <row r="176" spans="83:251" x14ac:dyDescent="0.25">
      <c r="CE176" s="7"/>
    </row>
    <row r="177" spans="39:249" x14ac:dyDescent="0.25">
      <c r="CE177" s="7"/>
    </row>
    <row r="178" spans="39:249" x14ac:dyDescent="0.25">
      <c r="CE178" s="7"/>
    </row>
    <row r="180" spans="39:249" x14ac:dyDescent="0.25">
      <c r="AM180" s="34" t="s">
        <v>440</v>
      </c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  <c r="IK180" s="12"/>
      <c r="IL180" s="12"/>
      <c r="IM180" s="12"/>
      <c r="IN180" s="12"/>
      <c r="IO180" s="12"/>
    </row>
    <row r="185" spans="39:249" x14ac:dyDescent="0.25">
      <c r="AM185" s="31"/>
    </row>
    <row r="188" spans="39:249" ht="15.75" thickBot="1" x14ac:dyDescent="0.3"/>
    <row r="189" spans="39:249" ht="15.75" customHeight="1" thickTop="1" x14ac:dyDescent="0.25">
      <c r="AQ189" s="16">
        <v>1</v>
      </c>
      <c r="AR189" s="17">
        <v>1</v>
      </c>
      <c r="AS189" s="17">
        <v>1</v>
      </c>
      <c r="AT189" s="17">
        <v>1</v>
      </c>
      <c r="AU189" s="17">
        <v>1</v>
      </c>
      <c r="AV189" s="17">
        <v>1</v>
      </c>
      <c r="AW189" s="17">
        <v>1</v>
      </c>
      <c r="AX189" s="17">
        <v>0</v>
      </c>
      <c r="AY189" s="18">
        <v>0</v>
      </c>
      <c r="AZ189" s="1">
        <f>VALUE(MID($CF$55,848+CE189,1))</f>
        <v>1</v>
      </c>
      <c r="BA189" s="1">
        <f>VALUE(MID($CF$55,847+CE189,1))</f>
        <v>1</v>
      </c>
      <c r="BB189" s="1">
        <f>VALUE(MID($CF$55,847,1))</f>
        <v>0</v>
      </c>
      <c r="BC189" s="1">
        <f t="shared" ref="BC189:BC194" si="1012">VALUE(MID($CF$55,775+CD189,1))</f>
        <v>0</v>
      </c>
      <c r="BD189" s="1">
        <f>VALUE(MID($CF$55,704+CE189,1))</f>
        <v>1</v>
      </c>
      <c r="BE189" s="1">
        <f>VALUE(MID($CF$55,703+CE189,1))</f>
        <v>1</v>
      </c>
      <c r="BF189" s="1">
        <f>VALUE(MID($CF$55,703,1))</f>
        <v>0</v>
      </c>
      <c r="BG189" s="1">
        <f t="shared" ref="BG189:BG194" si="1013">VALUE(MID($CF$55,631+CD189,1))</f>
        <v>0</v>
      </c>
      <c r="BH189" s="1">
        <f>VALUE(MID($CF$55,560+CE189,1))</f>
        <v>1</v>
      </c>
      <c r="BI189" s="1">
        <f>VALUE(MID($CF$55,559+CE189,1))</f>
        <v>1</v>
      </c>
      <c r="BJ189" s="1">
        <f>VALUE(MID($CF$55,559,1))</f>
        <v>0</v>
      </c>
      <c r="BK189" s="1">
        <f t="shared" ref="BK189:BK194" si="1014">VALUE(MID($CF$55,487+CD189,1))</f>
        <v>0</v>
      </c>
      <c r="BL189" s="1">
        <f>VALUE(MID($CF$55,416+CE189,1))</f>
        <v>1</v>
      </c>
      <c r="BM189" s="1">
        <f>VALUE(MID($CF$55,415+CE189,1))</f>
        <v>1</v>
      </c>
      <c r="BN189" s="1">
        <f>VALUE(MID($CF$55,415,1))</f>
        <v>0</v>
      </c>
      <c r="BO189" s="1">
        <f>VALUE(MID($CF$55,414,1))</f>
        <v>0</v>
      </c>
      <c r="BP189" s="1">
        <f>VALUE(MID($CF$55,273,1))</f>
        <v>1</v>
      </c>
      <c r="BQ189" s="1">
        <f>VALUE(MID($CF$55,272,1))</f>
        <v>1</v>
      </c>
      <c r="BR189" s="1">
        <f>VALUE(MID($CF$55,271,1))</f>
        <v>0</v>
      </c>
      <c r="BS189" s="1">
        <f>VALUE(MID($CF$55,270,1))</f>
        <v>0</v>
      </c>
      <c r="BT189" s="16">
        <v>0</v>
      </c>
      <c r="BU189" s="17">
        <v>1</v>
      </c>
      <c r="BV189" s="17">
        <v>1</v>
      </c>
      <c r="BW189" s="17">
        <v>1</v>
      </c>
      <c r="BX189" s="17">
        <v>1</v>
      </c>
      <c r="BY189" s="17">
        <v>1</v>
      </c>
      <c r="BZ189" s="17">
        <v>1</v>
      </c>
      <c r="CA189" s="18">
        <v>1</v>
      </c>
      <c r="CD189">
        <f t="shared" ref="CD189:CD193" si="1015">CD190+2</f>
        <v>71</v>
      </c>
      <c r="CE189">
        <v>1</v>
      </c>
      <c r="CR189" s="2"/>
    </row>
    <row r="190" spans="39:249" ht="15.75" customHeight="1" x14ac:dyDescent="0.25">
      <c r="AQ190" s="19">
        <v>1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20">
        <v>0</v>
      </c>
      <c r="AZ190" s="1">
        <f t="shared" ref="AZ190:AZ194" si="1016">VALUE(MID($CF$55,848+CE190,1))</f>
        <v>1</v>
      </c>
      <c r="BA190" s="1">
        <f t="shared" ref="BA190:BA194" si="1017">VALUE(MID($CF$55,847+CE190,1))</f>
        <v>1</v>
      </c>
      <c r="BB190" s="1">
        <f t="shared" ref="BB190:BB194" si="1018">VALUE(MID($CF$55,776+CD190,1))</f>
        <v>0</v>
      </c>
      <c r="BC190" s="1">
        <f t="shared" si="1012"/>
        <v>1</v>
      </c>
      <c r="BD190" s="1">
        <f t="shared" ref="BD190:BD194" si="1019">VALUE(MID($CF$55,704+CE190,1))</f>
        <v>1</v>
      </c>
      <c r="BE190" s="1">
        <f t="shared" ref="BE190:BE194" si="1020">VALUE(MID($CF$55,703+CE190,1))</f>
        <v>1</v>
      </c>
      <c r="BF190" s="1">
        <f t="shared" ref="BF190:BF194" si="1021">VALUE(MID($CF$55,632+CD190,1))</f>
        <v>0</v>
      </c>
      <c r="BG190" s="1">
        <f t="shared" si="1013"/>
        <v>1</v>
      </c>
      <c r="BH190" s="1">
        <f t="shared" ref="BH190:BH194" si="1022">VALUE(MID($CF$55,560+CE190,1))</f>
        <v>1</v>
      </c>
      <c r="BI190" s="1">
        <f t="shared" ref="BI190:BI194" si="1023">VALUE(MID($CF$55,559+CE190,1))</f>
        <v>1</v>
      </c>
      <c r="BJ190" s="1">
        <f t="shared" ref="BJ190:BJ194" si="1024">VALUE(MID($CF$55,488+CD190,1))</f>
        <v>0</v>
      </c>
      <c r="BK190" s="1">
        <f t="shared" si="1014"/>
        <v>1</v>
      </c>
      <c r="BL190" s="1">
        <f>VALUE(MID($CF$55,416+CE190,1))</f>
        <v>1</v>
      </c>
      <c r="BM190" s="1">
        <f>VALUE(MID($CF$55,415+CE190,1))</f>
        <v>1</v>
      </c>
      <c r="BN190" s="1">
        <f t="shared" ref="BN190:BN194" si="1025">VALUE(MID($CF$55,344+$CD190,1))</f>
        <v>0</v>
      </c>
      <c r="BO190" s="1">
        <f t="shared" ref="BO190:BO194" si="1026">VALUE(MID($CF$55,343+$CD190,1))</f>
        <v>1</v>
      </c>
      <c r="BP190" s="1">
        <f>VALUE(MID($CF$55,275,1))</f>
        <v>1</v>
      </c>
      <c r="BQ190" s="1">
        <f>VALUE(MID($CF$55,274,1))</f>
        <v>1</v>
      </c>
      <c r="BR190" s="1">
        <f>VALUE(MID($CF$55,269,1))</f>
        <v>0</v>
      </c>
      <c r="BS190" s="1">
        <f>VALUE(MID($CF$55,268,1))</f>
        <v>1</v>
      </c>
      <c r="BT190" s="19">
        <v>0</v>
      </c>
      <c r="BU190" s="1">
        <v>1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20">
        <v>1</v>
      </c>
      <c r="CD190">
        <f t="shared" si="1015"/>
        <v>69</v>
      </c>
      <c r="CE190">
        <f>CE189+2</f>
        <v>3</v>
      </c>
    </row>
    <row r="191" spans="39:249" ht="15.75" customHeight="1" x14ac:dyDescent="0.25">
      <c r="AQ191" s="19">
        <v>1</v>
      </c>
      <c r="AR191" s="1">
        <v>0</v>
      </c>
      <c r="AS191" s="1">
        <v>1</v>
      </c>
      <c r="AT191" s="1">
        <v>1</v>
      </c>
      <c r="AU191" s="1">
        <v>1</v>
      </c>
      <c r="AV191" s="1">
        <v>0</v>
      </c>
      <c r="AW191" s="1">
        <v>1</v>
      </c>
      <c r="AX191" s="1">
        <v>0</v>
      </c>
      <c r="AY191" s="20">
        <v>0</v>
      </c>
      <c r="AZ191" s="1">
        <f t="shared" si="1016"/>
        <v>1</v>
      </c>
      <c r="BA191" s="1">
        <f t="shared" si="1017"/>
        <v>0</v>
      </c>
      <c r="BB191" s="1">
        <f t="shared" si="1018"/>
        <v>0</v>
      </c>
      <c r="BC191" s="1">
        <f t="shared" si="1012"/>
        <v>0</v>
      </c>
      <c r="BD191" s="1">
        <f t="shared" si="1019"/>
        <v>1</v>
      </c>
      <c r="BE191" s="1">
        <f t="shared" si="1020"/>
        <v>0</v>
      </c>
      <c r="BF191" s="1">
        <f t="shared" si="1021"/>
        <v>0</v>
      </c>
      <c r="BG191" s="1">
        <f t="shared" si="1013"/>
        <v>0</v>
      </c>
      <c r="BH191" s="1">
        <f t="shared" si="1022"/>
        <v>1</v>
      </c>
      <c r="BI191" s="1">
        <f t="shared" si="1023"/>
        <v>0</v>
      </c>
      <c r="BJ191" s="1">
        <f t="shared" si="1024"/>
        <v>0</v>
      </c>
      <c r="BK191" s="1">
        <f t="shared" si="1014"/>
        <v>0</v>
      </c>
      <c r="BL191" s="1">
        <f t="shared" ref="BL191:BL194" si="1027">VALUE(MID($CF$55,416+CE191,1))</f>
        <v>1</v>
      </c>
      <c r="BM191" s="1">
        <f t="shared" ref="BM191:BM194" si="1028">VALUE(MID($CF$55,415+CE191,1))</f>
        <v>0</v>
      </c>
      <c r="BN191" s="1">
        <f t="shared" si="1025"/>
        <v>0</v>
      </c>
      <c r="BO191" s="1">
        <f t="shared" si="1026"/>
        <v>0</v>
      </c>
      <c r="BP191" s="1">
        <f>VALUE(MID($CF$55,277,1))</f>
        <v>1</v>
      </c>
      <c r="BQ191" s="1">
        <f>VALUE(MID($CF$55,276,1))</f>
        <v>0</v>
      </c>
      <c r="BR191" s="1">
        <f>VALUE(MID($CF$55,267,1))</f>
        <v>0</v>
      </c>
      <c r="BS191" s="1">
        <f>VALUE(MID($CF$55,266,1))</f>
        <v>0</v>
      </c>
      <c r="BT191" s="19">
        <v>0</v>
      </c>
      <c r="BU191" s="1">
        <v>1</v>
      </c>
      <c r="BV191" s="1">
        <v>0</v>
      </c>
      <c r="BW191" s="1">
        <v>1</v>
      </c>
      <c r="BX191" s="1">
        <v>1</v>
      </c>
      <c r="BY191" s="1">
        <v>1</v>
      </c>
      <c r="BZ191" s="1">
        <v>0</v>
      </c>
      <c r="CA191" s="20">
        <v>1</v>
      </c>
      <c r="CD191">
        <f t="shared" si="1015"/>
        <v>67</v>
      </c>
      <c r="CE191">
        <f t="shared" ref="CE191:CE194" si="1029">CE190+2</f>
        <v>5</v>
      </c>
      <c r="CR191" s="10"/>
    </row>
    <row r="192" spans="39:249" ht="15.75" customHeight="1" x14ac:dyDescent="0.25">
      <c r="AQ192" s="19">
        <v>1</v>
      </c>
      <c r="AR192" s="1">
        <v>0</v>
      </c>
      <c r="AS192" s="1">
        <v>1</v>
      </c>
      <c r="AT192" s="1">
        <v>1</v>
      </c>
      <c r="AU192" s="1">
        <v>1</v>
      </c>
      <c r="AV192" s="1">
        <v>0</v>
      </c>
      <c r="AW192" s="1">
        <v>1</v>
      </c>
      <c r="AX192" s="1">
        <v>0</v>
      </c>
      <c r="AY192" s="20">
        <v>0</v>
      </c>
      <c r="AZ192" s="1">
        <f t="shared" si="1016"/>
        <v>0</v>
      </c>
      <c r="BA192" s="1">
        <f t="shared" si="1017"/>
        <v>1</v>
      </c>
      <c r="BB192" s="1">
        <f t="shared" si="1018"/>
        <v>0</v>
      </c>
      <c r="BC192" s="1">
        <f t="shared" si="1012"/>
        <v>0</v>
      </c>
      <c r="BD192" s="1">
        <f t="shared" si="1019"/>
        <v>0</v>
      </c>
      <c r="BE192" s="1">
        <f t="shared" si="1020"/>
        <v>1</v>
      </c>
      <c r="BF192" s="1">
        <f t="shared" si="1021"/>
        <v>0</v>
      </c>
      <c r="BG192" s="1">
        <f t="shared" si="1013"/>
        <v>0</v>
      </c>
      <c r="BH192" s="1">
        <f t="shared" si="1022"/>
        <v>0</v>
      </c>
      <c r="BI192" s="1">
        <f t="shared" si="1023"/>
        <v>1</v>
      </c>
      <c r="BJ192" s="1">
        <f t="shared" si="1024"/>
        <v>0</v>
      </c>
      <c r="BK192" s="1">
        <f t="shared" si="1014"/>
        <v>0</v>
      </c>
      <c r="BL192" s="1">
        <f t="shared" si="1027"/>
        <v>0</v>
      </c>
      <c r="BM192" s="1">
        <f t="shared" si="1028"/>
        <v>1</v>
      </c>
      <c r="BN192" s="1">
        <f t="shared" si="1025"/>
        <v>0</v>
      </c>
      <c r="BO192" s="1">
        <f t="shared" si="1026"/>
        <v>0</v>
      </c>
      <c r="BP192" s="1">
        <f>VALUE(MID($CF$55,279,1))</f>
        <v>0</v>
      </c>
      <c r="BQ192" s="1">
        <f>VALUE(MID($CF$55,278,1))</f>
        <v>1</v>
      </c>
      <c r="BR192" s="1">
        <f>VALUE(MID($CF$55,265,1))</f>
        <v>0</v>
      </c>
      <c r="BS192" s="1">
        <f>VALUE(MID($CF$55,264,1))</f>
        <v>0</v>
      </c>
      <c r="BT192" s="19">
        <v>0</v>
      </c>
      <c r="BU192" s="1">
        <v>1</v>
      </c>
      <c r="BV192" s="1">
        <v>0</v>
      </c>
      <c r="BW192" s="1">
        <v>1</v>
      </c>
      <c r="BX192" s="1">
        <v>1</v>
      </c>
      <c r="BY192" s="1">
        <v>1</v>
      </c>
      <c r="BZ192" s="1">
        <v>0</v>
      </c>
      <c r="CA192" s="20">
        <v>1</v>
      </c>
      <c r="CD192">
        <f t="shared" si="1015"/>
        <v>65</v>
      </c>
      <c r="CE192">
        <f t="shared" si="1029"/>
        <v>7</v>
      </c>
    </row>
    <row r="193" spans="40:83" ht="15.75" customHeight="1" x14ac:dyDescent="0.25">
      <c r="AQ193" s="19">
        <v>1</v>
      </c>
      <c r="AR193" s="1">
        <v>0</v>
      </c>
      <c r="AS193" s="1">
        <v>1</v>
      </c>
      <c r="AT193" s="1">
        <v>1</v>
      </c>
      <c r="AU193" s="1">
        <v>1</v>
      </c>
      <c r="AV193" s="1">
        <v>0</v>
      </c>
      <c r="AW193" s="1">
        <v>1</v>
      </c>
      <c r="AX193" s="1">
        <v>0</v>
      </c>
      <c r="AY193" s="20">
        <v>0</v>
      </c>
      <c r="AZ193" s="1">
        <f t="shared" si="1016"/>
        <v>0</v>
      </c>
      <c r="BA193" s="1">
        <f t="shared" si="1017"/>
        <v>0</v>
      </c>
      <c r="BB193" s="1">
        <f t="shared" si="1018"/>
        <v>0</v>
      </c>
      <c r="BC193" s="1">
        <f t="shared" si="1012"/>
        <v>1</v>
      </c>
      <c r="BD193" s="1">
        <f t="shared" si="1019"/>
        <v>0</v>
      </c>
      <c r="BE193" s="1">
        <f t="shared" si="1020"/>
        <v>0</v>
      </c>
      <c r="BF193" s="1">
        <f t="shared" si="1021"/>
        <v>0</v>
      </c>
      <c r="BG193" s="1">
        <f t="shared" si="1013"/>
        <v>1</v>
      </c>
      <c r="BH193" s="1">
        <f t="shared" si="1022"/>
        <v>0</v>
      </c>
      <c r="BI193" s="1">
        <f t="shared" si="1023"/>
        <v>0</v>
      </c>
      <c r="BJ193" s="1">
        <f t="shared" si="1024"/>
        <v>0</v>
      </c>
      <c r="BK193" s="1">
        <f t="shared" si="1014"/>
        <v>1</v>
      </c>
      <c r="BL193" s="1">
        <f t="shared" si="1027"/>
        <v>0</v>
      </c>
      <c r="BM193" s="1">
        <f t="shared" si="1028"/>
        <v>0</v>
      </c>
      <c r="BN193" s="1">
        <f t="shared" si="1025"/>
        <v>0</v>
      </c>
      <c r="BO193" s="1">
        <f t="shared" si="1026"/>
        <v>1</v>
      </c>
      <c r="BP193" s="1">
        <f>VALUE(MID($CF$55,281,1))</f>
        <v>0</v>
      </c>
      <c r="BQ193" s="1">
        <f>VALUE(MID($CF$55,280,1))</f>
        <v>0</v>
      </c>
      <c r="BR193" s="1">
        <f>VALUE(MID($CF$55,263,1))</f>
        <v>0</v>
      </c>
      <c r="BS193" s="1">
        <f>VALUE(MID($CF$55,262,1))</f>
        <v>1</v>
      </c>
      <c r="BT193" s="19">
        <v>0</v>
      </c>
      <c r="BU193" s="1">
        <v>1</v>
      </c>
      <c r="BV193" s="1">
        <v>0</v>
      </c>
      <c r="BW193" s="1">
        <v>1</v>
      </c>
      <c r="BX193" s="1">
        <v>1</v>
      </c>
      <c r="BY193" s="1">
        <v>1</v>
      </c>
      <c r="BZ193" s="1">
        <v>0</v>
      </c>
      <c r="CA193" s="20">
        <v>1</v>
      </c>
      <c r="CD193">
        <f t="shared" si="1015"/>
        <v>63</v>
      </c>
      <c r="CE193">
        <f t="shared" si="1029"/>
        <v>9</v>
      </c>
    </row>
    <row r="194" spans="40:83" ht="15.75" customHeight="1" thickBot="1" x14ac:dyDescent="0.3">
      <c r="AQ194" s="19">
        <v>1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20">
        <v>0</v>
      </c>
      <c r="AZ194" s="1">
        <f t="shared" si="1016"/>
        <v>0</v>
      </c>
      <c r="BA194" s="1">
        <f t="shared" si="1017"/>
        <v>0</v>
      </c>
      <c r="BB194" s="1">
        <f t="shared" si="1018"/>
        <v>1</v>
      </c>
      <c r="BC194" s="1">
        <f t="shared" si="1012"/>
        <v>0</v>
      </c>
      <c r="BD194" s="1">
        <f t="shared" si="1019"/>
        <v>0</v>
      </c>
      <c r="BE194" s="1">
        <f t="shared" si="1020"/>
        <v>0</v>
      </c>
      <c r="BF194" s="1">
        <f t="shared" si="1021"/>
        <v>1</v>
      </c>
      <c r="BG194" s="1">
        <f t="shared" si="1013"/>
        <v>0</v>
      </c>
      <c r="BH194" s="1">
        <f t="shared" si="1022"/>
        <v>0</v>
      </c>
      <c r="BI194" s="1">
        <f t="shared" si="1023"/>
        <v>0</v>
      </c>
      <c r="BJ194" s="1">
        <f t="shared" si="1024"/>
        <v>1</v>
      </c>
      <c r="BK194" s="1">
        <f t="shared" si="1014"/>
        <v>0</v>
      </c>
      <c r="BL194" s="1">
        <f t="shared" si="1027"/>
        <v>0</v>
      </c>
      <c r="BM194" s="1">
        <f t="shared" si="1028"/>
        <v>0</v>
      </c>
      <c r="BN194" s="1">
        <f t="shared" si="1025"/>
        <v>1</v>
      </c>
      <c r="BO194" s="1">
        <f t="shared" si="1026"/>
        <v>0</v>
      </c>
      <c r="BP194" s="1">
        <f>VALUE(MID($CF$55,283,1))</f>
        <v>0</v>
      </c>
      <c r="BQ194" s="1">
        <f>VALUE(MID($CF$55,282,1))</f>
        <v>0</v>
      </c>
      <c r="BR194" s="1">
        <f>VALUE(MID($CF$55,261,1))</f>
        <v>1</v>
      </c>
      <c r="BS194" s="1">
        <f>VALUE(MID($CF$55,260,1))</f>
        <v>0</v>
      </c>
      <c r="BT194" s="19">
        <v>0</v>
      </c>
      <c r="BU194" s="1">
        <v>1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20">
        <v>1</v>
      </c>
      <c r="CD194">
        <f>CD196+2</f>
        <v>61</v>
      </c>
      <c r="CE194">
        <f t="shared" si="1029"/>
        <v>11</v>
      </c>
    </row>
    <row r="195" spans="40:83" ht="15.75" customHeight="1" thickTop="1" thickBot="1" x14ac:dyDescent="0.3">
      <c r="AQ195" s="19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0</v>
      </c>
      <c r="AY195" s="20">
        <v>1</v>
      </c>
      <c r="AZ195" s="24">
        <v>0</v>
      </c>
      <c r="BA195" s="25">
        <v>1</v>
      </c>
      <c r="BB195" s="25">
        <v>0</v>
      </c>
      <c r="BC195" s="25">
        <v>1</v>
      </c>
      <c r="BD195" s="25">
        <v>0</v>
      </c>
      <c r="BE195" s="25">
        <v>1</v>
      </c>
      <c r="BF195" s="25">
        <v>0</v>
      </c>
      <c r="BG195" s="25">
        <v>1</v>
      </c>
      <c r="BH195" s="25">
        <v>0</v>
      </c>
      <c r="BI195" s="25">
        <v>1</v>
      </c>
      <c r="BJ195" s="25">
        <v>0</v>
      </c>
      <c r="BK195" s="25">
        <v>1</v>
      </c>
      <c r="BL195" s="25">
        <v>0</v>
      </c>
      <c r="BM195" s="25">
        <v>1</v>
      </c>
      <c r="BN195" s="25">
        <v>0</v>
      </c>
      <c r="BO195" s="25">
        <v>1</v>
      </c>
      <c r="BP195" s="25">
        <v>0</v>
      </c>
      <c r="BQ195" s="25">
        <v>1</v>
      </c>
      <c r="BR195" s="25">
        <v>0</v>
      </c>
      <c r="BS195" s="26">
        <v>1</v>
      </c>
      <c r="BT195" s="19">
        <v>0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20">
        <v>1</v>
      </c>
    </row>
    <row r="196" spans="40:83" ht="15.75" customHeight="1" thickTop="1" x14ac:dyDescent="0.25">
      <c r="AQ196" s="19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20">
        <v>0</v>
      </c>
      <c r="AZ196" s="1">
        <f t="shared" ref="AZ196:AZ224" si="1030">VALUE(MID($CF$55,848+CE196,1))</f>
        <v>0</v>
      </c>
      <c r="BA196" s="1">
        <f t="shared" ref="BA196:BA225" si="1031">VALUE(MID($CF$55,847+CE196,1))</f>
        <v>1</v>
      </c>
      <c r="BB196" s="1">
        <f t="shared" ref="BB196:BB224" si="1032">VALUE(MID($CF$55,776+CD196,1))</f>
        <v>1</v>
      </c>
      <c r="BC196" s="1">
        <f t="shared" ref="BC196:BC224" si="1033">VALUE(MID($CF$55,775+CD196,1))</f>
        <v>1</v>
      </c>
      <c r="BD196" s="1">
        <f t="shared" ref="BD196:BD224" si="1034">VALUE(MID($CF$55,704+CE196,1))</f>
        <v>0</v>
      </c>
      <c r="BE196" s="1">
        <f t="shared" ref="BE196:BE225" si="1035">VALUE(MID($CF$55,703+CE196,1))</f>
        <v>1</v>
      </c>
      <c r="BF196" s="1">
        <f t="shared" ref="BF196:BF224" si="1036">VALUE(MID($CF$55,632+CD196,1))</f>
        <v>1</v>
      </c>
      <c r="BG196" s="1">
        <f t="shared" ref="BG196:BG224" si="1037">VALUE(MID($CF$55,631+CD196,1))</f>
        <v>1</v>
      </c>
      <c r="BH196" s="1">
        <f t="shared" ref="BH196:BH224" si="1038">VALUE(MID($CF$55,560+CE196,1))</f>
        <v>0</v>
      </c>
      <c r="BI196" s="1">
        <f t="shared" ref="BI196:BI225" si="1039">VALUE(MID($CF$55,559+CE196,1))</f>
        <v>1</v>
      </c>
      <c r="BJ196" s="1">
        <f t="shared" ref="BJ196:BJ224" si="1040">VALUE(MID($CF$55,488+CD196,1))</f>
        <v>1</v>
      </c>
      <c r="BK196" s="1">
        <f t="shared" ref="BK196:BK224" si="1041">VALUE(MID($CF$55,487+CD196,1))</f>
        <v>1</v>
      </c>
      <c r="BL196" s="1">
        <f t="shared" ref="BL196:BL224" si="1042">VALUE(MID($CF$55,416+CE196,1))</f>
        <v>0</v>
      </c>
      <c r="BM196" s="1">
        <f t="shared" ref="BM196:BM224" si="1043">VALUE(MID($CF$55,415+CE196,1))</f>
        <v>1</v>
      </c>
      <c r="BN196" s="1">
        <f t="shared" ref="BN196:BN224" si="1044">VALUE(MID($CF$55,344+$CD196,1))</f>
        <v>1</v>
      </c>
      <c r="BO196" s="1">
        <f t="shared" ref="BO196:BO224" si="1045">VALUE(MID($CF$55,343+$CD196,1))</f>
        <v>1</v>
      </c>
      <c r="BP196" s="1">
        <f>VALUE(MID($CF$55,285,1))</f>
        <v>0</v>
      </c>
      <c r="BQ196" s="1">
        <f>VALUE(MID($CF$55,284,1))</f>
        <v>1</v>
      </c>
      <c r="BR196" s="1">
        <f>VALUE(MID($CF$55,259,1))</f>
        <v>1</v>
      </c>
      <c r="BS196" s="1">
        <f>VALUE(MID($CF$55,258,1))</f>
        <v>1</v>
      </c>
      <c r="BT196" s="19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20">
        <v>0</v>
      </c>
      <c r="CD196">
        <f t="shared" ref="CD196:CD223" si="1046">CD197+2</f>
        <v>59</v>
      </c>
      <c r="CE196">
        <f>CE194+2</f>
        <v>13</v>
      </c>
    </row>
    <row r="197" spans="40:83" ht="15.75" customHeight="1" thickBot="1" x14ac:dyDescent="0.3">
      <c r="AQ197" s="21">
        <v>0</v>
      </c>
      <c r="AR197" s="22">
        <v>0</v>
      </c>
      <c r="AS197" s="22">
        <v>0</v>
      </c>
      <c r="AT197" s="22">
        <v>0</v>
      </c>
      <c r="AU197" s="22">
        <v>0</v>
      </c>
      <c r="AV197" s="22">
        <v>0</v>
      </c>
      <c r="AW197" s="22">
        <v>1</v>
      </c>
      <c r="AX197" s="22">
        <v>0</v>
      </c>
      <c r="AY197" s="23">
        <v>0</v>
      </c>
      <c r="AZ197" s="1">
        <f t="shared" si="1030"/>
        <v>0</v>
      </c>
      <c r="BA197" s="1">
        <f t="shared" si="1031"/>
        <v>0</v>
      </c>
      <c r="BB197" s="1">
        <f t="shared" si="1032"/>
        <v>1</v>
      </c>
      <c r="BC197" s="1">
        <f t="shared" si="1033"/>
        <v>1</v>
      </c>
      <c r="BD197" s="1">
        <f t="shared" si="1034"/>
        <v>0</v>
      </c>
      <c r="BE197" s="1">
        <f t="shared" si="1035"/>
        <v>0</v>
      </c>
      <c r="BF197" s="1">
        <f t="shared" si="1036"/>
        <v>1</v>
      </c>
      <c r="BG197" s="1">
        <f t="shared" si="1037"/>
        <v>1</v>
      </c>
      <c r="BH197" s="1">
        <f t="shared" si="1038"/>
        <v>0</v>
      </c>
      <c r="BI197" s="1">
        <f t="shared" si="1039"/>
        <v>0</v>
      </c>
      <c r="BJ197" s="1">
        <f t="shared" si="1040"/>
        <v>1</v>
      </c>
      <c r="BK197" s="1">
        <f t="shared" si="1041"/>
        <v>1</v>
      </c>
      <c r="BL197" s="1">
        <f t="shared" si="1042"/>
        <v>0</v>
      </c>
      <c r="BM197" s="1">
        <f t="shared" si="1043"/>
        <v>0</v>
      </c>
      <c r="BN197" s="1">
        <f t="shared" si="1044"/>
        <v>1</v>
      </c>
      <c r="BO197" s="1">
        <f t="shared" si="1045"/>
        <v>1</v>
      </c>
      <c r="BP197" s="1">
        <f>VALUE(MID($CF$55,287,1))</f>
        <v>0</v>
      </c>
      <c r="BQ197" s="1">
        <f>VALUE(MID($CF$55,286,1))</f>
        <v>0</v>
      </c>
      <c r="BR197" s="1">
        <f>VALUE(MID($CF$55,257,1))</f>
        <v>1</v>
      </c>
      <c r="BS197" s="1">
        <f>VALUE(MID($CF$55,256,1))</f>
        <v>1</v>
      </c>
      <c r="BT197" s="21">
        <v>0</v>
      </c>
      <c r="BU197" s="22">
        <v>0</v>
      </c>
      <c r="BV197" s="22">
        <v>0</v>
      </c>
      <c r="BW197" s="22">
        <v>0</v>
      </c>
      <c r="BX197" s="22">
        <v>0</v>
      </c>
      <c r="BY197" s="22">
        <v>0</v>
      </c>
      <c r="BZ197" s="22">
        <v>0</v>
      </c>
      <c r="CA197" s="23">
        <v>0</v>
      </c>
      <c r="CD197">
        <f t="shared" si="1046"/>
        <v>57</v>
      </c>
      <c r="CE197">
        <f>CE196+2</f>
        <v>15</v>
      </c>
    </row>
    <row r="198" spans="40:83" ht="15.75" customHeight="1" thickTop="1" x14ac:dyDescent="0.25">
      <c r="AN198">
        <v>1</v>
      </c>
      <c r="AO198">
        <f t="shared" ref="AO198:AO215" si="1047">AO199+2</f>
        <v>39</v>
      </c>
      <c r="AQ198" s="1">
        <f>VALUE(MID($CF$55,1040+AN198,1))</f>
        <v>1</v>
      </c>
      <c r="AR198" s="1">
        <f>VALUE(MID($CF$55,1039+AN198,1))</f>
        <v>0</v>
      </c>
      <c r="AS198" s="1">
        <f>VALUE(MID($CF$55,1039,1))</f>
        <v>0</v>
      </c>
      <c r="AT198" s="1">
        <f t="shared" ref="AT198:AT216" si="1048">VALUE(MID($CF$55,999+AO198,1))</f>
        <v>1</v>
      </c>
      <c r="AU198" s="1">
        <f>VALUE(MID($CF$55,960+AN198,1))</f>
        <v>0</v>
      </c>
      <c r="AV198" s="1">
        <f>VALUE(MID($CF$55,959+AN198,1))</f>
        <v>0</v>
      </c>
      <c r="AW198" s="29">
        <v>0</v>
      </c>
      <c r="AX198" s="1">
        <f>VALUE(MID($CF$55,959,1))</f>
        <v>1</v>
      </c>
      <c r="AY198" s="1">
        <f t="shared" ref="AY198:AY216" si="1049">VALUE(MID($CF$55,919+AO198,1))</f>
        <v>0</v>
      </c>
      <c r="AZ198" s="1">
        <f t="shared" si="1030"/>
        <v>1</v>
      </c>
      <c r="BA198" s="1">
        <f t="shared" si="1031"/>
        <v>1</v>
      </c>
      <c r="BB198" s="1">
        <f t="shared" si="1032"/>
        <v>0</v>
      </c>
      <c r="BC198" s="1">
        <f t="shared" si="1033"/>
        <v>0</v>
      </c>
      <c r="BD198" s="1">
        <f t="shared" si="1034"/>
        <v>1</v>
      </c>
      <c r="BE198" s="1">
        <f t="shared" si="1035"/>
        <v>1</v>
      </c>
      <c r="BF198" s="1">
        <f t="shared" si="1036"/>
        <v>0</v>
      </c>
      <c r="BG198" s="1">
        <f t="shared" si="1037"/>
        <v>0</v>
      </c>
      <c r="BH198" s="1">
        <f t="shared" si="1038"/>
        <v>1</v>
      </c>
      <c r="BI198" s="1">
        <f t="shared" si="1039"/>
        <v>1</v>
      </c>
      <c r="BJ198" s="1">
        <f t="shared" si="1040"/>
        <v>0</v>
      </c>
      <c r="BK198" s="1">
        <f t="shared" si="1041"/>
        <v>0</v>
      </c>
      <c r="BL198" s="1">
        <f t="shared" si="1042"/>
        <v>1</v>
      </c>
      <c r="BM198" s="1">
        <f t="shared" si="1043"/>
        <v>1</v>
      </c>
      <c r="BN198" s="1">
        <f t="shared" si="1044"/>
        <v>0</v>
      </c>
      <c r="BO198" s="1">
        <f t="shared" si="1045"/>
        <v>0</v>
      </c>
      <c r="BP198" s="1">
        <f>VALUE(MID($CF$55,289,1))</f>
        <v>1</v>
      </c>
      <c r="BQ198" s="1">
        <f>VALUE(MID($CF$55,288,1))</f>
        <v>1</v>
      </c>
      <c r="BR198" s="1">
        <f>VALUE(MID($CF$55,255,1))</f>
        <v>0</v>
      </c>
      <c r="BS198" s="1">
        <f>VALUE(MID($CF$55,254,1))</f>
        <v>0</v>
      </c>
      <c r="BT198" s="1">
        <f>VALUE(MID($CF$55,160,1))</f>
        <v>1</v>
      </c>
      <c r="BU198" s="1">
        <f>VALUE(MID($CF$55,159,1))</f>
        <v>0</v>
      </c>
      <c r="BV198" s="1">
        <f>VALUE(MID($CF$55,158,1))</f>
        <v>0</v>
      </c>
      <c r="BW198" s="1">
        <f>VALUE(MID($CF$55,157,1))</f>
        <v>0</v>
      </c>
      <c r="BX198" s="1">
        <f>VALUE(MID($CF$55,58,1))</f>
        <v>0</v>
      </c>
      <c r="BY198" s="1">
        <f>VALUE(MID($CF$55,57,1))</f>
        <v>0</v>
      </c>
      <c r="BZ198" s="1">
        <f>VALUE(MID($CF$55,56,1))</f>
        <v>0</v>
      </c>
      <c r="CA198" s="1">
        <f>VALUE(MID($CF$55,55,1))</f>
        <v>1</v>
      </c>
      <c r="CD198">
        <f t="shared" si="1046"/>
        <v>55</v>
      </c>
      <c r="CE198">
        <f t="shared" ref="CE198:CE225" si="1050">CE197+2</f>
        <v>17</v>
      </c>
    </row>
    <row r="199" spans="40:83" ht="15.75" customHeight="1" x14ac:dyDescent="0.25">
      <c r="AN199">
        <f>AN198+2</f>
        <v>3</v>
      </c>
      <c r="AO199">
        <f t="shared" si="1047"/>
        <v>37</v>
      </c>
      <c r="AQ199" s="1">
        <f t="shared" ref="AQ199:AQ213" si="1051">VALUE(MID($CF$55,1040+AN199,1))</f>
        <v>0</v>
      </c>
      <c r="AR199" s="1">
        <f t="shared" ref="AR199:AR214" si="1052">VALUE(MID($CF$55,1039+AN199,1))</f>
        <v>0</v>
      </c>
      <c r="AS199" s="1">
        <f t="shared" ref="AS199:AS216" si="1053">VALUE(MID($CF$55,1000+AO199,1))</f>
        <v>1</v>
      </c>
      <c r="AT199" s="1">
        <f t="shared" si="1048"/>
        <v>0</v>
      </c>
      <c r="AU199" s="1">
        <f t="shared" ref="AU199:AU216" si="1054">VALUE(MID($CF$55,960+AN199,1))</f>
        <v>0</v>
      </c>
      <c r="AV199" s="1">
        <f t="shared" ref="AV199:AV217" si="1055">VALUE(MID($CF$55,959+AN199,1))</f>
        <v>1</v>
      </c>
      <c r="AW199" s="27">
        <v>1</v>
      </c>
      <c r="AX199" s="1">
        <f t="shared" ref="AX199:AX216" si="1056">VALUE(MID($CF$55,920+AO199,1))</f>
        <v>1</v>
      </c>
      <c r="AY199" s="1">
        <f t="shared" si="1049"/>
        <v>1</v>
      </c>
      <c r="AZ199" s="1">
        <f t="shared" si="1030"/>
        <v>1</v>
      </c>
      <c r="BA199" s="1">
        <f t="shared" si="1031"/>
        <v>1</v>
      </c>
      <c r="BB199" s="1">
        <f t="shared" si="1032"/>
        <v>0</v>
      </c>
      <c r="BC199" s="1">
        <f t="shared" si="1033"/>
        <v>1</v>
      </c>
      <c r="BD199" s="1">
        <f t="shared" si="1034"/>
        <v>1</v>
      </c>
      <c r="BE199" s="1">
        <f t="shared" si="1035"/>
        <v>1</v>
      </c>
      <c r="BF199" s="1">
        <f t="shared" si="1036"/>
        <v>0</v>
      </c>
      <c r="BG199" s="1">
        <f t="shared" si="1037"/>
        <v>1</v>
      </c>
      <c r="BH199" s="1">
        <f t="shared" si="1038"/>
        <v>1</v>
      </c>
      <c r="BI199" s="1">
        <f t="shared" si="1039"/>
        <v>1</v>
      </c>
      <c r="BJ199" s="1">
        <f t="shared" si="1040"/>
        <v>0</v>
      </c>
      <c r="BK199" s="1">
        <f t="shared" si="1041"/>
        <v>1</v>
      </c>
      <c r="BL199" s="1">
        <f t="shared" si="1042"/>
        <v>1</v>
      </c>
      <c r="BM199" s="1">
        <f t="shared" si="1043"/>
        <v>1</v>
      </c>
      <c r="BN199" s="1">
        <f t="shared" si="1044"/>
        <v>0</v>
      </c>
      <c r="BO199" s="1">
        <f t="shared" si="1045"/>
        <v>1</v>
      </c>
      <c r="BP199" s="1">
        <f>VALUE(MID($CF$55,291,1))</f>
        <v>1</v>
      </c>
      <c r="BQ199" s="1">
        <f>VALUE(MID($CF$55,290,1))</f>
        <v>1</v>
      </c>
      <c r="BR199" s="1">
        <f>VALUE(MID($CF$55,253,1))</f>
        <v>0</v>
      </c>
      <c r="BS199" s="1">
        <f>VALUE(MID($CF$55,252,1))</f>
        <v>1</v>
      </c>
      <c r="BT199" s="1">
        <f>VALUE(MID($CF$55,162,1))</f>
        <v>1</v>
      </c>
      <c r="BU199" s="1">
        <f>VALUE(MID($CF$55,161,1))</f>
        <v>1</v>
      </c>
      <c r="BV199" s="1">
        <f>VALUE(MID($CF$55,156,1))</f>
        <v>1</v>
      </c>
      <c r="BW199" s="1">
        <f>VALUE(MID($CF$55,155,1))</f>
        <v>0</v>
      </c>
      <c r="BX199" s="1">
        <f>VALUE(MID($CF$55,60,1))</f>
        <v>0</v>
      </c>
      <c r="BY199" s="1">
        <f>VALUE(MID($CF$55,59,1))</f>
        <v>0</v>
      </c>
      <c r="BZ199" s="1">
        <f>VALUE(MID($CF$55,54,1))</f>
        <v>0</v>
      </c>
      <c r="CA199" s="1">
        <f>VALUE(MID($CF$55,53,1))</f>
        <v>0</v>
      </c>
      <c r="CD199">
        <f t="shared" si="1046"/>
        <v>53</v>
      </c>
      <c r="CE199">
        <f t="shared" si="1050"/>
        <v>19</v>
      </c>
    </row>
    <row r="200" spans="40:83" ht="15.75" customHeight="1" x14ac:dyDescent="0.25">
      <c r="AN200">
        <f t="shared" ref="AN200:AN217" si="1057">AN199+2</f>
        <v>5</v>
      </c>
      <c r="AO200">
        <f t="shared" si="1047"/>
        <v>35</v>
      </c>
      <c r="AQ200" s="1">
        <f t="shared" si="1051"/>
        <v>0</v>
      </c>
      <c r="AR200" s="1">
        <f t="shared" si="1052"/>
        <v>1</v>
      </c>
      <c r="AS200" s="1">
        <f t="shared" si="1053"/>
        <v>0</v>
      </c>
      <c r="AT200" s="1">
        <f t="shared" si="1048"/>
        <v>0</v>
      </c>
      <c r="AU200" s="1">
        <f t="shared" si="1054"/>
        <v>0</v>
      </c>
      <c r="AV200" s="1">
        <f t="shared" si="1055"/>
        <v>0</v>
      </c>
      <c r="AW200" s="27">
        <v>0</v>
      </c>
      <c r="AX200" s="1">
        <f t="shared" si="1056"/>
        <v>0</v>
      </c>
      <c r="AY200" s="1">
        <f t="shared" si="1049"/>
        <v>1</v>
      </c>
      <c r="AZ200" s="1">
        <f t="shared" si="1030"/>
        <v>1</v>
      </c>
      <c r="BA200" s="1">
        <f t="shared" si="1031"/>
        <v>1</v>
      </c>
      <c r="BB200" s="1">
        <f t="shared" si="1032"/>
        <v>0</v>
      </c>
      <c r="BC200" s="1">
        <f t="shared" si="1033"/>
        <v>0</v>
      </c>
      <c r="BD200" s="1">
        <f t="shared" si="1034"/>
        <v>1</v>
      </c>
      <c r="BE200" s="1">
        <f t="shared" si="1035"/>
        <v>0</v>
      </c>
      <c r="BF200" s="1">
        <f t="shared" si="1036"/>
        <v>0</v>
      </c>
      <c r="BG200" s="1">
        <f t="shared" si="1037"/>
        <v>0</v>
      </c>
      <c r="BH200" s="1">
        <f t="shared" si="1038"/>
        <v>1</v>
      </c>
      <c r="BI200" s="1">
        <f t="shared" si="1039"/>
        <v>0</v>
      </c>
      <c r="BJ200" s="1">
        <f t="shared" si="1040"/>
        <v>0</v>
      </c>
      <c r="BK200" s="1">
        <f t="shared" si="1041"/>
        <v>0</v>
      </c>
      <c r="BL200" s="1">
        <f t="shared" si="1042"/>
        <v>1</v>
      </c>
      <c r="BM200" s="1">
        <f t="shared" si="1043"/>
        <v>0</v>
      </c>
      <c r="BN200" s="1">
        <f t="shared" si="1044"/>
        <v>0</v>
      </c>
      <c r="BO200" s="1">
        <f t="shared" si="1045"/>
        <v>0</v>
      </c>
      <c r="BP200" s="1">
        <f>VALUE(MID($CF$55,293,1))</f>
        <v>1</v>
      </c>
      <c r="BQ200" s="1">
        <f>VALUE(MID($CF$55,292,1))</f>
        <v>0</v>
      </c>
      <c r="BR200" s="1">
        <f>VALUE(MID($CF$55,251,1))</f>
        <v>0</v>
      </c>
      <c r="BS200" s="1">
        <f>VALUE(MID($CF$55,250,1))</f>
        <v>0</v>
      </c>
      <c r="BT200" s="1">
        <f>VALUE(MID($CF$55,164,1))</f>
        <v>0</v>
      </c>
      <c r="BU200" s="1">
        <f>VALUE(MID($CF$55,163,1))</f>
        <v>1</v>
      </c>
      <c r="BV200" s="1">
        <f>VALUE(MID($CF$55,154,1))</f>
        <v>0</v>
      </c>
      <c r="BW200" s="1">
        <f>VALUE(MID($CF$55,153,1))</f>
        <v>0</v>
      </c>
      <c r="BX200" s="1">
        <f>VALUE(MID($CF$55,62,1))</f>
        <v>1</v>
      </c>
      <c r="BY200" s="1">
        <f>VALUE(MID($CF$55,61,1))</f>
        <v>0</v>
      </c>
      <c r="BZ200" s="1">
        <f>VALUE(MID($CF$55,52,1))</f>
        <v>1</v>
      </c>
      <c r="CA200" s="1">
        <f>VALUE(MID($CF$55,51,1))</f>
        <v>1</v>
      </c>
      <c r="CD200">
        <f t="shared" si="1046"/>
        <v>51</v>
      </c>
      <c r="CE200">
        <f t="shared" si="1050"/>
        <v>21</v>
      </c>
    </row>
    <row r="201" spans="40:83" ht="15.75" customHeight="1" x14ac:dyDescent="0.25">
      <c r="AN201">
        <f t="shared" si="1057"/>
        <v>7</v>
      </c>
      <c r="AO201">
        <f t="shared" si="1047"/>
        <v>33</v>
      </c>
      <c r="AQ201" s="1">
        <f t="shared" si="1051"/>
        <v>1</v>
      </c>
      <c r="AR201" s="1">
        <f t="shared" si="1052"/>
        <v>1</v>
      </c>
      <c r="AS201" s="1">
        <f t="shared" si="1053"/>
        <v>0</v>
      </c>
      <c r="AT201" s="1">
        <f t="shared" si="1048"/>
        <v>0</v>
      </c>
      <c r="AU201" s="1">
        <f t="shared" si="1054"/>
        <v>0</v>
      </c>
      <c r="AV201" s="1">
        <f t="shared" si="1055"/>
        <v>0</v>
      </c>
      <c r="AW201" s="27">
        <v>1</v>
      </c>
      <c r="AX201" s="1">
        <f t="shared" si="1056"/>
        <v>0</v>
      </c>
      <c r="AY201" s="1">
        <f t="shared" si="1049"/>
        <v>1</v>
      </c>
      <c r="AZ201" s="1">
        <f t="shared" si="1030"/>
        <v>0</v>
      </c>
      <c r="BA201" s="1">
        <f t="shared" si="1031"/>
        <v>0</v>
      </c>
      <c r="BB201" s="1">
        <f t="shared" si="1032"/>
        <v>0</v>
      </c>
      <c r="BC201" s="1">
        <f t="shared" si="1033"/>
        <v>0</v>
      </c>
      <c r="BD201" s="1">
        <f t="shared" si="1034"/>
        <v>0</v>
      </c>
      <c r="BE201" s="1">
        <f t="shared" si="1035"/>
        <v>1</v>
      </c>
      <c r="BF201" s="1">
        <f t="shared" si="1036"/>
        <v>0</v>
      </c>
      <c r="BG201" s="1">
        <f t="shared" si="1037"/>
        <v>0</v>
      </c>
      <c r="BH201" s="1">
        <f t="shared" si="1038"/>
        <v>0</v>
      </c>
      <c r="BI201" s="1">
        <f t="shared" si="1039"/>
        <v>1</v>
      </c>
      <c r="BJ201" s="1">
        <f t="shared" si="1040"/>
        <v>0</v>
      </c>
      <c r="BK201" s="1">
        <f t="shared" si="1041"/>
        <v>0</v>
      </c>
      <c r="BL201" s="1">
        <f t="shared" si="1042"/>
        <v>0</v>
      </c>
      <c r="BM201" s="1">
        <f t="shared" si="1043"/>
        <v>1</v>
      </c>
      <c r="BN201" s="1">
        <f t="shared" si="1044"/>
        <v>0</v>
      </c>
      <c r="BO201" s="1">
        <f t="shared" si="1045"/>
        <v>0</v>
      </c>
      <c r="BP201" s="1">
        <f>VALUE(MID($CF$55,295,1))</f>
        <v>0</v>
      </c>
      <c r="BQ201" s="1">
        <f>VALUE(MID($CF$55,294,1))</f>
        <v>1</v>
      </c>
      <c r="BR201" s="1">
        <f>VALUE(MID($CF$55,249,1))</f>
        <v>0</v>
      </c>
      <c r="BS201" s="1">
        <f>VALUE(MID($CF$55,248,1))</f>
        <v>0</v>
      </c>
      <c r="BT201" s="1">
        <f>VALUE(MID($CF$55,166,1))</f>
        <v>1</v>
      </c>
      <c r="BU201" s="1">
        <f>VALUE(MID($CF$55,165,1))</f>
        <v>1</v>
      </c>
      <c r="BV201" s="1">
        <f>VALUE(MID($CF$55,152,1))</f>
        <v>0</v>
      </c>
      <c r="BW201" s="1">
        <f>VALUE(MID($CF$55,151,1))</f>
        <v>0</v>
      </c>
      <c r="BX201" s="1">
        <f>VALUE(MID($CF$55,64,1))</f>
        <v>0</v>
      </c>
      <c r="BY201" s="1">
        <f>VALUE(MID($CF$55,63,1))</f>
        <v>1</v>
      </c>
      <c r="BZ201" s="1">
        <f>VALUE(MID($CF$55,50,1))</f>
        <v>1</v>
      </c>
      <c r="CA201" s="1">
        <f>VALUE(MID($CF$55,49,1))</f>
        <v>1</v>
      </c>
      <c r="CD201">
        <f t="shared" si="1046"/>
        <v>49</v>
      </c>
      <c r="CE201">
        <f t="shared" si="1050"/>
        <v>23</v>
      </c>
    </row>
    <row r="202" spans="40:83" ht="15.75" customHeight="1" x14ac:dyDescent="0.25">
      <c r="AN202">
        <f t="shared" si="1057"/>
        <v>9</v>
      </c>
      <c r="AO202">
        <f t="shared" si="1047"/>
        <v>31</v>
      </c>
      <c r="AQ202" s="1">
        <f t="shared" si="1051"/>
        <v>0</v>
      </c>
      <c r="AR202" s="1">
        <f t="shared" si="1052"/>
        <v>0</v>
      </c>
      <c r="AS202" s="1">
        <f t="shared" si="1053"/>
        <v>0</v>
      </c>
      <c r="AT202" s="1">
        <f t="shared" si="1048"/>
        <v>1</v>
      </c>
      <c r="AU202" s="1">
        <f t="shared" si="1054"/>
        <v>1</v>
      </c>
      <c r="AV202" s="1">
        <f t="shared" si="1055"/>
        <v>1</v>
      </c>
      <c r="AW202" s="27">
        <v>0</v>
      </c>
      <c r="AX202" s="1">
        <f t="shared" si="1056"/>
        <v>1</v>
      </c>
      <c r="AY202" s="1">
        <f t="shared" si="1049"/>
        <v>1</v>
      </c>
      <c r="AZ202" s="1">
        <f t="shared" si="1030"/>
        <v>1</v>
      </c>
      <c r="BA202" s="1">
        <f t="shared" si="1031"/>
        <v>0</v>
      </c>
      <c r="BB202" s="1">
        <f t="shared" si="1032"/>
        <v>0</v>
      </c>
      <c r="BC202" s="1">
        <f t="shared" si="1033"/>
        <v>1</v>
      </c>
      <c r="BD202" s="1">
        <f t="shared" si="1034"/>
        <v>0</v>
      </c>
      <c r="BE202" s="1">
        <f t="shared" si="1035"/>
        <v>0</v>
      </c>
      <c r="BF202" s="1">
        <f t="shared" si="1036"/>
        <v>0</v>
      </c>
      <c r="BG202" s="1">
        <f t="shared" si="1037"/>
        <v>1</v>
      </c>
      <c r="BH202" s="1">
        <f t="shared" si="1038"/>
        <v>0</v>
      </c>
      <c r="BI202" s="1">
        <f t="shared" si="1039"/>
        <v>0</v>
      </c>
      <c r="BJ202" s="1">
        <f t="shared" si="1040"/>
        <v>0</v>
      </c>
      <c r="BK202" s="1">
        <f t="shared" si="1041"/>
        <v>1</v>
      </c>
      <c r="BL202" s="1">
        <f t="shared" si="1042"/>
        <v>0</v>
      </c>
      <c r="BM202" s="1">
        <f t="shared" si="1043"/>
        <v>0</v>
      </c>
      <c r="BN202" s="1">
        <f t="shared" si="1044"/>
        <v>0</v>
      </c>
      <c r="BO202" s="1">
        <f t="shared" si="1045"/>
        <v>1</v>
      </c>
      <c r="BP202" s="1">
        <f>VALUE(MID($CF$55,297,1))</f>
        <v>0</v>
      </c>
      <c r="BQ202" s="1">
        <f>VALUE(MID($CF$55,296,1))</f>
        <v>0</v>
      </c>
      <c r="BR202" s="1">
        <f>VALUE(MID($CF$55,247,1))</f>
        <v>0</v>
      </c>
      <c r="BS202" s="1">
        <f>VALUE(MID($CF$55,246,1))</f>
        <v>1</v>
      </c>
      <c r="BT202" s="1">
        <f>VALUE(MID($CF$55,168,1))</f>
        <v>0</v>
      </c>
      <c r="BU202" s="1">
        <f>VALUE(MID($CF$55,167,1))</f>
        <v>0</v>
      </c>
      <c r="BV202" s="1">
        <f>VALUE(MID($CF$55,150,1))</f>
        <v>1</v>
      </c>
      <c r="BW202" s="1">
        <f>VALUE(MID($CF$55,149,1))</f>
        <v>1</v>
      </c>
      <c r="BX202" s="1">
        <f>VALUE(MID($CF$55,66,1))</f>
        <v>0</v>
      </c>
      <c r="BY202" s="1">
        <f>VALUE(MID($CF$55,65,1))</f>
        <v>0</v>
      </c>
      <c r="BZ202" s="1">
        <f>VALUE(MID($CF$55,48,1))</f>
        <v>0</v>
      </c>
      <c r="CA202" s="1">
        <f>VALUE(MID($CF$55,47,1))</f>
        <v>1</v>
      </c>
      <c r="CD202">
        <f t="shared" si="1046"/>
        <v>47</v>
      </c>
      <c r="CE202">
        <f t="shared" si="1050"/>
        <v>25</v>
      </c>
    </row>
    <row r="203" spans="40:83" ht="15.75" customHeight="1" x14ac:dyDescent="0.25">
      <c r="AN203">
        <f t="shared" si="1057"/>
        <v>11</v>
      </c>
      <c r="AO203">
        <f t="shared" si="1047"/>
        <v>29</v>
      </c>
      <c r="AQ203" s="1">
        <f t="shared" si="1051"/>
        <v>0</v>
      </c>
      <c r="AR203" s="1">
        <f t="shared" si="1052"/>
        <v>0</v>
      </c>
      <c r="AS203" s="1">
        <f t="shared" si="1053"/>
        <v>1</v>
      </c>
      <c r="AT203" s="1">
        <f t="shared" si="1048"/>
        <v>0</v>
      </c>
      <c r="AU203" s="1">
        <f t="shared" si="1054"/>
        <v>0</v>
      </c>
      <c r="AV203" s="1">
        <f t="shared" si="1055"/>
        <v>0</v>
      </c>
      <c r="AW203" s="27">
        <v>1</v>
      </c>
      <c r="AX203" s="1">
        <f t="shared" si="1056"/>
        <v>1</v>
      </c>
      <c r="AY203" s="1">
        <f t="shared" si="1049"/>
        <v>1</v>
      </c>
      <c r="AZ203" s="1">
        <f t="shared" si="1030"/>
        <v>1</v>
      </c>
      <c r="BA203" s="1">
        <f t="shared" si="1031"/>
        <v>1</v>
      </c>
      <c r="BB203" s="1">
        <f t="shared" si="1032"/>
        <v>1</v>
      </c>
      <c r="BC203" s="1">
        <f t="shared" si="1033"/>
        <v>0</v>
      </c>
      <c r="BD203" s="1">
        <f t="shared" si="1034"/>
        <v>0</v>
      </c>
      <c r="BE203" s="1">
        <f t="shared" si="1035"/>
        <v>0</v>
      </c>
      <c r="BF203" s="1">
        <f t="shared" si="1036"/>
        <v>1</v>
      </c>
      <c r="BG203" s="1">
        <f t="shared" si="1037"/>
        <v>0</v>
      </c>
      <c r="BH203" s="1">
        <f t="shared" si="1038"/>
        <v>0</v>
      </c>
      <c r="BI203" s="1">
        <f t="shared" si="1039"/>
        <v>0</v>
      </c>
      <c r="BJ203" s="1">
        <f t="shared" si="1040"/>
        <v>1</v>
      </c>
      <c r="BK203" s="1">
        <f t="shared" si="1041"/>
        <v>0</v>
      </c>
      <c r="BL203" s="1">
        <f t="shared" si="1042"/>
        <v>0</v>
      </c>
      <c r="BM203" s="1">
        <f t="shared" si="1043"/>
        <v>0</v>
      </c>
      <c r="BN203" s="1">
        <f t="shared" si="1044"/>
        <v>1</v>
      </c>
      <c r="BO203" s="1">
        <f t="shared" si="1045"/>
        <v>0</v>
      </c>
      <c r="BP203" s="1">
        <f>VALUE(MID($CF$55,299,1))</f>
        <v>0</v>
      </c>
      <c r="BQ203" s="1">
        <f>VALUE(MID($CF$55,298,1))</f>
        <v>0</v>
      </c>
      <c r="BR203" s="1">
        <f>VALUE(MID($CF$55,245,1))</f>
        <v>1</v>
      </c>
      <c r="BS203" s="1">
        <f>VALUE(MID($CF$55,244,1))</f>
        <v>0</v>
      </c>
      <c r="BT203" s="1">
        <f>VALUE(MID($CF$55,170,1))</f>
        <v>0</v>
      </c>
      <c r="BU203" s="1">
        <f>VALUE(MID($CF$55,169,1))</f>
        <v>0</v>
      </c>
      <c r="BV203" s="1">
        <f>VALUE(MID($CF$55,148,1))</f>
        <v>0</v>
      </c>
      <c r="BW203" s="1">
        <f>VALUE(MID($CF$55,147,1))</f>
        <v>1</v>
      </c>
      <c r="BX203" s="1">
        <f>VALUE(MID($CF$55,68,1))</f>
        <v>0</v>
      </c>
      <c r="BY203" s="1">
        <f>VALUE(MID($CF$55,67,1))</f>
        <v>1</v>
      </c>
      <c r="BZ203" s="1">
        <f>VALUE(MID($CF$55,46,1))</f>
        <v>1</v>
      </c>
      <c r="CA203" s="1">
        <f>VALUE(MID($CF$55,45,1))</f>
        <v>0</v>
      </c>
      <c r="CD203">
        <f t="shared" si="1046"/>
        <v>45</v>
      </c>
      <c r="CE203">
        <f t="shared" si="1050"/>
        <v>27</v>
      </c>
    </row>
    <row r="204" spans="40:83" ht="15.75" customHeight="1" x14ac:dyDescent="0.25">
      <c r="AN204">
        <f t="shared" si="1057"/>
        <v>13</v>
      </c>
      <c r="AO204">
        <f t="shared" si="1047"/>
        <v>27</v>
      </c>
      <c r="AQ204" s="1">
        <f t="shared" si="1051"/>
        <v>0</v>
      </c>
      <c r="AR204" s="1">
        <f t="shared" si="1052"/>
        <v>1</v>
      </c>
      <c r="AS204" s="1">
        <f t="shared" si="1053"/>
        <v>0</v>
      </c>
      <c r="AT204" s="1">
        <f t="shared" si="1048"/>
        <v>0</v>
      </c>
      <c r="AU204" s="1">
        <f t="shared" si="1054"/>
        <v>0</v>
      </c>
      <c r="AV204" s="1">
        <f t="shared" si="1055"/>
        <v>1</v>
      </c>
      <c r="AW204" s="27">
        <v>0</v>
      </c>
      <c r="AX204" s="1">
        <f t="shared" si="1056"/>
        <v>0</v>
      </c>
      <c r="AY204" s="1">
        <f t="shared" si="1049"/>
        <v>1</v>
      </c>
      <c r="AZ204" s="1">
        <f t="shared" si="1030"/>
        <v>1</v>
      </c>
      <c r="BA204" s="1">
        <f t="shared" si="1031"/>
        <v>1</v>
      </c>
      <c r="BB204" s="1">
        <f t="shared" si="1032"/>
        <v>1</v>
      </c>
      <c r="BC204" s="1">
        <f t="shared" si="1033"/>
        <v>1</v>
      </c>
      <c r="BD204" s="1">
        <f t="shared" si="1034"/>
        <v>0</v>
      </c>
      <c r="BE204" s="1">
        <f t="shared" si="1035"/>
        <v>1</v>
      </c>
      <c r="BF204" s="1">
        <f t="shared" si="1036"/>
        <v>1</v>
      </c>
      <c r="BG204" s="1">
        <f t="shared" si="1037"/>
        <v>1</v>
      </c>
      <c r="BH204" s="1">
        <f t="shared" si="1038"/>
        <v>0</v>
      </c>
      <c r="BI204" s="1">
        <f t="shared" si="1039"/>
        <v>1</v>
      </c>
      <c r="BJ204" s="1">
        <f t="shared" si="1040"/>
        <v>1</v>
      </c>
      <c r="BK204" s="1">
        <f t="shared" si="1041"/>
        <v>1</v>
      </c>
      <c r="BL204" s="1">
        <f t="shared" si="1042"/>
        <v>0</v>
      </c>
      <c r="BM204" s="1">
        <f t="shared" si="1043"/>
        <v>1</v>
      </c>
      <c r="BN204" s="1">
        <f t="shared" si="1044"/>
        <v>1</v>
      </c>
      <c r="BO204" s="1">
        <f t="shared" si="1045"/>
        <v>1</v>
      </c>
      <c r="BP204" s="1">
        <f>VALUE(MID($CF$55,301,1))</f>
        <v>0</v>
      </c>
      <c r="BQ204" s="1">
        <f>VALUE(MID($CF$55,300,1))</f>
        <v>1</v>
      </c>
      <c r="BR204" s="1">
        <f>VALUE(MID($CF$55,243,1))</f>
        <v>1</v>
      </c>
      <c r="BS204" s="1">
        <f>VALUE(MID($CF$55,242,1))</f>
        <v>1</v>
      </c>
      <c r="BT204" s="1">
        <f>VALUE(MID($CF$55,172,1))</f>
        <v>1</v>
      </c>
      <c r="BU204" s="1">
        <f>VALUE(MID($CF$55,171,1))</f>
        <v>0</v>
      </c>
      <c r="BV204" s="1">
        <f>VALUE(MID($CF$55,146,1))</f>
        <v>1</v>
      </c>
      <c r="BW204" s="1">
        <f>VALUE(MID($CF$55,145,1))</f>
        <v>1</v>
      </c>
      <c r="BX204" s="1">
        <f>VALUE(MID($CF$55,70,1))</f>
        <v>1</v>
      </c>
      <c r="BY204" s="1">
        <f>VALUE(MID($CF$55,69,1))</f>
        <v>0</v>
      </c>
      <c r="BZ204" s="1">
        <f>VALUE(MID($CF$55,44,1))</f>
        <v>0</v>
      </c>
      <c r="CA204" s="1">
        <f>VALUE(MID($CF$55,43,1))</f>
        <v>0</v>
      </c>
      <c r="CD204">
        <f t="shared" si="1046"/>
        <v>43</v>
      </c>
      <c r="CE204">
        <f t="shared" si="1050"/>
        <v>29</v>
      </c>
    </row>
    <row r="205" spans="40:83" ht="15.75" customHeight="1" x14ac:dyDescent="0.25">
      <c r="AN205">
        <f t="shared" si="1057"/>
        <v>15</v>
      </c>
      <c r="AO205">
        <f t="shared" si="1047"/>
        <v>25</v>
      </c>
      <c r="AQ205" s="1">
        <f t="shared" si="1051"/>
        <v>0</v>
      </c>
      <c r="AR205" s="1">
        <f t="shared" si="1052"/>
        <v>1</v>
      </c>
      <c r="AS205" s="1">
        <f t="shared" si="1053"/>
        <v>1</v>
      </c>
      <c r="AT205" s="1">
        <f t="shared" si="1048"/>
        <v>0</v>
      </c>
      <c r="AU205" s="1">
        <f t="shared" si="1054"/>
        <v>0</v>
      </c>
      <c r="AV205" s="1">
        <f t="shared" si="1055"/>
        <v>1</v>
      </c>
      <c r="AW205" s="27">
        <v>1</v>
      </c>
      <c r="AX205" s="1">
        <f t="shared" si="1056"/>
        <v>0</v>
      </c>
      <c r="AY205" s="1">
        <f t="shared" si="1049"/>
        <v>0</v>
      </c>
      <c r="AZ205" s="1">
        <f t="shared" si="1030"/>
        <v>1</v>
      </c>
      <c r="BA205" s="1">
        <f t="shared" si="1031"/>
        <v>1</v>
      </c>
      <c r="BB205" s="1">
        <f t="shared" si="1032"/>
        <v>1</v>
      </c>
      <c r="BC205" s="1">
        <f t="shared" si="1033"/>
        <v>1</v>
      </c>
      <c r="BD205" s="1">
        <f t="shared" si="1034"/>
        <v>0</v>
      </c>
      <c r="BE205" s="1">
        <f t="shared" si="1035"/>
        <v>0</v>
      </c>
      <c r="BF205" s="1">
        <f t="shared" si="1036"/>
        <v>1</v>
      </c>
      <c r="BG205" s="1">
        <f t="shared" si="1037"/>
        <v>1</v>
      </c>
      <c r="BH205" s="1">
        <f t="shared" si="1038"/>
        <v>0</v>
      </c>
      <c r="BI205" s="1">
        <f t="shared" si="1039"/>
        <v>0</v>
      </c>
      <c r="BJ205" s="1">
        <f t="shared" si="1040"/>
        <v>1</v>
      </c>
      <c r="BK205" s="1">
        <f t="shared" si="1041"/>
        <v>1</v>
      </c>
      <c r="BL205" s="1">
        <f t="shared" si="1042"/>
        <v>0</v>
      </c>
      <c r="BM205" s="1">
        <f t="shared" si="1043"/>
        <v>0</v>
      </c>
      <c r="BN205" s="1">
        <f t="shared" si="1044"/>
        <v>1</v>
      </c>
      <c r="BO205" s="1">
        <f t="shared" si="1045"/>
        <v>1</v>
      </c>
      <c r="BP205" s="1">
        <f>VALUE(MID($CF$55,303,1))</f>
        <v>0</v>
      </c>
      <c r="BQ205" s="1">
        <f>VALUE(MID($CF$55,302,1))</f>
        <v>0</v>
      </c>
      <c r="BR205" s="1">
        <f>VALUE(MID($CF$55,241,1))</f>
        <v>1</v>
      </c>
      <c r="BS205" s="1">
        <f>VALUE(MID($CF$55,240,1))</f>
        <v>1</v>
      </c>
      <c r="BT205" s="1">
        <f>VALUE(MID($CF$55,174,1))</f>
        <v>0</v>
      </c>
      <c r="BU205" s="1">
        <f>VALUE(MID($CF$55,173,1))</f>
        <v>0</v>
      </c>
      <c r="BV205" s="1">
        <f>VALUE(MID($CF$55,144,1))</f>
        <v>1</v>
      </c>
      <c r="BW205" s="1">
        <f>VALUE(MID($CF$55,143,1))</f>
        <v>0</v>
      </c>
      <c r="BX205" s="1">
        <f>VALUE(MID($CF$55,72,1))</f>
        <v>0</v>
      </c>
      <c r="BY205" s="1">
        <f>VALUE(MID($CF$55,71,1))</f>
        <v>1</v>
      </c>
      <c r="BZ205" s="1">
        <f>VALUE(MID($CF$55,42,1))</f>
        <v>1</v>
      </c>
      <c r="CA205" s="1">
        <f>VALUE(MID($CF$55,41,1))</f>
        <v>1</v>
      </c>
      <c r="CD205">
        <f t="shared" si="1046"/>
        <v>41</v>
      </c>
      <c r="CE205">
        <f t="shared" si="1050"/>
        <v>31</v>
      </c>
    </row>
    <row r="206" spans="40:83" ht="15.75" customHeight="1" x14ac:dyDescent="0.25">
      <c r="AN206">
        <f t="shared" si="1057"/>
        <v>17</v>
      </c>
      <c r="AO206">
        <f t="shared" si="1047"/>
        <v>23</v>
      </c>
      <c r="AQ206" s="1">
        <f t="shared" si="1051"/>
        <v>1</v>
      </c>
      <c r="AR206" s="1">
        <f t="shared" si="1052"/>
        <v>1</v>
      </c>
      <c r="AS206" s="1">
        <f t="shared" si="1053"/>
        <v>1</v>
      </c>
      <c r="AT206" s="1">
        <f t="shared" si="1048"/>
        <v>0</v>
      </c>
      <c r="AU206" s="1">
        <f t="shared" si="1054"/>
        <v>0</v>
      </c>
      <c r="AV206" s="1">
        <f t="shared" si="1055"/>
        <v>1</v>
      </c>
      <c r="AW206" s="27">
        <v>0</v>
      </c>
      <c r="AX206" s="1">
        <f t="shared" si="1056"/>
        <v>0</v>
      </c>
      <c r="AY206" s="1">
        <f t="shared" si="1049"/>
        <v>1</v>
      </c>
      <c r="AZ206" s="1">
        <f t="shared" si="1030"/>
        <v>0</v>
      </c>
      <c r="BA206" s="1">
        <f t="shared" si="1031"/>
        <v>1</v>
      </c>
      <c r="BB206" s="1">
        <f t="shared" si="1032"/>
        <v>0</v>
      </c>
      <c r="BC206" s="1">
        <f t="shared" si="1033"/>
        <v>0</v>
      </c>
      <c r="BD206" s="1">
        <f t="shared" si="1034"/>
        <v>1</v>
      </c>
      <c r="BE206" s="1">
        <f t="shared" si="1035"/>
        <v>1</v>
      </c>
      <c r="BF206" s="1">
        <f t="shared" si="1036"/>
        <v>0</v>
      </c>
      <c r="BG206" s="1">
        <f t="shared" si="1037"/>
        <v>0</v>
      </c>
      <c r="BH206" s="1">
        <f t="shared" si="1038"/>
        <v>1</v>
      </c>
      <c r="BI206" s="1">
        <f t="shared" si="1039"/>
        <v>1</v>
      </c>
      <c r="BJ206" s="1">
        <f t="shared" si="1040"/>
        <v>0</v>
      </c>
      <c r="BK206" s="1">
        <f t="shared" si="1041"/>
        <v>0</v>
      </c>
      <c r="BL206" s="1">
        <f t="shared" si="1042"/>
        <v>1</v>
      </c>
      <c r="BM206" s="1">
        <f t="shared" si="1043"/>
        <v>1</v>
      </c>
      <c r="BN206" s="1">
        <f t="shared" si="1044"/>
        <v>0</v>
      </c>
      <c r="BO206" s="1">
        <f t="shared" si="1045"/>
        <v>0</v>
      </c>
      <c r="BP206" s="1">
        <f>VALUE(MID($CF$55,305,1))</f>
        <v>1</v>
      </c>
      <c r="BQ206" s="1">
        <f>VALUE(MID($CF$55,304,1))</f>
        <v>1</v>
      </c>
      <c r="BR206" s="1">
        <f>VALUE(MID($CF$55,239,1))</f>
        <v>0</v>
      </c>
      <c r="BS206" s="1">
        <f>VALUE(MID($CF$55,238,1))</f>
        <v>0</v>
      </c>
      <c r="BT206" s="1">
        <f>VALUE(MID($CF$55,176,1))</f>
        <v>1</v>
      </c>
      <c r="BU206" s="1">
        <f>VALUE(MID($CF$55,175,1))</f>
        <v>0</v>
      </c>
      <c r="BV206" s="1">
        <f>VALUE(MID($CF$55,142,1))</f>
        <v>0</v>
      </c>
      <c r="BW206" s="1">
        <f>VALUE(MID($CF$55,141,1))</f>
        <v>0</v>
      </c>
      <c r="BX206" s="1">
        <f>VALUE(MID($CF$55,74,1))</f>
        <v>0</v>
      </c>
      <c r="BY206" s="1">
        <f>VALUE(MID($CF$55,73,1))</f>
        <v>1</v>
      </c>
      <c r="BZ206" s="1">
        <f>VALUE(MID($CF$55,40,1))</f>
        <v>0</v>
      </c>
      <c r="CA206" s="1">
        <f>VALUE(MID($CF$55,39,1))</f>
        <v>1</v>
      </c>
      <c r="CD206">
        <f t="shared" si="1046"/>
        <v>39</v>
      </c>
      <c r="CE206">
        <f t="shared" si="1050"/>
        <v>33</v>
      </c>
    </row>
    <row r="207" spans="40:83" ht="15.75" customHeight="1" x14ac:dyDescent="0.25">
      <c r="AN207">
        <f t="shared" si="1057"/>
        <v>19</v>
      </c>
      <c r="AO207">
        <f t="shared" si="1047"/>
        <v>21</v>
      </c>
      <c r="AQ207" s="1">
        <f t="shared" si="1051"/>
        <v>1</v>
      </c>
      <c r="AR207" s="1">
        <f t="shared" si="1052"/>
        <v>1</v>
      </c>
      <c r="AS207" s="1">
        <f t="shared" si="1053"/>
        <v>1</v>
      </c>
      <c r="AT207" s="1">
        <f t="shared" si="1048"/>
        <v>0</v>
      </c>
      <c r="AU207" s="1">
        <f t="shared" si="1054"/>
        <v>0</v>
      </c>
      <c r="AV207" s="1">
        <f t="shared" si="1055"/>
        <v>0</v>
      </c>
      <c r="AW207" s="27">
        <v>1</v>
      </c>
      <c r="AX207" s="1">
        <f t="shared" si="1056"/>
        <v>0</v>
      </c>
      <c r="AY207" s="1">
        <f t="shared" si="1049"/>
        <v>0</v>
      </c>
      <c r="AZ207" s="1">
        <f t="shared" si="1030"/>
        <v>0</v>
      </c>
      <c r="BA207" s="1">
        <f t="shared" si="1031"/>
        <v>1</v>
      </c>
      <c r="BB207" s="1">
        <f t="shared" si="1032"/>
        <v>0</v>
      </c>
      <c r="BC207" s="1">
        <f t="shared" si="1033"/>
        <v>1</v>
      </c>
      <c r="BD207" s="1">
        <f t="shared" si="1034"/>
        <v>1</v>
      </c>
      <c r="BE207" s="1">
        <f t="shared" si="1035"/>
        <v>1</v>
      </c>
      <c r="BF207" s="1">
        <f t="shared" si="1036"/>
        <v>0</v>
      </c>
      <c r="BG207" s="1">
        <f t="shared" si="1037"/>
        <v>1</v>
      </c>
      <c r="BH207" s="1">
        <f t="shared" si="1038"/>
        <v>1</v>
      </c>
      <c r="BI207" s="1">
        <f t="shared" si="1039"/>
        <v>1</v>
      </c>
      <c r="BJ207" s="1">
        <f t="shared" si="1040"/>
        <v>0</v>
      </c>
      <c r="BK207" s="1">
        <f t="shared" si="1041"/>
        <v>1</v>
      </c>
      <c r="BL207" s="1">
        <f t="shared" si="1042"/>
        <v>1</v>
      </c>
      <c r="BM207" s="1">
        <f t="shared" si="1043"/>
        <v>1</v>
      </c>
      <c r="BN207" s="1">
        <f t="shared" si="1044"/>
        <v>0</v>
      </c>
      <c r="BO207" s="1">
        <f t="shared" si="1045"/>
        <v>1</v>
      </c>
      <c r="BP207" s="1">
        <f>VALUE(MID($CF$55,307,1))</f>
        <v>1</v>
      </c>
      <c r="BQ207" s="1">
        <f>VALUE(MID($CF$55,306,1))</f>
        <v>1</v>
      </c>
      <c r="BR207" s="1">
        <f>VALUE(MID($CF$55,237,1))</f>
        <v>0</v>
      </c>
      <c r="BS207" s="1">
        <f>VALUE(MID($CF$55,236,1))</f>
        <v>1</v>
      </c>
      <c r="BT207" s="1">
        <f>VALUE(MID($CF$55,178,1))</f>
        <v>1</v>
      </c>
      <c r="BU207" s="1">
        <f>VALUE(MID($CF$55,177,1))</f>
        <v>1</v>
      </c>
      <c r="BV207" s="1">
        <f>VALUE(MID($CF$55,140,1))</f>
        <v>1</v>
      </c>
      <c r="BW207" s="1">
        <f>VALUE(MID($CF$55,139,1))</f>
        <v>0</v>
      </c>
      <c r="BX207" s="1">
        <f>VALUE(MID($CF$55,76,1))</f>
        <v>1</v>
      </c>
      <c r="BY207" s="1">
        <f>VALUE(MID($CF$55,75,1))</f>
        <v>0</v>
      </c>
      <c r="BZ207" s="1">
        <f>VALUE(MID($CF$55,38,1))</f>
        <v>1</v>
      </c>
      <c r="CA207" s="1">
        <f>VALUE(MID($CF$55,37,1))</f>
        <v>0</v>
      </c>
      <c r="CD207">
        <f t="shared" si="1046"/>
        <v>37</v>
      </c>
      <c r="CE207">
        <f t="shared" si="1050"/>
        <v>35</v>
      </c>
    </row>
    <row r="208" spans="40:83" ht="15.75" customHeight="1" x14ac:dyDescent="0.25">
      <c r="AN208">
        <f t="shared" si="1057"/>
        <v>21</v>
      </c>
      <c r="AO208">
        <f t="shared" si="1047"/>
        <v>19</v>
      </c>
      <c r="AQ208" s="1">
        <f t="shared" si="1051"/>
        <v>1</v>
      </c>
      <c r="AR208" s="1">
        <f t="shared" si="1052"/>
        <v>1</v>
      </c>
      <c r="AS208" s="1">
        <f t="shared" si="1053"/>
        <v>0</v>
      </c>
      <c r="AT208" s="1">
        <f t="shared" si="1048"/>
        <v>0</v>
      </c>
      <c r="AU208" s="1">
        <f t="shared" si="1054"/>
        <v>0</v>
      </c>
      <c r="AV208" s="1">
        <f t="shared" si="1055"/>
        <v>0</v>
      </c>
      <c r="AW208" s="27">
        <v>0</v>
      </c>
      <c r="AX208" s="1">
        <f t="shared" si="1056"/>
        <v>1</v>
      </c>
      <c r="AY208" s="1">
        <f t="shared" si="1049"/>
        <v>1</v>
      </c>
      <c r="AZ208" s="1">
        <f t="shared" si="1030"/>
        <v>0</v>
      </c>
      <c r="BA208" s="1">
        <f t="shared" si="1031"/>
        <v>1</v>
      </c>
      <c r="BB208" s="1">
        <f t="shared" si="1032"/>
        <v>0</v>
      </c>
      <c r="BC208" s="1">
        <f t="shared" si="1033"/>
        <v>0</v>
      </c>
      <c r="BD208" s="1">
        <f t="shared" si="1034"/>
        <v>1</v>
      </c>
      <c r="BE208" s="1">
        <f t="shared" si="1035"/>
        <v>0</v>
      </c>
      <c r="BF208" s="1">
        <f t="shared" si="1036"/>
        <v>0</v>
      </c>
      <c r="BG208" s="1">
        <f t="shared" si="1037"/>
        <v>0</v>
      </c>
      <c r="BH208" s="1">
        <f t="shared" si="1038"/>
        <v>1</v>
      </c>
      <c r="BI208" s="1">
        <f t="shared" si="1039"/>
        <v>0</v>
      </c>
      <c r="BJ208" s="1">
        <f t="shared" si="1040"/>
        <v>0</v>
      </c>
      <c r="BK208" s="1">
        <f t="shared" si="1041"/>
        <v>0</v>
      </c>
      <c r="BL208" s="1">
        <f t="shared" si="1042"/>
        <v>1</v>
      </c>
      <c r="BM208" s="1">
        <f t="shared" si="1043"/>
        <v>0</v>
      </c>
      <c r="BN208" s="1">
        <f t="shared" si="1044"/>
        <v>0</v>
      </c>
      <c r="BO208" s="1">
        <f t="shared" si="1045"/>
        <v>0</v>
      </c>
      <c r="BP208" s="1">
        <f>VALUE(MID($CF$55,309,1))</f>
        <v>1</v>
      </c>
      <c r="BQ208" s="1">
        <f>VALUE(MID($CF$55,308,1))</f>
        <v>0</v>
      </c>
      <c r="BR208" s="1">
        <f>VALUE(MID($CF$55,235,1))</f>
        <v>0</v>
      </c>
      <c r="BS208" s="1">
        <f>VALUE(MID($CF$55,234,1))</f>
        <v>0</v>
      </c>
      <c r="BT208" s="1">
        <f>VALUE(MID($CF$55,180,1))</f>
        <v>0</v>
      </c>
      <c r="BU208" s="1">
        <f>VALUE(MID($CF$55,179,1))</f>
        <v>1</v>
      </c>
      <c r="BV208" s="1">
        <f>VALUE(MID($CF$55,138,1))</f>
        <v>0</v>
      </c>
      <c r="BW208" s="1">
        <f>VALUE(MID($CF$55,137,1))</f>
        <v>0</v>
      </c>
      <c r="BX208" s="1">
        <f>VALUE(MID($CF$55,78,1))</f>
        <v>1</v>
      </c>
      <c r="BY208" s="1">
        <f>VALUE(MID($CF$55,77,1))</f>
        <v>0</v>
      </c>
      <c r="BZ208" s="1">
        <f>VALUE(MID($CF$55,36,1))</f>
        <v>0</v>
      </c>
      <c r="CA208" s="1">
        <f>VALUE(MID($CF$55,35,1))</f>
        <v>0</v>
      </c>
      <c r="CD208">
        <f t="shared" si="1046"/>
        <v>35</v>
      </c>
      <c r="CE208">
        <f t="shared" si="1050"/>
        <v>37</v>
      </c>
    </row>
    <row r="209" spans="40:83" ht="15.75" customHeight="1" x14ac:dyDescent="0.25">
      <c r="AN209">
        <f t="shared" si="1057"/>
        <v>23</v>
      </c>
      <c r="AO209">
        <f t="shared" si="1047"/>
        <v>17</v>
      </c>
      <c r="AQ209" s="1">
        <f t="shared" si="1051"/>
        <v>0</v>
      </c>
      <c r="AR209" s="1">
        <f t="shared" si="1052"/>
        <v>0</v>
      </c>
      <c r="AS209" s="1">
        <f t="shared" si="1053"/>
        <v>1</v>
      </c>
      <c r="AT209" s="1">
        <f t="shared" si="1048"/>
        <v>1</v>
      </c>
      <c r="AU209" s="1">
        <f t="shared" si="1054"/>
        <v>1</v>
      </c>
      <c r="AV209" s="1">
        <f t="shared" si="1055"/>
        <v>0</v>
      </c>
      <c r="AW209" s="27">
        <v>1</v>
      </c>
      <c r="AX209" s="1">
        <f t="shared" si="1056"/>
        <v>0</v>
      </c>
      <c r="AY209" s="1">
        <f t="shared" si="1049"/>
        <v>1</v>
      </c>
      <c r="AZ209" s="1">
        <f t="shared" si="1030"/>
        <v>0</v>
      </c>
      <c r="BA209" s="1">
        <f t="shared" si="1031"/>
        <v>1</v>
      </c>
      <c r="BB209" s="1">
        <f t="shared" si="1032"/>
        <v>0</v>
      </c>
      <c r="BC209" s="1">
        <f t="shared" si="1033"/>
        <v>0</v>
      </c>
      <c r="BD209" s="1">
        <f t="shared" si="1034"/>
        <v>0</v>
      </c>
      <c r="BE209" s="1">
        <f t="shared" si="1035"/>
        <v>1</v>
      </c>
      <c r="BF209" s="1">
        <f t="shared" si="1036"/>
        <v>0</v>
      </c>
      <c r="BG209" s="1">
        <f t="shared" si="1037"/>
        <v>0</v>
      </c>
      <c r="BH209" s="1">
        <f t="shared" si="1038"/>
        <v>0</v>
      </c>
      <c r="BI209" s="1">
        <f t="shared" si="1039"/>
        <v>1</v>
      </c>
      <c r="BJ209" s="1">
        <f t="shared" si="1040"/>
        <v>0</v>
      </c>
      <c r="BK209" s="1">
        <f t="shared" si="1041"/>
        <v>0</v>
      </c>
      <c r="BL209" s="1">
        <f t="shared" si="1042"/>
        <v>0</v>
      </c>
      <c r="BM209" s="1">
        <f t="shared" si="1043"/>
        <v>1</v>
      </c>
      <c r="BN209" s="1">
        <f t="shared" si="1044"/>
        <v>0</v>
      </c>
      <c r="BO209" s="1">
        <f t="shared" si="1045"/>
        <v>0</v>
      </c>
      <c r="BP209" s="1">
        <f>VALUE(MID($CF$55,311,1))</f>
        <v>0</v>
      </c>
      <c r="BQ209" s="1">
        <f>VALUE(MID($CF$55,310,1))</f>
        <v>1</v>
      </c>
      <c r="BR209" s="1">
        <f>VALUE(MID($CF$55,233,1))</f>
        <v>0</v>
      </c>
      <c r="BS209" s="1">
        <f>VALUE(MID($CF$55,232,1))</f>
        <v>0</v>
      </c>
      <c r="BT209" s="1">
        <f>VALUE(MID($CF$55,182,1))</f>
        <v>1</v>
      </c>
      <c r="BU209" s="1">
        <f>VALUE(MID($CF$55,181,1))</f>
        <v>1</v>
      </c>
      <c r="BV209" s="1">
        <f>VALUE(MID($CF$55,136,1))</f>
        <v>0</v>
      </c>
      <c r="BW209" s="1">
        <f>VALUE(MID($CF$55,135,1))</f>
        <v>0</v>
      </c>
      <c r="BX209" s="1">
        <f>VALUE(MID($CF$55,80,1))</f>
        <v>1</v>
      </c>
      <c r="BY209" s="1">
        <f>VALUE(MID($CF$55,79,1))</f>
        <v>1</v>
      </c>
      <c r="BZ209" s="1">
        <f>VALUE(MID($CF$55,34,1))</f>
        <v>1</v>
      </c>
      <c r="CA209" s="1">
        <f>VALUE(MID($CF$55,33,1))</f>
        <v>1</v>
      </c>
      <c r="CD209">
        <f t="shared" si="1046"/>
        <v>33</v>
      </c>
      <c r="CE209">
        <f t="shared" si="1050"/>
        <v>39</v>
      </c>
    </row>
    <row r="210" spans="40:83" ht="15.75" customHeight="1" x14ac:dyDescent="0.25">
      <c r="AN210">
        <f t="shared" si="1057"/>
        <v>25</v>
      </c>
      <c r="AO210">
        <f t="shared" si="1047"/>
        <v>15</v>
      </c>
      <c r="AQ210" s="1">
        <f t="shared" si="1051"/>
        <v>0</v>
      </c>
      <c r="AR210" s="1">
        <f t="shared" si="1052"/>
        <v>0</v>
      </c>
      <c r="AS210" s="1">
        <f t="shared" si="1053"/>
        <v>1</v>
      </c>
      <c r="AT210" s="1">
        <f t="shared" si="1048"/>
        <v>1</v>
      </c>
      <c r="AU210" s="1">
        <f t="shared" si="1054"/>
        <v>0</v>
      </c>
      <c r="AV210" s="1">
        <f t="shared" si="1055"/>
        <v>1</v>
      </c>
      <c r="AW210" s="27">
        <v>0</v>
      </c>
      <c r="AX210" s="1">
        <f t="shared" si="1056"/>
        <v>0</v>
      </c>
      <c r="AY210" s="1">
        <f t="shared" si="1049"/>
        <v>1</v>
      </c>
      <c r="AZ210" s="1">
        <f t="shared" si="1030"/>
        <v>1</v>
      </c>
      <c r="BA210" s="1">
        <f t="shared" si="1031"/>
        <v>0</v>
      </c>
      <c r="BB210" s="1">
        <f t="shared" si="1032"/>
        <v>0</v>
      </c>
      <c r="BC210" s="1">
        <f t="shared" si="1033"/>
        <v>1</v>
      </c>
      <c r="BD210" s="1">
        <f t="shared" si="1034"/>
        <v>0</v>
      </c>
      <c r="BE210" s="1">
        <f t="shared" si="1035"/>
        <v>0</v>
      </c>
      <c r="BF210" s="1">
        <f t="shared" si="1036"/>
        <v>0</v>
      </c>
      <c r="BG210" s="1">
        <f t="shared" si="1037"/>
        <v>1</v>
      </c>
      <c r="BH210" s="1">
        <f t="shared" si="1038"/>
        <v>0</v>
      </c>
      <c r="BI210" s="1">
        <f t="shared" si="1039"/>
        <v>0</v>
      </c>
      <c r="BJ210" s="1">
        <f t="shared" si="1040"/>
        <v>0</v>
      </c>
      <c r="BK210" s="1">
        <f t="shared" si="1041"/>
        <v>1</v>
      </c>
      <c r="BL210" s="1">
        <f t="shared" si="1042"/>
        <v>0</v>
      </c>
      <c r="BM210" s="1">
        <f t="shared" si="1043"/>
        <v>0</v>
      </c>
      <c r="BN210" s="1">
        <f t="shared" si="1044"/>
        <v>0</v>
      </c>
      <c r="BO210" s="1">
        <f t="shared" si="1045"/>
        <v>1</v>
      </c>
      <c r="BP210" s="1">
        <f>VALUE(MID($CF$55,313,1))</f>
        <v>0</v>
      </c>
      <c r="BQ210" s="1">
        <f>VALUE(MID($CF$55,312,1))</f>
        <v>0</v>
      </c>
      <c r="BR210" s="1">
        <f>VALUE(MID($CF$55,231,1))</f>
        <v>0</v>
      </c>
      <c r="BS210" s="1">
        <f>VALUE(MID($CF$55,230,1))</f>
        <v>1</v>
      </c>
      <c r="BT210" s="1">
        <f>VALUE(MID($CF$55,184,1))</f>
        <v>0</v>
      </c>
      <c r="BU210" s="1">
        <f>VALUE(MID($CF$55,183,1))</f>
        <v>0</v>
      </c>
      <c r="BV210" s="1">
        <f>VALUE(MID($CF$55,134,1))</f>
        <v>1</v>
      </c>
      <c r="BW210" s="1">
        <f>VALUE(MID($CF$55,133,1))</f>
        <v>1</v>
      </c>
      <c r="BX210" s="1">
        <f>VALUE(MID($CF$55,82,1))</f>
        <v>1</v>
      </c>
      <c r="BY210" s="1">
        <f>VALUE(MID($CF$55,81,1))</f>
        <v>0</v>
      </c>
      <c r="BZ210" s="1">
        <f>VALUE(MID($CF$55,32,1))</f>
        <v>0</v>
      </c>
      <c r="CA210" s="1">
        <f>VALUE(MID($CF$55,31,1))</f>
        <v>1</v>
      </c>
      <c r="CD210">
        <f t="shared" si="1046"/>
        <v>31</v>
      </c>
      <c r="CE210">
        <f t="shared" si="1050"/>
        <v>41</v>
      </c>
    </row>
    <row r="211" spans="40:83" ht="15.75" customHeight="1" x14ac:dyDescent="0.25">
      <c r="AN211">
        <f t="shared" si="1057"/>
        <v>27</v>
      </c>
      <c r="AO211">
        <f t="shared" si="1047"/>
        <v>13</v>
      </c>
      <c r="AQ211" s="1">
        <f t="shared" si="1051"/>
        <v>0</v>
      </c>
      <c r="AR211" s="1">
        <f t="shared" si="1052"/>
        <v>1</v>
      </c>
      <c r="AS211" s="1">
        <f t="shared" si="1053"/>
        <v>1</v>
      </c>
      <c r="AT211" s="1">
        <f t="shared" si="1048"/>
        <v>1</v>
      </c>
      <c r="AU211" s="1">
        <f t="shared" si="1054"/>
        <v>0</v>
      </c>
      <c r="AV211" s="1">
        <f t="shared" si="1055"/>
        <v>1</v>
      </c>
      <c r="AW211" s="27">
        <v>1</v>
      </c>
      <c r="AX211" s="1">
        <f t="shared" si="1056"/>
        <v>0</v>
      </c>
      <c r="AY211" s="1">
        <f t="shared" si="1049"/>
        <v>0</v>
      </c>
      <c r="AZ211" s="1">
        <f t="shared" si="1030"/>
        <v>0</v>
      </c>
      <c r="BA211" s="1">
        <f t="shared" si="1031"/>
        <v>0</v>
      </c>
      <c r="BB211" s="1">
        <f t="shared" si="1032"/>
        <v>1</v>
      </c>
      <c r="BC211" s="1">
        <f t="shared" si="1033"/>
        <v>0</v>
      </c>
      <c r="BD211" s="1">
        <f t="shared" si="1034"/>
        <v>0</v>
      </c>
      <c r="BE211" s="1">
        <f t="shared" si="1035"/>
        <v>0</v>
      </c>
      <c r="BF211" s="1">
        <f t="shared" si="1036"/>
        <v>1</v>
      </c>
      <c r="BG211" s="1">
        <f t="shared" si="1037"/>
        <v>0</v>
      </c>
      <c r="BH211" s="1">
        <f t="shared" si="1038"/>
        <v>0</v>
      </c>
      <c r="BI211" s="1">
        <f t="shared" si="1039"/>
        <v>0</v>
      </c>
      <c r="BJ211" s="1">
        <f t="shared" si="1040"/>
        <v>1</v>
      </c>
      <c r="BK211" s="1">
        <f t="shared" si="1041"/>
        <v>0</v>
      </c>
      <c r="BL211" s="1">
        <f t="shared" si="1042"/>
        <v>0</v>
      </c>
      <c r="BM211" s="1">
        <f t="shared" si="1043"/>
        <v>0</v>
      </c>
      <c r="BN211" s="1">
        <f t="shared" si="1044"/>
        <v>1</v>
      </c>
      <c r="BO211" s="1">
        <f t="shared" si="1045"/>
        <v>0</v>
      </c>
      <c r="BP211" s="1">
        <f>VALUE(MID($CF$55,315,1))</f>
        <v>0</v>
      </c>
      <c r="BQ211" s="1">
        <f>VALUE(MID($CF$55,314,1))</f>
        <v>0</v>
      </c>
      <c r="BR211" s="1">
        <f>VALUE(MID($CF$55,229,1))</f>
        <v>1</v>
      </c>
      <c r="BS211" s="1">
        <f>VALUE(MID($CF$55,228,1))</f>
        <v>0</v>
      </c>
      <c r="BT211" s="1">
        <f>VALUE(MID($CF$55,186,1))</f>
        <v>0</v>
      </c>
      <c r="BU211" s="1">
        <f>VALUE(MID($CF$55,185,1))</f>
        <v>0</v>
      </c>
      <c r="BV211" s="1">
        <f>VALUE(MID($CF$55,132,1))</f>
        <v>0</v>
      </c>
      <c r="BW211" s="1">
        <f>VALUE(MID($CF$55,131,1))</f>
        <v>1</v>
      </c>
      <c r="BX211" s="1">
        <f>VALUE(MID($CF$55,84,1))</f>
        <v>0</v>
      </c>
      <c r="BY211" s="1">
        <f>VALUE(MID($CF$55,83,1))</f>
        <v>0</v>
      </c>
      <c r="BZ211" s="1">
        <f>VALUE(MID($CF$55,30,1))</f>
        <v>1</v>
      </c>
      <c r="CA211" s="1">
        <f>VALUE(MID($CF$55,29,1))</f>
        <v>0</v>
      </c>
      <c r="CD211">
        <f t="shared" si="1046"/>
        <v>29</v>
      </c>
      <c r="CE211">
        <f t="shared" si="1050"/>
        <v>43</v>
      </c>
    </row>
    <row r="212" spans="40:83" ht="15.75" customHeight="1" x14ac:dyDescent="0.25">
      <c r="AN212">
        <f t="shared" si="1057"/>
        <v>29</v>
      </c>
      <c r="AO212">
        <f t="shared" si="1047"/>
        <v>11</v>
      </c>
      <c r="AQ212" s="1">
        <f t="shared" si="1051"/>
        <v>0</v>
      </c>
      <c r="AR212" s="1">
        <f t="shared" si="1052"/>
        <v>1</v>
      </c>
      <c r="AS212" s="1">
        <f t="shared" si="1053"/>
        <v>1</v>
      </c>
      <c r="AT212" s="1">
        <f t="shared" si="1048"/>
        <v>0</v>
      </c>
      <c r="AU212" s="1">
        <f t="shared" si="1054"/>
        <v>1</v>
      </c>
      <c r="AV212" s="1">
        <f t="shared" si="1055"/>
        <v>0</v>
      </c>
      <c r="AW212" s="27">
        <v>0</v>
      </c>
      <c r="AX212" s="1">
        <f t="shared" si="1056"/>
        <v>1</v>
      </c>
      <c r="AY212" s="1">
        <f t="shared" si="1049"/>
        <v>0</v>
      </c>
      <c r="AZ212" s="1">
        <f t="shared" si="1030"/>
        <v>0</v>
      </c>
      <c r="BA212" s="1">
        <f t="shared" si="1031"/>
        <v>1</v>
      </c>
      <c r="BB212" s="1">
        <f t="shared" si="1032"/>
        <v>1</v>
      </c>
      <c r="BC212" s="1">
        <f t="shared" si="1033"/>
        <v>1</v>
      </c>
      <c r="BD212" s="1">
        <f t="shared" si="1034"/>
        <v>0</v>
      </c>
      <c r="BE212" s="1">
        <f t="shared" si="1035"/>
        <v>1</v>
      </c>
      <c r="BF212" s="1">
        <f t="shared" si="1036"/>
        <v>1</v>
      </c>
      <c r="BG212" s="1">
        <f t="shared" si="1037"/>
        <v>1</v>
      </c>
      <c r="BH212" s="1">
        <f t="shared" si="1038"/>
        <v>0</v>
      </c>
      <c r="BI212" s="1">
        <f t="shared" si="1039"/>
        <v>1</v>
      </c>
      <c r="BJ212" s="1">
        <f t="shared" si="1040"/>
        <v>1</v>
      </c>
      <c r="BK212" s="1">
        <f t="shared" si="1041"/>
        <v>1</v>
      </c>
      <c r="BL212" s="1">
        <f t="shared" si="1042"/>
        <v>0</v>
      </c>
      <c r="BM212" s="1">
        <f t="shared" si="1043"/>
        <v>1</v>
      </c>
      <c r="BN212" s="1">
        <f t="shared" si="1044"/>
        <v>1</v>
      </c>
      <c r="BO212" s="1">
        <f t="shared" si="1045"/>
        <v>1</v>
      </c>
      <c r="BP212" s="1">
        <f>VALUE(MID($CF$55,317,1))</f>
        <v>0</v>
      </c>
      <c r="BQ212" s="1">
        <f>VALUE(MID($CF$55,316,1))</f>
        <v>1</v>
      </c>
      <c r="BR212" s="1">
        <f>VALUE(MID($CF$55,227,1))</f>
        <v>1</v>
      </c>
      <c r="BS212" s="1">
        <f>VALUE(MID($CF$55,226,1))</f>
        <v>1</v>
      </c>
      <c r="BT212" s="1">
        <f>VALUE(MID($CF$55,188,1))</f>
        <v>1</v>
      </c>
      <c r="BU212" s="1">
        <f>VALUE(MID($CF$55,187,1))</f>
        <v>0</v>
      </c>
      <c r="BV212" s="1">
        <f>VALUE(MID($CF$55,130,1))</f>
        <v>1</v>
      </c>
      <c r="BW212" s="1">
        <f>VALUE(MID($CF$55,129,1))</f>
        <v>1</v>
      </c>
      <c r="BX212" s="1">
        <f>VALUE(MID($CF$55,86,1))</f>
        <v>1</v>
      </c>
      <c r="BY212" s="1">
        <f>VALUE(MID($CF$55,85,1))</f>
        <v>0</v>
      </c>
      <c r="BZ212" s="1">
        <f>VALUE(MID($CF$55,28,1))</f>
        <v>1</v>
      </c>
      <c r="CA212" s="1">
        <f>VALUE(MID($CF$55,27,1))</f>
        <v>0</v>
      </c>
      <c r="CD212">
        <f t="shared" si="1046"/>
        <v>27</v>
      </c>
      <c r="CE212">
        <f t="shared" si="1050"/>
        <v>45</v>
      </c>
    </row>
    <row r="213" spans="40:83" ht="15.75" customHeight="1" x14ac:dyDescent="0.25">
      <c r="AN213">
        <f t="shared" si="1057"/>
        <v>31</v>
      </c>
      <c r="AO213">
        <f t="shared" si="1047"/>
        <v>9</v>
      </c>
      <c r="AQ213" s="1">
        <f t="shared" si="1051"/>
        <v>1</v>
      </c>
      <c r="AR213" s="1">
        <f t="shared" si="1052"/>
        <v>1</v>
      </c>
      <c r="AS213" s="1">
        <f t="shared" si="1053"/>
        <v>0</v>
      </c>
      <c r="AT213" s="1">
        <f t="shared" si="1048"/>
        <v>0</v>
      </c>
      <c r="AU213" s="1">
        <f t="shared" si="1054"/>
        <v>1</v>
      </c>
      <c r="AV213" s="1">
        <f t="shared" si="1055"/>
        <v>1</v>
      </c>
      <c r="AW213" s="27">
        <v>1</v>
      </c>
      <c r="AX213" s="1">
        <f t="shared" si="1056"/>
        <v>0</v>
      </c>
      <c r="AY213" s="1">
        <f t="shared" si="1049"/>
        <v>1</v>
      </c>
      <c r="AZ213" s="1">
        <f t="shared" si="1030"/>
        <v>1</v>
      </c>
      <c r="BA213" s="1">
        <f t="shared" si="1031"/>
        <v>1</v>
      </c>
      <c r="BB213" s="1">
        <f t="shared" si="1032"/>
        <v>1</v>
      </c>
      <c r="BC213" s="1">
        <f t="shared" si="1033"/>
        <v>1</v>
      </c>
      <c r="BD213" s="1">
        <f t="shared" si="1034"/>
        <v>0</v>
      </c>
      <c r="BE213" s="1">
        <f t="shared" si="1035"/>
        <v>0</v>
      </c>
      <c r="BF213" s="1">
        <f t="shared" si="1036"/>
        <v>1</v>
      </c>
      <c r="BG213" s="1">
        <f t="shared" si="1037"/>
        <v>1</v>
      </c>
      <c r="BH213" s="1">
        <f t="shared" si="1038"/>
        <v>0</v>
      </c>
      <c r="BI213" s="1">
        <f t="shared" si="1039"/>
        <v>0</v>
      </c>
      <c r="BJ213" s="1">
        <f t="shared" si="1040"/>
        <v>1</v>
      </c>
      <c r="BK213" s="1">
        <f t="shared" si="1041"/>
        <v>1</v>
      </c>
      <c r="BL213" s="1">
        <f t="shared" si="1042"/>
        <v>0</v>
      </c>
      <c r="BM213" s="1">
        <f t="shared" si="1043"/>
        <v>0</v>
      </c>
      <c r="BN213" s="1">
        <f t="shared" si="1044"/>
        <v>1</v>
      </c>
      <c r="BO213" s="1">
        <f t="shared" si="1045"/>
        <v>1</v>
      </c>
      <c r="BP213" s="1">
        <f>VALUE(MID($CF$55,319,1))</f>
        <v>0</v>
      </c>
      <c r="BQ213" s="1">
        <f>VALUE(MID($CF$55,318,1))</f>
        <v>0</v>
      </c>
      <c r="BR213" s="1">
        <f>VALUE(MID($CF$55,225,1))</f>
        <v>1</v>
      </c>
      <c r="BS213" s="1">
        <f>VALUE(MID($CF$55,224,1))</f>
        <v>1</v>
      </c>
      <c r="BT213" s="1">
        <f>VALUE(MID($CF$55,190,1))</f>
        <v>0</v>
      </c>
      <c r="BU213" s="1">
        <f>VALUE(MID($CF$55,189,1))</f>
        <v>0</v>
      </c>
      <c r="BV213" s="1">
        <f>VALUE(MID($CF$55,128,1))</f>
        <v>0</v>
      </c>
      <c r="BW213" s="1">
        <f>VALUE(MID($CF$55,127,1))</f>
        <v>0</v>
      </c>
      <c r="BX213" s="1">
        <f>VALUE(MID($CF$55,88,1))</f>
        <v>0</v>
      </c>
      <c r="BY213" s="1">
        <f>VALUE(MID($CF$55,87,1))</f>
        <v>1</v>
      </c>
      <c r="BZ213" s="1">
        <f>VALUE(MID($CF$55,26,1))</f>
        <v>1</v>
      </c>
      <c r="CA213" s="1">
        <f>VALUE(MID($CF$55,25,1))</f>
        <v>0</v>
      </c>
      <c r="CD213">
        <f t="shared" si="1046"/>
        <v>25</v>
      </c>
      <c r="CE213">
        <f t="shared" si="1050"/>
        <v>47</v>
      </c>
    </row>
    <row r="214" spans="40:83" ht="15.75" customHeight="1" x14ac:dyDescent="0.25">
      <c r="AN214">
        <f t="shared" si="1057"/>
        <v>33</v>
      </c>
      <c r="AO214">
        <f t="shared" si="1047"/>
        <v>7</v>
      </c>
      <c r="AQ214" s="1"/>
      <c r="AR214" s="1">
        <f t="shared" si="1052"/>
        <v>1</v>
      </c>
      <c r="AS214" s="1">
        <f t="shared" si="1053"/>
        <v>1</v>
      </c>
      <c r="AT214" s="1">
        <f t="shared" si="1048"/>
        <v>1</v>
      </c>
      <c r="AU214" s="1">
        <f t="shared" si="1054"/>
        <v>0</v>
      </c>
      <c r="AV214" s="1">
        <f t="shared" si="1055"/>
        <v>0</v>
      </c>
      <c r="AW214" s="27">
        <v>0</v>
      </c>
      <c r="AX214" s="1">
        <f t="shared" si="1056"/>
        <v>0</v>
      </c>
      <c r="AY214" s="1">
        <f t="shared" si="1049"/>
        <v>0</v>
      </c>
      <c r="AZ214" s="1">
        <f t="shared" si="1030"/>
        <v>1</v>
      </c>
      <c r="BA214" s="1">
        <f t="shared" si="1031"/>
        <v>1</v>
      </c>
      <c r="BB214" s="1">
        <f t="shared" si="1032"/>
        <v>0</v>
      </c>
      <c r="BC214" s="1">
        <f t="shared" si="1033"/>
        <v>0</v>
      </c>
      <c r="BD214" s="1">
        <f t="shared" si="1034"/>
        <v>1</v>
      </c>
      <c r="BE214" s="1">
        <f t="shared" si="1035"/>
        <v>1</v>
      </c>
      <c r="BF214" s="1">
        <f t="shared" si="1036"/>
        <v>0</v>
      </c>
      <c r="BG214" s="1">
        <f t="shared" si="1037"/>
        <v>0</v>
      </c>
      <c r="BH214" s="1">
        <f t="shared" si="1038"/>
        <v>1</v>
      </c>
      <c r="BI214" s="1">
        <f t="shared" si="1039"/>
        <v>1</v>
      </c>
      <c r="BJ214" s="1">
        <f t="shared" si="1040"/>
        <v>0</v>
      </c>
      <c r="BK214" s="1">
        <f t="shared" si="1041"/>
        <v>0</v>
      </c>
      <c r="BL214" s="1">
        <f t="shared" si="1042"/>
        <v>1</v>
      </c>
      <c r="BM214" s="1">
        <f t="shared" si="1043"/>
        <v>1</v>
      </c>
      <c r="BN214" s="1">
        <f t="shared" si="1044"/>
        <v>0</v>
      </c>
      <c r="BO214" s="1">
        <f t="shared" si="1045"/>
        <v>0</v>
      </c>
      <c r="BP214" s="1">
        <f>VALUE(MID($CF$55,321,1))</f>
        <v>1</v>
      </c>
      <c r="BQ214" s="1">
        <f>VALUE(MID($CF$55,320,1))</f>
        <v>1</v>
      </c>
      <c r="BR214" s="1">
        <f>VALUE(MID($CF$55,223,1))</f>
        <v>0</v>
      </c>
      <c r="BS214" s="1">
        <f>VALUE(MID($CF$55,222,1))</f>
        <v>0</v>
      </c>
      <c r="BT214" s="1">
        <f>VALUE(MID($CF$55,192,1))</f>
        <v>1</v>
      </c>
      <c r="BU214" s="1">
        <f>VALUE(MID($CF$55,191,1))</f>
        <v>0</v>
      </c>
      <c r="BV214" s="1">
        <f>VALUE(MID($CF$55,126,1))</f>
        <v>0</v>
      </c>
      <c r="BW214" s="1">
        <f>VALUE(MID($CF$55,125,1))</f>
        <v>0</v>
      </c>
      <c r="BX214" s="1">
        <f>VALUE(MID($CF$55,90,1))</f>
        <v>0</v>
      </c>
      <c r="BY214" s="1">
        <f>VALUE(MID($CF$55,89,1))</f>
        <v>0</v>
      </c>
      <c r="BZ214" s="1">
        <f>VALUE(MID($CF$55,24,1))</f>
        <v>0</v>
      </c>
      <c r="CA214" s="1">
        <f>VALUE(MID($CF$55,23,1))</f>
        <v>1</v>
      </c>
      <c r="CD214">
        <f t="shared" si="1046"/>
        <v>23</v>
      </c>
      <c r="CE214">
        <f t="shared" si="1050"/>
        <v>49</v>
      </c>
    </row>
    <row r="215" spans="40:83" ht="15.75" customHeight="1" x14ac:dyDescent="0.25">
      <c r="AN215">
        <f t="shared" si="1057"/>
        <v>35</v>
      </c>
      <c r="AO215">
        <f t="shared" si="1047"/>
        <v>5</v>
      </c>
      <c r="AQ215" s="1"/>
      <c r="AR215" s="1"/>
      <c r="AS215" s="1">
        <f t="shared" si="1053"/>
        <v>0</v>
      </c>
      <c r="AT215" s="1">
        <f t="shared" si="1048"/>
        <v>1</v>
      </c>
      <c r="AU215" s="1">
        <f t="shared" si="1054"/>
        <v>0</v>
      </c>
      <c r="AV215" s="1">
        <f t="shared" si="1055"/>
        <v>1</v>
      </c>
      <c r="AW215" s="27">
        <v>1</v>
      </c>
      <c r="AX215" s="1">
        <f t="shared" si="1056"/>
        <v>1</v>
      </c>
      <c r="AY215" s="1">
        <f t="shared" si="1049"/>
        <v>1</v>
      </c>
      <c r="AZ215" s="1">
        <f t="shared" si="1030"/>
        <v>1</v>
      </c>
      <c r="BA215" s="1">
        <f t="shared" si="1031"/>
        <v>0</v>
      </c>
      <c r="BB215" s="1">
        <f t="shared" si="1032"/>
        <v>0</v>
      </c>
      <c r="BC215" s="1">
        <f t="shared" si="1033"/>
        <v>1</v>
      </c>
      <c r="BD215" s="1">
        <f t="shared" si="1034"/>
        <v>1</v>
      </c>
      <c r="BE215" s="1">
        <f t="shared" si="1035"/>
        <v>1</v>
      </c>
      <c r="BF215" s="1">
        <f t="shared" si="1036"/>
        <v>0</v>
      </c>
      <c r="BG215" s="1">
        <f t="shared" si="1037"/>
        <v>1</v>
      </c>
      <c r="BH215" s="1">
        <f t="shared" si="1038"/>
        <v>1</v>
      </c>
      <c r="BI215" s="1">
        <f t="shared" si="1039"/>
        <v>1</v>
      </c>
      <c r="BJ215" s="1">
        <f t="shared" si="1040"/>
        <v>0</v>
      </c>
      <c r="BK215" s="1">
        <f t="shared" si="1041"/>
        <v>1</v>
      </c>
      <c r="BL215" s="1">
        <f t="shared" si="1042"/>
        <v>1</v>
      </c>
      <c r="BM215" s="1">
        <f t="shared" si="1043"/>
        <v>1</v>
      </c>
      <c r="BN215" s="1">
        <f t="shared" si="1044"/>
        <v>0</v>
      </c>
      <c r="BO215" s="1">
        <f t="shared" si="1045"/>
        <v>1</v>
      </c>
      <c r="BP215" s="1">
        <f>VALUE(MID($CF$55,323,1))</f>
        <v>1</v>
      </c>
      <c r="BQ215" s="1">
        <f>VALUE(MID($CF$55,322,1))</f>
        <v>1</v>
      </c>
      <c r="BR215" s="1">
        <f>VALUE(MID($CF$55,221,1))</f>
        <v>0</v>
      </c>
      <c r="BS215" s="1">
        <f>VALUE(MID($CF$55,220,1))</f>
        <v>1</v>
      </c>
      <c r="BT215" s="1">
        <f>VALUE(MID($CF$55,194,1))</f>
        <v>1</v>
      </c>
      <c r="BU215" s="1">
        <f>VALUE(MID($CF$55,193,1))</f>
        <v>1</v>
      </c>
      <c r="BV215" s="1">
        <f>VALUE(MID($CF$55,124,1))</f>
        <v>1</v>
      </c>
      <c r="BW215" s="1">
        <f>VALUE(MID($CF$55,123,1))</f>
        <v>0</v>
      </c>
      <c r="BX215" s="1">
        <f>VALUE(MID($CF$55,92,1))</f>
        <v>1</v>
      </c>
      <c r="BY215" s="1">
        <f>VALUE(MID($CF$55,91,1))</f>
        <v>1</v>
      </c>
      <c r="BZ215" s="1">
        <f>VALUE(MID($CF$55,22,1))</f>
        <v>1</v>
      </c>
      <c r="CA215" s="1">
        <f>VALUE(MID($CF$55,21,1))</f>
        <v>0</v>
      </c>
      <c r="CD215">
        <f t="shared" si="1046"/>
        <v>21</v>
      </c>
      <c r="CE215">
        <f t="shared" si="1050"/>
        <v>51</v>
      </c>
    </row>
    <row r="216" spans="40:83" ht="15.75" customHeight="1" thickBot="1" x14ac:dyDescent="0.3">
      <c r="AN216">
        <f t="shared" si="1057"/>
        <v>37</v>
      </c>
      <c r="AO216">
        <f>AO217+2</f>
        <v>3</v>
      </c>
      <c r="AQ216" s="1"/>
      <c r="AR216" s="1"/>
      <c r="AS216" s="1">
        <f t="shared" si="1053"/>
        <v>0</v>
      </c>
      <c r="AT216" s="1">
        <f t="shared" si="1048"/>
        <v>1</v>
      </c>
      <c r="AU216" s="1">
        <f t="shared" si="1054"/>
        <v>0</v>
      </c>
      <c r="AV216" s="1">
        <f t="shared" si="1055"/>
        <v>0</v>
      </c>
      <c r="AW216" s="27">
        <v>0</v>
      </c>
      <c r="AX216" s="1">
        <f t="shared" si="1056"/>
        <v>1</v>
      </c>
      <c r="AY216" s="1">
        <f t="shared" si="1049"/>
        <v>0</v>
      </c>
      <c r="AZ216" s="1">
        <f t="shared" si="1030"/>
        <v>1</v>
      </c>
      <c r="BA216" s="1">
        <f t="shared" si="1031"/>
        <v>1</v>
      </c>
      <c r="BB216" s="1">
        <f t="shared" si="1032"/>
        <v>0</v>
      </c>
      <c r="BC216" s="1">
        <f t="shared" si="1033"/>
        <v>0</v>
      </c>
      <c r="BD216" s="1">
        <f t="shared" si="1034"/>
        <v>1</v>
      </c>
      <c r="BE216" s="1">
        <f t="shared" si="1035"/>
        <v>0</v>
      </c>
      <c r="BF216" s="1">
        <f t="shared" si="1036"/>
        <v>0</v>
      </c>
      <c r="BG216" s="1">
        <f t="shared" si="1037"/>
        <v>0</v>
      </c>
      <c r="BH216" s="1">
        <f t="shared" si="1038"/>
        <v>1</v>
      </c>
      <c r="BI216" s="1">
        <f t="shared" si="1039"/>
        <v>0</v>
      </c>
      <c r="BJ216" s="1">
        <f t="shared" si="1040"/>
        <v>0</v>
      </c>
      <c r="BK216" s="1">
        <f t="shared" si="1041"/>
        <v>0</v>
      </c>
      <c r="BL216" s="1">
        <f t="shared" si="1042"/>
        <v>1</v>
      </c>
      <c r="BM216" s="1">
        <f t="shared" si="1043"/>
        <v>0</v>
      </c>
      <c r="BN216" s="1">
        <f t="shared" si="1044"/>
        <v>0</v>
      </c>
      <c r="BO216" s="1">
        <f t="shared" si="1045"/>
        <v>0</v>
      </c>
      <c r="BP216" s="1">
        <f>VALUE(MID($CF$55,325,1))</f>
        <v>1</v>
      </c>
      <c r="BQ216" s="1">
        <f>VALUE(MID($CF$55,324,1))</f>
        <v>0</v>
      </c>
      <c r="BR216" s="1">
        <f>VALUE(MID($CF$55,219,1))</f>
        <v>0</v>
      </c>
      <c r="BS216" s="1">
        <f>VALUE(MID($CF$55,218,1))</f>
        <v>0</v>
      </c>
      <c r="BT216" s="1">
        <f>VALUE(MID($CF$55,196,1))</f>
        <v>0</v>
      </c>
      <c r="BU216" s="1">
        <f>VALUE(MID($CF$55,195,1))</f>
        <v>1</v>
      </c>
      <c r="BV216" s="1">
        <f>VALUE(MID($CF$55,122,1))</f>
        <v>0</v>
      </c>
      <c r="BW216" s="1">
        <f>VALUE(MID($CF$55,121,1))</f>
        <v>0</v>
      </c>
      <c r="BX216" s="1">
        <f>VALUE(MID($CF$55,94,1))</f>
        <v>1</v>
      </c>
      <c r="BY216" s="1">
        <f>VALUE(MID($CF$55,93,1))</f>
        <v>0</v>
      </c>
      <c r="BZ216" s="1">
        <f>VALUE(MID($CF$55,20,1))</f>
        <v>0</v>
      </c>
      <c r="CA216" s="1">
        <f>VALUE(MID($CF$55,19,1))</f>
        <v>0</v>
      </c>
      <c r="CD216">
        <f t="shared" si="1046"/>
        <v>19</v>
      </c>
      <c r="CE216">
        <f t="shared" si="1050"/>
        <v>53</v>
      </c>
    </row>
    <row r="217" spans="40:83" ht="15.75" customHeight="1" thickTop="1" thickBot="1" x14ac:dyDescent="0.3">
      <c r="AN217">
        <f t="shared" si="1057"/>
        <v>39</v>
      </c>
      <c r="AO217">
        <v>1</v>
      </c>
      <c r="AQ217" s="1"/>
      <c r="AR217" s="1"/>
      <c r="AS217" s="1">
        <f>VALUE(MID($CF$55,1000+AO217,1))</f>
        <v>1</v>
      </c>
      <c r="AT217" s="1">
        <f>VALUE(MID($CF$55,999+AO217,1))</f>
        <v>1</v>
      </c>
      <c r="AU217" s="1">
        <f>VALUE(MID($CF$55,999,1))</f>
        <v>1</v>
      </c>
      <c r="AV217" s="1">
        <f t="shared" si="1055"/>
        <v>0</v>
      </c>
      <c r="AW217" s="30">
        <v>1</v>
      </c>
      <c r="AX217" s="1">
        <f>VALUE(MID($CF$55,920+AO217,1))</f>
        <v>0</v>
      </c>
      <c r="AY217" s="1">
        <f>VALUE(MID($CF$55,919+AO217,1))</f>
        <v>0</v>
      </c>
      <c r="AZ217" s="1">
        <f t="shared" si="1030"/>
        <v>0</v>
      </c>
      <c r="BA217" s="1">
        <f t="shared" si="1031"/>
        <v>1</v>
      </c>
      <c r="BB217" s="1">
        <f t="shared" si="1032"/>
        <v>0</v>
      </c>
      <c r="BC217" s="1">
        <f t="shared" si="1033"/>
        <v>0</v>
      </c>
      <c r="BD217" s="1">
        <f t="shared" si="1034"/>
        <v>0</v>
      </c>
      <c r="BE217" s="1">
        <f t="shared" si="1035"/>
        <v>1</v>
      </c>
      <c r="BF217" s="1">
        <f t="shared" si="1036"/>
        <v>0</v>
      </c>
      <c r="BG217" s="1">
        <f t="shared" si="1037"/>
        <v>0</v>
      </c>
      <c r="BH217" s="1">
        <f t="shared" si="1038"/>
        <v>0</v>
      </c>
      <c r="BI217" s="1">
        <f t="shared" si="1039"/>
        <v>1</v>
      </c>
      <c r="BJ217" s="1">
        <f t="shared" si="1040"/>
        <v>0</v>
      </c>
      <c r="BK217" s="1">
        <f t="shared" si="1041"/>
        <v>0</v>
      </c>
      <c r="BL217" s="1">
        <f t="shared" si="1042"/>
        <v>0</v>
      </c>
      <c r="BM217" s="1">
        <f t="shared" si="1043"/>
        <v>1</v>
      </c>
      <c r="BN217" s="1">
        <f t="shared" si="1044"/>
        <v>0</v>
      </c>
      <c r="BO217" s="1">
        <f t="shared" si="1045"/>
        <v>0</v>
      </c>
      <c r="BP217" s="1">
        <f>VALUE(MID($CF$55,327,1))</f>
        <v>0</v>
      </c>
      <c r="BQ217" s="1">
        <f>VALUE(MID($CF$55,326,1))</f>
        <v>1</v>
      </c>
      <c r="BR217" s="1">
        <f>VALUE(MID($CF$55,217,1))</f>
        <v>0</v>
      </c>
      <c r="BS217" s="16">
        <v>1</v>
      </c>
      <c r="BT217" s="17">
        <v>1</v>
      </c>
      <c r="BU217" s="17">
        <v>1</v>
      </c>
      <c r="BV217" s="17">
        <v>1</v>
      </c>
      <c r="BW217" s="18">
        <v>1</v>
      </c>
      <c r="BX217" s="1">
        <f>VALUE(MID($CF$55,96,1))</f>
        <v>0</v>
      </c>
      <c r="BY217" s="1">
        <f>VALUE(MID($CF$55,95,1))</f>
        <v>1</v>
      </c>
      <c r="BZ217" s="1">
        <f>VALUE(MID($CF$55,18,1))</f>
        <v>0</v>
      </c>
      <c r="CA217" s="1">
        <f>VALUE(MID($CF$55,17,1))</f>
        <v>1</v>
      </c>
      <c r="CD217">
        <f t="shared" si="1046"/>
        <v>17</v>
      </c>
      <c r="CE217">
        <f t="shared" si="1050"/>
        <v>55</v>
      </c>
    </row>
    <row r="218" spans="40:83" ht="15.75" customHeight="1" thickTop="1" thickBot="1" x14ac:dyDescent="0.3">
      <c r="AQ218" s="16">
        <v>0</v>
      </c>
      <c r="AR218" s="17">
        <v>0</v>
      </c>
      <c r="AS218" s="17">
        <v>0</v>
      </c>
      <c r="AT218" s="17">
        <v>0</v>
      </c>
      <c r="AU218" s="17">
        <v>0</v>
      </c>
      <c r="AV218" s="17">
        <v>0</v>
      </c>
      <c r="AW218" s="17">
        <v>0</v>
      </c>
      <c r="AX218" s="17">
        <v>0</v>
      </c>
      <c r="AY218" s="28">
        <v>1</v>
      </c>
      <c r="AZ218" s="1">
        <f t="shared" si="1030"/>
        <v>0</v>
      </c>
      <c r="BA218" s="1">
        <f t="shared" si="1031"/>
        <v>1</v>
      </c>
      <c r="BB218" s="1">
        <f t="shared" si="1032"/>
        <v>0</v>
      </c>
      <c r="BC218" s="1">
        <f t="shared" si="1033"/>
        <v>1</v>
      </c>
      <c r="BD218" s="1">
        <f t="shared" si="1034"/>
        <v>0</v>
      </c>
      <c r="BE218" s="1">
        <f t="shared" si="1035"/>
        <v>0</v>
      </c>
      <c r="BF218" s="1">
        <f t="shared" si="1036"/>
        <v>0</v>
      </c>
      <c r="BG218" s="1">
        <f t="shared" si="1037"/>
        <v>1</v>
      </c>
      <c r="BH218" s="1">
        <f t="shared" si="1038"/>
        <v>0</v>
      </c>
      <c r="BI218" s="1">
        <f t="shared" si="1039"/>
        <v>0</v>
      </c>
      <c r="BJ218" s="1">
        <f t="shared" si="1040"/>
        <v>0</v>
      </c>
      <c r="BK218" s="1">
        <f t="shared" si="1041"/>
        <v>1</v>
      </c>
      <c r="BL218" s="1">
        <f t="shared" si="1042"/>
        <v>0</v>
      </c>
      <c r="BM218" s="1">
        <f t="shared" si="1043"/>
        <v>0</v>
      </c>
      <c r="BN218" s="1">
        <f t="shared" si="1044"/>
        <v>0</v>
      </c>
      <c r="BO218" s="1">
        <f t="shared" si="1045"/>
        <v>1</v>
      </c>
      <c r="BP218" s="1">
        <f>VALUE(MID($CF$55,329,1))</f>
        <v>0</v>
      </c>
      <c r="BQ218" s="1">
        <f>VALUE(MID($CF$55,328,1))</f>
        <v>0</v>
      </c>
      <c r="BR218" s="1">
        <f>VALUE(MID($CF$55,216,1))</f>
        <v>0</v>
      </c>
      <c r="BS218" s="19">
        <v>1</v>
      </c>
      <c r="BT218" s="1">
        <v>0</v>
      </c>
      <c r="BU218" s="1">
        <v>0</v>
      </c>
      <c r="BV218" s="1">
        <v>0</v>
      </c>
      <c r="BW218" s="20">
        <v>1</v>
      </c>
      <c r="BX218" s="1">
        <f>VALUE(MID($CF$55,98,1))</f>
        <v>1</v>
      </c>
      <c r="BY218" s="1">
        <f>VALUE(MID($CF$55,97,1))</f>
        <v>1</v>
      </c>
      <c r="BZ218" s="1">
        <f>VALUE(MID($CF$55,16,1))</f>
        <v>0</v>
      </c>
      <c r="CA218" s="1">
        <f>VALUE(MID($CF$55,15,1))</f>
        <v>0</v>
      </c>
      <c r="CD218">
        <f t="shared" si="1046"/>
        <v>15</v>
      </c>
      <c r="CE218">
        <f t="shared" si="1050"/>
        <v>57</v>
      </c>
    </row>
    <row r="219" spans="40:83" ht="15.75" customHeight="1" thickTop="1" x14ac:dyDescent="0.25">
      <c r="AQ219" s="19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0</v>
      </c>
      <c r="AY219" s="20">
        <v>0</v>
      </c>
      <c r="AZ219" s="1">
        <f t="shared" si="1030"/>
        <v>1</v>
      </c>
      <c r="BA219" s="1">
        <f t="shared" si="1031"/>
        <v>1</v>
      </c>
      <c r="BB219" s="1">
        <f t="shared" si="1032"/>
        <v>1</v>
      </c>
      <c r="BC219" s="1">
        <f t="shared" si="1033"/>
        <v>0</v>
      </c>
      <c r="BD219" s="1">
        <f t="shared" si="1034"/>
        <v>0</v>
      </c>
      <c r="BE219" s="1">
        <f t="shared" si="1035"/>
        <v>0</v>
      </c>
      <c r="BF219" s="1">
        <f t="shared" si="1036"/>
        <v>1</v>
      </c>
      <c r="BG219" s="1">
        <f t="shared" si="1037"/>
        <v>0</v>
      </c>
      <c r="BH219" s="1">
        <f t="shared" si="1038"/>
        <v>0</v>
      </c>
      <c r="BI219" s="1">
        <f t="shared" si="1039"/>
        <v>0</v>
      </c>
      <c r="BJ219" s="1">
        <f t="shared" si="1040"/>
        <v>1</v>
      </c>
      <c r="BK219" s="1">
        <f t="shared" si="1041"/>
        <v>0</v>
      </c>
      <c r="BL219" s="1">
        <f t="shared" si="1042"/>
        <v>0</v>
      </c>
      <c r="BM219" s="1">
        <f t="shared" si="1043"/>
        <v>0</v>
      </c>
      <c r="BN219" s="1">
        <f t="shared" si="1044"/>
        <v>1</v>
      </c>
      <c r="BO219" s="1">
        <f t="shared" si="1045"/>
        <v>0</v>
      </c>
      <c r="BP219" s="1">
        <f>VALUE(MID($CF$55,331,1))</f>
        <v>0</v>
      </c>
      <c r="BQ219" s="1">
        <f>VALUE(MID($CF$55,330,1))</f>
        <v>0</v>
      </c>
      <c r="BR219" s="1">
        <f>VALUE(MID($CF$55,215,1))</f>
        <v>0</v>
      </c>
      <c r="BS219" s="19">
        <v>1</v>
      </c>
      <c r="BT219" s="1">
        <v>0</v>
      </c>
      <c r="BU219" s="1">
        <v>1</v>
      </c>
      <c r="BV219" s="1">
        <v>0</v>
      </c>
      <c r="BW219" s="20">
        <v>1</v>
      </c>
      <c r="BX219" s="1">
        <f>VALUE(MID($CF$55,100,1))</f>
        <v>1</v>
      </c>
      <c r="BY219" s="1">
        <f>VALUE(MID($CF$55,99,1))</f>
        <v>1</v>
      </c>
      <c r="BZ219" s="1">
        <f>VALUE(MID($CF$55,14,1))</f>
        <v>1</v>
      </c>
      <c r="CA219" s="1">
        <f>VALUE(MID($CF$55,13,1))</f>
        <v>0</v>
      </c>
      <c r="CD219">
        <f t="shared" si="1046"/>
        <v>13</v>
      </c>
      <c r="CE219">
        <f t="shared" si="1050"/>
        <v>59</v>
      </c>
    </row>
    <row r="220" spans="40:83" ht="15.75" customHeight="1" x14ac:dyDescent="0.25">
      <c r="AQ220" s="19">
        <v>1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1</v>
      </c>
      <c r="AX220" s="1">
        <v>0</v>
      </c>
      <c r="AY220" s="20">
        <v>0</v>
      </c>
      <c r="AZ220" s="1">
        <f t="shared" si="1030"/>
        <v>0</v>
      </c>
      <c r="BA220" s="1">
        <f t="shared" si="1031"/>
        <v>0</v>
      </c>
      <c r="BB220" s="1">
        <f t="shared" si="1032"/>
        <v>1</v>
      </c>
      <c r="BC220" s="1">
        <f t="shared" si="1033"/>
        <v>1</v>
      </c>
      <c r="BD220" s="1">
        <f t="shared" si="1034"/>
        <v>0</v>
      </c>
      <c r="BE220" s="1">
        <f t="shared" si="1035"/>
        <v>1</v>
      </c>
      <c r="BF220" s="1">
        <f t="shared" si="1036"/>
        <v>1</v>
      </c>
      <c r="BG220" s="1">
        <f t="shared" si="1037"/>
        <v>1</v>
      </c>
      <c r="BH220" s="1">
        <f t="shared" si="1038"/>
        <v>0</v>
      </c>
      <c r="BI220" s="1">
        <f t="shared" si="1039"/>
        <v>1</v>
      </c>
      <c r="BJ220" s="1">
        <f t="shared" si="1040"/>
        <v>1</v>
      </c>
      <c r="BK220" s="1">
        <f t="shared" si="1041"/>
        <v>1</v>
      </c>
      <c r="BL220" s="1">
        <f t="shared" si="1042"/>
        <v>0</v>
      </c>
      <c r="BM220" s="1">
        <f t="shared" si="1043"/>
        <v>1</v>
      </c>
      <c r="BN220" s="1">
        <f t="shared" si="1044"/>
        <v>1</v>
      </c>
      <c r="BO220" s="1">
        <f t="shared" si="1045"/>
        <v>1</v>
      </c>
      <c r="BP220" s="1">
        <f>VALUE(MID($CF$55,333,1))</f>
        <v>0</v>
      </c>
      <c r="BQ220" s="1">
        <f>VALUE(MID($CF$55,332,1))</f>
        <v>1</v>
      </c>
      <c r="BR220" s="1">
        <f>VALUE(MID($CF$55,214,1))</f>
        <v>1</v>
      </c>
      <c r="BS220" s="19">
        <v>1</v>
      </c>
      <c r="BT220" s="1">
        <v>0</v>
      </c>
      <c r="BU220" s="1">
        <v>0</v>
      </c>
      <c r="BV220" s="1">
        <v>0</v>
      </c>
      <c r="BW220" s="20">
        <v>1</v>
      </c>
      <c r="BX220" s="1">
        <f>VALUE(MID($CF$55,102,1))</f>
        <v>1</v>
      </c>
      <c r="BY220" s="1">
        <f>VALUE(MID($CF$55,101,1))</f>
        <v>0</v>
      </c>
      <c r="BZ220" s="1">
        <f>VALUE(MID($CF$55,12,1))</f>
        <v>0</v>
      </c>
      <c r="CA220" s="1">
        <f>VALUE(MID($CF$55,11,1))</f>
        <v>1</v>
      </c>
      <c r="CD220">
        <f t="shared" si="1046"/>
        <v>11</v>
      </c>
      <c r="CE220">
        <f t="shared" si="1050"/>
        <v>61</v>
      </c>
    </row>
    <row r="221" spans="40:83" ht="15.75" customHeight="1" thickBot="1" x14ac:dyDescent="0.3">
      <c r="AQ221" s="19">
        <v>1</v>
      </c>
      <c r="AR221" s="1">
        <v>0</v>
      </c>
      <c r="AS221" s="1">
        <v>1</v>
      </c>
      <c r="AT221" s="1">
        <v>1</v>
      </c>
      <c r="AU221" s="1">
        <v>1</v>
      </c>
      <c r="AV221" s="1">
        <v>0</v>
      </c>
      <c r="AW221" s="1">
        <v>1</v>
      </c>
      <c r="AX221" s="1">
        <v>0</v>
      </c>
      <c r="AY221" s="20">
        <v>0</v>
      </c>
      <c r="AZ221" s="1">
        <f t="shared" si="1030"/>
        <v>1</v>
      </c>
      <c r="BA221" s="1">
        <f t="shared" si="1031"/>
        <v>1</v>
      </c>
      <c r="BB221" s="1">
        <f t="shared" si="1032"/>
        <v>1</v>
      </c>
      <c r="BC221" s="1">
        <f t="shared" si="1033"/>
        <v>1</v>
      </c>
      <c r="BD221" s="1">
        <f t="shared" si="1034"/>
        <v>0</v>
      </c>
      <c r="BE221" s="1">
        <f t="shared" si="1035"/>
        <v>0</v>
      </c>
      <c r="BF221" s="1">
        <f t="shared" si="1036"/>
        <v>1</v>
      </c>
      <c r="BG221" s="1">
        <f t="shared" si="1037"/>
        <v>1</v>
      </c>
      <c r="BH221" s="1">
        <f t="shared" si="1038"/>
        <v>0</v>
      </c>
      <c r="BI221" s="1">
        <f t="shared" si="1039"/>
        <v>0</v>
      </c>
      <c r="BJ221" s="1">
        <f t="shared" si="1040"/>
        <v>1</v>
      </c>
      <c r="BK221" s="1">
        <f t="shared" si="1041"/>
        <v>1</v>
      </c>
      <c r="BL221" s="1">
        <f t="shared" si="1042"/>
        <v>0</v>
      </c>
      <c r="BM221" s="1">
        <f t="shared" si="1043"/>
        <v>0</v>
      </c>
      <c r="BN221" s="1">
        <f t="shared" si="1044"/>
        <v>1</v>
      </c>
      <c r="BO221" s="1">
        <f t="shared" si="1045"/>
        <v>1</v>
      </c>
      <c r="BP221" s="1">
        <f>VALUE(MID($CF$55,335,1))</f>
        <v>0</v>
      </c>
      <c r="BQ221" s="1">
        <f>VALUE(MID($CF$55,334,1))</f>
        <v>0</v>
      </c>
      <c r="BR221" s="1">
        <f>VALUE(MID($CF$55,213,1))</f>
        <v>1</v>
      </c>
      <c r="BS221" s="21">
        <v>1</v>
      </c>
      <c r="BT221" s="22">
        <v>1</v>
      </c>
      <c r="BU221" s="22">
        <v>1</v>
      </c>
      <c r="BV221" s="22">
        <v>1</v>
      </c>
      <c r="BW221" s="23">
        <v>1</v>
      </c>
      <c r="BX221" s="1">
        <f>VALUE(MID($CF$55,104,1))</f>
        <v>0</v>
      </c>
      <c r="BY221" s="1">
        <f>VALUE(MID($CF$55,103,1))</f>
        <v>1</v>
      </c>
      <c r="BZ221" s="1">
        <f>VALUE(MID($CF$55,10,1))</f>
        <v>1</v>
      </c>
      <c r="CA221" s="1">
        <f>VALUE(MID($CF$55,9,1))</f>
        <v>1</v>
      </c>
      <c r="CD221">
        <f t="shared" si="1046"/>
        <v>9</v>
      </c>
      <c r="CE221">
        <f t="shared" si="1050"/>
        <v>63</v>
      </c>
    </row>
    <row r="222" spans="40:83" ht="15.75" customHeight="1" thickTop="1" x14ac:dyDescent="0.25">
      <c r="AQ222" s="19">
        <v>1</v>
      </c>
      <c r="AR222" s="1">
        <v>0</v>
      </c>
      <c r="AS222" s="1">
        <v>1</v>
      </c>
      <c r="AT222" s="1">
        <v>1</v>
      </c>
      <c r="AU222" s="1">
        <v>1</v>
      </c>
      <c r="AV222" s="1">
        <v>0</v>
      </c>
      <c r="AW222" s="1">
        <v>1</v>
      </c>
      <c r="AX222" s="1">
        <v>0</v>
      </c>
      <c r="AY222" s="20">
        <v>0</v>
      </c>
      <c r="AZ222" s="1">
        <f t="shared" si="1030"/>
        <v>1</v>
      </c>
      <c r="BA222" s="1">
        <f t="shared" si="1031"/>
        <v>0</v>
      </c>
      <c r="BB222" s="1">
        <f t="shared" si="1032"/>
        <v>0</v>
      </c>
      <c r="BC222" s="1">
        <f t="shared" si="1033"/>
        <v>0</v>
      </c>
      <c r="BD222" s="1">
        <f t="shared" si="1034"/>
        <v>1</v>
      </c>
      <c r="BE222" s="1">
        <f t="shared" si="1035"/>
        <v>1</v>
      </c>
      <c r="BF222" s="1">
        <f t="shared" si="1036"/>
        <v>0</v>
      </c>
      <c r="BG222" s="1">
        <f t="shared" si="1037"/>
        <v>0</v>
      </c>
      <c r="BH222" s="1">
        <f t="shared" si="1038"/>
        <v>1</v>
      </c>
      <c r="BI222" s="1">
        <f t="shared" si="1039"/>
        <v>1</v>
      </c>
      <c r="BJ222" s="1">
        <f t="shared" si="1040"/>
        <v>0</v>
      </c>
      <c r="BK222" s="1">
        <f t="shared" si="1041"/>
        <v>0</v>
      </c>
      <c r="BL222" s="1">
        <f t="shared" si="1042"/>
        <v>1</v>
      </c>
      <c r="BM222" s="1">
        <f t="shared" si="1043"/>
        <v>1</v>
      </c>
      <c r="BN222" s="1">
        <f t="shared" si="1044"/>
        <v>0</v>
      </c>
      <c r="BO222" s="1">
        <f t="shared" si="1045"/>
        <v>0</v>
      </c>
      <c r="BP222" s="1">
        <f>VALUE(MID($CF$55,337,1))</f>
        <v>1</v>
      </c>
      <c r="BQ222" s="1">
        <f>VALUE(MID($CF$55,336,1))</f>
        <v>1</v>
      </c>
      <c r="BR222" s="1">
        <f>VALUE(MID($CF$55,212,1))</f>
        <v>0</v>
      </c>
      <c r="BS222" s="1">
        <f>VALUE(MID($CF$55,211,1))</f>
        <v>1</v>
      </c>
      <c r="BT222" s="1">
        <f>VALUE(MID($CF$55,198,1))</f>
        <v>1</v>
      </c>
      <c r="BU222" s="1">
        <f>VALUE(MID($CF$55,197,1))</f>
        <v>1</v>
      </c>
      <c r="BV222" s="1">
        <f>VALUE(MID($CF$55,120,1))</f>
        <v>0</v>
      </c>
      <c r="BW222" s="1">
        <f>VALUE(MID($CF$55,119,1))</f>
        <v>1</v>
      </c>
      <c r="BX222" s="1">
        <f>VALUE(MID($CF$55,106,1))</f>
        <v>0</v>
      </c>
      <c r="BY222" s="1">
        <f>VALUE(MID($CF$55,105,1))</f>
        <v>1</v>
      </c>
      <c r="BZ222" s="1">
        <f>VALUE(MID($CF$55,8,1))</f>
        <v>0</v>
      </c>
      <c r="CA222" s="1">
        <f>VALUE(MID($CF$55,7,1))</f>
        <v>0</v>
      </c>
      <c r="CD222">
        <f t="shared" si="1046"/>
        <v>7</v>
      </c>
      <c r="CE222">
        <f t="shared" si="1050"/>
        <v>65</v>
      </c>
    </row>
    <row r="223" spans="40:83" ht="15.75" customHeight="1" x14ac:dyDescent="0.25">
      <c r="AQ223" s="19">
        <v>1</v>
      </c>
      <c r="AR223" s="1">
        <v>0</v>
      </c>
      <c r="AS223" s="1">
        <v>1</v>
      </c>
      <c r="AT223" s="1">
        <v>1</v>
      </c>
      <c r="AU223" s="1">
        <v>1</v>
      </c>
      <c r="AV223" s="1">
        <v>0</v>
      </c>
      <c r="AW223" s="1">
        <v>1</v>
      </c>
      <c r="AX223" s="1">
        <v>0</v>
      </c>
      <c r="AY223" s="20">
        <v>0</v>
      </c>
      <c r="AZ223" s="1">
        <f t="shared" si="1030"/>
        <v>1</v>
      </c>
      <c r="BA223" s="1">
        <f t="shared" si="1031"/>
        <v>0</v>
      </c>
      <c r="BB223" s="1">
        <f t="shared" si="1032"/>
        <v>0</v>
      </c>
      <c r="BC223" s="1">
        <f t="shared" si="1033"/>
        <v>1</v>
      </c>
      <c r="BD223" s="1">
        <f t="shared" si="1034"/>
        <v>1</v>
      </c>
      <c r="BE223" s="1">
        <f t="shared" si="1035"/>
        <v>1</v>
      </c>
      <c r="BF223" s="1">
        <f t="shared" si="1036"/>
        <v>0</v>
      </c>
      <c r="BG223" s="1">
        <f t="shared" si="1037"/>
        <v>1</v>
      </c>
      <c r="BH223" s="1">
        <f t="shared" si="1038"/>
        <v>1</v>
      </c>
      <c r="BI223" s="1">
        <f t="shared" si="1039"/>
        <v>1</v>
      </c>
      <c r="BJ223" s="1">
        <f t="shared" si="1040"/>
        <v>0</v>
      </c>
      <c r="BK223" s="1">
        <f t="shared" si="1041"/>
        <v>1</v>
      </c>
      <c r="BL223" s="1">
        <f t="shared" si="1042"/>
        <v>1</v>
      </c>
      <c r="BM223" s="1">
        <f t="shared" si="1043"/>
        <v>1</v>
      </c>
      <c r="BN223" s="1">
        <f t="shared" si="1044"/>
        <v>0</v>
      </c>
      <c r="BO223" s="1">
        <f t="shared" si="1045"/>
        <v>1</v>
      </c>
      <c r="BP223" s="1">
        <f>VALUE(MID($CF$55,339,1))</f>
        <v>1</v>
      </c>
      <c r="BQ223" s="1">
        <f>VALUE(MID($CF$55,338,1))</f>
        <v>1</v>
      </c>
      <c r="BR223" s="1">
        <f>VALUE(MID($CF$55,210,1))</f>
        <v>1</v>
      </c>
      <c r="BS223" s="1">
        <f>VALUE(MID($CF$55,209,1))</f>
        <v>1</v>
      </c>
      <c r="BT223" s="1">
        <f>VALUE(MID($CF$55,200,1))</f>
        <v>0</v>
      </c>
      <c r="BU223" s="1">
        <f>VALUE(MID($CF$55,199,1))</f>
        <v>0</v>
      </c>
      <c r="BV223" s="1">
        <f>VALUE(MID($CF$55,118,1))</f>
        <v>0</v>
      </c>
      <c r="BW223" s="1">
        <f>VALUE(MID($CF$55,117,1))</f>
        <v>0</v>
      </c>
      <c r="BX223" s="1">
        <f>VALUE(MID($CF$55,108,1))</f>
        <v>1</v>
      </c>
      <c r="BY223" s="1">
        <f>VALUE(MID($CF$55,107,1))</f>
        <v>0</v>
      </c>
      <c r="BZ223" s="1">
        <f>VALUE(MID($CF$55,6,1))</f>
        <v>0</v>
      </c>
      <c r="CA223" s="1">
        <f>VALUE(MID($CF$55,5,1))</f>
        <v>0</v>
      </c>
      <c r="CD223">
        <f t="shared" si="1046"/>
        <v>5</v>
      </c>
      <c r="CE223">
        <f t="shared" si="1050"/>
        <v>67</v>
      </c>
    </row>
    <row r="224" spans="40:83" ht="15.75" customHeight="1" x14ac:dyDescent="0.25">
      <c r="AQ224" s="19">
        <v>1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1</v>
      </c>
      <c r="AX224" s="1">
        <v>0</v>
      </c>
      <c r="AY224" s="20">
        <v>0</v>
      </c>
      <c r="AZ224" s="1">
        <f t="shared" si="1030"/>
        <v>0</v>
      </c>
      <c r="BA224" s="1">
        <f t="shared" si="1031"/>
        <v>0</v>
      </c>
      <c r="BB224" s="1">
        <f t="shared" si="1032"/>
        <v>0</v>
      </c>
      <c r="BC224" s="1">
        <f t="shared" si="1033"/>
        <v>0</v>
      </c>
      <c r="BD224" s="1">
        <f t="shared" si="1034"/>
        <v>1</v>
      </c>
      <c r="BE224" s="1">
        <f t="shared" si="1035"/>
        <v>0</v>
      </c>
      <c r="BF224" s="1">
        <f t="shared" si="1036"/>
        <v>0</v>
      </c>
      <c r="BG224" s="1">
        <f t="shared" si="1037"/>
        <v>0</v>
      </c>
      <c r="BH224" s="1">
        <f t="shared" si="1038"/>
        <v>1</v>
      </c>
      <c r="BI224" s="1">
        <f t="shared" si="1039"/>
        <v>0</v>
      </c>
      <c r="BJ224" s="1">
        <f t="shared" si="1040"/>
        <v>0</v>
      </c>
      <c r="BK224" s="1">
        <f t="shared" si="1041"/>
        <v>0</v>
      </c>
      <c r="BL224" s="1">
        <f t="shared" si="1042"/>
        <v>1</v>
      </c>
      <c r="BM224" s="1">
        <f t="shared" si="1043"/>
        <v>0</v>
      </c>
      <c r="BN224" s="1">
        <f t="shared" si="1044"/>
        <v>0</v>
      </c>
      <c r="BO224" s="1">
        <f t="shared" si="1045"/>
        <v>0</v>
      </c>
      <c r="BP224" s="1">
        <f>VALUE(MID($CF$55,341,1))</f>
        <v>1</v>
      </c>
      <c r="BQ224" s="1">
        <f>VALUE(MID($CF$55,340,1))</f>
        <v>0</v>
      </c>
      <c r="BR224" s="1">
        <f>VALUE(MID($CF$55,208,1))</f>
        <v>1</v>
      </c>
      <c r="BS224" s="1">
        <f>VALUE(MID($CF$55,207,1))</f>
        <v>0</v>
      </c>
      <c r="BT224" s="1">
        <f>VALUE(MID($CF$55,202,1))</f>
        <v>0</v>
      </c>
      <c r="BU224" s="1">
        <f>VALUE(MID($CF$55,201,1))</f>
        <v>0</v>
      </c>
      <c r="BV224" s="1">
        <f>VALUE(MID($CF$55,116,1))</f>
        <v>0</v>
      </c>
      <c r="BW224" s="1">
        <f>VALUE(MID($CF$55,115,1))</f>
        <v>1</v>
      </c>
      <c r="BX224" s="1">
        <f>VALUE(MID($CF$55,110,1))</f>
        <v>1</v>
      </c>
      <c r="BY224" s="1">
        <f>VALUE(MID($CF$55,109,1))</f>
        <v>0</v>
      </c>
      <c r="BZ224" s="1">
        <f>VALUE(MID($CF$55,4,1))</f>
        <v>0</v>
      </c>
      <c r="CA224" s="1">
        <f>VALUE(MID($CF$55,3,1))</f>
        <v>0</v>
      </c>
      <c r="CD224">
        <f>CD225+2</f>
        <v>3</v>
      </c>
      <c r="CE224">
        <f t="shared" si="1050"/>
        <v>69</v>
      </c>
    </row>
    <row r="225" spans="39:345" ht="15.75" customHeight="1" thickBot="1" x14ac:dyDescent="0.3">
      <c r="AQ225" s="21">
        <v>1</v>
      </c>
      <c r="AR225" s="22">
        <v>1</v>
      </c>
      <c r="AS225" s="22">
        <v>1</v>
      </c>
      <c r="AT225" s="22">
        <v>1</v>
      </c>
      <c r="AU225" s="22">
        <v>1</v>
      </c>
      <c r="AV225" s="22">
        <v>1</v>
      </c>
      <c r="AW225" s="22">
        <v>1</v>
      </c>
      <c r="AX225" s="22">
        <v>0</v>
      </c>
      <c r="AY225" s="23">
        <v>0</v>
      </c>
      <c r="AZ225" s="1">
        <f>VALUE(MID($CF$55,919,1))</f>
        <v>0</v>
      </c>
      <c r="BA225" s="1">
        <f t="shared" si="1031"/>
        <v>1</v>
      </c>
      <c r="BB225" s="1">
        <f>VALUE(MID($CF$55,776+CD225,1))</f>
        <v>0</v>
      </c>
      <c r="BC225" s="1">
        <f>VALUE(MID($CF$55,775+CD225,1))</f>
        <v>0</v>
      </c>
      <c r="BD225" s="1">
        <f>VALUE(MID($CF$55,775,1))</f>
        <v>0</v>
      </c>
      <c r="BE225" s="1">
        <f t="shared" si="1035"/>
        <v>1</v>
      </c>
      <c r="BF225" s="1">
        <f>VALUE(MID($CF$55,632+CD225,1))</f>
        <v>0</v>
      </c>
      <c r="BG225" s="1">
        <f>VALUE(MID($CF$55,631+CD225,1))</f>
        <v>0</v>
      </c>
      <c r="BH225" s="1">
        <f>VALUE(MID($CF$55,631,1))</f>
        <v>0</v>
      </c>
      <c r="BI225" s="1">
        <f t="shared" si="1039"/>
        <v>1</v>
      </c>
      <c r="BJ225" s="1">
        <f>VALUE(MID($CF$55,488+CD225,1))</f>
        <v>0</v>
      </c>
      <c r="BK225" s="1">
        <f>VALUE(MID($CF$55,487+CD225,1))</f>
        <v>0</v>
      </c>
      <c r="BL225" s="1">
        <f>VALUE(MID($CF$55,487,1))</f>
        <v>0</v>
      </c>
      <c r="BM225" s="1">
        <f>VALUE(MID($CF$55,486,1))</f>
        <v>1</v>
      </c>
      <c r="BN225" s="1">
        <f>VALUE(MID($CF$55,344+$CD225,1))</f>
        <v>0</v>
      </c>
      <c r="BO225" s="1">
        <f>VALUE(MID($CF$55,343+$CD225,1))</f>
        <v>0</v>
      </c>
      <c r="BP225" s="1">
        <f>VALUE(MID($CF$55,343,1))</f>
        <v>0</v>
      </c>
      <c r="BQ225" s="1">
        <f>VALUE(MID($CF$55,342,1))</f>
        <v>1</v>
      </c>
      <c r="BR225" s="1">
        <f>VALUE(MID($CF$55,206,1))</f>
        <v>0</v>
      </c>
      <c r="BS225" s="1">
        <f>VALUE(MID($CF$55,205,1))</f>
        <v>0</v>
      </c>
      <c r="BT225" s="1">
        <f>VALUE(MID($CF$55,204,1))</f>
        <v>1</v>
      </c>
      <c r="BU225" s="1">
        <f>VALUE(MID($CF$55,203,1))</f>
        <v>0</v>
      </c>
      <c r="BV225" s="1">
        <f>VALUE(MID($CF$55,114,1))</f>
        <v>1</v>
      </c>
      <c r="BW225" s="1">
        <f>VALUE(MID($CF$55,113,1))</f>
        <v>1</v>
      </c>
      <c r="BX225" s="1">
        <f>VALUE(MID($CF$55,112,1))</f>
        <v>0</v>
      </c>
      <c r="BY225" s="1">
        <f>VALUE(MID($CF$55,111,1))</f>
        <v>1</v>
      </c>
      <c r="BZ225" s="1">
        <f>VALUE(MID($CF$55,2,1))</f>
        <v>1</v>
      </c>
      <c r="CA225" s="1">
        <f>VALUE(MID($CF$55,1,1))</f>
        <v>0</v>
      </c>
      <c r="CD225">
        <v>1</v>
      </c>
      <c r="CE225">
        <f t="shared" si="1050"/>
        <v>71</v>
      </c>
    </row>
    <row r="226" spans="39:345" ht="15.75" thickTop="1" x14ac:dyDescent="0.25"/>
    <row r="228" spans="39:345" x14ac:dyDescent="0.25">
      <c r="AZ228">
        <f t="shared" ref="AZ228:BY228" si="1058">BA228+1</f>
        <v>27</v>
      </c>
      <c r="BA228">
        <f t="shared" si="1058"/>
        <v>26</v>
      </c>
      <c r="BB228">
        <f t="shared" si="1058"/>
        <v>25</v>
      </c>
      <c r="BC228">
        <f t="shared" si="1058"/>
        <v>24</v>
      </c>
      <c r="BD228">
        <f t="shared" si="1058"/>
        <v>23</v>
      </c>
      <c r="BE228">
        <f t="shared" si="1058"/>
        <v>22</v>
      </c>
      <c r="BF228">
        <f t="shared" si="1058"/>
        <v>21</v>
      </c>
      <c r="BG228">
        <f t="shared" si="1058"/>
        <v>20</v>
      </c>
      <c r="BH228">
        <f t="shared" si="1058"/>
        <v>19</v>
      </c>
      <c r="BI228">
        <f t="shared" si="1058"/>
        <v>18</v>
      </c>
      <c r="BJ228">
        <f t="shared" si="1058"/>
        <v>17</v>
      </c>
      <c r="BK228">
        <f t="shared" si="1058"/>
        <v>16</v>
      </c>
      <c r="BL228">
        <f t="shared" si="1058"/>
        <v>15</v>
      </c>
      <c r="BM228">
        <f t="shared" si="1058"/>
        <v>14</v>
      </c>
      <c r="BN228">
        <f t="shared" si="1058"/>
        <v>13</v>
      </c>
      <c r="BO228">
        <f t="shared" si="1058"/>
        <v>12</v>
      </c>
      <c r="BP228">
        <f t="shared" si="1058"/>
        <v>11</v>
      </c>
      <c r="BQ228">
        <f t="shared" si="1058"/>
        <v>10</v>
      </c>
      <c r="BR228">
        <f t="shared" si="1058"/>
        <v>9</v>
      </c>
      <c r="BS228">
        <f t="shared" si="1058"/>
        <v>8</v>
      </c>
      <c r="BT228">
        <f t="shared" si="1058"/>
        <v>7</v>
      </c>
      <c r="BU228">
        <f t="shared" si="1058"/>
        <v>6</v>
      </c>
      <c r="BV228">
        <f t="shared" si="1058"/>
        <v>5</v>
      </c>
      <c r="BW228">
        <f t="shared" si="1058"/>
        <v>4</v>
      </c>
      <c r="BX228">
        <f t="shared" si="1058"/>
        <v>3</v>
      </c>
      <c r="BY228">
        <f t="shared" si="1058"/>
        <v>2</v>
      </c>
      <c r="BZ228">
        <v>1</v>
      </c>
    </row>
    <row r="231" spans="39:345" x14ac:dyDescent="0.25">
      <c r="AM231" s="13" t="s">
        <v>354</v>
      </c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 s="12"/>
      <c r="GM231" s="12"/>
      <c r="GN231" s="12"/>
      <c r="GO231" s="12"/>
      <c r="GP231" s="12"/>
      <c r="GQ231" s="12"/>
      <c r="GR231" s="12"/>
      <c r="GS231" s="12"/>
      <c r="GT231" s="12"/>
      <c r="GU231" s="12"/>
      <c r="GV231" s="12"/>
      <c r="GW231" s="12"/>
      <c r="GX231" s="12"/>
      <c r="GY231" s="12"/>
      <c r="GZ231" s="12"/>
      <c r="HA231" s="12"/>
      <c r="HB231" s="12"/>
      <c r="HC231" s="12"/>
      <c r="HD231" s="12"/>
      <c r="HE231" s="12"/>
      <c r="HF231" s="12"/>
      <c r="HG231" s="12"/>
      <c r="HH231" s="12"/>
      <c r="HI231" s="12"/>
      <c r="HJ231" s="12"/>
      <c r="HK231" s="12"/>
      <c r="HL231" s="12"/>
      <c r="HM231" s="12"/>
      <c r="HN231" s="12"/>
      <c r="HO231" s="12"/>
      <c r="HP231" s="12"/>
      <c r="HQ231" s="12"/>
      <c r="HR231" s="12"/>
      <c r="HS231" s="12"/>
      <c r="HT231" s="12"/>
      <c r="HU231" s="12"/>
      <c r="HV231" s="12"/>
      <c r="HW231" s="12"/>
      <c r="HX231" s="12"/>
      <c r="HY231" s="12"/>
      <c r="HZ231" s="12"/>
      <c r="IA231" s="12"/>
      <c r="IB231" s="12"/>
      <c r="IC231" s="12"/>
      <c r="ID231" s="12"/>
      <c r="IE231" s="12"/>
      <c r="IF231" s="12"/>
      <c r="IG231" s="12"/>
      <c r="IH231" s="12"/>
      <c r="II231" s="12"/>
      <c r="IJ231" s="12"/>
      <c r="IK231" s="12"/>
      <c r="IL231" s="12"/>
      <c r="IM231" s="12"/>
      <c r="IN231" s="12"/>
      <c r="IO231" s="12"/>
      <c r="IP231" s="12"/>
      <c r="IQ231" s="12"/>
      <c r="IR231" s="12"/>
      <c r="IS231" s="12"/>
      <c r="IT231" s="12"/>
      <c r="IU231" s="12"/>
      <c r="IV231" s="12"/>
      <c r="IW231" s="12"/>
      <c r="IX231" s="12"/>
      <c r="IY231" s="12"/>
      <c r="IZ231" s="12"/>
      <c r="JA231" s="12"/>
      <c r="JB231" s="12"/>
      <c r="JC231" s="12"/>
      <c r="JD231" s="12"/>
      <c r="JE231" s="12"/>
      <c r="JF231" s="12"/>
      <c r="JG231" s="12"/>
      <c r="JH231" s="12"/>
      <c r="JI231" s="12"/>
      <c r="JJ231" s="12"/>
      <c r="JK231" s="12"/>
      <c r="JL231" s="12"/>
      <c r="JM231" s="12"/>
      <c r="JN231" s="12"/>
      <c r="JO231" s="12"/>
      <c r="JP231" s="12"/>
      <c r="JQ231" s="12"/>
      <c r="JR231" s="12"/>
      <c r="JS231" s="12"/>
      <c r="JT231" s="12"/>
      <c r="JU231" s="12"/>
      <c r="JV231" s="12"/>
      <c r="JW231" s="12"/>
      <c r="JX231" s="12"/>
      <c r="JY231" s="12"/>
      <c r="JZ231" s="12"/>
      <c r="KA231" s="12"/>
      <c r="KB231" s="12"/>
      <c r="KC231" s="12"/>
      <c r="KD231" s="12"/>
      <c r="KE231" s="12"/>
      <c r="KF231" s="12"/>
      <c r="KG231" s="12"/>
      <c r="KH231" s="12"/>
      <c r="KI231" s="12"/>
      <c r="KJ231" s="12"/>
      <c r="KK231" s="12"/>
      <c r="KL231" s="12"/>
      <c r="KM231" s="12"/>
      <c r="KN231" s="12"/>
      <c r="KO231" s="12"/>
      <c r="KP231" s="12"/>
      <c r="KQ231" s="12"/>
      <c r="KR231" s="12"/>
      <c r="KS231" s="12"/>
      <c r="KT231" s="12"/>
      <c r="KU231" s="12"/>
      <c r="KV231" s="12"/>
      <c r="KW231" s="12"/>
      <c r="KX231" s="12"/>
      <c r="KY231" s="12"/>
      <c r="KZ231" s="12"/>
      <c r="LA231" s="12"/>
      <c r="LB231" s="12"/>
      <c r="LC231" s="12"/>
      <c r="LD231" s="12"/>
      <c r="LE231" s="12"/>
      <c r="LF231" s="12"/>
      <c r="LG231" s="12"/>
      <c r="LH231" s="12"/>
      <c r="LI231" s="12"/>
      <c r="LJ231" s="12"/>
      <c r="LK231" s="12"/>
      <c r="LL231" s="12"/>
      <c r="LM231" s="12"/>
      <c r="LN231" s="12"/>
      <c r="LO231" s="12"/>
      <c r="LP231" s="12"/>
      <c r="LQ231" s="12"/>
      <c r="LR231" s="12"/>
      <c r="LS231" s="12"/>
      <c r="LT231" s="12"/>
      <c r="LU231" s="12"/>
      <c r="LV231" s="12"/>
      <c r="LW231" s="12"/>
      <c r="LX231" s="12"/>
      <c r="LY231" s="12"/>
      <c r="LZ231" s="12"/>
      <c r="MA231" s="12"/>
      <c r="MB231" s="12"/>
      <c r="MC231" s="12"/>
      <c r="MD231" s="12"/>
      <c r="ME231" s="12"/>
      <c r="MF231" s="12"/>
      <c r="MG231" s="12"/>
    </row>
    <row r="232" spans="39:345" x14ac:dyDescent="0.25">
      <c r="AM232" s="7">
        <v>0</v>
      </c>
      <c r="AN232" s="7" t="s">
        <v>428</v>
      </c>
      <c r="CE232" s="7" t="s">
        <v>429</v>
      </c>
    </row>
    <row r="233" spans="39:345" x14ac:dyDescent="0.25">
      <c r="AM233" s="8" t="s">
        <v>1</v>
      </c>
      <c r="AN233" s="7" t="s">
        <v>427</v>
      </c>
      <c r="AQ233">
        <v>1</v>
      </c>
      <c r="AR233">
        <f>AQ233+1</f>
        <v>2</v>
      </c>
      <c r="AS233">
        <f t="shared" ref="AS233:CA233" si="1059">AR233+1</f>
        <v>3</v>
      </c>
      <c r="AT233">
        <f t="shared" si="1059"/>
        <v>4</v>
      </c>
      <c r="AU233">
        <f t="shared" si="1059"/>
        <v>5</v>
      </c>
      <c r="AV233">
        <f t="shared" si="1059"/>
        <v>6</v>
      </c>
      <c r="AW233">
        <f t="shared" si="1059"/>
        <v>7</v>
      </c>
      <c r="AX233">
        <f t="shared" si="1059"/>
        <v>8</v>
      </c>
      <c r="AY233">
        <f t="shared" si="1059"/>
        <v>9</v>
      </c>
      <c r="AZ233">
        <f t="shared" si="1059"/>
        <v>10</v>
      </c>
      <c r="BA233">
        <f t="shared" si="1059"/>
        <v>11</v>
      </c>
      <c r="BB233">
        <f t="shared" si="1059"/>
        <v>12</v>
      </c>
      <c r="BC233">
        <f t="shared" si="1059"/>
        <v>13</v>
      </c>
      <c r="BD233">
        <f t="shared" si="1059"/>
        <v>14</v>
      </c>
      <c r="BE233">
        <f t="shared" si="1059"/>
        <v>15</v>
      </c>
      <c r="BF233">
        <f t="shared" si="1059"/>
        <v>16</v>
      </c>
      <c r="BG233">
        <f t="shared" si="1059"/>
        <v>17</v>
      </c>
      <c r="BH233">
        <f t="shared" si="1059"/>
        <v>18</v>
      </c>
      <c r="BI233">
        <f t="shared" si="1059"/>
        <v>19</v>
      </c>
      <c r="BJ233">
        <f t="shared" si="1059"/>
        <v>20</v>
      </c>
      <c r="BK233">
        <f t="shared" si="1059"/>
        <v>21</v>
      </c>
      <c r="BL233">
        <f t="shared" si="1059"/>
        <v>22</v>
      </c>
      <c r="BM233">
        <f t="shared" si="1059"/>
        <v>23</v>
      </c>
      <c r="BN233">
        <f t="shared" si="1059"/>
        <v>24</v>
      </c>
      <c r="BO233">
        <f t="shared" si="1059"/>
        <v>25</v>
      </c>
      <c r="BP233">
        <f t="shared" si="1059"/>
        <v>26</v>
      </c>
      <c r="BQ233">
        <f t="shared" si="1059"/>
        <v>27</v>
      </c>
      <c r="BR233">
        <f t="shared" si="1059"/>
        <v>28</v>
      </c>
      <c r="BS233">
        <f t="shared" si="1059"/>
        <v>29</v>
      </c>
      <c r="BT233">
        <f t="shared" si="1059"/>
        <v>30</v>
      </c>
      <c r="BU233">
        <f t="shared" si="1059"/>
        <v>31</v>
      </c>
      <c r="BV233">
        <f t="shared" si="1059"/>
        <v>32</v>
      </c>
      <c r="BW233">
        <f t="shared" si="1059"/>
        <v>33</v>
      </c>
      <c r="BX233">
        <f t="shared" si="1059"/>
        <v>34</v>
      </c>
      <c r="BY233">
        <f t="shared" si="1059"/>
        <v>35</v>
      </c>
      <c r="BZ233">
        <f t="shared" si="1059"/>
        <v>36</v>
      </c>
      <c r="CA233">
        <f t="shared" si="1059"/>
        <v>37</v>
      </c>
      <c r="CE233" s="14" t="str">
        <f>Capacity!AB3</f>
        <v>111011111000100</v>
      </c>
    </row>
    <row r="234" spans="39:345" ht="15.75" thickBot="1" x14ac:dyDescent="0.3"/>
    <row r="235" spans="39:345" ht="15.75" thickTop="1" x14ac:dyDescent="0.25">
      <c r="AM235">
        <v>1</v>
      </c>
      <c r="AQ235" s="16">
        <f t="shared" ref="AQ235:AX242" si="1060">AQ189</f>
        <v>1</v>
      </c>
      <c r="AR235" s="17">
        <f t="shared" si="1060"/>
        <v>1</v>
      </c>
      <c r="AS235" s="17">
        <f t="shared" si="1060"/>
        <v>1</v>
      </c>
      <c r="AT235" s="17">
        <f t="shared" si="1060"/>
        <v>1</v>
      </c>
      <c r="AU235" s="17">
        <f t="shared" si="1060"/>
        <v>1</v>
      </c>
      <c r="AV235" s="17">
        <f t="shared" si="1060"/>
        <v>1</v>
      </c>
      <c r="AW235" s="17">
        <f t="shared" si="1060"/>
        <v>1</v>
      </c>
      <c r="AX235" s="17">
        <f t="shared" si="1060"/>
        <v>0</v>
      </c>
      <c r="AY235" s="18">
        <f>VALUE(MID(CE233,15,1))</f>
        <v>0</v>
      </c>
      <c r="AZ235" s="1">
        <f t="shared" ref="AZ235" si="1061">IF(MOD($AM235+AZ$233,2)&lt;&gt;0,AZ189,1-AZ189)</f>
        <v>1</v>
      </c>
      <c r="BA235" s="1">
        <f t="shared" ref="BA235:BS235" si="1062">IF(MOD($AM235+BA$233,2)&lt;&gt;0,BA189,1-BA189)</f>
        <v>0</v>
      </c>
      <c r="BB235" s="1">
        <f t="shared" si="1062"/>
        <v>0</v>
      </c>
      <c r="BC235" s="1">
        <f t="shared" si="1062"/>
        <v>1</v>
      </c>
      <c r="BD235" s="1">
        <f t="shared" si="1062"/>
        <v>1</v>
      </c>
      <c r="BE235" s="1">
        <f t="shared" si="1062"/>
        <v>0</v>
      </c>
      <c r="BF235" s="1">
        <f t="shared" si="1062"/>
        <v>0</v>
      </c>
      <c r="BG235" s="1">
        <f t="shared" si="1062"/>
        <v>1</v>
      </c>
      <c r="BH235" s="1">
        <f t="shared" si="1062"/>
        <v>1</v>
      </c>
      <c r="BI235" s="1">
        <f t="shared" si="1062"/>
        <v>0</v>
      </c>
      <c r="BJ235" s="1">
        <f t="shared" si="1062"/>
        <v>0</v>
      </c>
      <c r="BK235" s="1">
        <f t="shared" si="1062"/>
        <v>1</v>
      </c>
      <c r="BL235" s="1">
        <f t="shared" si="1062"/>
        <v>1</v>
      </c>
      <c r="BM235" s="1">
        <f t="shared" si="1062"/>
        <v>0</v>
      </c>
      <c r="BN235" s="1">
        <f t="shared" si="1062"/>
        <v>0</v>
      </c>
      <c r="BO235" s="1">
        <f t="shared" si="1062"/>
        <v>1</v>
      </c>
      <c r="BP235" s="1">
        <f t="shared" si="1062"/>
        <v>1</v>
      </c>
      <c r="BQ235" s="1">
        <f t="shared" si="1062"/>
        <v>0</v>
      </c>
      <c r="BR235" s="1">
        <f t="shared" si="1062"/>
        <v>0</v>
      </c>
      <c r="BS235" s="1">
        <f t="shared" si="1062"/>
        <v>1</v>
      </c>
      <c r="BT235" s="16">
        <f t="shared" ref="BT235:CA242" si="1063">BT189</f>
        <v>0</v>
      </c>
      <c r="BU235" s="17">
        <f t="shared" si="1063"/>
        <v>1</v>
      </c>
      <c r="BV235" s="17">
        <f t="shared" si="1063"/>
        <v>1</v>
      </c>
      <c r="BW235" s="17">
        <f t="shared" si="1063"/>
        <v>1</v>
      </c>
      <c r="BX235" s="17">
        <f t="shared" si="1063"/>
        <v>1</v>
      </c>
      <c r="BY235" s="17">
        <f t="shared" si="1063"/>
        <v>1</v>
      </c>
      <c r="BZ235" s="17">
        <f t="shared" si="1063"/>
        <v>1</v>
      </c>
      <c r="CA235" s="18">
        <f t="shared" si="1063"/>
        <v>1</v>
      </c>
    </row>
    <row r="236" spans="39:345" x14ac:dyDescent="0.25">
      <c r="AM236">
        <f>AM235+1</f>
        <v>2</v>
      </c>
      <c r="AQ236" s="19">
        <f t="shared" si="1060"/>
        <v>1</v>
      </c>
      <c r="AR236" s="1">
        <f t="shared" si="1060"/>
        <v>0</v>
      </c>
      <c r="AS236" s="1">
        <f t="shared" si="1060"/>
        <v>0</v>
      </c>
      <c r="AT236" s="1">
        <f t="shared" si="1060"/>
        <v>0</v>
      </c>
      <c r="AU236" s="1">
        <f t="shared" si="1060"/>
        <v>0</v>
      </c>
      <c r="AV236" s="1">
        <f t="shared" si="1060"/>
        <v>0</v>
      </c>
      <c r="AW236" s="1">
        <f t="shared" si="1060"/>
        <v>1</v>
      </c>
      <c r="AX236" s="1">
        <f t="shared" si="1060"/>
        <v>0</v>
      </c>
      <c r="AY236" s="20">
        <f>VALUE(MID(CE233,14,1))</f>
        <v>0</v>
      </c>
      <c r="AZ236" s="1">
        <f t="shared" ref="AZ236:BS236" si="1064">IF(MOD($AM236+AZ$233,2)&lt;&gt;0,AZ190,1-AZ190)</f>
        <v>0</v>
      </c>
      <c r="BA236" s="1">
        <f t="shared" si="1064"/>
        <v>1</v>
      </c>
      <c r="BB236" s="1">
        <f t="shared" si="1064"/>
        <v>1</v>
      </c>
      <c r="BC236" s="1">
        <f t="shared" si="1064"/>
        <v>1</v>
      </c>
      <c r="BD236" s="1">
        <f t="shared" si="1064"/>
        <v>0</v>
      </c>
      <c r="BE236" s="1">
        <f t="shared" si="1064"/>
        <v>1</v>
      </c>
      <c r="BF236" s="1">
        <f t="shared" si="1064"/>
        <v>1</v>
      </c>
      <c r="BG236" s="1">
        <f t="shared" si="1064"/>
        <v>1</v>
      </c>
      <c r="BH236" s="1">
        <f t="shared" si="1064"/>
        <v>0</v>
      </c>
      <c r="BI236" s="1">
        <f t="shared" si="1064"/>
        <v>1</v>
      </c>
      <c r="BJ236" s="1">
        <f t="shared" si="1064"/>
        <v>1</v>
      </c>
      <c r="BK236" s="1">
        <f t="shared" si="1064"/>
        <v>1</v>
      </c>
      <c r="BL236" s="1">
        <f t="shared" si="1064"/>
        <v>0</v>
      </c>
      <c r="BM236" s="1">
        <f t="shared" si="1064"/>
        <v>1</v>
      </c>
      <c r="BN236" s="1">
        <f t="shared" si="1064"/>
        <v>1</v>
      </c>
      <c r="BO236" s="1">
        <f t="shared" si="1064"/>
        <v>1</v>
      </c>
      <c r="BP236" s="1">
        <f t="shared" si="1064"/>
        <v>0</v>
      </c>
      <c r="BQ236" s="1">
        <f t="shared" si="1064"/>
        <v>1</v>
      </c>
      <c r="BR236" s="1">
        <f t="shared" si="1064"/>
        <v>1</v>
      </c>
      <c r="BS236" s="1">
        <f t="shared" si="1064"/>
        <v>1</v>
      </c>
      <c r="BT236" s="19">
        <f t="shared" si="1063"/>
        <v>0</v>
      </c>
      <c r="BU236" s="1">
        <f t="shared" si="1063"/>
        <v>1</v>
      </c>
      <c r="BV236" s="1">
        <f t="shared" si="1063"/>
        <v>0</v>
      </c>
      <c r="BW236" s="1">
        <f t="shared" si="1063"/>
        <v>0</v>
      </c>
      <c r="BX236" s="1">
        <f t="shared" si="1063"/>
        <v>0</v>
      </c>
      <c r="BY236" s="1">
        <f t="shared" si="1063"/>
        <v>0</v>
      </c>
      <c r="BZ236" s="1">
        <f t="shared" si="1063"/>
        <v>0</v>
      </c>
      <c r="CA236" s="20">
        <f t="shared" si="1063"/>
        <v>1</v>
      </c>
    </row>
    <row r="237" spans="39:345" x14ac:dyDescent="0.25">
      <c r="AM237">
        <f t="shared" ref="AM237:AM271" si="1065">AM236+1</f>
        <v>3</v>
      </c>
      <c r="AQ237" s="19">
        <f t="shared" si="1060"/>
        <v>1</v>
      </c>
      <c r="AR237" s="1">
        <f t="shared" si="1060"/>
        <v>0</v>
      </c>
      <c r="AS237" s="1">
        <f t="shared" si="1060"/>
        <v>1</v>
      </c>
      <c r="AT237" s="1">
        <f t="shared" si="1060"/>
        <v>1</v>
      </c>
      <c r="AU237" s="1">
        <f t="shared" si="1060"/>
        <v>1</v>
      </c>
      <c r="AV237" s="1">
        <f t="shared" si="1060"/>
        <v>0</v>
      </c>
      <c r="AW237" s="1">
        <f t="shared" si="1060"/>
        <v>1</v>
      </c>
      <c r="AX237" s="1">
        <f t="shared" si="1060"/>
        <v>0</v>
      </c>
      <c r="AY237" s="20">
        <f>VALUE(MID(CE233,13,1))</f>
        <v>1</v>
      </c>
      <c r="AZ237" s="1">
        <f t="shared" ref="AZ237:BS237" si="1066">IF(MOD($AM237+AZ$233,2)&lt;&gt;0,AZ191,1-AZ191)</f>
        <v>1</v>
      </c>
      <c r="BA237" s="1">
        <f t="shared" si="1066"/>
        <v>1</v>
      </c>
      <c r="BB237" s="1">
        <f t="shared" si="1066"/>
        <v>0</v>
      </c>
      <c r="BC237" s="1">
        <f t="shared" si="1066"/>
        <v>1</v>
      </c>
      <c r="BD237" s="1">
        <f t="shared" si="1066"/>
        <v>1</v>
      </c>
      <c r="BE237" s="1">
        <f t="shared" si="1066"/>
        <v>1</v>
      </c>
      <c r="BF237" s="1">
        <f t="shared" si="1066"/>
        <v>0</v>
      </c>
      <c r="BG237" s="1">
        <f t="shared" si="1066"/>
        <v>1</v>
      </c>
      <c r="BH237" s="1">
        <f t="shared" si="1066"/>
        <v>1</v>
      </c>
      <c r="BI237" s="1">
        <f t="shared" si="1066"/>
        <v>1</v>
      </c>
      <c r="BJ237" s="1">
        <f t="shared" si="1066"/>
        <v>0</v>
      </c>
      <c r="BK237" s="1">
        <f t="shared" si="1066"/>
        <v>1</v>
      </c>
      <c r="BL237" s="1">
        <f t="shared" si="1066"/>
        <v>1</v>
      </c>
      <c r="BM237" s="1">
        <f t="shared" si="1066"/>
        <v>1</v>
      </c>
      <c r="BN237" s="1">
        <f t="shared" si="1066"/>
        <v>0</v>
      </c>
      <c r="BO237" s="1">
        <f t="shared" si="1066"/>
        <v>1</v>
      </c>
      <c r="BP237" s="1">
        <f t="shared" si="1066"/>
        <v>1</v>
      </c>
      <c r="BQ237" s="1">
        <f t="shared" si="1066"/>
        <v>1</v>
      </c>
      <c r="BR237" s="1">
        <f t="shared" si="1066"/>
        <v>0</v>
      </c>
      <c r="BS237" s="1">
        <f t="shared" si="1066"/>
        <v>1</v>
      </c>
      <c r="BT237" s="19">
        <f t="shared" si="1063"/>
        <v>0</v>
      </c>
      <c r="BU237" s="1">
        <f t="shared" si="1063"/>
        <v>1</v>
      </c>
      <c r="BV237" s="1">
        <f t="shared" si="1063"/>
        <v>0</v>
      </c>
      <c r="BW237" s="1">
        <f t="shared" si="1063"/>
        <v>1</v>
      </c>
      <c r="BX237" s="1">
        <f t="shared" si="1063"/>
        <v>1</v>
      </c>
      <c r="BY237" s="1">
        <f t="shared" si="1063"/>
        <v>1</v>
      </c>
      <c r="BZ237" s="1">
        <f t="shared" si="1063"/>
        <v>0</v>
      </c>
      <c r="CA237" s="20">
        <f t="shared" si="1063"/>
        <v>1</v>
      </c>
    </row>
    <row r="238" spans="39:345" x14ac:dyDescent="0.25">
      <c r="AM238">
        <f t="shared" si="1065"/>
        <v>4</v>
      </c>
      <c r="AQ238" s="19">
        <f t="shared" si="1060"/>
        <v>1</v>
      </c>
      <c r="AR238" s="1">
        <f t="shared" si="1060"/>
        <v>0</v>
      </c>
      <c r="AS238" s="1">
        <f t="shared" si="1060"/>
        <v>1</v>
      </c>
      <c r="AT238" s="1">
        <f t="shared" si="1060"/>
        <v>1</v>
      </c>
      <c r="AU238" s="1">
        <f t="shared" si="1060"/>
        <v>1</v>
      </c>
      <c r="AV238" s="1">
        <f t="shared" si="1060"/>
        <v>0</v>
      </c>
      <c r="AW238" s="1">
        <f t="shared" si="1060"/>
        <v>1</v>
      </c>
      <c r="AX238" s="1">
        <f t="shared" si="1060"/>
        <v>0</v>
      </c>
      <c r="AY238" s="20">
        <f>VALUE(MID(CE233,12,1))</f>
        <v>0</v>
      </c>
      <c r="AZ238" s="1">
        <f t="shared" ref="AZ238:BS238" si="1067">IF(MOD($AM238+AZ$233,2)&lt;&gt;0,AZ192,1-AZ192)</f>
        <v>1</v>
      </c>
      <c r="BA238" s="1">
        <f t="shared" si="1067"/>
        <v>1</v>
      </c>
      <c r="BB238" s="1">
        <f t="shared" si="1067"/>
        <v>1</v>
      </c>
      <c r="BC238" s="1">
        <f t="shared" si="1067"/>
        <v>0</v>
      </c>
      <c r="BD238" s="1">
        <f t="shared" si="1067"/>
        <v>1</v>
      </c>
      <c r="BE238" s="1">
        <f t="shared" si="1067"/>
        <v>1</v>
      </c>
      <c r="BF238" s="1">
        <f t="shared" si="1067"/>
        <v>1</v>
      </c>
      <c r="BG238" s="1">
        <f t="shared" si="1067"/>
        <v>0</v>
      </c>
      <c r="BH238" s="1">
        <f t="shared" si="1067"/>
        <v>1</v>
      </c>
      <c r="BI238" s="1">
        <f t="shared" si="1067"/>
        <v>1</v>
      </c>
      <c r="BJ238" s="1">
        <f t="shared" si="1067"/>
        <v>1</v>
      </c>
      <c r="BK238" s="1">
        <f t="shared" si="1067"/>
        <v>0</v>
      </c>
      <c r="BL238" s="1">
        <f t="shared" si="1067"/>
        <v>1</v>
      </c>
      <c r="BM238" s="1">
        <f t="shared" si="1067"/>
        <v>1</v>
      </c>
      <c r="BN238" s="1">
        <f t="shared" si="1067"/>
        <v>1</v>
      </c>
      <c r="BO238" s="1">
        <f t="shared" si="1067"/>
        <v>0</v>
      </c>
      <c r="BP238" s="1">
        <f t="shared" si="1067"/>
        <v>1</v>
      </c>
      <c r="BQ238" s="1">
        <f t="shared" si="1067"/>
        <v>1</v>
      </c>
      <c r="BR238" s="1">
        <f t="shared" si="1067"/>
        <v>1</v>
      </c>
      <c r="BS238" s="1">
        <f t="shared" si="1067"/>
        <v>0</v>
      </c>
      <c r="BT238" s="19">
        <f t="shared" si="1063"/>
        <v>0</v>
      </c>
      <c r="BU238" s="1">
        <f t="shared" si="1063"/>
        <v>1</v>
      </c>
      <c r="BV238" s="1">
        <f t="shared" si="1063"/>
        <v>0</v>
      </c>
      <c r="BW238" s="1">
        <f t="shared" si="1063"/>
        <v>1</v>
      </c>
      <c r="BX238" s="1">
        <f t="shared" si="1063"/>
        <v>1</v>
      </c>
      <c r="BY238" s="1">
        <f t="shared" si="1063"/>
        <v>1</v>
      </c>
      <c r="BZ238" s="1">
        <f t="shared" si="1063"/>
        <v>0</v>
      </c>
      <c r="CA238" s="20">
        <f t="shared" si="1063"/>
        <v>1</v>
      </c>
    </row>
    <row r="239" spans="39:345" x14ac:dyDescent="0.25">
      <c r="AM239">
        <f t="shared" si="1065"/>
        <v>5</v>
      </c>
      <c r="AQ239" s="19">
        <f t="shared" si="1060"/>
        <v>1</v>
      </c>
      <c r="AR239" s="1">
        <f t="shared" si="1060"/>
        <v>0</v>
      </c>
      <c r="AS239" s="1">
        <f t="shared" si="1060"/>
        <v>1</v>
      </c>
      <c r="AT239" s="1">
        <f t="shared" si="1060"/>
        <v>1</v>
      </c>
      <c r="AU239" s="1">
        <f t="shared" si="1060"/>
        <v>1</v>
      </c>
      <c r="AV239" s="1">
        <f t="shared" si="1060"/>
        <v>0</v>
      </c>
      <c r="AW239" s="1">
        <f t="shared" si="1060"/>
        <v>1</v>
      </c>
      <c r="AX239" s="1">
        <f t="shared" si="1060"/>
        <v>0</v>
      </c>
      <c r="AY239" s="20">
        <f>VALUE(MID(CE233,11,1))</f>
        <v>0</v>
      </c>
      <c r="AZ239" s="1">
        <f t="shared" ref="AZ239:BS239" si="1068">IF(MOD($AM239+AZ$233,2)&lt;&gt;0,AZ193,1-AZ193)</f>
        <v>0</v>
      </c>
      <c r="BA239" s="1">
        <f t="shared" si="1068"/>
        <v>1</v>
      </c>
      <c r="BB239" s="1">
        <f t="shared" si="1068"/>
        <v>0</v>
      </c>
      <c r="BC239" s="1">
        <f t="shared" si="1068"/>
        <v>0</v>
      </c>
      <c r="BD239" s="1">
        <f t="shared" si="1068"/>
        <v>0</v>
      </c>
      <c r="BE239" s="1">
        <f t="shared" si="1068"/>
        <v>1</v>
      </c>
      <c r="BF239" s="1">
        <f t="shared" si="1068"/>
        <v>0</v>
      </c>
      <c r="BG239" s="1">
        <f t="shared" si="1068"/>
        <v>0</v>
      </c>
      <c r="BH239" s="1">
        <f t="shared" si="1068"/>
        <v>0</v>
      </c>
      <c r="BI239" s="1">
        <f t="shared" si="1068"/>
        <v>1</v>
      </c>
      <c r="BJ239" s="1">
        <f t="shared" si="1068"/>
        <v>0</v>
      </c>
      <c r="BK239" s="1">
        <f t="shared" si="1068"/>
        <v>0</v>
      </c>
      <c r="BL239" s="1">
        <f t="shared" si="1068"/>
        <v>0</v>
      </c>
      <c r="BM239" s="1">
        <f t="shared" si="1068"/>
        <v>1</v>
      </c>
      <c r="BN239" s="1">
        <f t="shared" si="1068"/>
        <v>0</v>
      </c>
      <c r="BO239" s="1">
        <f t="shared" si="1068"/>
        <v>0</v>
      </c>
      <c r="BP239" s="1">
        <f t="shared" si="1068"/>
        <v>0</v>
      </c>
      <c r="BQ239" s="1">
        <f t="shared" si="1068"/>
        <v>1</v>
      </c>
      <c r="BR239" s="1">
        <f t="shared" si="1068"/>
        <v>0</v>
      </c>
      <c r="BS239" s="1">
        <f t="shared" si="1068"/>
        <v>0</v>
      </c>
      <c r="BT239" s="19">
        <f t="shared" si="1063"/>
        <v>0</v>
      </c>
      <c r="BU239" s="1">
        <f t="shared" si="1063"/>
        <v>1</v>
      </c>
      <c r="BV239" s="1">
        <f t="shared" si="1063"/>
        <v>0</v>
      </c>
      <c r="BW239" s="1">
        <f t="shared" si="1063"/>
        <v>1</v>
      </c>
      <c r="BX239" s="1">
        <f t="shared" si="1063"/>
        <v>1</v>
      </c>
      <c r="BY239" s="1">
        <f t="shared" si="1063"/>
        <v>1</v>
      </c>
      <c r="BZ239" s="1">
        <f t="shared" si="1063"/>
        <v>0</v>
      </c>
      <c r="CA239" s="20">
        <f t="shared" si="1063"/>
        <v>1</v>
      </c>
    </row>
    <row r="240" spans="39:345" ht="15.75" thickBot="1" x14ac:dyDescent="0.3">
      <c r="AM240">
        <f t="shared" si="1065"/>
        <v>6</v>
      </c>
      <c r="AQ240" s="19">
        <f t="shared" si="1060"/>
        <v>1</v>
      </c>
      <c r="AR240" s="1">
        <f t="shared" si="1060"/>
        <v>0</v>
      </c>
      <c r="AS240" s="1">
        <f t="shared" si="1060"/>
        <v>0</v>
      </c>
      <c r="AT240" s="1">
        <f t="shared" si="1060"/>
        <v>0</v>
      </c>
      <c r="AU240" s="1">
        <f t="shared" si="1060"/>
        <v>0</v>
      </c>
      <c r="AV240" s="1">
        <f t="shared" si="1060"/>
        <v>0</v>
      </c>
      <c r="AW240" s="1">
        <f t="shared" si="1060"/>
        <v>1</v>
      </c>
      <c r="AX240" s="1">
        <f t="shared" si="1060"/>
        <v>0</v>
      </c>
      <c r="AY240" s="20">
        <f>VALUE(MID(CE233,10,1))</f>
        <v>0</v>
      </c>
      <c r="AZ240" s="1">
        <f t="shared" ref="AZ240:BS240" si="1069">IF(MOD($AM240+AZ$233,2)&lt;&gt;0,AZ194,1-AZ194)</f>
        <v>1</v>
      </c>
      <c r="BA240" s="1">
        <f t="shared" si="1069"/>
        <v>0</v>
      </c>
      <c r="BB240" s="1">
        <f t="shared" si="1069"/>
        <v>0</v>
      </c>
      <c r="BC240" s="1">
        <f t="shared" si="1069"/>
        <v>0</v>
      </c>
      <c r="BD240" s="1">
        <f t="shared" si="1069"/>
        <v>1</v>
      </c>
      <c r="BE240" s="1">
        <f t="shared" si="1069"/>
        <v>0</v>
      </c>
      <c r="BF240" s="1">
        <f t="shared" si="1069"/>
        <v>0</v>
      </c>
      <c r="BG240" s="1">
        <f t="shared" si="1069"/>
        <v>0</v>
      </c>
      <c r="BH240" s="1">
        <f t="shared" si="1069"/>
        <v>1</v>
      </c>
      <c r="BI240" s="1">
        <f t="shared" si="1069"/>
        <v>0</v>
      </c>
      <c r="BJ240" s="1">
        <f t="shared" si="1069"/>
        <v>0</v>
      </c>
      <c r="BK240" s="1">
        <f t="shared" si="1069"/>
        <v>0</v>
      </c>
      <c r="BL240" s="1">
        <f t="shared" si="1069"/>
        <v>1</v>
      </c>
      <c r="BM240" s="1">
        <f t="shared" si="1069"/>
        <v>0</v>
      </c>
      <c r="BN240" s="1">
        <f t="shared" si="1069"/>
        <v>0</v>
      </c>
      <c r="BO240" s="1">
        <f t="shared" si="1069"/>
        <v>0</v>
      </c>
      <c r="BP240" s="1">
        <f t="shared" si="1069"/>
        <v>1</v>
      </c>
      <c r="BQ240" s="1">
        <f t="shared" si="1069"/>
        <v>0</v>
      </c>
      <c r="BR240" s="1">
        <f t="shared" si="1069"/>
        <v>0</v>
      </c>
      <c r="BS240" s="1">
        <f t="shared" si="1069"/>
        <v>0</v>
      </c>
      <c r="BT240" s="19">
        <f t="shared" si="1063"/>
        <v>0</v>
      </c>
      <c r="BU240" s="1">
        <f t="shared" si="1063"/>
        <v>1</v>
      </c>
      <c r="BV240" s="1">
        <f t="shared" si="1063"/>
        <v>0</v>
      </c>
      <c r="BW240" s="1">
        <f t="shared" si="1063"/>
        <v>0</v>
      </c>
      <c r="BX240" s="1">
        <f t="shared" si="1063"/>
        <v>0</v>
      </c>
      <c r="BY240" s="1">
        <f t="shared" si="1063"/>
        <v>0</v>
      </c>
      <c r="BZ240" s="1">
        <f t="shared" si="1063"/>
        <v>0</v>
      </c>
      <c r="CA240" s="20">
        <f t="shared" si="1063"/>
        <v>1</v>
      </c>
    </row>
    <row r="241" spans="39:79" ht="16.5" thickTop="1" thickBot="1" x14ac:dyDescent="0.3">
      <c r="AM241">
        <f t="shared" si="1065"/>
        <v>7</v>
      </c>
      <c r="AQ241" s="19">
        <f t="shared" si="1060"/>
        <v>1</v>
      </c>
      <c r="AR241" s="1">
        <f t="shared" si="1060"/>
        <v>1</v>
      </c>
      <c r="AS241" s="1">
        <f t="shared" si="1060"/>
        <v>1</v>
      </c>
      <c r="AT241" s="1">
        <f t="shared" si="1060"/>
        <v>1</v>
      </c>
      <c r="AU241" s="1">
        <f t="shared" si="1060"/>
        <v>1</v>
      </c>
      <c r="AV241" s="1">
        <f t="shared" si="1060"/>
        <v>1</v>
      </c>
      <c r="AW241" s="1">
        <f t="shared" si="1060"/>
        <v>1</v>
      </c>
      <c r="AX241" s="1">
        <f t="shared" si="1060"/>
        <v>0</v>
      </c>
      <c r="AY241" s="20">
        <f>AY195</f>
        <v>1</v>
      </c>
      <c r="AZ241" s="24">
        <f>AZ195</f>
        <v>0</v>
      </c>
      <c r="BA241" s="25">
        <f>BA195</f>
        <v>1</v>
      </c>
      <c r="BB241" s="25">
        <f t="shared" ref="BB241:BP241" si="1070">BB195</f>
        <v>0</v>
      </c>
      <c r="BC241" s="25">
        <f t="shared" si="1070"/>
        <v>1</v>
      </c>
      <c r="BD241" s="25">
        <f t="shared" si="1070"/>
        <v>0</v>
      </c>
      <c r="BE241" s="25">
        <f t="shared" si="1070"/>
        <v>1</v>
      </c>
      <c r="BF241" s="25">
        <f t="shared" si="1070"/>
        <v>0</v>
      </c>
      <c r="BG241" s="25">
        <f t="shared" si="1070"/>
        <v>1</v>
      </c>
      <c r="BH241" s="25">
        <f t="shared" si="1070"/>
        <v>0</v>
      </c>
      <c r="BI241" s="25">
        <f t="shared" si="1070"/>
        <v>1</v>
      </c>
      <c r="BJ241" s="25">
        <f t="shared" si="1070"/>
        <v>0</v>
      </c>
      <c r="BK241" s="25">
        <f t="shared" si="1070"/>
        <v>1</v>
      </c>
      <c r="BL241" s="25">
        <f t="shared" si="1070"/>
        <v>0</v>
      </c>
      <c r="BM241" s="25">
        <f t="shared" si="1070"/>
        <v>1</v>
      </c>
      <c r="BN241" s="25">
        <f t="shared" si="1070"/>
        <v>0</v>
      </c>
      <c r="BO241" s="25">
        <f t="shared" si="1070"/>
        <v>1</v>
      </c>
      <c r="BP241" s="25">
        <f t="shared" si="1070"/>
        <v>0</v>
      </c>
      <c r="BQ241" s="25">
        <f>BQ195</f>
        <v>1</v>
      </c>
      <c r="BR241" s="25">
        <f>BR195</f>
        <v>0</v>
      </c>
      <c r="BS241" s="26">
        <f t="shared" ref="BS241" si="1071">BS195</f>
        <v>1</v>
      </c>
      <c r="BT241" s="19">
        <f t="shared" si="1063"/>
        <v>0</v>
      </c>
      <c r="BU241" s="1">
        <f t="shared" si="1063"/>
        <v>1</v>
      </c>
      <c r="BV241" s="1">
        <f t="shared" si="1063"/>
        <v>1</v>
      </c>
      <c r="BW241" s="1">
        <f t="shared" si="1063"/>
        <v>1</v>
      </c>
      <c r="BX241" s="1">
        <f t="shared" si="1063"/>
        <v>1</v>
      </c>
      <c r="BY241" s="1">
        <f t="shared" si="1063"/>
        <v>1</v>
      </c>
      <c r="BZ241" s="1">
        <f t="shared" si="1063"/>
        <v>1</v>
      </c>
      <c r="CA241" s="20">
        <f t="shared" si="1063"/>
        <v>1</v>
      </c>
    </row>
    <row r="242" spans="39:79" ht="15.75" thickTop="1" x14ac:dyDescent="0.25">
      <c r="AM242">
        <f t="shared" si="1065"/>
        <v>8</v>
      </c>
      <c r="AQ242" s="19">
        <f t="shared" si="1060"/>
        <v>0</v>
      </c>
      <c r="AR242" s="1">
        <f t="shared" si="1060"/>
        <v>0</v>
      </c>
      <c r="AS242" s="1">
        <f t="shared" si="1060"/>
        <v>0</v>
      </c>
      <c r="AT242" s="1">
        <f t="shared" si="1060"/>
        <v>0</v>
      </c>
      <c r="AU242" s="1">
        <f t="shared" si="1060"/>
        <v>0</v>
      </c>
      <c r="AV242" s="1">
        <f t="shared" si="1060"/>
        <v>0</v>
      </c>
      <c r="AW242" s="1">
        <f t="shared" si="1060"/>
        <v>0</v>
      </c>
      <c r="AX242" s="1">
        <f t="shared" si="1060"/>
        <v>0</v>
      </c>
      <c r="AY242" s="20">
        <f>VALUE(MID(CE233,9,1))</f>
        <v>1</v>
      </c>
      <c r="AZ242" s="1">
        <f t="shared" ref="AZ242:BS244" si="1072">IF(MOD($AM242+AZ$233,2)&lt;&gt;0,AZ196,1-AZ196)</f>
        <v>1</v>
      </c>
      <c r="BA242" s="1">
        <f t="shared" si="1072"/>
        <v>1</v>
      </c>
      <c r="BB242" s="1">
        <f t="shared" si="1072"/>
        <v>0</v>
      </c>
      <c r="BC242" s="1">
        <f t="shared" si="1072"/>
        <v>1</v>
      </c>
      <c r="BD242" s="1">
        <f t="shared" si="1072"/>
        <v>1</v>
      </c>
      <c r="BE242" s="1">
        <f t="shared" si="1072"/>
        <v>1</v>
      </c>
      <c r="BF242" s="1">
        <f t="shared" si="1072"/>
        <v>0</v>
      </c>
      <c r="BG242" s="1">
        <f t="shared" si="1072"/>
        <v>1</v>
      </c>
      <c r="BH242" s="1">
        <f t="shared" si="1072"/>
        <v>1</v>
      </c>
      <c r="BI242" s="1">
        <f t="shared" si="1072"/>
        <v>1</v>
      </c>
      <c r="BJ242" s="1">
        <f t="shared" si="1072"/>
        <v>0</v>
      </c>
      <c r="BK242" s="1">
        <f t="shared" si="1072"/>
        <v>1</v>
      </c>
      <c r="BL242" s="1">
        <f t="shared" si="1072"/>
        <v>1</v>
      </c>
      <c r="BM242" s="1">
        <f t="shared" si="1072"/>
        <v>1</v>
      </c>
      <c r="BN242" s="1">
        <f t="shared" si="1072"/>
        <v>0</v>
      </c>
      <c r="BO242" s="1">
        <f t="shared" si="1072"/>
        <v>1</v>
      </c>
      <c r="BP242" s="1">
        <f t="shared" si="1072"/>
        <v>1</v>
      </c>
      <c r="BQ242" s="1">
        <f t="shared" si="1072"/>
        <v>1</v>
      </c>
      <c r="BR242" s="1">
        <f t="shared" si="1072"/>
        <v>0</v>
      </c>
      <c r="BS242" s="1">
        <f t="shared" si="1072"/>
        <v>1</v>
      </c>
      <c r="BT242" s="19">
        <f t="shared" si="1063"/>
        <v>0</v>
      </c>
      <c r="BU242" s="1">
        <f t="shared" si="1063"/>
        <v>0</v>
      </c>
      <c r="BV242" s="1">
        <f t="shared" si="1063"/>
        <v>0</v>
      </c>
      <c r="BW242" s="1">
        <f t="shared" si="1063"/>
        <v>0</v>
      </c>
      <c r="BX242" s="1">
        <f t="shared" si="1063"/>
        <v>0</v>
      </c>
      <c r="BY242" s="1">
        <f t="shared" si="1063"/>
        <v>0</v>
      </c>
      <c r="BZ242" s="1">
        <f t="shared" si="1063"/>
        <v>0</v>
      </c>
      <c r="CA242" s="20">
        <f t="shared" si="1063"/>
        <v>0</v>
      </c>
    </row>
    <row r="243" spans="39:79" ht="15.75" thickBot="1" x14ac:dyDescent="0.3">
      <c r="AM243">
        <f t="shared" si="1065"/>
        <v>9</v>
      </c>
      <c r="AQ243" s="21">
        <f>VALUE(MID(CE233,1,1))</f>
        <v>1</v>
      </c>
      <c r="AR243" s="22">
        <f>VALUE(MID(CE233,2,1))</f>
        <v>1</v>
      </c>
      <c r="AS243" s="22">
        <f>VALUE(MID(CE233,3,1))</f>
        <v>1</v>
      </c>
      <c r="AT243" s="22">
        <f>VALUE(MID(CE233,4,1))</f>
        <v>0</v>
      </c>
      <c r="AU243" s="22">
        <f>VALUE(MID(CE233,5,1))</f>
        <v>1</v>
      </c>
      <c r="AV243" s="22">
        <f>VALUE(MID(CE233,6,1))</f>
        <v>1</v>
      </c>
      <c r="AW243" s="22">
        <f>AW197</f>
        <v>1</v>
      </c>
      <c r="AX243" s="22">
        <f>VALUE(MID(CE233,7,1))</f>
        <v>1</v>
      </c>
      <c r="AY243" s="23">
        <f>VALUE(MID(CE233,8,1))</f>
        <v>1</v>
      </c>
      <c r="AZ243" s="1">
        <f t="shared" ref="AZ243" si="1073">IF(MOD($AM243+AZ$233,2)&lt;&gt;0,AZ197,1-AZ197)</f>
        <v>0</v>
      </c>
      <c r="BA243" s="1">
        <f t="shared" ref="BA243" si="1074">IF(MOD($AM243+BA$233,2)&lt;&gt;0,BA197,1-BA197)</f>
        <v>1</v>
      </c>
      <c r="BB243" s="1">
        <f t="shared" ref="BB243:BQ243" si="1075">IF(MOD($AM243+BB$233,2)&lt;&gt;0,BB197,1-BB197)</f>
        <v>1</v>
      </c>
      <c r="BC243" s="1">
        <f t="shared" si="1075"/>
        <v>0</v>
      </c>
      <c r="BD243" s="1">
        <f t="shared" si="1075"/>
        <v>0</v>
      </c>
      <c r="BE243" s="1">
        <f t="shared" si="1075"/>
        <v>1</v>
      </c>
      <c r="BF243" s="1">
        <f t="shared" si="1075"/>
        <v>1</v>
      </c>
      <c r="BG243" s="1">
        <f t="shared" si="1075"/>
        <v>0</v>
      </c>
      <c r="BH243" s="1">
        <f t="shared" si="1075"/>
        <v>0</v>
      </c>
      <c r="BI243" s="1">
        <f t="shared" si="1075"/>
        <v>1</v>
      </c>
      <c r="BJ243" s="1">
        <f t="shared" si="1075"/>
        <v>1</v>
      </c>
      <c r="BK243" s="1">
        <f t="shared" si="1075"/>
        <v>0</v>
      </c>
      <c r="BL243" s="1">
        <f t="shared" si="1075"/>
        <v>0</v>
      </c>
      <c r="BM243" s="1">
        <f t="shared" si="1075"/>
        <v>1</v>
      </c>
      <c r="BN243" s="1">
        <f t="shared" si="1075"/>
        <v>1</v>
      </c>
      <c r="BO243" s="1">
        <f t="shared" si="1075"/>
        <v>0</v>
      </c>
      <c r="BP243" s="1">
        <f t="shared" si="1075"/>
        <v>0</v>
      </c>
      <c r="BQ243" s="1">
        <f t="shared" si="1075"/>
        <v>1</v>
      </c>
      <c r="BR243" s="1">
        <f t="shared" si="1072"/>
        <v>1</v>
      </c>
      <c r="BS243" s="1">
        <f t="shared" si="1072"/>
        <v>0</v>
      </c>
      <c r="BT243" s="21">
        <f>VALUE(MID(CE233,8,1))</f>
        <v>1</v>
      </c>
      <c r="BU243" s="22">
        <f>VALUE(MID(CE233,9,1))</f>
        <v>1</v>
      </c>
      <c r="BV243" s="22">
        <f>VALUE(MID(CE233,10,1))</f>
        <v>0</v>
      </c>
      <c r="BW243" s="22">
        <f>VALUE(MID(CE233,11,1))</f>
        <v>0</v>
      </c>
      <c r="BX243" s="22">
        <f>VALUE(MID(CE233,12,1))</f>
        <v>0</v>
      </c>
      <c r="BY243" s="22">
        <f>VALUE(MID(CE233,13,1))</f>
        <v>1</v>
      </c>
      <c r="BZ243" s="22">
        <f>VALUE(MID(CE233,14,1))</f>
        <v>0</v>
      </c>
      <c r="CA243" s="23">
        <f>VALUE(MID(CE233,15,1))</f>
        <v>0</v>
      </c>
    </row>
    <row r="244" spans="39:79" ht="15.75" thickTop="1" x14ac:dyDescent="0.25">
      <c r="AM244">
        <f t="shared" si="1065"/>
        <v>10</v>
      </c>
      <c r="AQ244" s="1">
        <f t="shared" ref="AQ244:AV245" si="1076">IF(MOD($AM244+AQ$233,2)&lt;&gt;0,AQ198,1-AQ198)</f>
        <v>1</v>
      </c>
      <c r="AR244" s="1">
        <f t="shared" si="1076"/>
        <v>1</v>
      </c>
      <c r="AS244" s="1">
        <f t="shared" si="1076"/>
        <v>0</v>
      </c>
      <c r="AT244" s="1">
        <f t="shared" si="1076"/>
        <v>0</v>
      </c>
      <c r="AU244" s="1">
        <f t="shared" si="1076"/>
        <v>0</v>
      </c>
      <c r="AV244" s="1">
        <f t="shared" si="1076"/>
        <v>1</v>
      </c>
      <c r="AW244" s="29">
        <f>AW198</f>
        <v>0</v>
      </c>
      <c r="AX244" s="1">
        <f t="shared" ref="AX244:BM245" si="1077">IF(MOD($AM244+AX$233,2)&lt;&gt;0,AX198,1-AX198)</f>
        <v>0</v>
      </c>
      <c r="AY244" s="1">
        <f t="shared" si="1077"/>
        <v>0</v>
      </c>
      <c r="AZ244" s="1">
        <f t="shared" si="1077"/>
        <v>0</v>
      </c>
      <c r="BA244" s="1">
        <f t="shared" si="1077"/>
        <v>1</v>
      </c>
      <c r="BB244" s="1">
        <f t="shared" si="1077"/>
        <v>1</v>
      </c>
      <c r="BC244" s="1">
        <f t="shared" si="1077"/>
        <v>0</v>
      </c>
      <c r="BD244" s="1">
        <f t="shared" si="1077"/>
        <v>0</v>
      </c>
      <c r="BE244" s="1">
        <f t="shared" si="1077"/>
        <v>1</v>
      </c>
      <c r="BF244" s="1">
        <f t="shared" si="1077"/>
        <v>1</v>
      </c>
      <c r="BG244" s="1">
        <f t="shared" si="1077"/>
        <v>0</v>
      </c>
      <c r="BH244" s="1">
        <f t="shared" si="1077"/>
        <v>0</v>
      </c>
      <c r="BI244" s="1">
        <f t="shared" si="1077"/>
        <v>1</v>
      </c>
      <c r="BJ244" s="1">
        <f t="shared" si="1077"/>
        <v>1</v>
      </c>
      <c r="BK244" s="1">
        <f t="shared" si="1077"/>
        <v>0</v>
      </c>
      <c r="BL244" s="1">
        <f t="shared" si="1077"/>
        <v>0</v>
      </c>
      <c r="BM244" s="1">
        <f t="shared" si="1077"/>
        <v>1</v>
      </c>
      <c r="BN244" s="1">
        <f t="shared" ref="BN244:CA244" si="1078">IF(MOD($AM244+BN$233,2)&lt;&gt;0,BN198,1-BN198)</f>
        <v>1</v>
      </c>
      <c r="BO244" s="1">
        <f t="shared" si="1078"/>
        <v>0</v>
      </c>
      <c r="BP244" s="1">
        <f t="shared" si="1078"/>
        <v>0</v>
      </c>
      <c r="BQ244" s="1">
        <f t="shared" si="1078"/>
        <v>1</v>
      </c>
      <c r="BR244" s="1">
        <f t="shared" si="1072"/>
        <v>1</v>
      </c>
      <c r="BS244" s="1">
        <f t="shared" si="1072"/>
        <v>0</v>
      </c>
      <c r="BT244" s="1">
        <f t="shared" si="1078"/>
        <v>0</v>
      </c>
      <c r="BU244" s="1">
        <f t="shared" si="1078"/>
        <v>0</v>
      </c>
      <c r="BV244" s="1">
        <f t="shared" si="1078"/>
        <v>1</v>
      </c>
      <c r="BW244" s="1">
        <f t="shared" si="1078"/>
        <v>0</v>
      </c>
      <c r="BX244" s="1">
        <f t="shared" si="1078"/>
        <v>1</v>
      </c>
      <c r="BY244" s="1">
        <f t="shared" si="1078"/>
        <v>0</v>
      </c>
      <c r="BZ244" s="1">
        <f t="shared" si="1078"/>
        <v>1</v>
      </c>
      <c r="CA244" s="1">
        <f t="shared" si="1078"/>
        <v>1</v>
      </c>
    </row>
    <row r="245" spans="39:79" x14ac:dyDescent="0.25">
      <c r="AM245">
        <f t="shared" si="1065"/>
        <v>11</v>
      </c>
      <c r="AQ245" s="1">
        <f t="shared" si="1076"/>
        <v>1</v>
      </c>
      <c r="AR245" s="1">
        <f t="shared" si="1076"/>
        <v>0</v>
      </c>
      <c r="AS245" s="1">
        <f t="shared" si="1076"/>
        <v>0</v>
      </c>
      <c r="AT245" s="1">
        <f t="shared" si="1076"/>
        <v>0</v>
      </c>
      <c r="AU245" s="1">
        <f t="shared" si="1076"/>
        <v>1</v>
      </c>
      <c r="AV245" s="1">
        <f t="shared" si="1076"/>
        <v>1</v>
      </c>
      <c r="AW245" s="27">
        <f>AW199</f>
        <v>1</v>
      </c>
      <c r="AX245" s="1">
        <f t="shared" si="1077"/>
        <v>1</v>
      </c>
      <c r="AY245" s="1">
        <f t="shared" si="1077"/>
        <v>0</v>
      </c>
      <c r="AZ245" s="1">
        <f t="shared" si="1077"/>
        <v>1</v>
      </c>
      <c r="BA245" s="1">
        <f t="shared" si="1077"/>
        <v>0</v>
      </c>
      <c r="BB245" s="1">
        <f t="shared" si="1077"/>
        <v>0</v>
      </c>
      <c r="BC245" s="1">
        <f t="shared" si="1077"/>
        <v>0</v>
      </c>
      <c r="BD245" s="1">
        <f t="shared" si="1077"/>
        <v>1</v>
      </c>
      <c r="BE245" s="1">
        <f t="shared" si="1077"/>
        <v>0</v>
      </c>
      <c r="BF245" s="1">
        <f t="shared" si="1077"/>
        <v>0</v>
      </c>
      <c r="BG245" s="1">
        <f t="shared" si="1077"/>
        <v>0</v>
      </c>
      <c r="BH245" s="1">
        <f t="shared" si="1077"/>
        <v>1</v>
      </c>
      <c r="BI245" s="1">
        <f t="shared" si="1077"/>
        <v>0</v>
      </c>
      <c r="BJ245" s="1">
        <f t="shared" si="1077"/>
        <v>0</v>
      </c>
      <c r="BK245" s="1">
        <f t="shared" si="1077"/>
        <v>0</v>
      </c>
      <c r="BL245" s="1">
        <f t="shared" si="1077"/>
        <v>1</v>
      </c>
      <c r="BM245" s="1">
        <f t="shared" si="1077"/>
        <v>0</v>
      </c>
      <c r="BN245" s="1">
        <f t="shared" ref="BN245:CA245" si="1079">IF(MOD($AM245+BN$233,2)&lt;&gt;0,BN199,1-BN199)</f>
        <v>0</v>
      </c>
      <c r="BO245" s="1">
        <f t="shared" si="1079"/>
        <v>0</v>
      </c>
      <c r="BP245" s="1">
        <f t="shared" si="1079"/>
        <v>1</v>
      </c>
      <c r="BQ245" s="1">
        <f t="shared" si="1079"/>
        <v>0</v>
      </c>
      <c r="BR245" s="1">
        <f t="shared" si="1079"/>
        <v>0</v>
      </c>
      <c r="BS245" s="1">
        <f t="shared" si="1079"/>
        <v>0</v>
      </c>
      <c r="BT245" s="1">
        <f t="shared" si="1079"/>
        <v>1</v>
      </c>
      <c r="BU245" s="1">
        <f t="shared" si="1079"/>
        <v>0</v>
      </c>
      <c r="BV245" s="1">
        <f t="shared" si="1079"/>
        <v>1</v>
      </c>
      <c r="BW245" s="1">
        <f t="shared" si="1079"/>
        <v>1</v>
      </c>
      <c r="BX245" s="1">
        <f t="shared" si="1079"/>
        <v>0</v>
      </c>
      <c r="BY245" s="1">
        <f t="shared" si="1079"/>
        <v>1</v>
      </c>
      <c r="BZ245" s="1">
        <f t="shared" si="1079"/>
        <v>0</v>
      </c>
      <c r="CA245" s="1">
        <f t="shared" si="1079"/>
        <v>1</v>
      </c>
    </row>
    <row r="246" spans="39:79" x14ac:dyDescent="0.25">
      <c r="AM246">
        <f t="shared" si="1065"/>
        <v>12</v>
      </c>
      <c r="AQ246" s="1">
        <f t="shared" ref="AQ246:AV246" si="1080">IF(MOD($AM246+AQ$233,2)&lt;&gt;0,AQ200,1-AQ200)</f>
        <v>0</v>
      </c>
      <c r="AR246" s="1">
        <f t="shared" si="1080"/>
        <v>0</v>
      </c>
      <c r="AS246" s="1">
        <f t="shared" si="1080"/>
        <v>0</v>
      </c>
      <c r="AT246" s="1">
        <f t="shared" si="1080"/>
        <v>1</v>
      </c>
      <c r="AU246" s="1">
        <f t="shared" si="1080"/>
        <v>0</v>
      </c>
      <c r="AV246" s="1">
        <f t="shared" si="1080"/>
        <v>1</v>
      </c>
      <c r="AW246" s="27">
        <f t="shared" ref="AW246:AW258" si="1081">AW200</f>
        <v>0</v>
      </c>
      <c r="AX246" s="1">
        <f t="shared" ref="AX246:AY246" si="1082">IF(MOD($AM246+AX$233,2)&lt;&gt;0,AX200,1-AX200)</f>
        <v>1</v>
      </c>
      <c r="AY246" s="1">
        <f t="shared" si="1082"/>
        <v>1</v>
      </c>
      <c r="AZ246" s="1">
        <f t="shared" ref="AZ246:BS246" si="1083">IF(MOD($AM246+AZ$233,2)&lt;&gt;0,AZ200,1-AZ200)</f>
        <v>0</v>
      </c>
      <c r="BA246" s="1">
        <f t="shared" si="1083"/>
        <v>1</v>
      </c>
      <c r="BB246" s="1">
        <f t="shared" si="1083"/>
        <v>1</v>
      </c>
      <c r="BC246" s="1">
        <f t="shared" si="1083"/>
        <v>0</v>
      </c>
      <c r="BD246" s="1">
        <f t="shared" si="1083"/>
        <v>0</v>
      </c>
      <c r="BE246" s="1">
        <f t="shared" si="1083"/>
        <v>0</v>
      </c>
      <c r="BF246" s="1">
        <f t="shared" si="1083"/>
        <v>1</v>
      </c>
      <c r="BG246" s="1">
        <f t="shared" si="1083"/>
        <v>0</v>
      </c>
      <c r="BH246" s="1">
        <f t="shared" si="1083"/>
        <v>0</v>
      </c>
      <c r="BI246" s="1">
        <f t="shared" si="1083"/>
        <v>0</v>
      </c>
      <c r="BJ246" s="1">
        <f t="shared" si="1083"/>
        <v>1</v>
      </c>
      <c r="BK246" s="1">
        <f t="shared" si="1083"/>
        <v>0</v>
      </c>
      <c r="BL246" s="1">
        <f t="shared" si="1083"/>
        <v>0</v>
      </c>
      <c r="BM246" s="1">
        <f t="shared" si="1083"/>
        <v>0</v>
      </c>
      <c r="BN246" s="1">
        <f t="shared" si="1083"/>
        <v>1</v>
      </c>
      <c r="BO246" s="1">
        <f t="shared" si="1083"/>
        <v>0</v>
      </c>
      <c r="BP246" s="1">
        <f t="shared" si="1083"/>
        <v>0</v>
      </c>
      <c r="BQ246" s="1">
        <f t="shared" si="1083"/>
        <v>0</v>
      </c>
      <c r="BR246" s="1">
        <f t="shared" si="1083"/>
        <v>1</v>
      </c>
      <c r="BS246" s="1">
        <f t="shared" si="1083"/>
        <v>0</v>
      </c>
      <c r="BT246" s="1">
        <f t="shared" ref="BT246:CA246" si="1084">IF(MOD($AM246+BT$233,2)&lt;&gt;0,BT200,1-BT200)</f>
        <v>1</v>
      </c>
      <c r="BU246" s="1">
        <f t="shared" si="1084"/>
        <v>1</v>
      </c>
      <c r="BV246" s="1">
        <f t="shared" si="1084"/>
        <v>1</v>
      </c>
      <c r="BW246" s="1">
        <f t="shared" si="1084"/>
        <v>0</v>
      </c>
      <c r="BX246" s="1">
        <f t="shared" si="1084"/>
        <v>0</v>
      </c>
      <c r="BY246" s="1">
        <f t="shared" si="1084"/>
        <v>0</v>
      </c>
      <c r="BZ246" s="1">
        <f t="shared" si="1084"/>
        <v>0</v>
      </c>
      <c r="CA246" s="1">
        <f t="shared" si="1084"/>
        <v>1</v>
      </c>
    </row>
    <row r="247" spans="39:79" x14ac:dyDescent="0.25">
      <c r="AM247">
        <f t="shared" si="1065"/>
        <v>13</v>
      </c>
      <c r="AQ247" s="1">
        <f t="shared" ref="AQ247:AV247" si="1085">IF(MOD($AM247+AQ$233,2)&lt;&gt;0,AQ201,1-AQ201)</f>
        <v>0</v>
      </c>
      <c r="AR247" s="1">
        <f t="shared" si="1085"/>
        <v>1</v>
      </c>
      <c r="AS247" s="1">
        <f t="shared" si="1085"/>
        <v>1</v>
      </c>
      <c r="AT247" s="1">
        <f t="shared" si="1085"/>
        <v>0</v>
      </c>
      <c r="AU247" s="1">
        <f t="shared" si="1085"/>
        <v>1</v>
      </c>
      <c r="AV247" s="1">
        <f t="shared" si="1085"/>
        <v>0</v>
      </c>
      <c r="AW247" s="27">
        <f t="shared" si="1081"/>
        <v>1</v>
      </c>
      <c r="AX247" s="1">
        <f t="shared" ref="AX247:AY247" si="1086">IF(MOD($AM247+AX$233,2)&lt;&gt;0,AX201,1-AX201)</f>
        <v>0</v>
      </c>
      <c r="AY247" s="1">
        <f t="shared" si="1086"/>
        <v>0</v>
      </c>
      <c r="AZ247" s="1">
        <f t="shared" ref="AZ247:BS247" si="1087">IF(MOD($AM247+AZ$233,2)&lt;&gt;0,AZ201,1-AZ201)</f>
        <v>0</v>
      </c>
      <c r="BA247" s="1">
        <f t="shared" si="1087"/>
        <v>1</v>
      </c>
      <c r="BB247" s="1">
        <f t="shared" si="1087"/>
        <v>0</v>
      </c>
      <c r="BC247" s="1">
        <f t="shared" si="1087"/>
        <v>1</v>
      </c>
      <c r="BD247" s="1">
        <f t="shared" si="1087"/>
        <v>0</v>
      </c>
      <c r="BE247" s="1">
        <f t="shared" si="1087"/>
        <v>0</v>
      </c>
      <c r="BF247" s="1">
        <f t="shared" si="1087"/>
        <v>0</v>
      </c>
      <c r="BG247" s="1">
        <f t="shared" si="1087"/>
        <v>1</v>
      </c>
      <c r="BH247" s="1">
        <f t="shared" si="1087"/>
        <v>0</v>
      </c>
      <c r="BI247" s="1">
        <f t="shared" si="1087"/>
        <v>0</v>
      </c>
      <c r="BJ247" s="1">
        <f t="shared" si="1087"/>
        <v>0</v>
      </c>
      <c r="BK247" s="1">
        <f t="shared" si="1087"/>
        <v>1</v>
      </c>
      <c r="BL247" s="1">
        <f t="shared" si="1087"/>
        <v>0</v>
      </c>
      <c r="BM247" s="1">
        <f t="shared" si="1087"/>
        <v>0</v>
      </c>
      <c r="BN247" s="1">
        <f t="shared" si="1087"/>
        <v>0</v>
      </c>
      <c r="BO247" s="1">
        <f t="shared" si="1087"/>
        <v>1</v>
      </c>
      <c r="BP247" s="1">
        <f t="shared" si="1087"/>
        <v>0</v>
      </c>
      <c r="BQ247" s="1">
        <f t="shared" si="1087"/>
        <v>0</v>
      </c>
      <c r="BR247" s="1">
        <f t="shared" si="1087"/>
        <v>0</v>
      </c>
      <c r="BS247" s="1">
        <f t="shared" si="1087"/>
        <v>1</v>
      </c>
      <c r="BT247" s="1">
        <f t="shared" ref="BT247:CA247" si="1088">IF(MOD($AM247+BT$233,2)&lt;&gt;0,BT201,1-BT201)</f>
        <v>1</v>
      </c>
      <c r="BU247" s="1">
        <f t="shared" si="1088"/>
        <v>0</v>
      </c>
      <c r="BV247" s="1">
        <f t="shared" si="1088"/>
        <v>0</v>
      </c>
      <c r="BW247" s="1">
        <f t="shared" si="1088"/>
        <v>1</v>
      </c>
      <c r="BX247" s="1">
        <f t="shared" si="1088"/>
        <v>0</v>
      </c>
      <c r="BY247" s="1">
        <f t="shared" si="1088"/>
        <v>0</v>
      </c>
      <c r="BZ247" s="1">
        <f t="shared" si="1088"/>
        <v>1</v>
      </c>
      <c r="CA247" s="1">
        <f t="shared" si="1088"/>
        <v>0</v>
      </c>
    </row>
    <row r="248" spans="39:79" x14ac:dyDescent="0.25">
      <c r="AM248">
        <f t="shared" si="1065"/>
        <v>14</v>
      </c>
      <c r="AQ248" s="1">
        <f t="shared" ref="AQ248:AV248" si="1089">IF(MOD($AM248+AQ$233,2)&lt;&gt;0,AQ202,1-AQ202)</f>
        <v>0</v>
      </c>
      <c r="AR248" s="1">
        <f t="shared" si="1089"/>
        <v>1</v>
      </c>
      <c r="AS248" s="1">
        <f t="shared" si="1089"/>
        <v>0</v>
      </c>
      <c r="AT248" s="1">
        <f t="shared" si="1089"/>
        <v>0</v>
      </c>
      <c r="AU248" s="1">
        <f t="shared" si="1089"/>
        <v>1</v>
      </c>
      <c r="AV248" s="1">
        <f t="shared" si="1089"/>
        <v>0</v>
      </c>
      <c r="AW248" s="27">
        <f t="shared" si="1081"/>
        <v>0</v>
      </c>
      <c r="AX248" s="1">
        <f t="shared" ref="AX248:AY248" si="1090">IF(MOD($AM248+AX$233,2)&lt;&gt;0,AX202,1-AX202)</f>
        <v>0</v>
      </c>
      <c r="AY248" s="1">
        <f t="shared" si="1090"/>
        <v>1</v>
      </c>
      <c r="AZ248" s="1">
        <f t="shared" ref="AZ248:BS248" si="1091">IF(MOD($AM248+AZ$233,2)&lt;&gt;0,AZ202,1-AZ202)</f>
        <v>0</v>
      </c>
      <c r="BA248" s="1">
        <f t="shared" si="1091"/>
        <v>0</v>
      </c>
      <c r="BB248" s="1">
        <f t="shared" si="1091"/>
        <v>1</v>
      </c>
      <c r="BC248" s="1">
        <f t="shared" si="1091"/>
        <v>1</v>
      </c>
      <c r="BD248" s="1">
        <f t="shared" si="1091"/>
        <v>1</v>
      </c>
      <c r="BE248" s="1">
        <f t="shared" si="1091"/>
        <v>0</v>
      </c>
      <c r="BF248" s="1">
        <f t="shared" si="1091"/>
        <v>1</v>
      </c>
      <c r="BG248" s="1">
        <f t="shared" si="1091"/>
        <v>1</v>
      </c>
      <c r="BH248" s="1">
        <f t="shared" si="1091"/>
        <v>1</v>
      </c>
      <c r="BI248" s="1">
        <f t="shared" si="1091"/>
        <v>0</v>
      </c>
      <c r="BJ248" s="1">
        <f t="shared" si="1091"/>
        <v>1</v>
      </c>
      <c r="BK248" s="1">
        <f t="shared" si="1091"/>
        <v>1</v>
      </c>
      <c r="BL248" s="1">
        <f t="shared" si="1091"/>
        <v>1</v>
      </c>
      <c r="BM248" s="1">
        <f t="shared" si="1091"/>
        <v>0</v>
      </c>
      <c r="BN248" s="1">
        <f t="shared" si="1091"/>
        <v>1</v>
      </c>
      <c r="BO248" s="1">
        <f t="shared" si="1091"/>
        <v>1</v>
      </c>
      <c r="BP248" s="1">
        <f t="shared" si="1091"/>
        <v>1</v>
      </c>
      <c r="BQ248" s="1">
        <f t="shared" si="1091"/>
        <v>0</v>
      </c>
      <c r="BR248" s="1">
        <f t="shared" si="1091"/>
        <v>1</v>
      </c>
      <c r="BS248" s="1">
        <f t="shared" si="1091"/>
        <v>1</v>
      </c>
      <c r="BT248" s="1">
        <f t="shared" ref="BT248:CA248" si="1092">IF(MOD($AM248+BT$233,2)&lt;&gt;0,BT202,1-BT202)</f>
        <v>1</v>
      </c>
      <c r="BU248" s="1">
        <f t="shared" si="1092"/>
        <v>0</v>
      </c>
      <c r="BV248" s="1">
        <f t="shared" si="1092"/>
        <v>0</v>
      </c>
      <c r="BW248" s="1">
        <f t="shared" si="1092"/>
        <v>1</v>
      </c>
      <c r="BX248" s="1">
        <f t="shared" si="1092"/>
        <v>1</v>
      </c>
      <c r="BY248" s="1">
        <f t="shared" si="1092"/>
        <v>0</v>
      </c>
      <c r="BZ248" s="1">
        <f t="shared" si="1092"/>
        <v>1</v>
      </c>
      <c r="CA248" s="1">
        <f t="shared" si="1092"/>
        <v>1</v>
      </c>
    </row>
    <row r="249" spans="39:79" x14ac:dyDescent="0.25">
      <c r="AM249">
        <f t="shared" si="1065"/>
        <v>15</v>
      </c>
      <c r="AQ249" s="1">
        <f t="shared" ref="AQ249:AV249" si="1093">IF(MOD($AM249+AQ$233,2)&lt;&gt;0,AQ203,1-AQ203)</f>
        <v>1</v>
      </c>
      <c r="AR249" s="1">
        <f t="shared" si="1093"/>
        <v>0</v>
      </c>
      <c r="AS249" s="1">
        <f t="shared" si="1093"/>
        <v>0</v>
      </c>
      <c r="AT249" s="1">
        <f t="shared" si="1093"/>
        <v>0</v>
      </c>
      <c r="AU249" s="1">
        <f t="shared" si="1093"/>
        <v>1</v>
      </c>
      <c r="AV249" s="1">
        <f t="shared" si="1093"/>
        <v>0</v>
      </c>
      <c r="AW249" s="27">
        <f t="shared" si="1081"/>
        <v>1</v>
      </c>
      <c r="AX249" s="1">
        <f t="shared" ref="AX249:AY249" si="1094">IF(MOD($AM249+AX$233,2)&lt;&gt;0,AX203,1-AX203)</f>
        <v>1</v>
      </c>
      <c r="AY249" s="1">
        <f t="shared" si="1094"/>
        <v>0</v>
      </c>
      <c r="AZ249" s="1">
        <f t="shared" ref="AZ249:BS249" si="1095">IF(MOD($AM249+AZ$233,2)&lt;&gt;0,AZ203,1-AZ203)</f>
        <v>1</v>
      </c>
      <c r="BA249" s="1">
        <f t="shared" si="1095"/>
        <v>0</v>
      </c>
      <c r="BB249" s="1">
        <f t="shared" si="1095"/>
        <v>1</v>
      </c>
      <c r="BC249" s="1">
        <f t="shared" si="1095"/>
        <v>1</v>
      </c>
      <c r="BD249" s="1">
        <f t="shared" si="1095"/>
        <v>0</v>
      </c>
      <c r="BE249" s="1">
        <f t="shared" si="1095"/>
        <v>1</v>
      </c>
      <c r="BF249" s="1">
        <f t="shared" si="1095"/>
        <v>1</v>
      </c>
      <c r="BG249" s="1">
        <f t="shared" si="1095"/>
        <v>1</v>
      </c>
      <c r="BH249" s="1">
        <f t="shared" si="1095"/>
        <v>0</v>
      </c>
      <c r="BI249" s="1">
        <f t="shared" si="1095"/>
        <v>1</v>
      </c>
      <c r="BJ249" s="1">
        <f t="shared" si="1095"/>
        <v>1</v>
      </c>
      <c r="BK249" s="1">
        <f t="shared" si="1095"/>
        <v>1</v>
      </c>
      <c r="BL249" s="1">
        <f t="shared" si="1095"/>
        <v>0</v>
      </c>
      <c r="BM249" s="1">
        <f t="shared" si="1095"/>
        <v>1</v>
      </c>
      <c r="BN249" s="1">
        <f t="shared" si="1095"/>
        <v>1</v>
      </c>
      <c r="BO249" s="1">
        <f t="shared" si="1095"/>
        <v>1</v>
      </c>
      <c r="BP249" s="1">
        <f t="shared" si="1095"/>
        <v>0</v>
      </c>
      <c r="BQ249" s="1">
        <f t="shared" si="1095"/>
        <v>1</v>
      </c>
      <c r="BR249" s="1">
        <f t="shared" si="1095"/>
        <v>1</v>
      </c>
      <c r="BS249" s="1">
        <f t="shared" si="1095"/>
        <v>1</v>
      </c>
      <c r="BT249" s="1">
        <f t="shared" ref="BT249:CA249" si="1096">IF(MOD($AM249+BT$233,2)&lt;&gt;0,BT203,1-BT203)</f>
        <v>0</v>
      </c>
      <c r="BU249" s="1">
        <f t="shared" si="1096"/>
        <v>1</v>
      </c>
      <c r="BV249" s="1">
        <f t="shared" si="1096"/>
        <v>0</v>
      </c>
      <c r="BW249" s="1">
        <f t="shared" si="1096"/>
        <v>0</v>
      </c>
      <c r="BX249" s="1">
        <f t="shared" si="1096"/>
        <v>0</v>
      </c>
      <c r="BY249" s="1">
        <f t="shared" si="1096"/>
        <v>0</v>
      </c>
      <c r="BZ249" s="1">
        <f t="shared" si="1096"/>
        <v>1</v>
      </c>
      <c r="CA249" s="1">
        <f t="shared" si="1096"/>
        <v>1</v>
      </c>
    </row>
    <row r="250" spans="39:79" x14ac:dyDescent="0.25">
      <c r="AM250">
        <f t="shared" si="1065"/>
        <v>16</v>
      </c>
      <c r="AQ250" s="1">
        <f t="shared" ref="AQ250:AV250" si="1097">IF(MOD($AM250+AQ$233,2)&lt;&gt;0,AQ204,1-AQ204)</f>
        <v>0</v>
      </c>
      <c r="AR250" s="1">
        <f t="shared" si="1097"/>
        <v>0</v>
      </c>
      <c r="AS250" s="1">
        <f t="shared" si="1097"/>
        <v>0</v>
      </c>
      <c r="AT250" s="1">
        <f t="shared" si="1097"/>
        <v>1</v>
      </c>
      <c r="AU250" s="1">
        <f t="shared" si="1097"/>
        <v>0</v>
      </c>
      <c r="AV250" s="1">
        <f t="shared" si="1097"/>
        <v>0</v>
      </c>
      <c r="AW250" s="27">
        <f t="shared" si="1081"/>
        <v>0</v>
      </c>
      <c r="AX250" s="1">
        <f t="shared" ref="AX250:AY250" si="1098">IF(MOD($AM250+AX$233,2)&lt;&gt;0,AX204,1-AX204)</f>
        <v>1</v>
      </c>
      <c r="AY250" s="1">
        <f t="shared" si="1098"/>
        <v>1</v>
      </c>
      <c r="AZ250" s="1">
        <f t="shared" ref="AZ250:BS250" si="1099">IF(MOD($AM250+AZ$233,2)&lt;&gt;0,AZ204,1-AZ204)</f>
        <v>0</v>
      </c>
      <c r="BA250" s="1">
        <f t="shared" si="1099"/>
        <v>1</v>
      </c>
      <c r="BB250" s="1">
        <f t="shared" si="1099"/>
        <v>0</v>
      </c>
      <c r="BC250" s="1">
        <f t="shared" si="1099"/>
        <v>1</v>
      </c>
      <c r="BD250" s="1">
        <f t="shared" si="1099"/>
        <v>1</v>
      </c>
      <c r="BE250" s="1">
        <f t="shared" si="1099"/>
        <v>1</v>
      </c>
      <c r="BF250" s="1">
        <f t="shared" si="1099"/>
        <v>0</v>
      </c>
      <c r="BG250" s="1">
        <f t="shared" si="1099"/>
        <v>1</v>
      </c>
      <c r="BH250" s="1">
        <f t="shared" si="1099"/>
        <v>1</v>
      </c>
      <c r="BI250" s="1">
        <f t="shared" si="1099"/>
        <v>1</v>
      </c>
      <c r="BJ250" s="1">
        <f t="shared" si="1099"/>
        <v>0</v>
      </c>
      <c r="BK250" s="1">
        <f t="shared" si="1099"/>
        <v>1</v>
      </c>
      <c r="BL250" s="1">
        <f t="shared" si="1099"/>
        <v>1</v>
      </c>
      <c r="BM250" s="1">
        <f t="shared" si="1099"/>
        <v>1</v>
      </c>
      <c r="BN250" s="1">
        <f t="shared" si="1099"/>
        <v>0</v>
      </c>
      <c r="BO250" s="1">
        <f t="shared" si="1099"/>
        <v>1</v>
      </c>
      <c r="BP250" s="1">
        <f t="shared" si="1099"/>
        <v>1</v>
      </c>
      <c r="BQ250" s="1">
        <f t="shared" si="1099"/>
        <v>1</v>
      </c>
      <c r="BR250" s="1">
        <f t="shared" si="1099"/>
        <v>0</v>
      </c>
      <c r="BS250" s="1">
        <f t="shared" si="1099"/>
        <v>1</v>
      </c>
      <c r="BT250" s="1">
        <f t="shared" ref="BT250:CA250" si="1100">IF(MOD($AM250+BT$233,2)&lt;&gt;0,BT204,1-BT204)</f>
        <v>0</v>
      </c>
      <c r="BU250" s="1">
        <f t="shared" si="1100"/>
        <v>0</v>
      </c>
      <c r="BV250" s="1">
        <f t="shared" si="1100"/>
        <v>0</v>
      </c>
      <c r="BW250" s="1">
        <f t="shared" si="1100"/>
        <v>1</v>
      </c>
      <c r="BX250" s="1">
        <f t="shared" si="1100"/>
        <v>0</v>
      </c>
      <c r="BY250" s="1">
        <f t="shared" si="1100"/>
        <v>0</v>
      </c>
      <c r="BZ250" s="1">
        <f t="shared" si="1100"/>
        <v>1</v>
      </c>
      <c r="CA250" s="1">
        <f t="shared" si="1100"/>
        <v>0</v>
      </c>
    </row>
    <row r="251" spans="39:79" x14ac:dyDescent="0.25">
      <c r="AM251">
        <f t="shared" si="1065"/>
        <v>17</v>
      </c>
      <c r="AQ251" s="1">
        <f t="shared" ref="AQ251:AV251" si="1101">IF(MOD($AM251+AQ$233,2)&lt;&gt;0,AQ205,1-AQ205)</f>
        <v>1</v>
      </c>
      <c r="AR251" s="1">
        <f t="shared" si="1101"/>
        <v>1</v>
      </c>
      <c r="AS251" s="1">
        <f t="shared" si="1101"/>
        <v>0</v>
      </c>
      <c r="AT251" s="1">
        <f t="shared" si="1101"/>
        <v>0</v>
      </c>
      <c r="AU251" s="1">
        <f t="shared" si="1101"/>
        <v>1</v>
      </c>
      <c r="AV251" s="1">
        <f t="shared" si="1101"/>
        <v>1</v>
      </c>
      <c r="AW251" s="27">
        <f t="shared" si="1081"/>
        <v>1</v>
      </c>
      <c r="AX251" s="1">
        <f t="shared" ref="AX251:AY251" si="1102">IF(MOD($AM251+AX$233,2)&lt;&gt;0,AX205,1-AX205)</f>
        <v>0</v>
      </c>
      <c r="AY251" s="1">
        <f t="shared" si="1102"/>
        <v>1</v>
      </c>
      <c r="AZ251" s="1">
        <f t="shared" ref="AZ251:BS251" si="1103">IF(MOD($AM251+AZ$233,2)&lt;&gt;0,AZ205,1-AZ205)</f>
        <v>1</v>
      </c>
      <c r="BA251" s="1">
        <f t="shared" si="1103"/>
        <v>0</v>
      </c>
      <c r="BB251" s="1">
        <f t="shared" si="1103"/>
        <v>1</v>
      </c>
      <c r="BC251" s="1">
        <f t="shared" si="1103"/>
        <v>0</v>
      </c>
      <c r="BD251" s="1">
        <f t="shared" si="1103"/>
        <v>0</v>
      </c>
      <c r="BE251" s="1">
        <f t="shared" si="1103"/>
        <v>1</v>
      </c>
      <c r="BF251" s="1">
        <f t="shared" si="1103"/>
        <v>1</v>
      </c>
      <c r="BG251" s="1">
        <f t="shared" si="1103"/>
        <v>0</v>
      </c>
      <c r="BH251" s="1">
        <f t="shared" si="1103"/>
        <v>0</v>
      </c>
      <c r="BI251" s="1">
        <f t="shared" si="1103"/>
        <v>1</v>
      </c>
      <c r="BJ251" s="1">
        <f t="shared" si="1103"/>
        <v>1</v>
      </c>
      <c r="BK251" s="1">
        <f t="shared" si="1103"/>
        <v>0</v>
      </c>
      <c r="BL251" s="1">
        <f t="shared" si="1103"/>
        <v>0</v>
      </c>
      <c r="BM251" s="1">
        <f t="shared" si="1103"/>
        <v>1</v>
      </c>
      <c r="BN251" s="1">
        <f t="shared" si="1103"/>
        <v>1</v>
      </c>
      <c r="BO251" s="1">
        <f t="shared" si="1103"/>
        <v>0</v>
      </c>
      <c r="BP251" s="1">
        <f t="shared" si="1103"/>
        <v>0</v>
      </c>
      <c r="BQ251" s="1">
        <f t="shared" si="1103"/>
        <v>1</v>
      </c>
      <c r="BR251" s="1">
        <f t="shared" si="1103"/>
        <v>1</v>
      </c>
      <c r="BS251" s="1">
        <f t="shared" si="1103"/>
        <v>0</v>
      </c>
      <c r="BT251" s="1">
        <f t="shared" ref="BT251:CA251" si="1104">IF(MOD($AM251+BT$233,2)&lt;&gt;0,BT205,1-BT205)</f>
        <v>0</v>
      </c>
      <c r="BU251" s="1">
        <f t="shared" si="1104"/>
        <v>1</v>
      </c>
      <c r="BV251" s="1">
        <f t="shared" si="1104"/>
        <v>1</v>
      </c>
      <c r="BW251" s="1">
        <f t="shared" si="1104"/>
        <v>1</v>
      </c>
      <c r="BX251" s="1">
        <f t="shared" si="1104"/>
        <v>0</v>
      </c>
      <c r="BY251" s="1">
        <f t="shared" si="1104"/>
        <v>0</v>
      </c>
      <c r="BZ251" s="1">
        <f t="shared" si="1104"/>
        <v>1</v>
      </c>
      <c r="CA251" s="1">
        <f t="shared" si="1104"/>
        <v>0</v>
      </c>
    </row>
    <row r="252" spans="39:79" x14ac:dyDescent="0.25">
      <c r="AM252">
        <f t="shared" si="1065"/>
        <v>18</v>
      </c>
      <c r="AQ252" s="1">
        <f t="shared" ref="AQ252:AV252" si="1105">IF(MOD($AM252+AQ$233,2)&lt;&gt;0,AQ206,1-AQ206)</f>
        <v>1</v>
      </c>
      <c r="AR252" s="1">
        <f t="shared" si="1105"/>
        <v>0</v>
      </c>
      <c r="AS252" s="1">
        <f t="shared" si="1105"/>
        <v>1</v>
      </c>
      <c r="AT252" s="1">
        <f t="shared" si="1105"/>
        <v>1</v>
      </c>
      <c r="AU252" s="1">
        <f t="shared" si="1105"/>
        <v>0</v>
      </c>
      <c r="AV252" s="1">
        <f t="shared" si="1105"/>
        <v>0</v>
      </c>
      <c r="AW252" s="27">
        <f t="shared" si="1081"/>
        <v>0</v>
      </c>
      <c r="AX252" s="1">
        <f t="shared" ref="AX252:AY252" si="1106">IF(MOD($AM252+AX$233,2)&lt;&gt;0,AX206,1-AX206)</f>
        <v>1</v>
      </c>
      <c r="AY252" s="1">
        <f t="shared" si="1106"/>
        <v>1</v>
      </c>
      <c r="AZ252" s="1">
        <f t="shared" ref="AZ252:BS252" si="1107">IF(MOD($AM252+AZ$233,2)&lt;&gt;0,AZ206,1-AZ206)</f>
        <v>1</v>
      </c>
      <c r="BA252" s="1">
        <f t="shared" si="1107"/>
        <v>1</v>
      </c>
      <c r="BB252" s="1">
        <f t="shared" si="1107"/>
        <v>1</v>
      </c>
      <c r="BC252" s="1">
        <f t="shared" si="1107"/>
        <v>0</v>
      </c>
      <c r="BD252" s="1">
        <f t="shared" si="1107"/>
        <v>0</v>
      </c>
      <c r="BE252" s="1">
        <f t="shared" si="1107"/>
        <v>1</v>
      </c>
      <c r="BF252" s="1">
        <f t="shared" si="1107"/>
        <v>1</v>
      </c>
      <c r="BG252" s="1">
        <f t="shared" si="1107"/>
        <v>0</v>
      </c>
      <c r="BH252" s="1">
        <f t="shared" si="1107"/>
        <v>0</v>
      </c>
      <c r="BI252" s="1">
        <f t="shared" si="1107"/>
        <v>1</v>
      </c>
      <c r="BJ252" s="1">
        <f t="shared" si="1107"/>
        <v>1</v>
      </c>
      <c r="BK252" s="1">
        <f t="shared" si="1107"/>
        <v>0</v>
      </c>
      <c r="BL252" s="1">
        <f t="shared" si="1107"/>
        <v>0</v>
      </c>
      <c r="BM252" s="1">
        <f t="shared" si="1107"/>
        <v>1</v>
      </c>
      <c r="BN252" s="1">
        <f t="shared" si="1107"/>
        <v>1</v>
      </c>
      <c r="BO252" s="1">
        <f t="shared" si="1107"/>
        <v>0</v>
      </c>
      <c r="BP252" s="1">
        <f t="shared" si="1107"/>
        <v>0</v>
      </c>
      <c r="BQ252" s="1">
        <f t="shared" si="1107"/>
        <v>1</v>
      </c>
      <c r="BR252" s="1">
        <f t="shared" si="1107"/>
        <v>1</v>
      </c>
      <c r="BS252" s="1">
        <f t="shared" si="1107"/>
        <v>0</v>
      </c>
      <c r="BT252" s="1">
        <f t="shared" ref="BT252:CA252" si="1108">IF(MOD($AM252+BT$233,2)&lt;&gt;0,BT206,1-BT206)</f>
        <v>0</v>
      </c>
      <c r="BU252" s="1">
        <f t="shared" si="1108"/>
        <v>0</v>
      </c>
      <c r="BV252" s="1">
        <f t="shared" si="1108"/>
        <v>1</v>
      </c>
      <c r="BW252" s="1">
        <f t="shared" si="1108"/>
        <v>0</v>
      </c>
      <c r="BX252" s="1">
        <f t="shared" si="1108"/>
        <v>1</v>
      </c>
      <c r="BY252" s="1">
        <f t="shared" si="1108"/>
        <v>1</v>
      </c>
      <c r="BZ252" s="1">
        <f t="shared" si="1108"/>
        <v>1</v>
      </c>
      <c r="CA252" s="1">
        <f t="shared" si="1108"/>
        <v>1</v>
      </c>
    </row>
    <row r="253" spans="39:79" x14ac:dyDescent="0.25">
      <c r="AM253">
        <f t="shared" si="1065"/>
        <v>19</v>
      </c>
      <c r="AQ253" s="1">
        <f t="shared" ref="AQ253:AV253" si="1109">IF(MOD($AM253+AQ$233,2)&lt;&gt;0,AQ207,1-AQ207)</f>
        <v>0</v>
      </c>
      <c r="AR253" s="1">
        <f t="shared" si="1109"/>
        <v>1</v>
      </c>
      <c r="AS253" s="1">
        <f t="shared" si="1109"/>
        <v>0</v>
      </c>
      <c r="AT253" s="1">
        <f t="shared" si="1109"/>
        <v>0</v>
      </c>
      <c r="AU253" s="1">
        <f t="shared" si="1109"/>
        <v>1</v>
      </c>
      <c r="AV253" s="1">
        <f t="shared" si="1109"/>
        <v>0</v>
      </c>
      <c r="AW253" s="27">
        <f t="shared" si="1081"/>
        <v>1</v>
      </c>
      <c r="AX253" s="1">
        <f t="shared" ref="AX253:AY253" si="1110">IF(MOD($AM253+AX$233,2)&lt;&gt;0,AX207,1-AX207)</f>
        <v>0</v>
      </c>
      <c r="AY253" s="1">
        <f t="shared" si="1110"/>
        <v>1</v>
      </c>
      <c r="AZ253" s="1">
        <f t="shared" ref="AZ253:BS253" si="1111">IF(MOD($AM253+AZ$233,2)&lt;&gt;0,AZ207,1-AZ207)</f>
        <v>0</v>
      </c>
      <c r="BA253" s="1">
        <f t="shared" si="1111"/>
        <v>0</v>
      </c>
      <c r="BB253" s="1">
        <f t="shared" si="1111"/>
        <v>0</v>
      </c>
      <c r="BC253" s="1">
        <f t="shared" si="1111"/>
        <v>0</v>
      </c>
      <c r="BD253" s="1">
        <f t="shared" si="1111"/>
        <v>1</v>
      </c>
      <c r="BE253" s="1">
        <f t="shared" si="1111"/>
        <v>0</v>
      </c>
      <c r="BF253" s="1">
        <f t="shared" si="1111"/>
        <v>0</v>
      </c>
      <c r="BG253" s="1">
        <f t="shared" si="1111"/>
        <v>0</v>
      </c>
      <c r="BH253" s="1">
        <f t="shared" si="1111"/>
        <v>1</v>
      </c>
      <c r="BI253" s="1">
        <f t="shared" si="1111"/>
        <v>0</v>
      </c>
      <c r="BJ253" s="1">
        <f t="shared" si="1111"/>
        <v>0</v>
      </c>
      <c r="BK253" s="1">
        <f t="shared" si="1111"/>
        <v>0</v>
      </c>
      <c r="BL253" s="1">
        <f t="shared" si="1111"/>
        <v>1</v>
      </c>
      <c r="BM253" s="1">
        <f t="shared" si="1111"/>
        <v>0</v>
      </c>
      <c r="BN253" s="1">
        <f t="shared" si="1111"/>
        <v>0</v>
      </c>
      <c r="BO253" s="1">
        <f t="shared" si="1111"/>
        <v>0</v>
      </c>
      <c r="BP253" s="1">
        <f t="shared" si="1111"/>
        <v>1</v>
      </c>
      <c r="BQ253" s="1">
        <f t="shared" si="1111"/>
        <v>0</v>
      </c>
      <c r="BR253" s="1">
        <f t="shared" si="1111"/>
        <v>0</v>
      </c>
      <c r="BS253" s="1">
        <f t="shared" si="1111"/>
        <v>0</v>
      </c>
      <c r="BT253" s="1">
        <f t="shared" ref="BT253:CA253" si="1112">IF(MOD($AM253+BT$233,2)&lt;&gt;0,BT207,1-BT207)</f>
        <v>1</v>
      </c>
      <c r="BU253" s="1">
        <f t="shared" si="1112"/>
        <v>0</v>
      </c>
      <c r="BV253" s="1">
        <f t="shared" si="1112"/>
        <v>1</v>
      </c>
      <c r="BW253" s="1">
        <f t="shared" si="1112"/>
        <v>1</v>
      </c>
      <c r="BX253" s="1">
        <f t="shared" si="1112"/>
        <v>1</v>
      </c>
      <c r="BY253" s="1">
        <f t="shared" si="1112"/>
        <v>1</v>
      </c>
      <c r="BZ253" s="1">
        <f t="shared" si="1112"/>
        <v>1</v>
      </c>
      <c r="CA253" s="1">
        <f t="shared" si="1112"/>
        <v>1</v>
      </c>
    </row>
    <row r="254" spans="39:79" x14ac:dyDescent="0.25">
      <c r="AM254">
        <f t="shared" si="1065"/>
        <v>20</v>
      </c>
      <c r="AQ254" s="1">
        <f t="shared" ref="AQ254:AV254" si="1113">IF(MOD($AM254+AQ$233,2)&lt;&gt;0,AQ208,1-AQ208)</f>
        <v>1</v>
      </c>
      <c r="AR254" s="1">
        <f t="shared" si="1113"/>
        <v>0</v>
      </c>
      <c r="AS254" s="1">
        <f t="shared" si="1113"/>
        <v>0</v>
      </c>
      <c r="AT254" s="1">
        <f t="shared" si="1113"/>
        <v>1</v>
      </c>
      <c r="AU254" s="1">
        <f t="shared" si="1113"/>
        <v>0</v>
      </c>
      <c r="AV254" s="1">
        <f t="shared" si="1113"/>
        <v>1</v>
      </c>
      <c r="AW254" s="27">
        <f t="shared" si="1081"/>
        <v>0</v>
      </c>
      <c r="AX254" s="1">
        <f t="shared" ref="AX254:AY254" si="1114">IF(MOD($AM254+AX$233,2)&lt;&gt;0,AX208,1-AX208)</f>
        <v>0</v>
      </c>
      <c r="AY254" s="1">
        <f t="shared" si="1114"/>
        <v>1</v>
      </c>
      <c r="AZ254" s="1">
        <f t="shared" ref="AZ254:BS254" si="1115">IF(MOD($AM254+AZ$233,2)&lt;&gt;0,AZ208,1-AZ208)</f>
        <v>1</v>
      </c>
      <c r="BA254" s="1">
        <f t="shared" si="1115"/>
        <v>1</v>
      </c>
      <c r="BB254" s="1">
        <f t="shared" si="1115"/>
        <v>1</v>
      </c>
      <c r="BC254" s="1">
        <f t="shared" si="1115"/>
        <v>0</v>
      </c>
      <c r="BD254" s="1">
        <f t="shared" si="1115"/>
        <v>0</v>
      </c>
      <c r="BE254" s="1">
        <f t="shared" si="1115"/>
        <v>0</v>
      </c>
      <c r="BF254" s="1">
        <f t="shared" si="1115"/>
        <v>1</v>
      </c>
      <c r="BG254" s="1">
        <f t="shared" si="1115"/>
        <v>0</v>
      </c>
      <c r="BH254" s="1">
        <f t="shared" si="1115"/>
        <v>0</v>
      </c>
      <c r="BI254" s="1">
        <f t="shared" si="1115"/>
        <v>0</v>
      </c>
      <c r="BJ254" s="1">
        <f t="shared" si="1115"/>
        <v>1</v>
      </c>
      <c r="BK254" s="1">
        <f t="shared" si="1115"/>
        <v>0</v>
      </c>
      <c r="BL254" s="1">
        <f t="shared" si="1115"/>
        <v>0</v>
      </c>
      <c r="BM254" s="1">
        <f t="shared" si="1115"/>
        <v>0</v>
      </c>
      <c r="BN254" s="1">
        <f t="shared" si="1115"/>
        <v>1</v>
      </c>
      <c r="BO254" s="1">
        <f t="shared" si="1115"/>
        <v>0</v>
      </c>
      <c r="BP254" s="1">
        <f t="shared" si="1115"/>
        <v>0</v>
      </c>
      <c r="BQ254" s="1">
        <f t="shared" si="1115"/>
        <v>0</v>
      </c>
      <c r="BR254" s="1">
        <f t="shared" si="1115"/>
        <v>1</v>
      </c>
      <c r="BS254" s="1">
        <f t="shared" si="1115"/>
        <v>0</v>
      </c>
      <c r="BT254" s="1">
        <f t="shared" ref="BT254:CA254" si="1116">IF(MOD($AM254+BT$233,2)&lt;&gt;0,BT208,1-BT208)</f>
        <v>1</v>
      </c>
      <c r="BU254" s="1">
        <f t="shared" si="1116"/>
        <v>1</v>
      </c>
      <c r="BV254" s="1">
        <f t="shared" si="1116"/>
        <v>1</v>
      </c>
      <c r="BW254" s="1">
        <f t="shared" si="1116"/>
        <v>0</v>
      </c>
      <c r="BX254" s="1">
        <f t="shared" si="1116"/>
        <v>0</v>
      </c>
      <c r="BY254" s="1">
        <f t="shared" si="1116"/>
        <v>0</v>
      </c>
      <c r="BZ254" s="1">
        <f t="shared" si="1116"/>
        <v>1</v>
      </c>
      <c r="CA254" s="1">
        <f t="shared" si="1116"/>
        <v>0</v>
      </c>
    </row>
    <row r="255" spans="39:79" x14ac:dyDescent="0.25">
      <c r="AM255">
        <f t="shared" si="1065"/>
        <v>21</v>
      </c>
      <c r="AQ255" s="1">
        <f t="shared" ref="AQ255:AV255" si="1117">IF(MOD($AM255+AQ$233,2)&lt;&gt;0,AQ209,1-AQ209)</f>
        <v>1</v>
      </c>
      <c r="AR255" s="1">
        <f t="shared" si="1117"/>
        <v>0</v>
      </c>
      <c r="AS255" s="1">
        <f t="shared" si="1117"/>
        <v>0</v>
      </c>
      <c r="AT255" s="1">
        <f t="shared" si="1117"/>
        <v>1</v>
      </c>
      <c r="AU255" s="1">
        <f t="shared" si="1117"/>
        <v>0</v>
      </c>
      <c r="AV255" s="1">
        <f t="shared" si="1117"/>
        <v>0</v>
      </c>
      <c r="AW255" s="27">
        <f t="shared" si="1081"/>
        <v>1</v>
      </c>
      <c r="AX255" s="1">
        <f t="shared" ref="AX255:AY255" si="1118">IF(MOD($AM255+AX$233,2)&lt;&gt;0,AX209,1-AX209)</f>
        <v>0</v>
      </c>
      <c r="AY255" s="1">
        <f t="shared" si="1118"/>
        <v>0</v>
      </c>
      <c r="AZ255" s="1">
        <f t="shared" ref="AZ255:BS255" si="1119">IF(MOD($AM255+AZ$233,2)&lt;&gt;0,AZ209,1-AZ209)</f>
        <v>0</v>
      </c>
      <c r="BA255" s="1">
        <f t="shared" si="1119"/>
        <v>0</v>
      </c>
      <c r="BB255" s="1">
        <f t="shared" si="1119"/>
        <v>0</v>
      </c>
      <c r="BC255" s="1">
        <f t="shared" si="1119"/>
        <v>1</v>
      </c>
      <c r="BD255" s="1">
        <f t="shared" si="1119"/>
        <v>0</v>
      </c>
      <c r="BE255" s="1">
        <f t="shared" si="1119"/>
        <v>0</v>
      </c>
      <c r="BF255" s="1">
        <f t="shared" si="1119"/>
        <v>0</v>
      </c>
      <c r="BG255" s="1">
        <f t="shared" si="1119"/>
        <v>1</v>
      </c>
      <c r="BH255" s="1">
        <f t="shared" si="1119"/>
        <v>0</v>
      </c>
      <c r="BI255" s="1">
        <f t="shared" si="1119"/>
        <v>0</v>
      </c>
      <c r="BJ255" s="1">
        <f t="shared" si="1119"/>
        <v>0</v>
      </c>
      <c r="BK255" s="1">
        <f t="shared" si="1119"/>
        <v>1</v>
      </c>
      <c r="BL255" s="1">
        <f t="shared" si="1119"/>
        <v>0</v>
      </c>
      <c r="BM255" s="1">
        <f t="shared" si="1119"/>
        <v>0</v>
      </c>
      <c r="BN255" s="1">
        <f t="shared" si="1119"/>
        <v>0</v>
      </c>
      <c r="BO255" s="1">
        <f t="shared" si="1119"/>
        <v>1</v>
      </c>
      <c r="BP255" s="1">
        <f t="shared" si="1119"/>
        <v>0</v>
      </c>
      <c r="BQ255" s="1">
        <f t="shared" si="1119"/>
        <v>0</v>
      </c>
      <c r="BR255" s="1">
        <f t="shared" si="1119"/>
        <v>0</v>
      </c>
      <c r="BS255" s="1">
        <f t="shared" si="1119"/>
        <v>1</v>
      </c>
      <c r="BT255" s="1">
        <f t="shared" ref="BT255:CA255" si="1120">IF(MOD($AM255+BT$233,2)&lt;&gt;0,BT209,1-BT209)</f>
        <v>1</v>
      </c>
      <c r="BU255" s="1">
        <f t="shared" si="1120"/>
        <v>0</v>
      </c>
      <c r="BV255" s="1">
        <f t="shared" si="1120"/>
        <v>0</v>
      </c>
      <c r="BW255" s="1">
        <f t="shared" si="1120"/>
        <v>1</v>
      </c>
      <c r="BX255" s="1">
        <f t="shared" si="1120"/>
        <v>1</v>
      </c>
      <c r="BY255" s="1">
        <f t="shared" si="1120"/>
        <v>0</v>
      </c>
      <c r="BZ255" s="1">
        <f t="shared" si="1120"/>
        <v>1</v>
      </c>
      <c r="CA255" s="1">
        <f t="shared" si="1120"/>
        <v>0</v>
      </c>
    </row>
    <row r="256" spans="39:79" x14ac:dyDescent="0.25">
      <c r="AM256">
        <f t="shared" si="1065"/>
        <v>22</v>
      </c>
      <c r="AQ256" s="1">
        <f t="shared" ref="AQ256:AV256" si="1121">IF(MOD($AM256+AQ$233,2)&lt;&gt;0,AQ210,1-AQ210)</f>
        <v>0</v>
      </c>
      <c r="AR256" s="1">
        <f t="shared" si="1121"/>
        <v>1</v>
      </c>
      <c r="AS256" s="1">
        <f t="shared" si="1121"/>
        <v>1</v>
      </c>
      <c r="AT256" s="1">
        <f t="shared" si="1121"/>
        <v>0</v>
      </c>
      <c r="AU256" s="1">
        <f t="shared" si="1121"/>
        <v>0</v>
      </c>
      <c r="AV256" s="1">
        <f t="shared" si="1121"/>
        <v>0</v>
      </c>
      <c r="AW256" s="27">
        <f t="shared" si="1081"/>
        <v>0</v>
      </c>
      <c r="AX256" s="1">
        <f t="shared" ref="AX256:AY256" si="1122">IF(MOD($AM256+AX$233,2)&lt;&gt;0,AX210,1-AX210)</f>
        <v>1</v>
      </c>
      <c r="AY256" s="1">
        <f t="shared" si="1122"/>
        <v>1</v>
      </c>
      <c r="AZ256" s="1">
        <f t="shared" ref="AZ256:BS256" si="1123">IF(MOD($AM256+AZ$233,2)&lt;&gt;0,AZ210,1-AZ210)</f>
        <v>0</v>
      </c>
      <c r="BA256" s="1">
        <f t="shared" si="1123"/>
        <v>0</v>
      </c>
      <c r="BB256" s="1">
        <f t="shared" si="1123"/>
        <v>1</v>
      </c>
      <c r="BC256" s="1">
        <f t="shared" si="1123"/>
        <v>1</v>
      </c>
      <c r="BD256" s="1">
        <f t="shared" si="1123"/>
        <v>1</v>
      </c>
      <c r="BE256" s="1">
        <f t="shared" si="1123"/>
        <v>0</v>
      </c>
      <c r="BF256" s="1">
        <f t="shared" si="1123"/>
        <v>1</v>
      </c>
      <c r="BG256" s="1">
        <f t="shared" si="1123"/>
        <v>1</v>
      </c>
      <c r="BH256" s="1">
        <f t="shared" si="1123"/>
        <v>1</v>
      </c>
      <c r="BI256" s="1">
        <f t="shared" si="1123"/>
        <v>0</v>
      </c>
      <c r="BJ256" s="1">
        <f t="shared" si="1123"/>
        <v>1</v>
      </c>
      <c r="BK256" s="1">
        <f t="shared" si="1123"/>
        <v>1</v>
      </c>
      <c r="BL256" s="1">
        <f t="shared" si="1123"/>
        <v>1</v>
      </c>
      <c r="BM256" s="1">
        <f t="shared" si="1123"/>
        <v>0</v>
      </c>
      <c r="BN256" s="1">
        <f t="shared" si="1123"/>
        <v>1</v>
      </c>
      <c r="BO256" s="1">
        <f t="shared" si="1123"/>
        <v>1</v>
      </c>
      <c r="BP256" s="1">
        <f t="shared" si="1123"/>
        <v>1</v>
      </c>
      <c r="BQ256" s="1">
        <f t="shared" si="1123"/>
        <v>0</v>
      </c>
      <c r="BR256" s="1">
        <f t="shared" si="1123"/>
        <v>1</v>
      </c>
      <c r="BS256" s="1">
        <f t="shared" si="1123"/>
        <v>1</v>
      </c>
      <c r="BT256" s="1">
        <f t="shared" ref="BT256:CA256" si="1124">IF(MOD($AM256+BT$233,2)&lt;&gt;0,BT210,1-BT210)</f>
        <v>1</v>
      </c>
      <c r="BU256" s="1">
        <f t="shared" si="1124"/>
        <v>0</v>
      </c>
      <c r="BV256" s="1">
        <f t="shared" si="1124"/>
        <v>0</v>
      </c>
      <c r="BW256" s="1">
        <f t="shared" si="1124"/>
        <v>1</v>
      </c>
      <c r="BX256" s="1">
        <f t="shared" si="1124"/>
        <v>0</v>
      </c>
      <c r="BY256" s="1">
        <f t="shared" si="1124"/>
        <v>0</v>
      </c>
      <c r="BZ256" s="1">
        <f t="shared" si="1124"/>
        <v>1</v>
      </c>
      <c r="CA256" s="1">
        <f t="shared" si="1124"/>
        <v>1</v>
      </c>
    </row>
    <row r="257" spans="39:79" x14ac:dyDescent="0.25">
      <c r="AM257">
        <f t="shared" si="1065"/>
        <v>23</v>
      </c>
      <c r="AQ257" s="1">
        <f t="shared" ref="AQ257:AV257" si="1125">IF(MOD($AM257+AQ$233,2)&lt;&gt;0,AQ211,1-AQ211)</f>
        <v>1</v>
      </c>
      <c r="AR257" s="1">
        <f t="shared" si="1125"/>
        <v>1</v>
      </c>
      <c r="AS257" s="1">
        <f t="shared" si="1125"/>
        <v>0</v>
      </c>
      <c r="AT257" s="1">
        <f t="shared" si="1125"/>
        <v>1</v>
      </c>
      <c r="AU257" s="1">
        <f t="shared" si="1125"/>
        <v>1</v>
      </c>
      <c r="AV257" s="1">
        <f t="shared" si="1125"/>
        <v>1</v>
      </c>
      <c r="AW257" s="27">
        <f t="shared" si="1081"/>
        <v>1</v>
      </c>
      <c r="AX257" s="1">
        <f t="shared" ref="AX257:AY257" si="1126">IF(MOD($AM257+AX$233,2)&lt;&gt;0,AX211,1-AX211)</f>
        <v>0</v>
      </c>
      <c r="AY257" s="1">
        <f t="shared" si="1126"/>
        <v>1</v>
      </c>
      <c r="AZ257" s="1">
        <f t="shared" ref="AZ257:BS257" si="1127">IF(MOD($AM257+AZ$233,2)&lt;&gt;0,AZ211,1-AZ211)</f>
        <v>0</v>
      </c>
      <c r="BA257" s="1">
        <f t="shared" si="1127"/>
        <v>1</v>
      </c>
      <c r="BB257" s="1">
        <f t="shared" si="1127"/>
        <v>1</v>
      </c>
      <c r="BC257" s="1">
        <f t="shared" si="1127"/>
        <v>1</v>
      </c>
      <c r="BD257" s="1">
        <f t="shared" si="1127"/>
        <v>0</v>
      </c>
      <c r="BE257" s="1">
        <f t="shared" si="1127"/>
        <v>1</v>
      </c>
      <c r="BF257" s="1">
        <f t="shared" si="1127"/>
        <v>1</v>
      </c>
      <c r="BG257" s="1">
        <f t="shared" si="1127"/>
        <v>1</v>
      </c>
      <c r="BH257" s="1">
        <f t="shared" si="1127"/>
        <v>0</v>
      </c>
      <c r="BI257" s="1">
        <f t="shared" si="1127"/>
        <v>1</v>
      </c>
      <c r="BJ257" s="1">
        <f t="shared" si="1127"/>
        <v>1</v>
      </c>
      <c r="BK257" s="1">
        <f t="shared" si="1127"/>
        <v>1</v>
      </c>
      <c r="BL257" s="1">
        <f t="shared" si="1127"/>
        <v>0</v>
      </c>
      <c r="BM257" s="1">
        <f t="shared" si="1127"/>
        <v>1</v>
      </c>
      <c r="BN257" s="1">
        <f t="shared" si="1127"/>
        <v>1</v>
      </c>
      <c r="BO257" s="1">
        <f t="shared" si="1127"/>
        <v>1</v>
      </c>
      <c r="BP257" s="1">
        <f t="shared" si="1127"/>
        <v>0</v>
      </c>
      <c r="BQ257" s="1">
        <f t="shared" si="1127"/>
        <v>1</v>
      </c>
      <c r="BR257" s="1">
        <f t="shared" si="1127"/>
        <v>1</v>
      </c>
      <c r="BS257" s="1">
        <f t="shared" si="1127"/>
        <v>1</v>
      </c>
      <c r="BT257" s="1">
        <f t="shared" ref="BT257:CA257" si="1128">IF(MOD($AM257+BT$233,2)&lt;&gt;0,BT211,1-BT211)</f>
        <v>0</v>
      </c>
      <c r="BU257" s="1">
        <f t="shared" si="1128"/>
        <v>1</v>
      </c>
      <c r="BV257" s="1">
        <f t="shared" si="1128"/>
        <v>0</v>
      </c>
      <c r="BW257" s="1">
        <f t="shared" si="1128"/>
        <v>0</v>
      </c>
      <c r="BX257" s="1">
        <f t="shared" si="1128"/>
        <v>0</v>
      </c>
      <c r="BY257" s="1">
        <f t="shared" si="1128"/>
        <v>1</v>
      </c>
      <c r="BZ257" s="1">
        <f t="shared" si="1128"/>
        <v>1</v>
      </c>
      <c r="CA257" s="1">
        <f t="shared" si="1128"/>
        <v>1</v>
      </c>
    </row>
    <row r="258" spans="39:79" x14ac:dyDescent="0.25">
      <c r="AM258">
        <f t="shared" si="1065"/>
        <v>24</v>
      </c>
      <c r="AQ258" s="1">
        <f t="shared" ref="AQ258:AV258" si="1129">IF(MOD($AM258+AQ$233,2)&lt;&gt;0,AQ212,1-AQ212)</f>
        <v>0</v>
      </c>
      <c r="AR258" s="1">
        <f t="shared" si="1129"/>
        <v>0</v>
      </c>
      <c r="AS258" s="1">
        <f t="shared" si="1129"/>
        <v>1</v>
      </c>
      <c r="AT258" s="1">
        <f t="shared" si="1129"/>
        <v>1</v>
      </c>
      <c r="AU258" s="1">
        <f t="shared" si="1129"/>
        <v>1</v>
      </c>
      <c r="AV258" s="1">
        <f t="shared" si="1129"/>
        <v>1</v>
      </c>
      <c r="AW258" s="27">
        <f t="shared" si="1081"/>
        <v>0</v>
      </c>
      <c r="AX258" s="1">
        <f t="shared" ref="AX258:AY258" si="1130">IF(MOD($AM258+AX$233,2)&lt;&gt;0,AX212,1-AX212)</f>
        <v>0</v>
      </c>
      <c r="AY258" s="1">
        <f t="shared" si="1130"/>
        <v>0</v>
      </c>
      <c r="AZ258" s="1">
        <f t="shared" ref="AZ258:BS258" si="1131">IF(MOD($AM258+AZ$233,2)&lt;&gt;0,AZ212,1-AZ212)</f>
        <v>1</v>
      </c>
      <c r="BA258" s="1">
        <f t="shared" si="1131"/>
        <v>1</v>
      </c>
      <c r="BB258" s="1">
        <f t="shared" si="1131"/>
        <v>0</v>
      </c>
      <c r="BC258" s="1">
        <f t="shared" si="1131"/>
        <v>1</v>
      </c>
      <c r="BD258" s="1">
        <f t="shared" si="1131"/>
        <v>1</v>
      </c>
      <c r="BE258" s="1">
        <f t="shared" si="1131"/>
        <v>1</v>
      </c>
      <c r="BF258" s="1">
        <f t="shared" si="1131"/>
        <v>0</v>
      </c>
      <c r="BG258" s="1">
        <f t="shared" si="1131"/>
        <v>1</v>
      </c>
      <c r="BH258" s="1">
        <f t="shared" si="1131"/>
        <v>1</v>
      </c>
      <c r="BI258" s="1">
        <f t="shared" si="1131"/>
        <v>1</v>
      </c>
      <c r="BJ258" s="1">
        <f t="shared" si="1131"/>
        <v>0</v>
      </c>
      <c r="BK258" s="1">
        <f t="shared" si="1131"/>
        <v>1</v>
      </c>
      <c r="BL258" s="1">
        <f t="shared" si="1131"/>
        <v>1</v>
      </c>
      <c r="BM258" s="1">
        <f t="shared" si="1131"/>
        <v>1</v>
      </c>
      <c r="BN258" s="1">
        <f t="shared" si="1131"/>
        <v>0</v>
      </c>
      <c r="BO258" s="1">
        <f t="shared" si="1131"/>
        <v>1</v>
      </c>
      <c r="BP258" s="1">
        <f t="shared" si="1131"/>
        <v>1</v>
      </c>
      <c r="BQ258" s="1">
        <f t="shared" si="1131"/>
        <v>1</v>
      </c>
      <c r="BR258" s="1">
        <f t="shared" si="1131"/>
        <v>0</v>
      </c>
      <c r="BS258" s="1">
        <f t="shared" si="1131"/>
        <v>1</v>
      </c>
      <c r="BT258" s="1">
        <f t="shared" ref="BT258:CA258" si="1132">IF(MOD($AM258+BT$233,2)&lt;&gt;0,BT212,1-BT212)</f>
        <v>0</v>
      </c>
      <c r="BU258" s="1">
        <f t="shared" si="1132"/>
        <v>0</v>
      </c>
      <c r="BV258" s="1">
        <f t="shared" si="1132"/>
        <v>0</v>
      </c>
      <c r="BW258" s="1">
        <f t="shared" si="1132"/>
        <v>1</v>
      </c>
      <c r="BX258" s="1">
        <f t="shared" si="1132"/>
        <v>0</v>
      </c>
      <c r="BY258" s="1">
        <f t="shared" si="1132"/>
        <v>0</v>
      </c>
      <c r="BZ258" s="1">
        <f t="shared" si="1132"/>
        <v>0</v>
      </c>
      <c r="CA258" s="1">
        <f t="shared" si="1132"/>
        <v>0</v>
      </c>
    </row>
    <row r="259" spans="39:79" x14ac:dyDescent="0.25">
      <c r="AM259">
        <f t="shared" si="1065"/>
        <v>25</v>
      </c>
      <c r="AQ259" s="1">
        <f t="shared" ref="AQ259:AV259" si="1133">IF(MOD($AM259+AQ$233,2)&lt;&gt;0,AQ213,1-AQ213)</f>
        <v>0</v>
      </c>
      <c r="AR259" s="1">
        <f t="shared" si="1133"/>
        <v>1</v>
      </c>
      <c r="AS259" s="1">
        <f t="shared" si="1133"/>
        <v>1</v>
      </c>
      <c r="AT259" s="1">
        <f t="shared" si="1133"/>
        <v>0</v>
      </c>
      <c r="AU259" s="1">
        <f t="shared" si="1133"/>
        <v>0</v>
      </c>
      <c r="AV259" s="1">
        <f t="shared" si="1133"/>
        <v>1</v>
      </c>
      <c r="AW259" s="27">
        <f t="shared" ref="AW259:AW271" si="1134">AW213</f>
        <v>1</v>
      </c>
      <c r="AX259" s="1">
        <f t="shared" ref="AX259:AY259" si="1135">IF(MOD($AM259+AX$233,2)&lt;&gt;0,AX213,1-AX213)</f>
        <v>0</v>
      </c>
      <c r="AY259" s="1">
        <f t="shared" si="1135"/>
        <v>0</v>
      </c>
      <c r="AZ259" s="1">
        <f t="shared" ref="AX259:BM263" si="1136">IF(MOD($AM259+AZ$233,2)&lt;&gt;0,AZ213,1-AZ213)</f>
        <v>1</v>
      </c>
      <c r="BA259" s="1">
        <f t="shared" si="1136"/>
        <v>0</v>
      </c>
      <c r="BB259" s="1">
        <f t="shared" si="1136"/>
        <v>1</v>
      </c>
      <c r="BC259" s="1">
        <f t="shared" si="1136"/>
        <v>0</v>
      </c>
      <c r="BD259" s="1">
        <f t="shared" si="1136"/>
        <v>0</v>
      </c>
      <c r="BE259" s="1">
        <f t="shared" si="1136"/>
        <v>1</v>
      </c>
      <c r="BF259" s="1">
        <f t="shared" si="1136"/>
        <v>1</v>
      </c>
      <c r="BG259" s="1">
        <f t="shared" si="1136"/>
        <v>0</v>
      </c>
      <c r="BH259" s="1">
        <f t="shared" si="1136"/>
        <v>0</v>
      </c>
      <c r="BI259" s="1">
        <f t="shared" si="1136"/>
        <v>1</v>
      </c>
      <c r="BJ259" s="1">
        <f t="shared" si="1136"/>
        <v>1</v>
      </c>
      <c r="BK259" s="1">
        <f t="shared" si="1136"/>
        <v>0</v>
      </c>
      <c r="BL259" s="1">
        <f t="shared" si="1136"/>
        <v>0</v>
      </c>
      <c r="BM259" s="1">
        <f t="shared" si="1136"/>
        <v>1</v>
      </c>
      <c r="BN259" s="1">
        <f t="shared" ref="BN259:CA259" si="1137">IF(MOD($AM259+BN$233,2)&lt;&gt;0,BN213,1-BN213)</f>
        <v>1</v>
      </c>
      <c r="BO259" s="1">
        <f t="shared" si="1137"/>
        <v>0</v>
      </c>
      <c r="BP259" s="1">
        <f t="shared" si="1137"/>
        <v>0</v>
      </c>
      <c r="BQ259" s="1">
        <f t="shared" si="1137"/>
        <v>1</v>
      </c>
      <c r="BR259" s="1">
        <f t="shared" si="1137"/>
        <v>1</v>
      </c>
      <c r="BS259" s="1">
        <f t="shared" si="1137"/>
        <v>0</v>
      </c>
      <c r="BT259" s="1">
        <f t="shared" si="1137"/>
        <v>0</v>
      </c>
      <c r="BU259" s="1">
        <f t="shared" si="1137"/>
        <v>1</v>
      </c>
      <c r="BV259" s="1">
        <f t="shared" si="1137"/>
        <v>0</v>
      </c>
      <c r="BW259" s="1">
        <f t="shared" si="1137"/>
        <v>1</v>
      </c>
      <c r="BX259" s="1">
        <f t="shared" si="1137"/>
        <v>0</v>
      </c>
      <c r="BY259" s="1">
        <f t="shared" si="1137"/>
        <v>0</v>
      </c>
      <c r="BZ259" s="1">
        <f t="shared" si="1137"/>
        <v>1</v>
      </c>
      <c r="CA259" s="1">
        <f t="shared" si="1137"/>
        <v>1</v>
      </c>
    </row>
    <row r="260" spans="39:79" x14ac:dyDescent="0.25">
      <c r="AM260">
        <f t="shared" si="1065"/>
        <v>26</v>
      </c>
      <c r="AQ260" s="1">
        <f t="shared" ref="AQ260:AV260" si="1138">IF(MOD($AM260+AQ$233,2)&lt;&gt;0,AQ214,1-AQ214)</f>
        <v>0</v>
      </c>
      <c r="AR260" s="1">
        <f t="shared" si="1138"/>
        <v>0</v>
      </c>
      <c r="AS260" s="1">
        <f t="shared" si="1138"/>
        <v>1</v>
      </c>
      <c r="AT260" s="1">
        <f t="shared" si="1138"/>
        <v>0</v>
      </c>
      <c r="AU260" s="1">
        <f t="shared" si="1138"/>
        <v>0</v>
      </c>
      <c r="AV260" s="1">
        <f t="shared" si="1138"/>
        <v>1</v>
      </c>
      <c r="AW260" s="27">
        <f t="shared" si="1134"/>
        <v>0</v>
      </c>
      <c r="AX260" s="1">
        <f t="shared" si="1136"/>
        <v>1</v>
      </c>
      <c r="AY260" s="1">
        <f t="shared" si="1136"/>
        <v>0</v>
      </c>
      <c r="AZ260" s="1">
        <f t="shared" si="1136"/>
        <v>0</v>
      </c>
      <c r="BA260" s="1">
        <f t="shared" si="1136"/>
        <v>1</v>
      </c>
      <c r="BB260" s="1">
        <f t="shared" si="1136"/>
        <v>1</v>
      </c>
      <c r="BC260" s="1">
        <f t="shared" si="1136"/>
        <v>0</v>
      </c>
      <c r="BD260" s="1">
        <f t="shared" si="1136"/>
        <v>0</v>
      </c>
      <c r="BE260" s="1">
        <f t="shared" si="1136"/>
        <v>1</v>
      </c>
      <c r="BF260" s="1">
        <f t="shared" si="1136"/>
        <v>1</v>
      </c>
      <c r="BG260" s="1">
        <f t="shared" si="1136"/>
        <v>0</v>
      </c>
      <c r="BH260" s="1">
        <f t="shared" si="1136"/>
        <v>0</v>
      </c>
      <c r="BI260" s="1">
        <f t="shared" si="1136"/>
        <v>1</v>
      </c>
      <c r="BJ260" s="1">
        <f t="shared" si="1136"/>
        <v>1</v>
      </c>
      <c r="BK260" s="1">
        <f t="shared" si="1136"/>
        <v>0</v>
      </c>
      <c r="BL260" s="1">
        <f t="shared" si="1136"/>
        <v>0</v>
      </c>
      <c r="BM260" s="1">
        <f t="shared" si="1136"/>
        <v>1</v>
      </c>
      <c r="BN260" s="1">
        <f t="shared" ref="BN260:CA260" si="1139">IF(MOD($AM260+BN$233,2)&lt;&gt;0,BN214,1-BN214)</f>
        <v>1</v>
      </c>
      <c r="BO260" s="1">
        <f t="shared" si="1139"/>
        <v>0</v>
      </c>
      <c r="BP260" s="1">
        <f t="shared" si="1139"/>
        <v>0</v>
      </c>
      <c r="BQ260" s="1">
        <f t="shared" si="1139"/>
        <v>1</v>
      </c>
      <c r="BR260" s="1">
        <f t="shared" si="1139"/>
        <v>1</v>
      </c>
      <c r="BS260" s="1">
        <f t="shared" si="1139"/>
        <v>0</v>
      </c>
      <c r="BT260" s="1">
        <f t="shared" si="1139"/>
        <v>0</v>
      </c>
      <c r="BU260" s="1">
        <f t="shared" si="1139"/>
        <v>0</v>
      </c>
      <c r="BV260" s="1">
        <f t="shared" si="1139"/>
        <v>1</v>
      </c>
      <c r="BW260" s="1">
        <f t="shared" si="1139"/>
        <v>0</v>
      </c>
      <c r="BX260" s="1">
        <f t="shared" si="1139"/>
        <v>1</v>
      </c>
      <c r="BY260" s="1">
        <f t="shared" si="1139"/>
        <v>0</v>
      </c>
      <c r="BZ260" s="1">
        <f t="shared" si="1139"/>
        <v>1</v>
      </c>
      <c r="CA260" s="1">
        <f t="shared" si="1139"/>
        <v>1</v>
      </c>
    </row>
    <row r="261" spans="39:79" x14ac:dyDescent="0.25">
      <c r="AM261">
        <f t="shared" si="1065"/>
        <v>27</v>
      </c>
      <c r="AQ261" s="1">
        <f t="shared" ref="AQ261:AV261" si="1140">IF(MOD($AM261+AQ$233,2)&lt;&gt;0,AQ215,1-AQ215)</f>
        <v>1</v>
      </c>
      <c r="AR261" s="1">
        <f t="shared" si="1140"/>
        <v>0</v>
      </c>
      <c r="AS261" s="1">
        <f t="shared" si="1140"/>
        <v>1</v>
      </c>
      <c r="AT261" s="1">
        <f t="shared" si="1140"/>
        <v>1</v>
      </c>
      <c r="AU261" s="1">
        <f t="shared" si="1140"/>
        <v>1</v>
      </c>
      <c r="AV261" s="1">
        <f t="shared" si="1140"/>
        <v>1</v>
      </c>
      <c r="AW261" s="27">
        <f t="shared" si="1134"/>
        <v>1</v>
      </c>
      <c r="AX261" s="1">
        <f t="shared" si="1136"/>
        <v>1</v>
      </c>
      <c r="AY261" s="1">
        <f t="shared" si="1136"/>
        <v>0</v>
      </c>
      <c r="AZ261" s="1">
        <f t="shared" si="1136"/>
        <v>1</v>
      </c>
      <c r="BA261" s="1">
        <f t="shared" si="1136"/>
        <v>1</v>
      </c>
      <c r="BB261" s="1">
        <f t="shared" si="1136"/>
        <v>0</v>
      </c>
      <c r="BC261" s="1">
        <f t="shared" si="1136"/>
        <v>0</v>
      </c>
      <c r="BD261" s="1">
        <f t="shared" si="1136"/>
        <v>1</v>
      </c>
      <c r="BE261" s="1">
        <f t="shared" si="1136"/>
        <v>0</v>
      </c>
      <c r="BF261" s="1">
        <f t="shared" si="1136"/>
        <v>0</v>
      </c>
      <c r="BG261" s="1">
        <f t="shared" si="1136"/>
        <v>0</v>
      </c>
      <c r="BH261" s="1">
        <f t="shared" si="1136"/>
        <v>1</v>
      </c>
      <c r="BI261" s="1">
        <f t="shared" si="1136"/>
        <v>0</v>
      </c>
      <c r="BJ261" s="1">
        <f t="shared" si="1136"/>
        <v>0</v>
      </c>
      <c r="BK261" s="1">
        <f t="shared" si="1136"/>
        <v>0</v>
      </c>
      <c r="BL261" s="1">
        <f t="shared" si="1136"/>
        <v>1</v>
      </c>
      <c r="BM261" s="1">
        <f t="shared" si="1136"/>
        <v>0</v>
      </c>
      <c r="BN261" s="1">
        <f t="shared" ref="BN261:CA261" si="1141">IF(MOD($AM261+BN$233,2)&lt;&gt;0,BN215,1-BN215)</f>
        <v>0</v>
      </c>
      <c r="BO261" s="1">
        <f t="shared" si="1141"/>
        <v>0</v>
      </c>
      <c r="BP261" s="1">
        <f t="shared" si="1141"/>
        <v>1</v>
      </c>
      <c r="BQ261" s="1">
        <f t="shared" si="1141"/>
        <v>0</v>
      </c>
      <c r="BR261" s="1">
        <f t="shared" si="1141"/>
        <v>0</v>
      </c>
      <c r="BS261" s="1">
        <f t="shared" si="1141"/>
        <v>0</v>
      </c>
      <c r="BT261" s="1">
        <f t="shared" si="1141"/>
        <v>1</v>
      </c>
      <c r="BU261" s="1">
        <f t="shared" si="1141"/>
        <v>0</v>
      </c>
      <c r="BV261" s="1">
        <f t="shared" si="1141"/>
        <v>1</v>
      </c>
      <c r="BW261" s="1">
        <f t="shared" si="1141"/>
        <v>1</v>
      </c>
      <c r="BX261" s="1">
        <f t="shared" si="1141"/>
        <v>1</v>
      </c>
      <c r="BY261" s="1">
        <f t="shared" si="1141"/>
        <v>0</v>
      </c>
      <c r="BZ261" s="1">
        <f t="shared" si="1141"/>
        <v>1</v>
      </c>
      <c r="CA261" s="1">
        <f t="shared" si="1141"/>
        <v>1</v>
      </c>
    </row>
    <row r="262" spans="39:79" ht="15.75" thickBot="1" x14ac:dyDescent="0.3">
      <c r="AM262">
        <f t="shared" si="1065"/>
        <v>28</v>
      </c>
      <c r="AQ262" s="1">
        <f t="shared" ref="AQ262:AV262" si="1142">IF(MOD($AM262+AQ$233,2)&lt;&gt;0,AQ216,1-AQ216)</f>
        <v>0</v>
      </c>
      <c r="AR262" s="1">
        <f t="shared" si="1142"/>
        <v>1</v>
      </c>
      <c r="AS262" s="1">
        <f t="shared" si="1142"/>
        <v>0</v>
      </c>
      <c r="AT262" s="1">
        <f t="shared" si="1142"/>
        <v>0</v>
      </c>
      <c r="AU262" s="1">
        <f t="shared" si="1142"/>
        <v>0</v>
      </c>
      <c r="AV262" s="1">
        <f t="shared" si="1142"/>
        <v>1</v>
      </c>
      <c r="AW262" s="27">
        <f t="shared" si="1134"/>
        <v>0</v>
      </c>
      <c r="AX262" s="1">
        <f t="shared" si="1136"/>
        <v>0</v>
      </c>
      <c r="AY262" s="1">
        <f t="shared" si="1136"/>
        <v>0</v>
      </c>
      <c r="AZ262" s="1">
        <f t="shared" si="1136"/>
        <v>0</v>
      </c>
      <c r="BA262" s="1">
        <f t="shared" si="1136"/>
        <v>1</v>
      </c>
      <c r="BB262" s="1">
        <f t="shared" si="1136"/>
        <v>1</v>
      </c>
      <c r="BC262" s="1">
        <f t="shared" si="1136"/>
        <v>0</v>
      </c>
      <c r="BD262" s="1">
        <f t="shared" si="1136"/>
        <v>0</v>
      </c>
      <c r="BE262" s="1">
        <f t="shared" si="1136"/>
        <v>0</v>
      </c>
      <c r="BF262" s="1">
        <f t="shared" si="1136"/>
        <v>1</v>
      </c>
      <c r="BG262" s="1">
        <f t="shared" si="1136"/>
        <v>0</v>
      </c>
      <c r="BH262" s="1">
        <f t="shared" si="1136"/>
        <v>0</v>
      </c>
      <c r="BI262" s="1">
        <f t="shared" si="1136"/>
        <v>0</v>
      </c>
      <c r="BJ262" s="1">
        <f t="shared" si="1136"/>
        <v>1</v>
      </c>
      <c r="BK262" s="1">
        <f t="shared" si="1136"/>
        <v>0</v>
      </c>
      <c r="BL262" s="1">
        <f t="shared" si="1136"/>
        <v>0</v>
      </c>
      <c r="BM262" s="1">
        <f t="shared" si="1136"/>
        <v>0</v>
      </c>
      <c r="BN262" s="1">
        <f t="shared" ref="BN262:BS262" si="1143">IF(MOD($AM262+BN$233,2)&lt;&gt;0,BN216,1-BN216)</f>
        <v>1</v>
      </c>
      <c r="BO262" s="1">
        <f t="shared" si="1143"/>
        <v>0</v>
      </c>
      <c r="BP262" s="1">
        <f t="shared" si="1143"/>
        <v>0</v>
      </c>
      <c r="BQ262" s="1">
        <f t="shared" si="1143"/>
        <v>0</v>
      </c>
      <c r="BR262" s="1">
        <f t="shared" si="1143"/>
        <v>1</v>
      </c>
      <c r="BS262" s="1">
        <f t="shared" si="1143"/>
        <v>0</v>
      </c>
      <c r="BT262" s="1">
        <f t="shared" ref="BT262:CA262" si="1144">IF(MOD($AM262+BT$233,2)&lt;&gt;0,BT216,1-BT216)</f>
        <v>1</v>
      </c>
      <c r="BU262" s="1">
        <f t="shared" si="1144"/>
        <v>1</v>
      </c>
      <c r="BV262" s="1">
        <f t="shared" si="1144"/>
        <v>1</v>
      </c>
      <c r="BW262" s="1">
        <f t="shared" si="1144"/>
        <v>0</v>
      </c>
      <c r="BX262" s="1">
        <f t="shared" si="1144"/>
        <v>0</v>
      </c>
      <c r="BY262" s="1">
        <f t="shared" si="1144"/>
        <v>0</v>
      </c>
      <c r="BZ262" s="1">
        <f t="shared" si="1144"/>
        <v>1</v>
      </c>
      <c r="CA262" s="1">
        <f t="shared" si="1144"/>
        <v>0</v>
      </c>
    </row>
    <row r="263" spans="39:79" ht="16.5" thickTop="1" thickBot="1" x14ac:dyDescent="0.3">
      <c r="AM263">
        <f t="shared" si="1065"/>
        <v>29</v>
      </c>
      <c r="AQ263" s="1">
        <f t="shared" ref="AQ263:AV263" si="1145">IF(MOD($AM263+AQ$233,2)&lt;&gt;0,AQ217,1-AQ217)</f>
        <v>1</v>
      </c>
      <c r="AR263" s="1">
        <f t="shared" si="1145"/>
        <v>0</v>
      </c>
      <c r="AS263" s="1">
        <f t="shared" si="1145"/>
        <v>0</v>
      </c>
      <c r="AT263" s="1">
        <f t="shared" si="1145"/>
        <v>1</v>
      </c>
      <c r="AU263" s="1">
        <f t="shared" si="1145"/>
        <v>0</v>
      </c>
      <c r="AV263" s="1">
        <f t="shared" si="1145"/>
        <v>0</v>
      </c>
      <c r="AW263" s="30">
        <f t="shared" si="1134"/>
        <v>1</v>
      </c>
      <c r="AX263" s="1">
        <f t="shared" si="1136"/>
        <v>0</v>
      </c>
      <c r="AY263" s="1">
        <f t="shared" si="1136"/>
        <v>1</v>
      </c>
      <c r="AZ263" s="1">
        <f t="shared" ref="AZ263:BR263" si="1146">IF(MOD($AM263+AZ$233,2)&lt;&gt;0,AZ217,1-AZ217)</f>
        <v>0</v>
      </c>
      <c r="BA263" s="1">
        <f t="shared" si="1146"/>
        <v>0</v>
      </c>
      <c r="BB263" s="1">
        <f t="shared" si="1146"/>
        <v>0</v>
      </c>
      <c r="BC263" s="1">
        <f t="shared" si="1146"/>
        <v>1</v>
      </c>
      <c r="BD263" s="1">
        <f t="shared" si="1146"/>
        <v>0</v>
      </c>
      <c r="BE263" s="1">
        <f t="shared" si="1146"/>
        <v>0</v>
      </c>
      <c r="BF263" s="1">
        <f t="shared" si="1146"/>
        <v>0</v>
      </c>
      <c r="BG263" s="1">
        <f t="shared" si="1146"/>
        <v>1</v>
      </c>
      <c r="BH263" s="1">
        <f t="shared" si="1146"/>
        <v>0</v>
      </c>
      <c r="BI263" s="1">
        <f t="shared" si="1146"/>
        <v>0</v>
      </c>
      <c r="BJ263" s="1">
        <f t="shared" si="1146"/>
        <v>0</v>
      </c>
      <c r="BK263" s="1">
        <f t="shared" si="1146"/>
        <v>1</v>
      </c>
      <c r="BL263" s="1">
        <f t="shared" si="1146"/>
        <v>0</v>
      </c>
      <c r="BM263" s="1">
        <f t="shared" si="1146"/>
        <v>0</v>
      </c>
      <c r="BN263" s="1">
        <f t="shared" si="1146"/>
        <v>0</v>
      </c>
      <c r="BO263" s="1">
        <f t="shared" si="1146"/>
        <v>1</v>
      </c>
      <c r="BP263" s="1">
        <f t="shared" si="1146"/>
        <v>0</v>
      </c>
      <c r="BQ263" s="1">
        <f t="shared" si="1146"/>
        <v>0</v>
      </c>
      <c r="BR263" s="1">
        <f t="shared" si="1146"/>
        <v>0</v>
      </c>
      <c r="BS263" s="16">
        <f t="shared" ref="BS263:BW267" si="1147">BS217</f>
        <v>1</v>
      </c>
      <c r="BT263" s="17">
        <f t="shared" si="1147"/>
        <v>1</v>
      </c>
      <c r="BU263" s="17">
        <f t="shared" si="1147"/>
        <v>1</v>
      </c>
      <c r="BV263" s="17">
        <f t="shared" si="1147"/>
        <v>1</v>
      </c>
      <c r="BW263" s="18">
        <f t="shared" si="1147"/>
        <v>1</v>
      </c>
      <c r="BX263" s="1">
        <f t="shared" ref="BX263:CA263" si="1148">IF(MOD($AM263+BX$233,2)&lt;&gt;0,BX217,1-BX217)</f>
        <v>0</v>
      </c>
      <c r="BY263" s="1">
        <f t="shared" si="1148"/>
        <v>0</v>
      </c>
      <c r="BZ263" s="1">
        <f t="shared" si="1148"/>
        <v>0</v>
      </c>
      <c r="CA263" s="1">
        <f t="shared" si="1148"/>
        <v>0</v>
      </c>
    </row>
    <row r="264" spans="39:79" ht="16.5" thickTop="1" thickBot="1" x14ac:dyDescent="0.3">
      <c r="AM264">
        <f t="shared" si="1065"/>
        <v>30</v>
      </c>
      <c r="AQ264" s="16">
        <f t="shared" ref="AQ264:AV271" si="1149">AQ218</f>
        <v>0</v>
      </c>
      <c r="AR264" s="17">
        <f t="shared" si="1149"/>
        <v>0</v>
      </c>
      <c r="AS264" s="17">
        <f t="shared" si="1149"/>
        <v>0</v>
      </c>
      <c r="AT264" s="17">
        <f t="shared" si="1149"/>
        <v>0</v>
      </c>
      <c r="AU264" s="17">
        <f t="shared" si="1149"/>
        <v>0</v>
      </c>
      <c r="AV264" s="17">
        <f t="shared" si="1149"/>
        <v>0</v>
      </c>
      <c r="AW264" s="17">
        <f t="shared" si="1134"/>
        <v>0</v>
      </c>
      <c r="AX264" s="17">
        <f>AX218</f>
        <v>0</v>
      </c>
      <c r="AY264" s="28">
        <f>AY218</f>
        <v>1</v>
      </c>
      <c r="AZ264" s="1">
        <f t="shared" ref="AZ264:BR264" si="1150">IF(MOD($AM264+AZ$233,2)&lt;&gt;0,AZ218,1-AZ218)</f>
        <v>1</v>
      </c>
      <c r="BA264" s="1">
        <f t="shared" si="1150"/>
        <v>1</v>
      </c>
      <c r="BB264" s="1">
        <f t="shared" si="1150"/>
        <v>1</v>
      </c>
      <c r="BC264" s="1">
        <f t="shared" si="1150"/>
        <v>1</v>
      </c>
      <c r="BD264" s="1">
        <f t="shared" si="1150"/>
        <v>1</v>
      </c>
      <c r="BE264" s="1">
        <f t="shared" si="1150"/>
        <v>0</v>
      </c>
      <c r="BF264" s="1">
        <f t="shared" si="1150"/>
        <v>1</v>
      </c>
      <c r="BG264" s="1">
        <f t="shared" si="1150"/>
        <v>1</v>
      </c>
      <c r="BH264" s="1">
        <f t="shared" si="1150"/>
        <v>1</v>
      </c>
      <c r="BI264" s="1">
        <f t="shared" si="1150"/>
        <v>0</v>
      </c>
      <c r="BJ264" s="1">
        <f t="shared" si="1150"/>
        <v>1</v>
      </c>
      <c r="BK264" s="1">
        <f t="shared" si="1150"/>
        <v>1</v>
      </c>
      <c r="BL264" s="1">
        <f t="shared" si="1150"/>
        <v>1</v>
      </c>
      <c r="BM264" s="1">
        <f t="shared" si="1150"/>
        <v>0</v>
      </c>
      <c r="BN264" s="1">
        <f t="shared" si="1150"/>
        <v>1</v>
      </c>
      <c r="BO264" s="1">
        <f t="shared" si="1150"/>
        <v>1</v>
      </c>
      <c r="BP264" s="1">
        <f t="shared" si="1150"/>
        <v>1</v>
      </c>
      <c r="BQ264" s="1">
        <f t="shared" si="1150"/>
        <v>0</v>
      </c>
      <c r="BR264" s="1">
        <f t="shared" si="1150"/>
        <v>1</v>
      </c>
      <c r="BS264" s="19">
        <f t="shared" si="1147"/>
        <v>1</v>
      </c>
      <c r="BT264" s="1">
        <f t="shared" si="1147"/>
        <v>0</v>
      </c>
      <c r="BU264" s="1">
        <f t="shared" si="1147"/>
        <v>0</v>
      </c>
      <c r="BV264" s="1">
        <f t="shared" si="1147"/>
        <v>0</v>
      </c>
      <c r="BW264" s="20">
        <f t="shared" si="1147"/>
        <v>1</v>
      </c>
      <c r="BX264" s="1">
        <f t="shared" ref="BX264:CA264" si="1151">IF(MOD($AM264+BX$233,2)&lt;&gt;0,BX218,1-BX218)</f>
        <v>0</v>
      </c>
      <c r="BY264" s="1">
        <f t="shared" si="1151"/>
        <v>1</v>
      </c>
      <c r="BZ264" s="1">
        <f t="shared" si="1151"/>
        <v>1</v>
      </c>
      <c r="CA264" s="1">
        <f t="shared" si="1151"/>
        <v>0</v>
      </c>
    </row>
    <row r="265" spans="39:79" ht="15.75" thickTop="1" x14ac:dyDescent="0.25">
      <c r="AM265">
        <f t="shared" si="1065"/>
        <v>31</v>
      </c>
      <c r="AQ265" s="19">
        <f t="shared" si="1149"/>
        <v>1</v>
      </c>
      <c r="AR265" s="1">
        <f t="shared" si="1149"/>
        <v>1</v>
      </c>
      <c r="AS265" s="1">
        <f t="shared" si="1149"/>
        <v>1</v>
      </c>
      <c r="AT265" s="1">
        <f t="shared" si="1149"/>
        <v>1</v>
      </c>
      <c r="AU265" s="1">
        <f t="shared" si="1149"/>
        <v>1</v>
      </c>
      <c r="AV265" s="1">
        <f t="shared" si="1149"/>
        <v>1</v>
      </c>
      <c r="AW265" s="1">
        <f t="shared" si="1134"/>
        <v>1</v>
      </c>
      <c r="AX265" s="1">
        <f t="shared" ref="AX265:AX271" si="1152">AX219</f>
        <v>0</v>
      </c>
      <c r="AY265" s="20">
        <f>VALUE(MID(CE233,7,1))</f>
        <v>1</v>
      </c>
      <c r="AZ265" s="1">
        <f t="shared" ref="AZ265:BR265" si="1153">IF(MOD($AM265+AZ$233,2)&lt;&gt;0,AZ219,1-AZ219)</f>
        <v>1</v>
      </c>
      <c r="BA265" s="1">
        <f t="shared" si="1153"/>
        <v>0</v>
      </c>
      <c r="BB265" s="1">
        <f t="shared" si="1153"/>
        <v>1</v>
      </c>
      <c r="BC265" s="1">
        <f t="shared" si="1153"/>
        <v>1</v>
      </c>
      <c r="BD265" s="1">
        <f t="shared" si="1153"/>
        <v>0</v>
      </c>
      <c r="BE265" s="1">
        <f t="shared" si="1153"/>
        <v>1</v>
      </c>
      <c r="BF265" s="1">
        <f t="shared" si="1153"/>
        <v>1</v>
      </c>
      <c r="BG265" s="1">
        <f t="shared" si="1153"/>
        <v>1</v>
      </c>
      <c r="BH265" s="1">
        <f t="shared" si="1153"/>
        <v>0</v>
      </c>
      <c r="BI265" s="1">
        <f t="shared" si="1153"/>
        <v>1</v>
      </c>
      <c r="BJ265" s="1">
        <f t="shared" si="1153"/>
        <v>1</v>
      </c>
      <c r="BK265" s="1">
        <f t="shared" si="1153"/>
        <v>1</v>
      </c>
      <c r="BL265" s="1">
        <f t="shared" si="1153"/>
        <v>0</v>
      </c>
      <c r="BM265" s="1">
        <f t="shared" si="1153"/>
        <v>1</v>
      </c>
      <c r="BN265" s="1">
        <f t="shared" si="1153"/>
        <v>1</v>
      </c>
      <c r="BO265" s="1">
        <f t="shared" si="1153"/>
        <v>1</v>
      </c>
      <c r="BP265" s="1">
        <f t="shared" si="1153"/>
        <v>0</v>
      </c>
      <c r="BQ265" s="1">
        <f t="shared" si="1153"/>
        <v>1</v>
      </c>
      <c r="BR265" s="1">
        <f t="shared" si="1153"/>
        <v>0</v>
      </c>
      <c r="BS265" s="19">
        <f t="shared" si="1147"/>
        <v>1</v>
      </c>
      <c r="BT265" s="1">
        <f t="shared" si="1147"/>
        <v>0</v>
      </c>
      <c r="BU265" s="1">
        <f t="shared" si="1147"/>
        <v>1</v>
      </c>
      <c r="BV265" s="1">
        <f t="shared" si="1147"/>
        <v>0</v>
      </c>
      <c r="BW265" s="20">
        <f t="shared" si="1147"/>
        <v>1</v>
      </c>
      <c r="BX265" s="1">
        <f t="shared" ref="BX265:CA265" si="1154">IF(MOD($AM265+BX$233,2)&lt;&gt;0,BX219,1-BX219)</f>
        <v>1</v>
      </c>
      <c r="BY265" s="1">
        <f t="shared" si="1154"/>
        <v>0</v>
      </c>
      <c r="BZ265" s="1">
        <f t="shared" si="1154"/>
        <v>1</v>
      </c>
      <c r="CA265" s="1">
        <f t="shared" si="1154"/>
        <v>1</v>
      </c>
    </row>
    <row r="266" spans="39:79" x14ac:dyDescent="0.25">
      <c r="AM266">
        <f t="shared" si="1065"/>
        <v>32</v>
      </c>
      <c r="AQ266" s="19">
        <f t="shared" si="1149"/>
        <v>1</v>
      </c>
      <c r="AR266" s="1">
        <f t="shared" si="1149"/>
        <v>0</v>
      </c>
      <c r="AS266" s="1">
        <f t="shared" si="1149"/>
        <v>0</v>
      </c>
      <c r="AT266" s="1">
        <f t="shared" si="1149"/>
        <v>0</v>
      </c>
      <c r="AU266" s="1">
        <f t="shared" si="1149"/>
        <v>0</v>
      </c>
      <c r="AV266" s="1">
        <f t="shared" si="1149"/>
        <v>0</v>
      </c>
      <c r="AW266" s="1">
        <f t="shared" si="1134"/>
        <v>1</v>
      </c>
      <c r="AX266" s="1">
        <f t="shared" si="1152"/>
        <v>0</v>
      </c>
      <c r="AY266" s="20">
        <f>VALUE(MID(CE233,6,1))</f>
        <v>1</v>
      </c>
      <c r="AZ266" s="1">
        <f t="shared" ref="AZ266:BR266" si="1155">IF(MOD($AM266+AZ$233,2)&lt;&gt;0,AZ220,1-AZ220)</f>
        <v>1</v>
      </c>
      <c r="BA266" s="1">
        <f t="shared" si="1155"/>
        <v>0</v>
      </c>
      <c r="BB266" s="1">
        <f t="shared" si="1155"/>
        <v>0</v>
      </c>
      <c r="BC266" s="1">
        <f t="shared" si="1155"/>
        <v>1</v>
      </c>
      <c r="BD266" s="1">
        <f t="shared" si="1155"/>
        <v>1</v>
      </c>
      <c r="BE266" s="1">
        <f t="shared" si="1155"/>
        <v>1</v>
      </c>
      <c r="BF266" s="1">
        <f t="shared" si="1155"/>
        <v>0</v>
      </c>
      <c r="BG266" s="1">
        <f t="shared" si="1155"/>
        <v>1</v>
      </c>
      <c r="BH266" s="1">
        <f t="shared" si="1155"/>
        <v>1</v>
      </c>
      <c r="BI266" s="1">
        <f t="shared" si="1155"/>
        <v>1</v>
      </c>
      <c r="BJ266" s="1">
        <f t="shared" si="1155"/>
        <v>0</v>
      </c>
      <c r="BK266" s="1">
        <f t="shared" si="1155"/>
        <v>1</v>
      </c>
      <c r="BL266" s="1">
        <f t="shared" si="1155"/>
        <v>1</v>
      </c>
      <c r="BM266" s="1">
        <f t="shared" si="1155"/>
        <v>1</v>
      </c>
      <c r="BN266" s="1">
        <f t="shared" si="1155"/>
        <v>0</v>
      </c>
      <c r="BO266" s="1">
        <f t="shared" si="1155"/>
        <v>1</v>
      </c>
      <c r="BP266" s="1">
        <f t="shared" si="1155"/>
        <v>1</v>
      </c>
      <c r="BQ266" s="1">
        <f t="shared" si="1155"/>
        <v>1</v>
      </c>
      <c r="BR266" s="1">
        <f t="shared" si="1155"/>
        <v>0</v>
      </c>
      <c r="BS266" s="19">
        <f t="shared" si="1147"/>
        <v>1</v>
      </c>
      <c r="BT266" s="1">
        <f t="shared" si="1147"/>
        <v>0</v>
      </c>
      <c r="BU266" s="1">
        <f t="shared" si="1147"/>
        <v>0</v>
      </c>
      <c r="BV266" s="1">
        <f t="shared" si="1147"/>
        <v>0</v>
      </c>
      <c r="BW266" s="20">
        <f t="shared" si="1147"/>
        <v>1</v>
      </c>
      <c r="BX266" s="1">
        <f t="shared" ref="BX266:CA271" si="1156">IF(MOD($AM266+BX$233,2)&lt;&gt;0,BX220,1-BX220)</f>
        <v>0</v>
      </c>
      <c r="BY266" s="1">
        <f t="shared" si="1156"/>
        <v>0</v>
      </c>
      <c r="BZ266" s="1">
        <f t="shared" si="1156"/>
        <v>1</v>
      </c>
      <c r="CA266" s="1">
        <f t="shared" si="1156"/>
        <v>1</v>
      </c>
    </row>
    <row r="267" spans="39:79" ht="15.75" thickBot="1" x14ac:dyDescent="0.3">
      <c r="AM267">
        <f t="shared" si="1065"/>
        <v>33</v>
      </c>
      <c r="AQ267" s="19">
        <f t="shared" si="1149"/>
        <v>1</v>
      </c>
      <c r="AR267" s="1">
        <f t="shared" si="1149"/>
        <v>0</v>
      </c>
      <c r="AS267" s="1">
        <f t="shared" si="1149"/>
        <v>1</v>
      </c>
      <c r="AT267" s="1">
        <f t="shared" si="1149"/>
        <v>1</v>
      </c>
      <c r="AU267" s="1">
        <f t="shared" si="1149"/>
        <v>1</v>
      </c>
      <c r="AV267" s="1">
        <f t="shared" si="1149"/>
        <v>0</v>
      </c>
      <c r="AW267" s="1">
        <f t="shared" si="1134"/>
        <v>1</v>
      </c>
      <c r="AX267" s="1">
        <f t="shared" si="1152"/>
        <v>0</v>
      </c>
      <c r="AY267" s="20">
        <f>VALUE(MID(CE233,5,1))</f>
        <v>1</v>
      </c>
      <c r="AZ267" s="1">
        <f t="shared" ref="AZ267:BR267" si="1157">IF(MOD($AM267+AZ$233,2)&lt;&gt;0,AZ221,1-AZ221)</f>
        <v>1</v>
      </c>
      <c r="BA267" s="1">
        <f t="shared" si="1157"/>
        <v>0</v>
      </c>
      <c r="BB267" s="1">
        <f t="shared" si="1157"/>
        <v>1</v>
      </c>
      <c r="BC267" s="1">
        <f t="shared" si="1157"/>
        <v>0</v>
      </c>
      <c r="BD267" s="1">
        <f t="shared" si="1157"/>
        <v>0</v>
      </c>
      <c r="BE267" s="1">
        <f t="shared" si="1157"/>
        <v>1</v>
      </c>
      <c r="BF267" s="1">
        <f t="shared" si="1157"/>
        <v>1</v>
      </c>
      <c r="BG267" s="1">
        <f t="shared" si="1157"/>
        <v>0</v>
      </c>
      <c r="BH267" s="1">
        <f t="shared" si="1157"/>
        <v>0</v>
      </c>
      <c r="BI267" s="1">
        <f t="shared" si="1157"/>
        <v>1</v>
      </c>
      <c r="BJ267" s="1">
        <f t="shared" si="1157"/>
        <v>1</v>
      </c>
      <c r="BK267" s="1">
        <f t="shared" si="1157"/>
        <v>0</v>
      </c>
      <c r="BL267" s="1">
        <f t="shared" si="1157"/>
        <v>0</v>
      </c>
      <c r="BM267" s="1">
        <f t="shared" si="1157"/>
        <v>1</v>
      </c>
      <c r="BN267" s="1">
        <f t="shared" si="1157"/>
        <v>1</v>
      </c>
      <c r="BO267" s="1">
        <f t="shared" si="1157"/>
        <v>0</v>
      </c>
      <c r="BP267" s="1">
        <f t="shared" si="1157"/>
        <v>0</v>
      </c>
      <c r="BQ267" s="1">
        <f t="shared" si="1157"/>
        <v>1</v>
      </c>
      <c r="BR267" s="1">
        <f t="shared" si="1157"/>
        <v>1</v>
      </c>
      <c r="BS267" s="21">
        <f t="shared" si="1147"/>
        <v>1</v>
      </c>
      <c r="BT267" s="22">
        <f t="shared" si="1147"/>
        <v>1</v>
      </c>
      <c r="BU267" s="22">
        <f t="shared" si="1147"/>
        <v>1</v>
      </c>
      <c r="BV267" s="22">
        <f t="shared" si="1147"/>
        <v>1</v>
      </c>
      <c r="BW267" s="23">
        <f t="shared" si="1147"/>
        <v>1</v>
      </c>
      <c r="BX267" s="1">
        <f t="shared" si="1156"/>
        <v>0</v>
      </c>
      <c r="BY267" s="1">
        <f t="shared" si="1156"/>
        <v>0</v>
      </c>
      <c r="BZ267" s="1">
        <f t="shared" si="1156"/>
        <v>1</v>
      </c>
      <c r="CA267" s="1">
        <f t="shared" si="1156"/>
        <v>0</v>
      </c>
    </row>
    <row r="268" spans="39:79" ht="15.75" thickTop="1" x14ac:dyDescent="0.25">
      <c r="AM268">
        <f t="shared" si="1065"/>
        <v>34</v>
      </c>
      <c r="AQ268" s="19">
        <f t="shared" si="1149"/>
        <v>1</v>
      </c>
      <c r="AR268" s="1">
        <f t="shared" si="1149"/>
        <v>0</v>
      </c>
      <c r="AS268" s="1">
        <f t="shared" si="1149"/>
        <v>1</v>
      </c>
      <c r="AT268" s="1">
        <f t="shared" si="1149"/>
        <v>1</v>
      </c>
      <c r="AU268" s="1">
        <f t="shared" si="1149"/>
        <v>1</v>
      </c>
      <c r="AV268" s="1">
        <f t="shared" si="1149"/>
        <v>0</v>
      </c>
      <c r="AW268" s="1">
        <f t="shared" si="1134"/>
        <v>1</v>
      </c>
      <c r="AX268" s="1">
        <f t="shared" si="1152"/>
        <v>0</v>
      </c>
      <c r="AY268" s="20">
        <f>VALUE(MID(CE233,4,1))</f>
        <v>0</v>
      </c>
      <c r="AZ268" s="1">
        <f t="shared" ref="AZ268:BQ268" si="1158">IF(MOD($AM268+AZ$233,2)&lt;&gt;0,AZ222,1-AZ222)</f>
        <v>0</v>
      </c>
      <c r="BA268" s="1">
        <f t="shared" si="1158"/>
        <v>0</v>
      </c>
      <c r="BB268" s="1">
        <f t="shared" si="1158"/>
        <v>1</v>
      </c>
      <c r="BC268" s="1">
        <f t="shared" si="1158"/>
        <v>0</v>
      </c>
      <c r="BD268" s="1">
        <f t="shared" si="1158"/>
        <v>0</v>
      </c>
      <c r="BE268" s="1">
        <f t="shared" si="1158"/>
        <v>1</v>
      </c>
      <c r="BF268" s="1">
        <f t="shared" si="1158"/>
        <v>1</v>
      </c>
      <c r="BG268" s="1">
        <f t="shared" si="1158"/>
        <v>0</v>
      </c>
      <c r="BH268" s="1">
        <f t="shared" si="1158"/>
        <v>0</v>
      </c>
      <c r="BI268" s="1">
        <f t="shared" si="1158"/>
        <v>1</v>
      </c>
      <c r="BJ268" s="1">
        <f t="shared" si="1158"/>
        <v>1</v>
      </c>
      <c r="BK268" s="1">
        <f t="shared" si="1158"/>
        <v>0</v>
      </c>
      <c r="BL268" s="1">
        <f t="shared" si="1158"/>
        <v>0</v>
      </c>
      <c r="BM268" s="1">
        <f t="shared" si="1158"/>
        <v>1</v>
      </c>
      <c r="BN268" s="1">
        <f t="shared" si="1158"/>
        <v>1</v>
      </c>
      <c r="BO268" s="1">
        <f t="shared" si="1158"/>
        <v>0</v>
      </c>
      <c r="BP268" s="1">
        <f t="shared" si="1158"/>
        <v>0</v>
      </c>
      <c r="BQ268" s="1">
        <f t="shared" si="1158"/>
        <v>1</v>
      </c>
      <c r="BR268" s="1" t="s">
        <v>500</v>
      </c>
      <c r="BS268" s="1">
        <f t="shared" ref="BS268:BW271" si="1159">IF(MOD($AM268+BS$233,2)&lt;&gt;0,BS222,1-BS222)</f>
        <v>1</v>
      </c>
      <c r="BT268" s="1">
        <f t="shared" si="1159"/>
        <v>0</v>
      </c>
      <c r="BU268" s="1">
        <f t="shared" si="1159"/>
        <v>1</v>
      </c>
      <c r="BV268" s="1">
        <f t="shared" si="1159"/>
        <v>1</v>
      </c>
      <c r="BW268" s="1">
        <f t="shared" si="1159"/>
        <v>1</v>
      </c>
      <c r="BX268" s="1">
        <f t="shared" si="1156"/>
        <v>1</v>
      </c>
      <c r="BY268" s="1">
        <f t="shared" si="1156"/>
        <v>1</v>
      </c>
      <c r="BZ268" s="1">
        <f t="shared" si="1156"/>
        <v>1</v>
      </c>
      <c r="CA268" s="1">
        <f t="shared" si="1156"/>
        <v>0</v>
      </c>
    </row>
    <row r="269" spans="39:79" x14ac:dyDescent="0.25">
      <c r="AM269">
        <f t="shared" si="1065"/>
        <v>35</v>
      </c>
      <c r="AQ269" s="19">
        <f t="shared" si="1149"/>
        <v>1</v>
      </c>
      <c r="AR269" s="1">
        <f t="shared" si="1149"/>
        <v>0</v>
      </c>
      <c r="AS269" s="1">
        <f t="shared" si="1149"/>
        <v>1</v>
      </c>
      <c r="AT269" s="1">
        <f t="shared" si="1149"/>
        <v>1</v>
      </c>
      <c r="AU269" s="1">
        <f t="shared" si="1149"/>
        <v>1</v>
      </c>
      <c r="AV269" s="1">
        <f t="shared" si="1149"/>
        <v>0</v>
      </c>
      <c r="AW269" s="1">
        <f t="shared" si="1134"/>
        <v>1</v>
      </c>
      <c r="AX269" s="1">
        <f t="shared" si="1152"/>
        <v>0</v>
      </c>
      <c r="AY269" s="20">
        <f>VALUE(MID(CE233,3,1))</f>
        <v>1</v>
      </c>
      <c r="AZ269" s="1">
        <f t="shared" ref="AZ269:BR269" si="1160">IF(MOD($AM269+AZ$233,2)&lt;&gt;0,AZ223,1-AZ223)</f>
        <v>1</v>
      </c>
      <c r="BA269" s="1">
        <f t="shared" si="1160"/>
        <v>1</v>
      </c>
      <c r="BB269" s="1">
        <f t="shared" si="1160"/>
        <v>0</v>
      </c>
      <c r="BC269" s="1">
        <f t="shared" si="1160"/>
        <v>0</v>
      </c>
      <c r="BD269" s="1">
        <f t="shared" si="1160"/>
        <v>1</v>
      </c>
      <c r="BE269" s="1">
        <f t="shared" si="1160"/>
        <v>0</v>
      </c>
      <c r="BF269" s="1">
        <f t="shared" si="1160"/>
        <v>0</v>
      </c>
      <c r="BG269" s="1">
        <f t="shared" si="1160"/>
        <v>0</v>
      </c>
      <c r="BH269" s="1">
        <f t="shared" si="1160"/>
        <v>1</v>
      </c>
      <c r="BI269" s="1">
        <f t="shared" si="1160"/>
        <v>0</v>
      </c>
      <c r="BJ269" s="1">
        <f t="shared" si="1160"/>
        <v>0</v>
      </c>
      <c r="BK269" s="1">
        <f t="shared" si="1160"/>
        <v>0</v>
      </c>
      <c r="BL269" s="1">
        <f t="shared" si="1160"/>
        <v>1</v>
      </c>
      <c r="BM269" s="1">
        <f t="shared" si="1160"/>
        <v>0</v>
      </c>
      <c r="BN269" s="1">
        <f t="shared" si="1160"/>
        <v>0</v>
      </c>
      <c r="BO269" s="1">
        <f t="shared" si="1160"/>
        <v>0</v>
      </c>
      <c r="BP269" s="1">
        <f t="shared" si="1160"/>
        <v>1</v>
      </c>
      <c r="BQ269" s="1">
        <f t="shared" si="1160"/>
        <v>0</v>
      </c>
      <c r="BR269" s="1">
        <f t="shared" si="1160"/>
        <v>1</v>
      </c>
      <c r="BS269" s="1">
        <f t="shared" si="1159"/>
        <v>0</v>
      </c>
      <c r="BT269" s="1">
        <f t="shared" si="1159"/>
        <v>0</v>
      </c>
      <c r="BU269" s="1">
        <f t="shared" si="1159"/>
        <v>1</v>
      </c>
      <c r="BV269" s="1">
        <f t="shared" si="1159"/>
        <v>0</v>
      </c>
      <c r="BW269" s="1">
        <f t="shared" si="1159"/>
        <v>1</v>
      </c>
      <c r="BX269" s="1">
        <f t="shared" si="1156"/>
        <v>1</v>
      </c>
      <c r="BY269" s="1">
        <f t="shared" si="1156"/>
        <v>1</v>
      </c>
      <c r="BZ269" s="1">
        <f t="shared" si="1156"/>
        <v>0</v>
      </c>
      <c r="CA269" s="1">
        <f t="shared" si="1156"/>
        <v>1</v>
      </c>
    </row>
    <row r="270" spans="39:79" x14ac:dyDescent="0.25">
      <c r="AM270">
        <f t="shared" si="1065"/>
        <v>36</v>
      </c>
      <c r="AQ270" s="19">
        <f t="shared" si="1149"/>
        <v>1</v>
      </c>
      <c r="AR270" s="1">
        <f t="shared" si="1149"/>
        <v>0</v>
      </c>
      <c r="AS270" s="1">
        <f t="shared" si="1149"/>
        <v>0</v>
      </c>
      <c r="AT270" s="1">
        <f t="shared" si="1149"/>
        <v>0</v>
      </c>
      <c r="AU270" s="1">
        <f t="shared" si="1149"/>
        <v>0</v>
      </c>
      <c r="AV270" s="1">
        <f t="shared" si="1149"/>
        <v>0</v>
      </c>
      <c r="AW270" s="1">
        <f t="shared" si="1134"/>
        <v>1</v>
      </c>
      <c r="AX270" s="1">
        <f t="shared" si="1152"/>
        <v>0</v>
      </c>
      <c r="AY270" s="20">
        <f>VALUE(MID(CE233,2,1))</f>
        <v>1</v>
      </c>
      <c r="AZ270" s="1">
        <f t="shared" ref="AZ270:BR270" si="1161">IF(MOD($AM270+AZ$233,2)&lt;&gt;0,AZ224,1-AZ224)</f>
        <v>1</v>
      </c>
      <c r="BA270" s="1">
        <f t="shared" si="1161"/>
        <v>0</v>
      </c>
      <c r="BB270" s="1">
        <f t="shared" si="1161"/>
        <v>1</v>
      </c>
      <c r="BC270" s="1">
        <f t="shared" si="1161"/>
        <v>0</v>
      </c>
      <c r="BD270" s="1">
        <f t="shared" si="1161"/>
        <v>0</v>
      </c>
      <c r="BE270" s="1">
        <f t="shared" si="1161"/>
        <v>0</v>
      </c>
      <c r="BF270" s="1">
        <f t="shared" si="1161"/>
        <v>1</v>
      </c>
      <c r="BG270" s="1">
        <f t="shared" si="1161"/>
        <v>0</v>
      </c>
      <c r="BH270" s="1">
        <f t="shared" si="1161"/>
        <v>0</v>
      </c>
      <c r="BI270" s="1">
        <f t="shared" si="1161"/>
        <v>0</v>
      </c>
      <c r="BJ270" s="1">
        <f t="shared" si="1161"/>
        <v>1</v>
      </c>
      <c r="BK270" s="1">
        <f t="shared" si="1161"/>
        <v>0</v>
      </c>
      <c r="BL270" s="1">
        <f t="shared" si="1161"/>
        <v>0</v>
      </c>
      <c r="BM270" s="1">
        <f t="shared" si="1161"/>
        <v>0</v>
      </c>
      <c r="BN270" s="1">
        <f t="shared" si="1161"/>
        <v>1</v>
      </c>
      <c r="BO270" s="1">
        <f t="shared" si="1161"/>
        <v>0</v>
      </c>
      <c r="BP270" s="1">
        <f t="shared" si="1161"/>
        <v>0</v>
      </c>
      <c r="BQ270" s="1">
        <f t="shared" si="1161"/>
        <v>0</v>
      </c>
      <c r="BR270" s="1">
        <f t="shared" si="1161"/>
        <v>0</v>
      </c>
      <c r="BS270" s="1">
        <f t="shared" si="1159"/>
        <v>0</v>
      </c>
      <c r="BT270" s="1">
        <f t="shared" si="1159"/>
        <v>1</v>
      </c>
      <c r="BU270" s="1">
        <f t="shared" si="1159"/>
        <v>0</v>
      </c>
      <c r="BV270" s="1">
        <f t="shared" si="1159"/>
        <v>1</v>
      </c>
      <c r="BW270" s="1">
        <f t="shared" si="1159"/>
        <v>1</v>
      </c>
      <c r="BX270" s="1">
        <f t="shared" si="1156"/>
        <v>0</v>
      </c>
      <c r="BY270" s="1">
        <f t="shared" si="1156"/>
        <v>0</v>
      </c>
      <c r="BZ270" s="1">
        <f t="shared" si="1156"/>
        <v>1</v>
      </c>
      <c r="CA270" s="1">
        <f t="shared" si="1156"/>
        <v>0</v>
      </c>
    </row>
    <row r="271" spans="39:79" ht="15.75" thickBot="1" x14ac:dyDescent="0.3">
      <c r="AM271">
        <f t="shared" si="1065"/>
        <v>37</v>
      </c>
      <c r="AQ271" s="21">
        <f t="shared" si="1149"/>
        <v>1</v>
      </c>
      <c r="AR271" s="22">
        <f t="shared" si="1149"/>
        <v>1</v>
      </c>
      <c r="AS271" s="22">
        <f t="shared" si="1149"/>
        <v>1</v>
      </c>
      <c r="AT271" s="22">
        <f t="shared" si="1149"/>
        <v>1</v>
      </c>
      <c r="AU271" s="22">
        <f t="shared" si="1149"/>
        <v>1</v>
      </c>
      <c r="AV271" s="22">
        <f t="shared" si="1149"/>
        <v>1</v>
      </c>
      <c r="AW271" s="22">
        <f t="shared" si="1134"/>
        <v>1</v>
      </c>
      <c r="AX271" s="22">
        <f t="shared" si="1152"/>
        <v>0</v>
      </c>
      <c r="AY271" s="23">
        <f>VALUE(MID(CE233,1,1))</f>
        <v>1</v>
      </c>
      <c r="AZ271" s="1">
        <f t="shared" ref="AZ271:BR271" si="1162">IF(MOD($AM271+AZ$233,2)&lt;&gt;0,AZ225,1-AZ225)</f>
        <v>0</v>
      </c>
      <c r="BA271" s="1">
        <f t="shared" si="1162"/>
        <v>0</v>
      </c>
      <c r="BB271" s="1">
        <f t="shared" si="1162"/>
        <v>0</v>
      </c>
      <c r="BC271" s="1">
        <f t="shared" si="1162"/>
        <v>1</v>
      </c>
      <c r="BD271" s="1">
        <f t="shared" si="1162"/>
        <v>0</v>
      </c>
      <c r="BE271" s="1">
        <f t="shared" si="1162"/>
        <v>0</v>
      </c>
      <c r="BF271" s="1">
        <f t="shared" si="1162"/>
        <v>0</v>
      </c>
      <c r="BG271" s="1">
        <f t="shared" si="1162"/>
        <v>1</v>
      </c>
      <c r="BH271" s="1">
        <f t="shared" si="1162"/>
        <v>0</v>
      </c>
      <c r="BI271" s="1">
        <f t="shared" si="1162"/>
        <v>0</v>
      </c>
      <c r="BJ271" s="1">
        <f t="shared" si="1162"/>
        <v>0</v>
      </c>
      <c r="BK271" s="1">
        <f t="shared" si="1162"/>
        <v>1</v>
      </c>
      <c r="BL271" s="1">
        <f t="shared" si="1162"/>
        <v>0</v>
      </c>
      <c r="BM271" s="1">
        <f t="shared" si="1162"/>
        <v>0</v>
      </c>
      <c r="BN271" s="1">
        <f t="shared" si="1162"/>
        <v>0</v>
      </c>
      <c r="BO271" s="1">
        <f t="shared" si="1162"/>
        <v>1</v>
      </c>
      <c r="BP271" s="1">
        <f t="shared" si="1162"/>
        <v>0</v>
      </c>
      <c r="BQ271" s="1">
        <f t="shared" si="1162"/>
        <v>0</v>
      </c>
      <c r="BR271" s="1">
        <f t="shared" si="1162"/>
        <v>0</v>
      </c>
      <c r="BS271" s="1">
        <f t="shared" si="1159"/>
        <v>1</v>
      </c>
      <c r="BT271" s="1">
        <f t="shared" si="1159"/>
        <v>1</v>
      </c>
      <c r="BU271" s="1">
        <f t="shared" si="1159"/>
        <v>1</v>
      </c>
      <c r="BV271" s="1">
        <f t="shared" si="1159"/>
        <v>1</v>
      </c>
      <c r="BW271" s="1">
        <f t="shared" si="1159"/>
        <v>0</v>
      </c>
      <c r="BX271" s="1">
        <f t="shared" si="1156"/>
        <v>0</v>
      </c>
      <c r="BY271" s="1">
        <f t="shared" si="1156"/>
        <v>0</v>
      </c>
      <c r="BZ271" s="1">
        <f t="shared" si="1156"/>
        <v>1</v>
      </c>
      <c r="CA271" s="1">
        <f t="shared" si="1156"/>
        <v>1</v>
      </c>
    </row>
    <row r="272" spans="39:79" ht="15.75" thickTop="1" x14ac:dyDescent="0.25"/>
  </sheetData>
  <conditionalFormatting sqref="A1:AK37">
    <cfRule type="containsBlanks" dxfId="8" priority="1">
      <formula>LEN(TRIM(A1))=0</formula>
    </cfRule>
    <cfRule type="cellIs" dxfId="7" priority="2" operator="equal">
      <formula>1</formula>
    </cfRule>
    <cfRule type="cellIs" dxfId="6" priority="3" operator="equal">
      <formula>0</formula>
    </cfRule>
  </conditionalFormatting>
  <conditionalFormatting sqref="AQ189:CA225">
    <cfRule type="containsBlanks" dxfId="5" priority="25">
      <formula>LEN(TRIM(AQ189))=0</formula>
    </cfRule>
    <cfRule type="cellIs" dxfId="4" priority="26" operator="equal">
      <formula>1</formula>
    </cfRule>
    <cfRule type="cellIs" dxfId="3" priority="27" operator="equal">
      <formula>0</formula>
    </cfRule>
  </conditionalFormatting>
  <conditionalFormatting sqref="AQ235:CA271">
    <cfRule type="containsBlanks" dxfId="2" priority="4">
      <formula>LEN(TRIM(AQ235))=0</formula>
    </cfRule>
    <cfRule type="cellIs" dxfId="1" priority="5" operator="equal">
      <formula>1</formula>
    </cfRule>
    <cfRule type="cellIs" dxfId="0" priority="6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2651-AC32-496E-B123-2948A04F8719}">
  <sheetPr codeName="Sheet5"/>
  <dimension ref="A1:AF258"/>
  <sheetViews>
    <sheetView workbookViewId="0"/>
  </sheetViews>
  <sheetFormatPr defaultRowHeight="15" x14ac:dyDescent="0.25"/>
  <cols>
    <col min="2" max="6" width="14.7109375" customWidth="1"/>
    <col min="9" max="16" width="14.7109375" customWidth="1"/>
    <col min="19" max="23" width="14.7109375" customWidth="1"/>
    <col min="26" max="27" width="14.7109375" customWidth="1"/>
    <col min="28" max="28" width="29.28515625" bestFit="1" customWidth="1"/>
    <col min="31" max="31" width="14.7109375" customWidth="1"/>
    <col min="32" max="32" width="30.28515625" bestFit="1" customWidth="1"/>
  </cols>
  <sheetData>
    <row r="1" spans="1:32" ht="15.75" thickBot="1" x14ac:dyDescent="0.3">
      <c r="A1" s="11" t="s">
        <v>10</v>
      </c>
      <c r="I1" s="11"/>
      <c r="S1" s="11" t="s">
        <v>344</v>
      </c>
      <c r="Z1" s="2" t="s">
        <v>358</v>
      </c>
      <c r="AE1" s="2" t="s">
        <v>360</v>
      </c>
    </row>
    <row r="2" spans="1:32" ht="75.75" thickBot="1" x14ac:dyDescent="0.3">
      <c r="A2" s="36" t="s">
        <v>5</v>
      </c>
      <c r="B2" s="37" t="s">
        <v>4</v>
      </c>
      <c r="C2" s="37" t="s">
        <v>11</v>
      </c>
      <c r="D2" s="37" t="s">
        <v>12</v>
      </c>
      <c r="E2" s="37" t="s">
        <v>7</v>
      </c>
      <c r="F2" s="37" t="s">
        <v>13</v>
      </c>
      <c r="I2" s="37" t="s">
        <v>14</v>
      </c>
      <c r="J2" s="37" t="s">
        <v>15</v>
      </c>
      <c r="K2" s="37" t="s">
        <v>16</v>
      </c>
      <c r="L2" s="37" t="s">
        <v>17</v>
      </c>
      <c r="M2" s="37" t="s">
        <v>18</v>
      </c>
      <c r="N2" s="37" t="s">
        <v>19</v>
      </c>
      <c r="O2" s="37" t="s">
        <v>20</v>
      </c>
      <c r="P2" s="37" t="s">
        <v>21</v>
      </c>
      <c r="S2" s="37" t="s">
        <v>341</v>
      </c>
      <c r="T2" s="37" t="s">
        <v>342</v>
      </c>
      <c r="U2" s="37" t="s">
        <v>343</v>
      </c>
      <c r="V2" s="37" t="s">
        <v>342</v>
      </c>
      <c r="W2" s="37" t="s">
        <v>341</v>
      </c>
      <c r="Z2" s="37" t="s">
        <v>355</v>
      </c>
      <c r="AA2" s="37" t="s">
        <v>356</v>
      </c>
      <c r="AB2" s="37" t="s">
        <v>357</v>
      </c>
      <c r="AE2" s="37" t="s">
        <v>5</v>
      </c>
      <c r="AF2" s="37" t="s">
        <v>359</v>
      </c>
    </row>
    <row r="3" spans="1:32" ht="15.75" thickBot="1" x14ac:dyDescent="0.3">
      <c r="A3" s="38">
        <v>1</v>
      </c>
      <c r="B3" s="39" t="s">
        <v>1</v>
      </c>
      <c r="C3" s="39">
        <v>41</v>
      </c>
      <c r="D3" s="39">
        <v>25</v>
      </c>
      <c r="E3" s="39">
        <v>17</v>
      </c>
      <c r="F3" s="39">
        <v>10</v>
      </c>
      <c r="I3" s="38" t="s">
        <v>22</v>
      </c>
      <c r="J3" s="39">
        <v>19</v>
      </c>
      <c r="K3" s="39">
        <v>7</v>
      </c>
      <c r="L3" s="39">
        <v>1</v>
      </c>
      <c r="M3" s="39">
        <v>19</v>
      </c>
      <c r="N3" s="39"/>
      <c r="O3" s="39"/>
      <c r="P3" s="39" t="s">
        <v>23</v>
      </c>
      <c r="S3" s="40">
        <v>0</v>
      </c>
      <c r="T3" s="40">
        <v>1</v>
      </c>
      <c r="U3" s="40"/>
      <c r="V3" s="40"/>
      <c r="W3" s="40"/>
      <c r="X3" s="35" t="s">
        <v>441</v>
      </c>
      <c r="Z3" s="40" t="s">
        <v>1</v>
      </c>
      <c r="AA3" s="40">
        <v>0</v>
      </c>
      <c r="AB3" s="41" t="s">
        <v>362</v>
      </c>
      <c r="AE3" s="40">
        <v>7</v>
      </c>
      <c r="AF3" s="42" t="s">
        <v>393</v>
      </c>
    </row>
    <row r="4" spans="1:32" ht="15.75" thickBot="1" x14ac:dyDescent="0.3">
      <c r="A4" s="43">
        <v>1</v>
      </c>
      <c r="B4" s="39" t="s">
        <v>2</v>
      </c>
      <c r="C4" s="39">
        <v>34</v>
      </c>
      <c r="D4" s="39">
        <v>20</v>
      </c>
      <c r="E4" s="39">
        <v>14</v>
      </c>
      <c r="F4" s="39">
        <v>8</v>
      </c>
      <c r="I4" s="43" t="s">
        <v>24</v>
      </c>
      <c r="J4" s="39">
        <v>16</v>
      </c>
      <c r="K4" s="39">
        <v>10</v>
      </c>
      <c r="L4" s="39">
        <v>1</v>
      </c>
      <c r="M4" s="39">
        <v>16</v>
      </c>
      <c r="N4" s="39"/>
      <c r="O4" s="39"/>
      <c r="P4" s="39" t="s">
        <v>25</v>
      </c>
      <c r="S4" s="40">
        <v>1</v>
      </c>
      <c r="T4" s="40">
        <v>2</v>
      </c>
      <c r="U4" s="40"/>
      <c r="V4" s="40">
        <v>1</v>
      </c>
      <c r="W4" s="40">
        <v>0</v>
      </c>
      <c r="Z4" s="40" t="s">
        <v>1</v>
      </c>
      <c r="AA4" s="40">
        <v>1</v>
      </c>
      <c r="AB4" s="41" t="s">
        <v>363</v>
      </c>
      <c r="AE4" s="40">
        <v>8</v>
      </c>
      <c r="AF4" s="42" t="s">
        <v>394</v>
      </c>
    </row>
    <row r="5" spans="1:32" ht="15.75" thickBot="1" x14ac:dyDescent="0.3">
      <c r="A5" s="43">
        <v>1</v>
      </c>
      <c r="B5" s="39" t="s">
        <v>3</v>
      </c>
      <c r="C5" s="39">
        <v>27</v>
      </c>
      <c r="D5" s="39">
        <v>16</v>
      </c>
      <c r="E5" s="39">
        <v>11</v>
      </c>
      <c r="F5" s="39">
        <v>7</v>
      </c>
      <c r="I5" s="43" t="s">
        <v>26</v>
      </c>
      <c r="J5" s="39">
        <v>13</v>
      </c>
      <c r="K5" s="39">
        <v>13</v>
      </c>
      <c r="L5" s="39">
        <v>1</v>
      </c>
      <c r="M5" s="39">
        <v>13</v>
      </c>
      <c r="N5" s="39"/>
      <c r="O5" s="39"/>
      <c r="P5" s="39" t="s">
        <v>27</v>
      </c>
      <c r="S5" s="40">
        <v>2</v>
      </c>
      <c r="T5" s="40">
        <v>4</v>
      </c>
      <c r="U5" s="40"/>
      <c r="V5" s="40">
        <v>2</v>
      </c>
      <c r="W5" s="40">
        <v>1</v>
      </c>
      <c r="Z5" s="40" t="s">
        <v>1</v>
      </c>
      <c r="AA5" s="40">
        <v>2</v>
      </c>
      <c r="AB5" s="41" t="s">
        <v>364</v>
      </c>
      <c r="AE5" s="40">
        <v>9</v>
      </c>
      <c r="AF5" s="42" t="s">
        <v>395</v>
      </c>
    </row>
    <row r="6" spans="1:32" ht="15.75" thickBot="1" x14ac:dyDescent="0.3">
      <c r="A6" s="44">
        <v>1</v>
      </c>
      <c r="B6" s="39" t="s">
        <v>0</v>
      </c>
      <c r="C6" s="39">
        <v>17</v>
      </c>
      <c r="D6" s="39">
        <v>10</v>
      </c>
      <c r="E6" s="39">
        <v>7</v>
      </c>
      <c r="F6" s="39">
        <v>4</v>
      </c>
      <c r="I6" s="44" t="s">
        <v>28</v>
      </c>
      <c r="J6" s="39">
        <v>9</v>
      </c>
      <c r="K6" s="39">
        <v>17</v>
      </c>
      <c r="L6" s="39">
        <v>1</v>
      </c>
      <c r="M6" s="39">
        <v>9</v>
      </c>
      <c r="N6" s="39"/>
      <c r="O6" s="39"/>
      <c r="P6" s="39" t="s">
        <v>29</v>
      </c>
      <c r="S6" s="40">
        <v>3</v>
      </c>
      <c r="T6" s="40">
        <v>8</v>
      </c>
      <c r="U6" s="40"/>
      <c r="V6" s="40">
        <v>3</v>
      </c>
      <c r="W6" s="40">
        <v>25</v>
      </c>
      <c r="Z6" s="40" t="s">
        <v>1</v>
      </c>
      <c r="AA6" s="40">
        <v>3</v>
      </c>
      <c r="AB6" s="41" t="s">
        <v>365</v>
      </c>
      <c r="AE6" s="40">
        <v>10</v>
      </c>
      <c r="AF6" s="42" t="s">
        <v>396</v>
      </c>
    </row>
    <row r="7" spans="1:32" ht="15.75" thickBot="1" x14ac:dyDescent="0.3">
      <c r="A7" s="45">
        <v>2</v>
      </c>
      <c r="B7" s="39" t="s">
        <v>1</v>
      </c>
      <c r="C7" s="39">
        <v>77</v>
      </c>
      <c r="D7" s="39">
        <v>47</v>
      </c>
      <c r="E7" s="39">
        <v>32</v>
      </c>
      <c r="F7" s="39">
        <v>20</v>
      </c>
      <c r="I7" s="45" t="s">
        <v>30</v>
      </c>
      <c r="J7" s="39">
        <v>34</v>
      </c>
      <c r="K7" s="39">
        <v>10</v>
      </c>
      <c r="L7" s="39">
        <v>1</v>
      </c>
      <c r="M7" s="39">
        <v>34</v>
      </c>
      <c r="N7" s="39"/>
      <c r="O7" s="39"/>
      <c r="P7" s="39" t="s">
        <v>31</v>
      </c>
      <c r="S7" s="40">
        <v>4</v>
      </c>
      <c r="T7" s="40">
        <v>16</v>
      </c>
      <c r="U7" s="40"/>
      <c r="V7" s="40">
        <v>4</v>
      </c>
      <c r="W7" s="40">
        <v>2</v>
      </c>
      <c r="Z7" s="40" t="s">
        <v>1</v>
      </c>
      <c r="AA7" s="40">
        <v>4</v>
      </c>
      <c r="AB7" s="41" t="s">
        <v>366</v>
      </c>
      <c r="AE7" s="40">
        <v>11</v>
      </c>
      <c r="AF7" s="42" t="s">
        <v>397</v>
      </c>
    </row>
    <row r="8" spans="1:32" ht="15.75" thickBot="1" x14ac:dyDescent="0.3">
      <c r="A8" s="43">
        <v>2</v>
      </c>
      <c r="B8" s="39" t="s">
        <v>2</v>
      </c>
      <c r="C8" s="39">
        <v>63</v>
      </c>
      <c r="D8" s="39">
        <v>38</v>
      </c>
      <c r="E8" s="39">
        <v>26</v>
      </c>
      <c r="F8" s="39">
        <v>16</v>
      </c>
      <c r="I8" s="43" t="s">
        <v>32</v>
      </c>
      <c r="J8" s="39">
        <v>28</v>
      </c>
      <c r="K8" s="39">
        <v>16</v>
      </c>
      <c r="L8" s="39">
        <v>1</v>
      </c>
      <c r="M8" s="39">
        <v>28</v>
      </c>
      <c r="N8" s="39"/>
      <c r="O8" s="39"/>
      <c r="P8" s="39" t="s">
        <v>33</v>
      </c>
      <c r="S8" s="40">
        <v>5</v>
      </c>
      <c r="T8" s="40">
        <v>32</v>
      </c>
      <c r="U8" s="40"/>
      <c r="V8" s="40">
        <v>5</v>
      </c>
      <c r="W8" s="40">
        <v>50</v>
      </c>
      <c r="Z8" s="40" t="s">
        <v>1</v>
      </c>
      <c r="AA8" s="40">
        <v>5</v>
      </c>
      <c r="AB8" s="41" t="s">
        <v>367</v>
      </c>
      <c r="AE8" s="40">
        <v>12</v>
      </c>
      <c r="AF8" s="42" t="s">
        <v>398</v>
      </c>
    </row>
    <row r="9" spans="1:32" ht="15.75" thickBot="1" x14ac:dyDescent="0.3">
      <c r="A9" s="43">
        <v>2</v>
      </c>
      <c r="B9" s="39" t="s">
        <v>3</v>
      </c>
      <c r="C9" s="39">
        <v>48</v>
      </c>
      <c r="D9" s="39">
        <v>29</v>
      </c>
      <c r="E9" s="39">
        <v>20</v>
      </c>
      <c r="F9" s="39">
        <v>12</v>
      </c>
      <c r="I9" s="43" t="s">
        <v>34</v>
      </c>
      <c r="J9" s="39">
        <v>22</v>
      </c>
      <c r="K9" s="39">
        <v>22</v>
      </c>
      <c r="L9" s="39">
        <v>1</v>
      </c>
      <c r="M9" s="39">
        <v>22</v>
      </c>
      <c r="N9" s="39"/>
      <c r="O9" s="39"/>
      <c r="P9" s="39" t="s">
        <v>35</v>
      </c>
      <c r="S9" s="40">
        <v>6</v>
      </c>
      <c r="T9" s="40">
        <v>64</v>
      </c>
      <c r="U9" s="40"/>
      <c r="V9" s="40">
        <v>6</v>
      </c>
      <c r="W9" s="40">
        <v>26</v>
      </c>
      <c r="Z9" s="40" t="s">
        <v>1</v>
      </c>
      <c r="AA9" s="40">
        <v>6</v>
      </c>
      <c r="AB9" s="41" t="s">
        <v>368</v>
      </c>
      <c r="AE9" s="40">
        <v>13</v>
      </c>
      <c r="AF9" s="42" t="s">
        <v>399</v>
      </c>
    </row>
    <row r="10" spans="1:32" ht="15.75" thickBot="1" x14ac:dyDescent="0.3">
      <c r="A10" s="44">
        <v>2</v>
      </c>
      <c r="B10" s="39" t="s">
        <v>0</v>
      </c>
      <c r="C10" s="39">
        <v>34</v>
      </c>
      <c r="D10" s="39">
        <v>20</v>
      </c>
      <c r="E10" s="39">
        <v>14</v>
      </c>
      <c r="F10" s="39">
        <v>8</v>
      </c>
      <c r="I10" s="44" t="s">
        <v>36</v>
      </c>
      <c r="J10" s="39">
        <v>16</v>
      </c>
      <c r="K10" s="39">
        <v>28</v>
      </c>
      <c r="L10" s="39">
        <v>1</v>
      </c>
      <c r="M10" s="39">
        <v>16</v>
      </c>
      <c r="N10" s="39"/>
      <c r="O10" s="39"/>
      <c r="P10" s="39" t="s">
        <v>25</v>
      </c>
      <c r="S10" s="40">
        <v>7</v>
      </c>
      <c r="T10" s="40">
        <v>128</v>
      </c>
      <c r="U10" s="40"/>
      <c r="V10" s="40">
        <v>7</v>
      </c>
      <c r="W10" s="40">
        <v>198</v>
      </c>
      <c r="Z10" s="40" t="s">
        <v>1</v>
      </c>
      <c r="AA10" s="40">
        <v>7</v>
      </c>
      <c r="AB10" s="41" t="s">
        <v>369</v>
      </c>
      <c r="AE10" s="40">
        <v>14</v>
      </c>
      <c r="AF10" s="42" t="s">
        <v>400</v>
      </c>
    </row>
    <row r="11" spans="1:32" ht="15.75" thickBot="1" x14ac:dyDescent="0.3">
      <c r="A11" s="45">
        <v>3</v>
      </c>
      <c r="B11" s="39" t="s">
        <v>1</v>
      </c>
      <c r="C11" s="39">
        <v>127</v>
      </c>
      <c r="D11" s="39">
        <v>77</v>
      </c>
      <c r="E11" s="39">
        <v>53</v>
      </c>
      <c r="F11" s="39">
        <v>32</v>
      </c>
      <c r="I11" s="45" t="s">
        <v>37</v>
      </c>
      <c r="J11" s="39">
        <v>55</v>
      </c>
      <c r="K11" s="39">
        <v>15</v>
      </c>
      <c r="L11" s="39">
        <v>1</v>
      </c>
      <c r="M11" s="39">
        <v>55</v>
      </c>
      <c r="N11" s="39"/>
      <c r="O11" s="39"/>
      <c r="P11" s="39" t="s">
        <v>38</v>
      </c>
      <c r="S11" s="40">
        <v>8</v>
      </c>
      <c r="T11" s="40">
        <v>29</v>
      </c>
      <c r="U11" s="40"/>
      <c r="V11" s="40">
        <v>8</v>
      </c>
      <c r="W11" s="40">
        <v>3</v>
      </c>
      <c r="Z11" s="40" t="s">
        <v>2</v>
      </c>
      <c r="AA11" s="40">
        <v>0</v>
      </c>
      <c r="AB11" s="41" t="s">
        <v>370</v>
      </c>
      <c r="AE11" s="40">
        <v>15</v>
      </c>
      <c r="AF11" s="42" t="s">
        <v>401</v>
      </c>
    </row>
    <row r="12" spans="1:32" ht="15.75" thickBot="1" x14ac:dyDescent="0.3">
      <c r="A12" s="43">
        <v>3</v>
      </c>
      <c r="B12" s="39" t="s">
        <v>2</v>
      </c>
      <c r="C12" s="39">
        <v>101</v>
      </c>
      <c r="D12" s="39">
        <v>61</v>
      </c>
      <c r="E12" s="39">
        <v>42</v>
      </c>
      <c r="F12" s="39">
        <v>26</v>
      </c>
      <c r="I12" s="43" t="s">
        <v>39</v>
      </c>
      <c r="J12" s="39">
        <v>44</v>
      </c>
      <c r="K12" s="39">
        <v>26</v>
      </c>
      <c r="L12" s="39">
        <v>1</v>
      </c>
      <c r="M12" s="39">
        <v>44</v>
      </c>
      <c r="N12" s="39"/>
      <c r="O12" s="39"/>
      <c r="P12" s="39" t="s">
        <v>40</v>
      </c>
      <c r="S12" s="40">
        <v>9</v>
      </c>
      <c r="T12" s="40">
        <v>58</v>
      </c>
      <c r="U12" s="40"/>
      <c r="V12" s="40">
        <v>9</v>
      </c>
      <c r="W12" s="40">
        <v>223</v>
      </c>
      <c r="Z12" s="40" t="s">
        <v>2</v>
      </c>
      <c r="AA12" s="40">
        <v>1</v>
      </c>
      <c r="AB12" s="41" t="s">
        <v>371</v>
      </c>
      <c r="AE12" s="40">
        <v>16</v>
      </c>
      <c r="AF12" s="42" t="s">
        <v>402</v>
      </c>
    </row>
    <row r="13" spans="1:32" ht="15.75" thickBot="1" x14ac:dyDescent="0.3">
      <c r="A13" s="43">
        <v>3</v>
      </c>
      <c r="B13" s="39" t="s">
        <v>3</v>
      </c>
      <c r="C13" s="39">
        <v>77</v>
      </c>
      <c r="D13" s="39">
        <v>47</v>
      </c>
      <c r="E13" s="39">
        <v>32</v>
      </c>
      <c r="F13" s="39">
        <v>20</v>
      </c>
      <c r="I13" s="43" t="s">
        <v>41</v>
      </c>
      <c r="J13" s="39">
        <v>34</v>
      </c>
      <c r="K13" s="39">
        <v>18</v>
      </c>
      <c r="L13" s="39">
        <v>2</v>
      </c>
      <c r="M13" s="39">
        <v>17</v>
      </c>
      <c r="N13" s="39"/>
      <c r="O13" s="39"/>
      <c r="P13" s="39" t="s">
        <v>42</v>
      </c>
      <c r="S13" s="40">
        <v>10</v>
      </c>
      <c r="T13" s="40">
        <v>116</v>
      </c>
      <c r="U13" s="40"/>
      <c r="V13" s="40">
        <v>10</v>
      </c>
      <c r="W13" s="40">
        <v>51</v>
      </c>
      <c r="Z13" s="40" t="s">
        <v>2</v>
      </c>
      <c r="AA13" s="40">
        <v>2</v>
      </c>
      <c r="AB13" s="41" t="s">
        <v>372</v>
      </c>
      <c r="AE13" s="40">
        <v>17</v>
      </c>
      <c r="AF13" s="42" t="s">
        <v>403</v>
      </c>
    </row>
    <row r="14" spans="1:32" ht="15.75" thickBot="1" x14ac:dyDescent="0.3">
      <c r="A14" s="44">
        <v>3</v>
      </c>
      <c r="B14" s="39" t="s">
        <v>0</v>
      </c>
      <c r="C14" s="39">
        <v>58</v>
      </c>
      <c r="D14" s="39">
        <v>35</v>
      </c>
      <c r="E14" s="39">
        <v>24</v>
      </c>
      <c r="F14" s="39">
        <v>15</v>
      </c>
      <c r="I14" s="44" t="s">
        <v>43</v>
      </c>
      <c r="J14" s="39">
        <v>26</v>
      </c>
      <c r="K14" s="39">
        <v>22</v>
      </c>
      <c r="L14" s="39">
        <v>2</v>
      </c>
      <c r="M14" s="39">
        <v>13</v>
      </c>
      <c r="N14" s="39"/>
      <c r="O14" s="39"/>
      <c r="P14" s="39" t="s">
        <v>44</v>
      </c>
      <c r="S14" s="40">
        <v>11</v>
      </c>
      <c r="T14" s="40">
        <v>232</v>
      </c>
      <c r="U14" s="40"/>
      <c r="V14" s="40">
        <v>11</v>
      </c>
      <c r="W14" s="40">
        <v>238</v>
      </c>
      <c r="Z14" s="40" t="s">
        <v>2</v>
      </c>
      <c r="AA14" s="40">
        <v>3</v>
      </c>
      <c r="AB14" s="41" t="s">
        <v>373</v>
      </c>
      <c r="AE14" s="40">
        <v>18</v>
      </c>
      <c r="AF14" s="42" t="s">
        <v>404</v>
      </c>
    </row>
    <row r="15" spans="1:32" ht="15.75" thickBot="1" x14ac:dyDescent="0.3">
      <c r="A15" s="45">
        <v>4</v>
      </c>
      <c r="B15" s="39" t="s">
        <v>1</v>
      </c>
      <c r="C15" s="39">
        <v>187</v>
      </c>
      <c r="D15" s="39">
        <v>114</v>
      </c>
      <c r="E15" s="39">
        <v>78</v>
      </c>
      <c r="F15" s="39">
        <v>48</v>
      </c>
      <c r="I15" s="45" t="s">
        <v>45</v>
      </c>
      <c r="J15" s="39">
        <v>80</v>
      </c>
      <c r="K15" s="39">
        <v>20</v>
      </c>
      <c r="L15" s="39">
        <v>1</v>
      </c>
      <c r="M15" s="39">
        <v>80</v>
      </c>
      <c r="N15" s="39"/>
      <c r="O15" s="39"/>
      <c r="P15" s="39" t="s">
        <v>46</v>
      </c>
      <c r="S15" s="40">
        <v>12</v>
      </c>
      <c r="T15" s="40">
        <v>205</v>
      </c>
      <c r="U15" s="40"/>
      <c r="V15" s="40">
        <v>12</v>
      </c>
      <c r="W15" s="40">
        <v>27</v>
      </c>
      <c r="Z15" s="40" t="s">
        <v>2</v>
      </c>
      <c r="AA15" s="40">
        <v>4</v>
      </c>
      <c r="AB15" s="41" t="s">
        <v>374</v>
      </c>
      <c r="AE15" s="40">
        <v>19</v>
      </c>
      <c r="AF15" s="42" t="s">
        <v>405</v>
      </c>
    </row>
    <row r="16" spans="1:32" ht="15.75" thickBot="1" x14ac:dyDescent="0.3">
      <c r="A16" s="43">
        <v>4</v>
      </c>
      <c r="B16" s="39" t="s">
        <v>2</v>
      </c>
      <c r="C16" s="39">
        <v>149</v>
      </c>
      <c r="D16" s="39">
        <v>90</v>
      </c>
      <c r="E16" s="39">
        <v>62</v>
      </c>
      <c r="F16" s="39">
        <v>38</v>
      </c>
      <c r="I16" s="43" t="s">
        <v>47</v>
      </c>
      <c r="J16" s="39">
        <v>64</v>
      </c>
      <c r="K16" s="39">
        <v>18</v>
      </c>
      <c r="L16" s="39">
        <v>2</v>
      </c>
      <c r="M16" s="39">
        <v>32</v>
      </c>
      <c r="N16" s="39"/>
      <c r="O16" s="39"/>
      <c r="P16" s="39" t="s">
        <v>48</v>
      </c>
      <c r="S16" s="40">
        <v>13</v>
      </c>
      <c r="T16" s="40">
        <v>135</v>
      </c>
      <c r="U16" s="40"/>
      <c r="V16" s="40">
        <v>13</v>
      </c>
      <c r="W16" s="40">
        <v>104</v>
      </c>
      <c r="Z16" s="40" t="s">
        <v>2</v>
      </c>
      <c r="AA16" s="40">
        <v>5</v>
      </c>
      <c r="AB16" s="41" t="s">
        <v>375</v>
      </c>
      <c r="AE16" s="40">
        <v>20</v>
      </c>
      <c r="AF16" s="42" t="s">
        <v>406</v>
      </c>
    </row>
    <row r="17" spans="1:32" ht="15.75" thickBot="1" x14ac:dyDescent="0.3">
      <c r="A17" s="43">
        <v>4</v>
      </c>
      <c r="B17" s="39" t="s">
        <v>3</v>
      </c>
      <c r="C17" s="39">
        <v>111</v>
      </c>
      <c r="D17" s="39">
        <v>67</v>
      </c>
      <c r="E17" s="39">
        <v>46</v>
      </c>
      <c r="F17" s="39">
        <v>28</v>
      </c>
      <c r="I17" s="43" t="s">
        <v>49</v>
      </c>
      <c r="J17" s="39">
        <v>48</v>
      </c>
      <c r="K17" s="39">
        <v>26</v>
      </c>
      <c r="L17" s="39">
        <v>2</v>
      </c>
      <c r="M17" s="39">
        <v>24</v>
      </c>
      <c r="N17" s="39"/>
      <c r="O17" s="39"/>
      <c r="P17" s="39" t="s">
        <v>50</v>
      </c>
      <c r="S17" s="40">
        <v>14</v>
      </c>
      <c r="T17" s="40">
        <v>19</v>
      </c>
      <c r="U17" s="40"/>
      <c r="V17" s="40">
        <v>14</v>
      </c>
      <c r="W17" s="40">
        <v>199</v>
      </c>
      <c r="Z17" s="40" t="s">
        <v>2</v>
      </c>
      <c r="AA17" s="40">
        <v>6</v>
      </c>
      <c r="AB17" s="41" t="s">
        <v>376</v>
      </c>
      <c r="AE17" s="40">
        <v>21</v>
      </c>
      <c r="AF17" s="42" t="s">
        <v>407</v>
      </c>
    </row>
    <row r="18" spans="1:32" ht="15.75" thickBot="1" x14ac:dyDescent="0.3">
      <c r="A18" s="44">
        <v>4</v>
      </c>
      <c r="B18" s="39" t="s">
        <v>0</v>
      </c>
      <c r="C18" s="39">
        <v>82</v>
      </c>
      <c r="D18" s="39">
        <v>50</v>
      </c>
      <c r="E18" s="39">
        <v>34</v>
      </c>
      <c r="F18" s="39">
        <v>21</v>
      </c>
      <c r="I18" s="44" t="s">
        <v>51</v>
      </c>
      <c r="J18" s="39">
        <v>36</v>
      </c>
      <c r="K18" s="39">
        <v>16</v>
      </c>
      <c r="L18" s="39">
        <v>4</v>
      </c>
      <c r="M18" s="39">
        <v>9</v>
      </c>
      <c r="N18" s="39"/>
      <c r="O18" s="39"/>
      <c r="P18" s="39" t="s">
        <v>52</v>
      </c>
      <c r="S18" s="40">
        <v>15</v>
      </c>
      <c r="T18" s="40">
        <v>38</v>
      </c>
      <c r="U18" s="40"/>
      <c r="V18" s="40">
        <v>15</v>
      </c>
      <c r="W18" s="40">
        <v>75</v>
      </c>
      <c r="Z18" s="40" t="s">
        <v>2</v>
      </c>
      <c r="AA18" s="40">
        <v>7</v>
      </c>
      <c r="AB18" s="41" t="s">
        <v>377</v>
      </c>
      <c r="AE18" s="40">
        <v>22</v>
      </c>
      <c r="AF18" s="42" t="s">
        <v>408</v>
      </c>
    </row>
    <row r="19" spans="1:32" ht="15.75" thickBot="1" x14ac:dyDescent="0.3">
      <c r="A19" s="45">
        <v>5</v>
      </c>
      <c r="B19" s="39" t="s">
        <v>1</v>
      </c>
      <c r="C19" s="39">
        <v>255</v>
      </c>
      <c r="D19" s="39">
        <v>154</v>
      </c>
      <c r="E19" s="39">
        <v>106</v>
      </c>
      <c r="F19" s="39">
        <v>65</v>
      </c>
      <c r="I19" s="45" t="s">
        <v>53</v>
      </c>
      <c r="J19" s="39">
        <v>108</v>
      </c>
      <c r="K19" s="39">
        <v>26</v>
      </c>
      <c r="L19" s="39">
        <v>1</v>
      </c>
      <c r="M19" s="39">
        <v>108</v>
      </c>
      <c r="N19" s="39"/>
      <c r="O19" s="39"/>
      <c r="P19" s="39" t="s">
        <v>54</v>
      </c>
      <c r="S19" s="40">
        <v>16</v>
      </c>
      <c r="T19" s="40">
        <v>76</v>
      </c>
      <c r="U19" s="40"/>
      <c r="V19" s="40">
        <v>16</v>
      </c>
      <c r="W19" s="40">
        <v>4</v>
      </c>
      <c r="Z19" s="40" t="s">
        <v>3</v>
      </c>
      <c r="AA19" s="40">
        <v>0</v>
      </c>
      <c r="AB19" s="46" t="s">
        <v>361</v>
      </c>
      <c r="AE19" s="40">
        <v>23</v>
      </c>
      <c r="AF19" s="42" t="s">
        <v>409</v>
      </c>
    </row>
    <row r="20" spans="1:32" ht="15.75" thickBot="1" x14ac:dyDescent="0.3">
      <c r="A20" s="43">
        <v>5</v>
      </c>
      <c r="B20" s="39" t="s">
        <v>2</v>
      </c>
      <c r="C20" s="39">
        <v>202</v>
      </c>
      <c r="D20" s="39">
        <v>122</v>
      </c>
      <c r="E20" s="39">
        <v>84</v>
      </c>
      <c r="F20" s="39">
        <v>52</v>
      </c>
      <c r="I20" s="43" t="s">
        <v>55</v>
      </c>
      <c r="J20" s="39">
        <v>86</v>
      </c>
      <c r="K20" s="39">
        <v>24</v>
      </c>
      <c r="L20" s="39">
        <v>2</v>
      </c>
      <c r="M20" s="39">
        <v>43</v>
      </c>
      <c r="N20" s="39"/>
      <c r="O20" s="39"/>
      <c r="P20" s="39" t="s">
        <v>56</v>
      </c>
      <c r="S20" s="40">
        <v>17</v>
      </c>
      <c r="T20" s="40">
        <v>152</v>
      </c>
      <c r="U20" s="40"/>
      <c r="V20" s="40">
        <v>17</v>
      </c>
      <c r="W20" s="40">
        <v>100</v>
      </c>
      <c r="Z20" s="40" t="s">
        <v>3</v>
      </c>
      <c r="AA20" s="40">
        <v>1</v>
      </c>
      <c r="AB20" s="46" t="s">
        <v>378</v>
      </c>
      <c r="AE20" s="40">
        <v>24</v>
      </c>
      <c r="AF20" s="42" t="s">
        <v>410</v>
      </c>
    </row>
    <row r="21" spans="1:32" ht="15.75" thickBot="1" x14ac:dyDescent="0.3">
      <c r="A21" s="43">
        <v>5</v>
      </c>
      <c r="B21" s="39" t="s">
        <v>3</v>
      </c>
      <c r="C21" s="39">
        <v>144</v>
      </c>
      <c r="D21" s="39">
        <v>87</v>
      </c>
      <c r="E21" s="39">
        <v>60</v>
      </c>
      <c r="F21" s="39">
        <v>37</v>
      </c>
      <c r="I21" s="43" t="s">
        <v>57</v>
      </c>
      <c r="J21" s="39">
        <v>62</v>
      </c>
      <c r="K21" s="39">
        <v>18</v>
      </c>
      <c r="L21" s="39">
        <v>2</v>
      </c>
      <c r="M21" s="39">
        <v>15</v>
      </c>
      <c r="N21" s="39">
        <v>2</v>
      </c>
      <c r="O21" s="39">
        <v>16</v>
      </c>
      <c r="P21" s="39" t="s">
        <v>58</v>
      </c>
      <c r="S21" s="40">
        <v>18</v>
      </c>
      <c r="T21" s="40">
        <v>45</v>
      </c>
      <c r="U21" s="40"/>
      <c r="V21" s="40">
        <v>18</v>
      </c>
      <c r="W21" s="40">
        <v>224</v>
      </c>
      <c r="Z21" s="40" t="s">
        <v>3</v>
      </c>
      <c r="AA21" s="40">
        <v>2</v>
      </c>
      <c r="AB21" s="46" t="s">
        <v>379</v>
      </c>
      <c r="AE21" s="40">
        <v>25</v>
      </c>
      <c r="AF21" s="42" t="s">
        <v>411</v>
      </c>
    </row>
    <row r="22" spans="1:32" ht="15.75" thickBot="1" x14ac:dyDescent="0.3">
      <c r="A22" s="44">
        <v>5</v>
      </c>
      <c r="B22" s="39" t="s">
        <v>0</v>
      </c>
      <c r="C22" s="39">
        <v>106</v>
      </c>
      <c r="D22" s="39">
        <v>64</v>
      </c>
      <c r="E22" s="39">
        <v>44</v>
      </c>
      <c r="F22" s="39">
        <v>27</v>
      </c>
      <c r="I22" s="44" t="s">
        <v>59</v>
      </c>
      <c r="J22" s="39">
        <v>46</v>
      </c>
      <c r="K22" s="39">
        <v>22</v>
      </c>
      <c r="L22" s="39">
        <v>2</v>
      </c>
      <c r="M22" s="39">
        <v>11</v>
      </c>
      <c r="N22" s="39">
        <v>2</v>
      </c>
      <c r="O22" s="39">
        <v>12</v>
      </c>
      <c r="P22" s="39" t="s">
        <v>60</v>
      </c>
      <c r="S22" s="40">
        <v>19</v>
      </c>
      <c r="T22" s="40">
        <v>90</v>
      </c>
      <c r="U22" s="40"/>
      <c r="V22" s="40">
        <v>19</v>
      </c>
      <c r="W22" s="40">
        <v>14</v>
      </c>
      <c r="Z22" s="40" t="s">
        <v>3</v>
      </c>
      <c r="AA22" s="40">
        <v>3</v>
      </c>
      <c r="AB22" s="46" t="s">
        <v>380</v>
      </c>
      <c r="AE22" s="40">
        <v>26</v>
      </c>
      <c r="AF22" s="42" t="s">
        <v>412</v>
      </c>
    </row>
    <row r="23" spans="1:32" ht="15.75" thickBot="1" x14ac:dyDescent="0.3">
      <c r="A23" s="45">
        <v>6</v>
      </c>
      <c r="B23" s="39" t="s">
        <v>1</v>
      </c>
      <c r="C23" s="39">
        <v>322</v>
      </c>
      <c r="D23" s="39">
        <v>195</v>
      </c>
      <c r="E23" s="39">
        <v>134</v>
      </c>
      <c r="F23" s="39">
        <v>82</v>
      </c>
      <c r="I23" s="45" t="s">
        <v>61</v>
      </c>
      <c r="J23" s="39">
        <v>136</v>
      </c>
      <c r="K23" s="39">
        <v>18</v>
      </c>
      <c r="L23" s="39">
        <v>2</v>
      </c>
      <c r="M23" s="39">
        <v>68</v>
      </c>
      <c r="N23" s="39"/>
      <c r="O23" s="39"/>
      <c r="P23" s="39" t="s">
        <v>62</v>
      </c>
      <c r="S23" s="40">
        <v>20</v>
      </c>
      <c r="T23" s="40">
        <v>180</v>
      </c>
      <c r="U23" s="40"/>
      <c r="V23" s="40">
        <v>20</v>
      </c>
      <c r="W23" s="40">
        <v>52</v>
      </c>
      <c r="Z23" s="40" t="s">
        <v>3</v>
      </c>
      <c r="AA23" s="40">
        <v>4</v>
      </c>
      <c r="AB23" s="46" t="s">
        <v>381</v>
      </c>
      <c r="AE23" s="40">
        <v>27</v>
      </c>
      <c r="AF23" s="42" t="s">
        <v>413</v>
      </c>
    </row>
    <row r="24" spans="1:32" ht="15.75" thickBot="1" x14ac:dyDescent="0.3">
      <c r="A24" s="43">
        <v>6</v>
      </c>
      <c r="B24" s="39" t="s">
        <v>2</v>
      </c>
      <c r="C24" s="39">
        <v>255</v>
      </c>
      <c r="D24" s="39">
        <v>154</v>
      </c>
      <c r="E24" s="39">
        <v>106</v>
      </c>
      <c r="F24" s="39">
        <v>65</v>
      </c>
      <c r="I24" s="43" t="s">
        <v>63</v>
      </c>
      <c r="J24" s="39">
        <v>108</v>
      </c>
      <c r="K24" s="39">
        <v>16</v>
      </c>
      <c r="L24" s="39">
        <v>4</v>
      </c>
      <c r="M24" s="39">
        <v>27</v>
      </c>
      <c r="N24" s="39"/>
      <c r="O24" s="39"/>
      <c r="P24" s="39" t="s">
        <v>64</v>
      </c>
      <c r="S24" s="40">
        <v>21</v>
      </c>
      <c r="T24" s="40">
        <v>117</v>
      </c>
      <c r="U24" s="40"/>
      <c r="V24" s="40">
        <v>21</v>
      </c>
      <c r="W24" s="40">
        <v>141</v>
      </c>
      <c r="Z24" s="40" t="s">
        <v>3</v>
      </c>
      <c r="AA24" s="40">
        <v>5</v>
      </c>
      <c r="AB24" s="46" t="s">
        <v>382</v>
      </c>
      <c r="AE24" s="40">
        <v>28</v>
      </c>
      <c r="AF24" s="42" t="s">
        <v>414</v>
      </c>
    </row>
    <row r="25" spans="1:32" ht="15.75" thickBot="1" x14ac:dyDescent="0.3">
      <c r="A25" s="43">
        <v>6</v>
      </c>
      <c r="B25" s="39" t="s">
        <v>3</v>
      </c>
      <c r="C25" s="39">
        <v>178</v>
      </c>
      <c r="D25" s="39">
        <v>108</v>
      </c>
      <c r="E25" s="39">
        <v>74</v>
      </c>
      <c r="F25" s="39">
        <v>45</v>
      </c>
      <c r="I25" s="43" t="s">
        <v>65</v>
      </c>
      <c r="J25" s="39">
        <v>76</v>
      </c>
      <c r="K25" s="39">
        <v>24</v>
      </c>
      <c r="L25" s="39">
        <v>4</v>
      </c>
      <c r="M25" s="39">
        <v>19</v>
      </c>
      <c r="N25" s="39"/>
      <c r="O25" s="39"/>
      <c r="P25" s="39" t="s">
        <v>66</v>
      </c>
      <c r="S25" s="40">
        <v>22</v>
      </c>
      <c r="T25" s="40">
        <v>234</v>
      </c>
      <c r="U25" s="40"/>
      <c r="V25" s="40">
        <v>22</v>
      </c>
      <c r="W25" s="40">
        <v>239</v>
      </c>
      <c r="Z25" s="40" t="s">
        <v>3</v>
      </c>
      <c r="AA25" s="40">
        <v>6</v>
      </c>
      <c r="AB25" s="46" t="s">
        <v>383</v>
      </c>
      <c r="AE25" s="40">
        <v>29</v>
      </c>
      <c r="AF25" s="42" t="s">
        <v>415</v>
      </c>
    </row>
    <row r="26" spans="1:32" ht="15.75" thickBot="1" x14ac:dyDescent="0.3">
      <c r="A26" s="44">
        <v>6</v>
      </c>
      <c r="B26" s="39" t="s">
        <v>0</v>
      </c>
      <c r="C26" s="39">
        <v>139</v>
      </c>
      <c r="D26" s="39">
        <v>84</v>
      </c>
      <c r="E26" s="39">
        <v>58</v>
      </c>
      <c r="F26" s="39">
        <v>36</v>
      </c>
      <c r="I26" s="44" t="s">
        <v>67</v>
      </c>
      <c r="J26" s="39">
        <v>60</v>
      </c>
      <c r="K26" s="39">
        <v>28</v>
      </c>
      <c r="L26" s="39">
        <v>4</v>
      </c>
      <c r="M26" s="39">
        <v>15</v>
      </c>
      <c r="N26" s="39"/>
      <c r="O26" s="39"/>
      <c r="P26" s="39" t="s">
        <v>68</v>
      </c>
      <c r="S26" s="40">
        <v>23</v>
      </c>
      <c r="T26" s="40">
        <v>201</v>
      </c>
      <c r="U26" s="40"/>
      <c r="V26" s="40">
        <v>23</v>
      </c>
      <c r="W26" s="40">
        <v>129</v>
      </c>
      <c r="Z26" s="40" t="s">
        <v>3</v>
      </c>
      <c r="AA26" s="40">
        <v>7</v>
      </c>
      <c r="AB26" s="46" t="s">
        <v>384</v>
      </c>
      <c r="AE26" s="40">
        <v>30</v>
      </c>
      <c r="AF26" s="42" t="s">
        <v>416</v>
      </c>
    </row>
    <row r="27" spans="1:32" ht="15.75" thickBot="1" x14ac:dyDescent="0.3">
      <c r="A27" s="45">
        <v>7</v>
      </c>
      <c r="B27" s="39" t="s">
        <v>1</v>
      </c>
      <c r="C27" s="39">
        <v>370</v>
      </c>
      <c r="D27" s="39">
        <v>224</v>
      </c>
      <c r="E27" s="39">
        <v>154</v>
      </c>
      <c r="F27" s="39">
        <v>95</v>
      </c>
      <c r="I27" s="45" t="s">
        <v>69</v>
      </c>
      <c r="J27" s="39">
        <v>156</v>
      </c>
      <c r="K27" s="39">
        <v>20</v>
      </c>
      <c r="L27" s="39">
        <v>2</v>
      </c>
      <c r="M27" s="39">
        <v>78</v>
      </c>
      <c r="N27" s="39"/>
      <c r="O27" s="39"/>
      <c r="P27" s="39" t="s">
        <v>70</v>
      </c>
      <c r="S27" s="40">
        <v>24</v>
      </c>
      <c r="T27" s="40">
        <v>143</v>
      </c>
      <c r="U27" s="40"/>
      <c r="V27" s="40">
        <v>24</v>
      </c>
      <c r="W27" s="40">
        <v>28</v>
      </c>
      <c r="Z27" s="40" t="s">
        <v>0</v>
      </c>
      <c r="AA27" s="40">
        <v>0</v>
      </c>
      <c r="AB27" s="46" t="s">
        <v>385</v>
      </c>
      <c r="AE27" s="40">
        <v>31</v>
      </c>
      <c r="AF27" s="42" t="s">
        <v>417</v>
      </c>
    </row>
    <row r="28" spans="1:32" ht="15.75" thickBot="1" x14ac:dyDescent="0.3">
      <c r="A28" s="43">
        <v>7</v>
      </c>
      <c r="B28" s="39" t="s">
        <v>2</v>
      </c>
      <c r="C28" s="39">
        <v>293</v>
      </c>
      <c r="D28" s="39">
        <v>178</v>
      </c>
      <c r="E28" s="39">
        <v>122</v>
      </c>
      <c r="F28" s="39">
        <v>75</v>
      </c>
      <c r="I28" s="43" t="s">
        <v>71</v>
      </c>
      <c r="J28" s="39">
        <v>124</v>
      </c>
      <c r="K28" s="39">
        <v>18</v>
      </c>
      <c r="L28" s="39">
        <v>4</v>
      </c>
      <c r="M28" s="39">
        <v>31</v>
      </c>
      <c r="N28" s="39"/>
      <c r="O28" s="39"/>
      <c r="P28" s="39" t="s">
        <v>72</v>
      </c>
      <c r="S28" s="40">
        <v>25</v>
      </c>
      <c r="T28" s="40">
        <v>3</v>
      </c>
      <c r="U28" s="40"/>
      <c r="V28" s="40">
        <v>25</v>
      </c>
      <c r="W28" s="40">
        <v>193</v>
      </c>
      <c r="Z28" s="40" t="s">
        <v>0</v>
      </c>
      <c r="AA28" s="40">
        <v>1</v>
      </c>
      <c r="AB28" s="46" t="s">
        <v>386</v>
      </c>
      <c r="AE28" s="40">
        <v>32</v>
      </c>
      <c r="AF28" s="42" t="s">
        <v>418</v>
      </c>
    </row>
    <row r="29" spans="1:32" ht="15.75" thickBot="1" x14ac:dyDescent="0.3">
      <c r="A29" s="43">
        <v>7</v>
      </c>
      <c r="B29" s="39" t="s">
        <v>3</v>
      </c>
      <c r="C29" s="39">
        <v>207</v>
      </c>
      <c r="D29" s="39">
        <v>125</v>
      </c>
      <c r="E29" s="39">
        <v>86</v>
      </c>
      <c r="F29" s="39">
        <v>53</v>
      </c>
      <c r="I29" s="43" t="s">
        <v>73</v>
      </c>
      <c r="J29" s="39">
        <v>88</v>
      </c>
      <c r="K29" s="39">
        <v>18</v>
      </c>
      <c r="L29" s="39">
        <v>2</v>
      </c>
      <c r="M29" s="39">
        <v>14</v>
      </c>
      <c r="N29" s="39">
        <v>4</v>
      </c>
      <c r="O29" s="39">
        <v>15</v>
      </c>
      <c r="P29" s="39" t="s">
        <v>74</v>
      </c>
      <c r="S29" s="40">
        <v>26</v>
      </c>
      <c r="T29" s="40">
        <v>6</v>
      </c>
      <c r="U29" s="40"/>
      <c r="V29" s="40">
        <v>26</v>
      </c>
      <c r="W29" s="40">
        <v>105</v>
      </c>
      <c r="Z29" s="40" t="s">
        <v>0</v>
      </c>
      <c r="AA29" s="40">
        <v>2</v>
      </c>
      <c r="AB29" s="46" t="s">
        <v>387</v>
      </c>
      <c r="AE29" s="40">
        <v>33</v>
      </c>
      <c r="AF29" s="42" t="s">
        <v>419</v>
      </c>
    </row>
    <row r="30" spans="1:32" ht="15.75" thickBot="1" x14ac:dyDescent="0.3">
      <c r="A30" s="44">
        <v>7</v>
      </c>
      <c r="B30" s="39" t="s">
        <v>0</v>
      </c>
      <c r="C30" s="39">
        <v>154</v>
      </c>
      <c r="D30" s="39">
        <v>93</v>
      </c>
      <c r="E30" s="39">
        <v>64</v>
      </c>
      <c r="F30" s="39">
        <v>39</v>
      </c>
      <c r="I30" s="44" t="s">
        <v>75</v>
      </c>
      <c r="J30" s="39">
        <v>66</v>
      </c>
      <c r="K30" s="39">
        <v>26</v>
      </c>
      <c r="L30" s="39">
        <v>4</v>
      </c>
      <c r="M30" s="39">
        <v>13</v>
      </c>
      <c r="N30" s="39">
        <v>1</v>
      </c>
      <c r="O30" s="39">
        <v>14</v>
      </c>
      <c r="P30" s="39" t="s">
        <v>76</v>
      </c>
      <c r="S30" s="40">
        <v>27</v>
      </c>
      <c r="T30" s="40">
        <v>12</v>
      </c>
      <c r="U30" s="40"/>
      <c r="V30" s="40">
        <v>27</v>
      </c>
      <c r="W30" s="40">
        <v>248</v>
      </c>
      <c r="Z30" s="40" t="s">
        <v>0</v>
      </c>
      <c r="AA30" s="40">
        <v>3</v>
      </c>
      <c r="AB30" s="46" t="s">
        <v>388</v>
      </c>
      <c r="AE30" s="40">
        <v>34</v>
      </c>
      <c r="AF30" s="42" t="s">
        <v>420</v>
      </c>
    </row>
    <row r="31" spans="1:32" ht="15.75" thickBot="1" x14ac:dyDescent="0.3">
      <c r="A31" s="45">
        <v>8</v>
      </c>
      <c r="B31" s="39" t="s">
        <v>1</v>
      </c>
      <c r="C31" s="39">
        <v>461</v>
      </c>
      <c r="D31" s="39">
        <v>279</v>
      </c>
      <c r="E31" s="39">
        <v>192</v>
      </c>
      <c r="F31" s="39">
        <v>118</v>
      </c>
      <c r="I31" s="45" t="s">
        <v>77</v>
      </c>
      <c r="J31" s="39">
        <v>194</v>
      </c>
      <c r="K31" s="39">
        <v>24</v>
      </c>
      <c r="L31" s="39">
        <v>2</v>
      </c>
      <c r="M31" s="39">
        <v>97</v>
      </c>
      <c r="N31" s="39"/>
      <c r="O31" s="39"/>
      <c r="P31" s="39" t="s">
        <v>78</v>
      </c>
      <c r="S31" s="40">
        <v>28</v>
      </c>
      <c r="T31" s="40">
        <v>24</v>
      </c>
      <c r="U31" s="40"/>
      <c r="V31" s="40">
        <v>28</v>
      </c>
      <c r="W31" s="40">
        <v>200</v>
      </c>
      <c r="Z31" s="40" t="s">
        <v>0</v>
      </c>
      <c r="AA31" s="40">
        <v>4</v>
      </c>
      <c r="AB31" s="46" t="s">
        <v>389</v>
      </c>
      <c r="AE31" s="40">
        <v>35</v>
      </c>
      <c r="AF31" s="42" t="s">
        <v>421</v>
      </c>
    </row>
    <row r="32" spans="1:32" ht="15.75" thickBot="1" x14ac:dyDescent="0.3">
      <c r="A32" s="43">
        <v>8</v>
      </c>
      <c r="B32" s="39" t="s">
        <v>2</v>
      </c>
      <c r="C32" s="39">
        <v>365</v>
      </c>
      <c r="D32" s="39">
        <v>221</v>
      </c>
      <c r="E32" s="39">
        <v>152</v>
      </c>
      <c r="F32" s="39">
        <v>93</v>
      </c>
      <c r="I32" s="43" t="s">
        <v>79</v>
      </c>
      <c r="J32" s="39">
        <v>154</v>
      </c>
      <c r="K32" s="39">
        <v>22</v>
      </c>
      <c r="L32" s="39">
        <v>2</v>
      </c>
      <c r="M32" s="39">
        <v>38</v>
      </c>
      <c r="N32" s="39">
        <v>2</v>
      </c>
      <c r="O32" s="39">
        <v>39</v>
      </c>
      <c r="P32" s="39" t="s">
        <v>80</v>
      </c>
      <c r="S32" s="40">
        <v>29</v>
      </c>
      <c r="T32" s="40">
        <v>48</v>
      </c>
      <c r="U32" s="40"/>
      <c r="V32" s="40">
        <v>29</v>
      </c>
      <c r="W32" s="40">
        <v>8</v>
      </c>
      <c r="Z32" s="40" t="s">
        <v>0</v>
      </c>
      <c r="AA32" s="40">
        <v>5</v>
      </c>
      <c r="AB32" s="46" t="s">
        <v>390</v>
      </c>
      <c r="AE32" s="40">
        <v>36</v>
      </c>
      <c r="AF32" s="42" t="s">
        <v>422</v>
      </c>
    </row>
    <row r="33" spans="1:32" ht="15.75" thickBot="1" x14ac:dyDescent="0.3">
      <c r="A33" s="43">
        <v>8</v>
      </c>
      <c r="B33" s="39" t="s">
        <v>3</v>
      </c>
      <c r="C33" s="39">
        <v>259</v>
      </c>
      <c r="D33" s="39">
        <v>157</v>
      </c>
      <c r="E33" s="39">
        <v>108</v>
      </c>
      <c r="F33" s="39">
        <v>66</v>
      </c>
      <c r="I33" s="43" t="s">
        <v>81</v>
      </c>
      <c r="J33" s="39">
        <v>110</v>
      </c>
      <c r="K33" s="39">
        <v>22</v>
      </c>
      <c r="L33" s="39">
        <v>4</v>
      </c>
      <c r="M33" s="39">
        <v>18</v>
      </c>
      <c r="N33" s="39">
        <v>2</v>
      </c>
      <c r="O33" s="39">
        <v>19</v>
      </c>
      <c r="P33" s="39" t="s">
        <v>82</v>
      </c>
      <c r="S33" s="40">
        <v>30</v>
      </c>
      <c r="T33" s="40">
        <v>96</v>
      </c>
      <c r="U33" s="40"/>
      <c r="V33" s="40">
        <v>30</v>
      </c>
      <c r="W33" s="40">
        <v>76</v>
      </c>
      <c r="Z33" s="40" t="s">
        <v>0</v>
      </c>
      <c r="AA33" s="40">
        <v>6</v>
      </c>
      <c r="AB33" s="46" t="s">
        <v>391</v>
      </c>
      <c r="AE33" s="40">
        <v>37</v>
      </c>
      <c r="AF33" s="42" t="s">
        <v>423</v>
      </c>
    </row>
    <row r="34" spans="1:32" ht="15.75" thickBot="1" x14ac:dyDescent="0.3">
      <c r="A34" s="44">
        <v>8</v>
      </c>
      <c r="B34" s="39" t="s">
        <v>0</v>
      </c>
      <c r="C34" s="39">
        <v>202</v>
      </c>
      <c r="D34" s="39">
        <v>122</v>
      </c>
      <c r="E34" s="39">
        <v>84</v>
      </c>
      <c r="F34" s="39">
        <v>52</v>
      </c>
      <c r="I34" s="44" t="s">
        <v>83</v>
      </c>
      <c r="J34" s="39">
        <v>86</v>
      </c>
      <c r="K34" s="39">
        <v>26</v>
      </c>
      <c r="L34" s="39">
        <v>4</v>
      </c>
      <c r="M34" s="39">
        <v>14</v>
      </c>
      <c r="N34" s="39">
        <v>2</v>
      </c>
      <c r="O34" s="39">
        <v>15</v>
      </c>
      <c r="P34" s="39" t="s">
        <v>84</v>
      </c>
      <c r="S34" s="40">
        <v>31</v>
      </c>
      <c r="T34" s="40">
        <v>192</v>
      </c>
      <c r="U34" s="40"/>
      <c r="V34" s="40">
        <v>31</v>
      </c>
      <c r="W34" s="40">
        <v>113</v>
      </c>
      <c r="Z34" s="40" t="s">
        <v>0</v>
      </c>
      <c r="AA34" s="40">
        <v>7</v>
      </c>
      <c r="AB34" s="46" t="s">
        <v>392</v>
      </c>
      <c r="AE34" s="40">
        <v>38</v>
      </c>
      <c r="AF34" s="42" t="s">
        <v>424</v>
      </c>
    </row>
    <row r="35" spans="1:32" ht="15.75" thickBot="1" x14ac:dyDescent="0.3">
      <c r="A35" s="45">
        <v>9</v>
      </c>
      <c r="B35" s="39" t="s">
        <v>1</v>
      </c>
      <c r="C35" s="39">
        <v>552</v>
      </c>
      <c r="D35" s="39">
        <v>335</v>
      </c>
      <c r="E35" s="39">
        <v>230</v>
      </c>
      <c r="F35" s="39">
        <v>141</v>
      </c>
      <c r="I35" s="45" t="s">
        <v>85</v>
      </c>
      <c r="J35" s="39">
        <v>232</v>
      </c>
      <c r="K35" s="39">
        <v>30</v>
      </c>
      <c r="L35" s="39">
        <v>2</v>
      </c>
      <c r="M35" s="39">
        <v>116</v>
      </c>
      <c r="N35" s="39"/>
      <c r="O35" s="39"/>
      <c r="P35" s="39" t="s">
        <v>86</v>
      </c>
      <c r="S35" s="40">
        <v>32</v>
      </c>
      <c r="T35" s="40">
        <v>157</v>
      </c>
      <c r="U35" s="40"/>
      <c r="V35" s="40">
        <v>32</v>
      </c>
      <c r="W35" s="40">
        <v>5</v>
      </c>
      <c r="AE35" s="40">
        <v>39</v>
      </c>
      <c r="AF35" s="42" t="s">
        <v>425</v>
      </c>
    </row>
    <row r="36" spans="1:32" ht="15.75" thickBot="1" x14ac:dyDescent="0.3">
      <c r="A36" s="43">
        <v>9</v>
      </c>
      <c r="B36" s="39" t="s">
        <v>2</v>
      </c>
      <c r="C36" s="39">
        <v>432</v>
      </c>
      <c r="D36" s="39">
        <v>262</v>
      </c>
      <c r="E36" s="39">
        <v>180</v>
      </c>
      <c r="F36" s="39">
        <v>111</v>
      </c>
      <c r="I36" s="43" t="s">
        <v>87</v>
      </c>
      <c r="J36" s="39">
        <v>182</v>
      </c>
      <c r="K36" s="39">
        <v>22</v>
      </c>
      <c r="L36" s="39">
        <v>3</v>
      </c>
      <c r="M36" s="39">
        <v>36</v>
      </c>
      <c r="N36" s="39">
        <v>2</v>
      </c>
      <c r="O36" s="39">
        <v>37</v>
      </c>
      <c r="P36" s="39" t="s">
        <v>88</v>
      </c>
      <c r="S36" s="40">
        <v>33</v>
      </c>
      <c r="T36" s="40">
        <v>39</v>
      </c>
      <c r="U36" s="40"/>
      <c r="V36" s="40">
        <v>33</v>
      </c>
      <c r="W36" s="40">
        <v>138</v>
      </c>
      <c r="AE36" s="40">
        <v>40</v>
      </c>
      <c r="AF36" s="42" t="s">
        <v>426</v>
      </c>
    </row>
    <row r="37" spans="1:32" ht="15.75" thickBot="1" x14ac:dyDescent="0.3">
      <c r="A37" s="43">
        <v>9</v>
      </c>
      <c r="B37" s="39" t="s">
        <v>3</v>
      </c>
      <c r="C37" s="39">
        <v>312</v>
      </c>
      <c r="D37" s="39">
        <v>189</v>
      </c>
      <c r="E37" s="39">
        <v>130</v>
      </c>
      <c r="F37" s="39">
        <v>80</v>
      </c>
      <c r="I37" s="43" t="s">
        <v>89</v>
      </c>
      <c r="J37" s="39">
        <v>132</v>
      </c>
      <c r="K37" s="39">
        <v>20</v>
      </c>
      <c r="L37" s="39">
        <v>4</v>
      </c>
      <c r="M37" s="39">
        <v>16</v>
      </c>
      <c r="N37" s="39">
        <v>4</v>
      </c>
      <c r="O37" s="39">
        <v>17</v>
      </c>
      <c r="P37" s="39" t="s">
        <v>90</v>
      </c>
      <c r="S37" s="40">
        <v>34</v>
      </c>
      <c r="T37" s="40">
        <v>78</v>
      </c>
      <c r="U37" s="40"/>
      <c r="V37" s="40">
        <v>34</v>
      </c>
      <c r="W37" s="40">
        <v>101</v>
      </c>
    </row>
    <row r="38" spans="1:32" ht="15.75" thickBot="1" x14ac:dyDescent="0.3">
      <c r="A38" s="44">
        <v>9</v>
      </c>
      <c r="B38" s="39" t="s">
        <v>0</v>
      </c>
      <c r="C38" s="39">
        <v>235</v>
      </c>
      <c r="D38" s="39">
        <v>143</v>
      </c>
      <c r="E38" s="39">
        <v>98</v>
      </c>
      <c r="F38" s="39">
        <v>60</v>
      </c>
      <c r="I38" s="44" t="s">
        <v>91</v>
      </c>
      <c r="J38" s="39">
        <v>100</v>
      </c>
      <c r="K38" s="39">
        <v>24</v>
      </c>
      <c r="L38" s="39">
        <v>4</v>
      </c>
      <c r="M38" s="39">
        <v>12</v>
      </c>
      <c r="N38" s="39">
        <v>4</v>
      </c>
      <c r="O38" s="39">
        <v>13</v>
      </c>
      <c r="P38" s="39" t="s">
        <v>92</v>
      </c>
      <c r="S38" s="40">
        <v>35</v>
      </c>
      <c r="T38" s="40">
        <v>156</v>
      </c>
      <c r="U38" s="40"/>
      <c r="V38" s="40">
        <v>35</v>
      </c>
      <c r="W38" s="40">
        <v>47</v>
      </c>
    </row>
    <row r="39" spans="1:32" ht="15.75" thickBot="1" x14ac:dyDescent="0.3">
      <c r="A39" s="45">
        <v>10</v>
      </c>
      <c r="B39" s="39" t="s">
        <v>1</v>
      </c>
      <c r="C39" s="39">
        <v>652</v>
      </c>
      <c r="D39" s="39">
        <v>395</v>
      </c>
      <c r="E39" s="39">
        <v>271</v>
      </c>
      <c r="F39" s="39">
        <v>167</v>
      </c>
      <c r="I39" s="45" t="s">
        <v>93</v>
      </c>
      <c r="J39" s="39">
        <v>274</v>
      </c>
      <c r="K39" s="39">
        <v>18</v>
      </c>
      <c r="L39" s="39">
        <v>2</v>
      </c>
      <c r="M39" s="39">
        <v>68</v>
      </c>
      <c r="N39" s="39">
        <v>2</v>
      </c>
      <c r="O39" s="39">
        <v>69</v>
      </c>
      <c r="P39" s="39" t="s">
        <v>94</v>
      </c>
      <c r="S39" s="40">
        <v>36</v>
      </c>
      <c r="T39" s="40">
        <v>37</v>
      </c>
      <c r="U39" s="40"/>
      <c r="V39" s="40">
        <v>36</v>
      </c>
      <c r="W39" s="40">
        <v>225</v>
      </c>
    </row>
    <row r="40" spans="1:32" ht="15.75" thickBot="1" x14ac:dyDescent="0.3">
      <c r="A40" s="43">
        <v>10</v>
      </c>
      <c r="B40" s="39" t="s">
        <v>2</v>
      </c>
      <c r="C40" s="39">
        <v>513</v>
      </c>
      <c r="D40" s="39">
        <v>311</v>
      </c>
      <c r="E40" s="39">
        <v>213</v>
      </c>
      <c r="F40" s="39">
        <v>131</v>
      </c>
      <c r="I40" s="43" t="s">
        <v>95</v>
      </c>
      <c r="J40" s="39">
        <v>216</v>
      </c>
      <c r="K40" s="39">
        <v>26</v>
      </c>
      <c r="L40" s="39">
        <v>4</v>
      </c>
      <c r="M40" s="39">
        <v>43</v>
      </c>
      <c r="N40" s="39">
        <v>1</v>
      </c>
      <c r="O40" s="39">
        <v>44</v>
      </c>
      <c r="P40" s="39" t="s">
        <v>96</v>
      </c>
      <c r="S40" s="40">
        <v>37</v>
      </c>
      <c r="T40" s="40">
        <v>74</v>
      </c>
      <c r="U40" s="40"/>
      <c r="V40" s="40">
        <v>37</v>
      </c>
      <c r="W40" s="40">
        <v>36</v>
      </c>
    </row>
    <row r="41" spans="1:32" ht="15.75" thickBot="1" x14ac:dyDescent="0.3">
      <c r="A41" s="43">
        <v>10</v>
      </c>
      <c r="B41" s="39" t="s">
        <v>3</v>
      </c>
      <c r="C41" s="39">
        <v>364</v>
      </c>
      <c r="D41" s="39">
        <v>221</v>
      </c>
      <c r="E41" s="39">
        <v>151</v>
      </c>
      <c r="F41" s="39">
        <v>93</v>
      </c>
      <c r="I41" s="43" t="s">
        <v>97</v>
      </c>
      <c r="J41" s="39">
        <v>154</v>
      </c>
      <c r="K41" s="39">
        <v>24</v>
      </c>
      <c r="L41" s="39">
        <v>6</v>
      </c>
      <c r="M41" s="39">
        <v>19</v>
      </c>
      <c r="N41" s="39">
        <v>2</v>
      </c>
      <c r="O41" s="39">
        <v>20</v>
      </c>
      <c r="P41" s="39" t="s">
        <v>98</v>
      </c>
      <c r="S41" s="40">
        <v>38</v>
      </c>
      <c r="T41" s="40">
        <v>148</v>
      </c>
      <c r="U41" s="40"/>
      <c r="V41" s="40">
        <v>38</v>
      </c>
      <c r="W41" s="40">
        <v>15</v>
      </c>
    </row>
    <row r="42" spans="1:32" ht="15.75" thickBot="1" x14ac:dyDescent="0.3">
      <c r="A42" s="44">
        <v>10</v>
      </c>
      <c r="B42" s="39" t="s">
        <v>0</v>
      </c>
      <c r="C42" s="39">
        <v>288</v>
      </c>
      <c r="D42" s="39">
        <v>174</v>
      </c>
      <c r="E42" s="39">
        <v>119</v>
      </c>
      <c r="F42" s="39">
        <v>74</v>
      </c>
      <c r="I42" s="44" t="s">
        <v>99</v>
      </c>
      <c r="J42" s="39">
        <v>122</v>
      </c>
      <c r="K42" s="39">
        <v>28</v>
      </c>
      <c r="L42" s="39">
        <v>6</v>
      </c>
      <c r="M42" s="39">
        <v>15</v>
      </c>
      <c r="N42" s="39">
        <v>2</v>
      </c>
      <c r="O42" s="39">
        <v>16</v>
      </c>
      <c r="P42" s="39" t="s">
        <v>100</v>
      </c>
      <c r="S42" s="40">
        <v>39</v>
      </c>
      <c r="T42" s="40">
        <v>53</v>
      </c>
      <c r="U42" s="40"/>
      <c r="V42" s="40">
        <v>39</v>
      </c>
      <c r="W42" s="40">
        <v>33</v>
      </c>
    </row>
    <row r="43" spans="1:32" ht="15.75" thickBot="1" x14ac:dyDescent="0.3">
      <c r="A43" s="45">
        <v>11</v>
      </c>
      <c r="B43" s="39" t="s">
        <v>1</v>
      </c>
      <c r="C43" s="39">
        <v>772</v>
      </c>
      <c r="D43" s="39">
        <v>468</v>
      </c>
      <c r="E43" s="39">
        <v>321</v>
      </c>
      <c r="F43" s="39">
        <v>198</v>
      </c>
      <c r="I43" s="45" t="s">
        <v>101</v>
      </c>
      <c r="J43" s="39">
        <v>324</v>
      </c>
      <c r="K43" s="39">
        <v>20</v>
      </c>
      <c r="L43" s="39">
        <v>4</v>
      </c>
      <c r="M43" s="39">
        <v>81</v>
      </c>
      <c r="N43" s="39"/>
      <c r="O43" s="39"/>
      <c r="P43" s="39" t="s">
        <v>102</v>
      </c>
      <c r="S43" s="40">
        <v>40</v>
      </c>
      <c r="T43" s="40">
        <v>106</v>
      </c>
      <c r="U43" s="40"/>
      <c r="V43" s="40">
        <v>40</v>
      </c>
      <c r="W43" s="40">
        <v>53</v>
      </c>
    </row>
    <row r="44" spans="1:32" ht="15.75" thickBot="1" x14ac:dyDescent="0.3">
      <c r="A44" s="43">
        <v>11</v>
      </c>
      <c r="B44" s="39" t="s">
        <v>2</v>
      </c>
      <c r="C44" s="39">
        <v>604</v>
      </c>
      <c r="D44" s="39">
        <v>366</v>
      </c>
      <c r="E44" s="39">
        <v>251</v>
      </c>
      <c r="F44" s="39">
        <v>155</v>
      </c>
      <c r="I44" s="43" t="s">
        <v>103</v>
      </c>
      <c r="J44" s="39">
        <v>254</v>
      </c>
      <c r="K44" s="39">
        <v>30</v>
      </c>
      <c r="L44" s="39">
        <v>1</v>
      </c>
      <c r="M44" s="39">
        <v>50</v>
      </c>
      <c r="N44" s="39">
        <v>4</v>
      </c>
      <c r="O44" s="39">
        <v>51</v>
      </c>
      <c r="P44" s="39" t="s">
        <v>104</v>
      </c>
      <c r="S44" s="40">
        <v>41</v>
      </c>
      <c r="T44" s="40">
        <v>212</v>
      </c>
      <c r="U44" s="40"/>
      <c r="V44" s="40">
        <v>41</v>
      </c>
      <c r="W44" s="40">
        <v>147</v>
      </c>
    </row>
    <row r="45" spans="1:32" ht="15.75" thickBot="1" x14ac:dyDescent="0.3">
      <c r="A45" s="43">
        <v>11</v>
      </c>
      <c r="B45" s="39" t="s">
        <v>3</v>
      </c>
      <c r="C45" s="39">
        <v>427</v>
      </c>
      <c r="D45" s="39">
        <v>259</v>
      </c>
      <c r="E45" s="39">
        <v>177</v>
      </c>
      <c r="F45" s="39">
        <v>109</v>
      </c>
      <c r="I45" s="43" t="s">
        <v>105</v>
      </c>
      <c r="J45" s="39">
        <v>180</v>
      </c>
      <c r="K45" s="39">
        <v>28</v>
      </c>
      <c r="L45" s="39">
        <v>4</v>
      </c>
      <c r="M45" s="39">
        <v>22</v>
      </c>
      <c r="N45" s="39">
        <v>4</v>
      </c>
      <c r="O45" s="39">
        <v>23</v>
      </c>
      <c r="P45" s="39" t="s">
        <v>106</v>
      </c>
      <c r="S45" s="40">
        <v>42</v>
      </c>
      <c r="T45" s="40">
        <v>181</v>
      </c>
      <c r="U45" s="40"/>
      <c r="V45" s="40">
        <v>42</v>
      </c>
      <c r="W45" s="40">
        <v>142</v>
      </c>
    </row>
    <row r="46" spans="1:32" ht="15.75" thickBot="1" x14ac:dyDescent="0.3">
      <c r="A46" s="44">
        <v>11</v>
      </c>
      <c r="B46" s="39" t="s">
        <v>0</v>
      </c>
      <c r="C46" s="39">
        <v>331</v>
      </c>
      <c r="D46" s="39">
        <v>200</v>
      </c>
      <c r="E46" s="39">
        <v>137</v>
      </c>
      <c r="F46" s="39">
        <v>85</v>
      </c>
      <c r="I46" s="44" t="s">
        <v>107</v>
      </c>
      <c r="J46" s="39">
        <v>140</v>
      </c>
      <c r="K46" s="39">
        <v>24</v>
      </c>
      <c r="L46" s="39">
        <v>3</v>
      </c>
      <c r="M46" s="39">
        <v>12</v>
      </c>
      <c r="N46" s="39">
        <v>8</v>
      </c>
      <c r="O46" s="39">
        <v>13</v>
      </c>
      <c r="P46" s="39" t="s">
        <v>108</v>
      </c>
      <c r="S46" s="40">
        <v>43</v>
      </c>
      <c r="T46" s="40">
        <v>119</v>
      </c>
      <c r="U46" s="40"/>
      <c r="V46" s="40">
        <v>43</v>
      </c>
      <c r="W46" s="40">
        <v>218</v>
      </c>
    </row>
    <row r="47" spans="1:32" ht="15.75" thickBot="1" x14ac:dyDescent="0.3">
      <c r="A47" s="45">
        <v>12</v>
      </c>
      <c r="B47" s="39" t="s">
        <v>1</v>
      </c>
      <c r="C47" s="39">
        <v>883</v>
      </c>
      <c r="D47" s="39">
        <v>535</v>
      </c>
      <c r="E47" s="39">
        <v>367</v>
      </c>
      <c r="F47" s="39">
        <v>226</v>
      </c>
      <c r="I47" s="45" t="s">
        <v>109</v>
      </c>
      <c r="J47" s="39">
        <v>370</v>
      </c>
      <c r="K47" s="39">
        <v>24</v>
      </c>
      <c r="L47" s="39">
        <v>2</v>
      </c>
      <c r="M47" s="39">
        <v>92</v>
      </c>
      <c r="N47" s="39">
        <v>2</v>
      </c>
      <c r="O47" s="39">
        <v>93</v>
      </c>
      <c r="P47" s="39" t="s">
        <v>110</v>
      </c>
      <c r="S47" s="40">
        <v>44</v>
      </c>
      <c r="T47" s="40">
        <v>238</v>
      </c>
      <c r="U47" s="40"/>
      <c r="V47" s="40">
        <v>44</v>
      </c>
      <c r="W47" s="40">
        <v>240</v>
      </c>
    </row>
    <row r="48" spans="1:32" ht="15.75" thickBot="1" x14ac:dyDescent="0.3">
      <c r="A48" s="43">
        <v>12</v>
      </c>
      <c r="B48" s="39" t="s">
        <v>2</v>
      </c>
      <c r="C48" s="39">
        <v>691</v>
      </c>
      <c r="D48" s="39">
        <v>419</v>
      </c>
      <c r="E48" s="39">
        <v>287</v>
      </c>
      <c r="F48" s="39">
        <v>177</v>
      </c>
      <c r="I48" s="43" t="s">
        <v>111</v>
      </c>
      <c r="J48" s="39">
        <v>290</v>
      </c>
      <c r="K48" s="39">
        <v>22</v>
      </c>
      <c r="L48" s="39">
        <v>6</v>
      </c>
      <c r="M48" s="39">
        <v>36</v>
      </c>
      <c r="N48" s="39">
        <v>2</v>
      </c>
      <c r="O48" s="39">
        <v>37</v>
      </c>
      <c r="P48" s="39" t="s">
        <v>112</v>
      </c>
      <c r="S48" s="40">
        <v>45</v>
      </c>
      <c r="T48" s="40">
        <v>193</v>
      </c>
      <c r="U48" s="40"/>
      <c r="V48" s="40">
        <v>45</v>
      </c>
      <c r="W48" s="40">
        <v>18</v>
      </c>
    </row>
    <row r="49" spans="1:23" ht="15.75" thickBot="1" x14ac:dyDescent="0.3">
      <c r="A49" s="43">
        <v>12</v>
      </c>
      <c r="B49" s="39" t="s">
        <v>3</v>
      </c>
      <c r="C49" s="39">
        <v>489</v>
      </c>
      <c r="D49" s="39">
        <v>296</v>
      </c>
      <c r="E49" s="39">
        <v>203</v>
      </c>
      <c r="F49" s="39">
        <v>125</v>
      </c>
      <c r="I49" s="43" t="s">
        <v>113</v>
      </c>
      <c r="J49" s="39">
        <v>206</v>
      </c>
      <c r="K49" s="39">
        <v>26</v>
      </c>
      <c r="L49" s="39">
        <v>4</v>
      </c>
      <c r="M49" s="39">
        <v>20</v>
      </c>
      <c r="N49" s="39">
        <v>6</v>
      </c>
      <c r="O49" s="39">
        <v>21</v>
      </c>
      <c r="P49" s="39" t="s">
        <v>114</v>
      </c>
      <c r="S49" s="40">
        <v>46</v>
      </c>
      <c r="T49" s="40">
        <v>159</v>
      </c>
      <c r="U49" s="40"/>
      <c r="V49" s="40">
        <v>46</v>
      </c>
      <c r="W49" s="40">
        <v>130</v>
      </c>
    </row>
    <row r="50" spans="1:23" ht="15.75" thickBot="1" x14ac:dyDescent="0.3">
      <c r="A50" s="44">
        <v>12</v>
      </c>
      <c r="B50" s="39" t="s">
        <v>0</v>
      </c>
      <c r="C50" s="39">
        <v>374</v>
      </c>
      <c r="D50" s="39">
        <v>227</v>
      </c>
      <c r="E50" s="39">
        <v>155</v>
      </c>
      <c r="F50" s="39">
        <v>96</v>
      </c>
      <c r="I50" s="44" t="s">
        <v>115</v>
      </c>
      <c r="J50" s="39">
        <v>158</v>
      </c>
      <c r="K50" s="39">
        <v>28</v>
      </c>
      <c r="L50" s="39">
        <v>7</v>
      </c>
      <c r="M50" s="39">
        <v>14</v>
      </c>
      <c r="N50" s="39">
        <v>4</v>
      </c>
      <c r="O50" s="39">
        <v>15</v>
      </c>
      <c r="P50" s="39" t="s">
        <v>116</v>
      </c>
      <c r="S50" s="40">
        <v>47</v>
      </c>
      <c r="T50" s="40">
        <v>35</v>
      </c>
      <c r="U50" s="40"/>
      <c r="V50" s="40">
        <v>47</v>
      </c>
      <c r="W50" s="40">
        <v>69</v>
      </c>
    </row>
    <row r="51" spans="1:23" ht="15.75" thickBot="1" x14ac:dyDescent="0.3">
      <c r="A51" s="45">
        <v>13</v>
      </c>
      <c r="B51" s="39" t="s">
        <v>1</v>
      </c>
      <c r="C51" s="39">
        <v>1022</v>
      </c>
      <c r="D51" s="39">
        <v>619</v>
      </c>
      <c r="E51" s="39">
        <v>425</v>
      </c>
      <c r="F51" s="39">
        <v>262</v>
      </c>
      <c r="I51" s="45" t="s">
        <v>117</v>
      </c>
      <c r="J51" s="39">
        <v>428</v>
      </c>
      <c r="K51" s="39">
        <v>26</v>
      </c>
      <c r="L51" s="39">
        <v>4</v>
      </c>
      <c r="M51" s="39">
        <v>107</v>
      </c>
      <c r="N51" s="39"/>
      <c r="O51" s="39"/>
      <c r="P51" s="39" t="s">
        <v>118</v>
      </c>
      <c r="S51" s="40">
        <v>48</v>
      </c>
      <c r="T51" s="40">
        <v>70</v>
      </c>
      <c r="U51" s="40"/>
      <c r="V51" s="40">
        <v>48</v>
      </c>
      <c r="W51" s="40">
        <v>29</v>
      </c>
    </row>
    <row r="52" spans="1:23" ht="15.75" thickBot="1" x14ac:dyDescent="0.3">
      <c r="A52" s="43">
        <v>13</v>
      </c>
      <c r="B52" s="39" t="s">
        <v>2</v>
      </c>
      <c r="C52" s="39">
        <v>796</v>
      </c>
      <c r="D52" s="39">
        <v>483</v>
      </c>
      <c r="E52" s="39">
        <v>331</v>
      </c>
      <c r="F52" s="39">
        <v>204</v>
      </c>
      <c r="I52" s="43" t="s">
        <v>119</v>
      </c>
      <c r="J52" s="39">
        <v>334</v>
      </c>
      <c r="K52" s="39">
        <v>22</v>
      </c>
      <c r="L52" s="39">
        <v>8</v>
      </c>
      <c r="M52" s="39">
        <v>37</v>
      </c>
      <c r="N52" s="39">
        <v>1</v>
      </c>
      <c r="O52" s="39">
        <v>38</v>
      </c>
      <c r="P52" s="39" t="s">
        <v>120</v>
      </c>
      <c r="S52" s="40">
        <v>49</v>
      </c>
      <c r="T52" s="40">
        <v>140</v>
      </c>
      <c r="U52" s="40"/>
      <c r="V52" s="40">
        <v>49</v>
      </c>
      <c r="W52" s="40">
        <v>181</v>
      </c>
    </row>
    <row r="53" spans="1:23" ht="15.75" thickBot="1" x14ac:dyDescent="0.3">
      <c r="A53" s="43">
        <v>13</v>
      </c>
      <c r="B53" s="39" t="s">
        <v>3</v>
      </c>
      <c r="C53" s="39">
        <v>580</v>
      </c>
      <c r="D53" s="39">
        <v>352</v>
      </c>
      <c r="E53" s="39">
        <v>241</v>
      </c>
      <c r="F53" s="39">
        <v>149</v>
      </c>
      <c r="I53" s="43" t="s">
        <v>121</v>
      </c>
      <c r="J53" s="39">
        <v>244</v>
      </c>
      <c r="K53" s="39">
        <v>24</v>
      </c>
      <c r="L53" s="39">
        <v>8</v>
      </c>
      <c r="M53" s="39">
        <v>20</v>
      </c>
      <c r="N53" s="39">
        <v>4</v>
      </c>
      <c r="O53" s="39">
        <v>21</v>
      </c>
      <c r="P53" s="39" t="s">
        <v>122</v>
      </c>
      <c r="S53" s="40">
        <v>50</v>
      </c>
      <c r="T53" s="40">
        <v>5</v>
      </c>
      <c r="U53" s="40"/>
      <c r="V53" s="40">
        <v>50</v>
      </c>
      <c r="W53" s="40">
        <v>194</v>
      </c>
    </row>
    <row r="54" spans="1:23" ht="15.75" thickBot="1" x14ac:dyDescent="0.3">
      <c r="A54" s="44">
        <v>13</v>
      </c>
      <c r="B54" s="39" t="s">
        <v>0</v>
      </c>
      <c r="C54" s="39">
        <v>427</v>
      </c>
      <c r="D54" s="39">
        <v>259</v>
      </c>
      <c r="E54" s="39">
        <v>177</v>
      </c>
      <c r="F54" s="39">
        <v>109</v>
      </c>
      <c r="I54" s="44" t="s">
        <v>123</v>
      </c>
      <c r="J54" s="39">
        <v>180</v>
      </c>
      <c r="K54" s="39">
        <v>22</v>
      </c>
      <c r="L54" s="39">
        <v>12</v>
      </c>
      <c r="M54" s="39">
        <v>11</v>
      </c>
      <c r="N54" s="39">
        <v>4</v>
      </c>
      <c r="O54" s="39">
        <v>12</v>
      </c>
      <c r="P54" s="39" t="s">
        <v>124</v>
      </c>
      <c r="S54" s="40">
        <v>51</v>
      </c>
      <c r="T54" s="40">
        <v>10</v>
      </c>
      <c r="U54" s="40"/>
      <c r="V54" s="40">
        <v>51</v>
      </c>
      <c r="W54" s="40">
        <v>125</v>
      </c>
    </row>
    <row r="55" spans="1:23" ht="15.75" thickBot="1" x14ac:dyDescent="0.3">
      <c r="A55" s="45">
        <v>14</v>
      </c>
      <c r="B55" s="39" t="s">
        <v>1</v>
      </c>
      <c r="C55" s="39">
        <v>1101</v>
      </c>
      <c r="D55" s="39">
        <v>667</v>
      </c>
      <c r="E55" s="39">
        <v>458</v>
      </c>
      <c r="F55" s="39">
        <v>282</v>
      </c>
      <c r="I55" s="45" t="s">
        <v>125</v>
      </c>
      <c r="J55" s="39">
        <v>461</v>
      </c>
      <c r="K55" s="39">
        <v>30</v>
      </c>
      <c r="L55" s="39">
        <v>3</v>
      </c>
      <c r="M55" s="39">
        <v>115</v>
      </c>
      <c r="N55" s="39">
        <v>1</v>
      </c>
      <c r="O55" s="39">
        <v>116</v>
      </c>
      <c r="P55" s="39" t="s">
        <v>126</v>
      </c>
      <c r="S55" s="40">
        <v>52</v>
      </c>
      <c r="T55" s="40">
        <v>20</v>
      </c>
      <c r="U55" s="40"/>
      <c r="V55" s="40">
        <v>52</v>
      </c>
      <c r="W55" s="40">
        <v>106</v>
      </c>
    </row>
    <row r="56" spans="1:23" ht="15.75" thickBot="1" x14ac:dyDescent="0.3">
      <c r="A56" s="43">
        <v>14</v>
      </c>
      <c r="B56" s="39" t="s">
        <v>2</v>
      </c>
      <c r="C56" s="39">
        <v>871</v>
      </c>
      <c r="D56" s="39">
        <v>528</v>
      </c>
      <c r="E56" s="39">
        <v>362</v>
      </c>
      <c r="F56" s="39">
        <v>223</v>
      </c>
      <c r="I56" s="43" t="s">
        <v>127</v>
      </c>
      <c r="J56" s="39">
        <v>365</v>
      </c>
      <c r="K56" s="39">
        <v>24</v>
      </c>
      <c r="L56" s="39">
        <v>4</v>
      </c>
      <c r="M56" s="39">
        <v>40</v>
      </c>
      <c r="N56" s="39">
        <v>5</v>
      </c>
      <c r="O56" s="39">
        <v>41</v>
      </c>
      <c r="P56" s="39" t="s">
        <v>128</v>
      </c>
      <c r="S56" s="40">
        <v>53</v>
      </c>
      <c r="T56" s="40">
        <v>40</v>
      </c>
      <c r="U56" s="40"/>
      <c r="V56" s="40">
        <v>53</v>
      </c>
      <c r="W56" s="40">
        <v>39</v>
      </c>
    </row>
    <row r="57" spans="1:23" ht="15.75" thickBot="1" x14ac:dyDescent="0.3">
      <c r="A57" s="43">
        <v>14</v>
      </c>
      <c r="B57" s="39" t="s">
        <v>3</v>
      </c>
      <c r="C57" s="39">
        <v>621</v>
      </c>
      <c r="D57" s="39">
        <v>376</v>
      </c>
      <c r="E57" s="39">
        <v>258</v>
      </c>
      <c r="F57" s="39">
        <v>159</v>
      </c>
      <c r="I57" s="43" t="s">
        <v>129</v>
      </c>
      <c r="J57" s="39">
        <v>261</v>
      </c>
      <c r="K57" s="39">
        <v>20</v>
      </c>
      <c r="L57" s="39">
        <v>11</v>
      </c>
      <c r="M57" s="39">
        <v>16</v>
      </c>
      <c r="N57" s="39">
        <v>5</v>
      </c>
      <c r="O57" s="39">
        <v>17</v>
      </c>
      <c r="P57" s="39" t="s">
        <v>130</v>
      </c>
      <c r="S57" s="40">
        <v>54</v>
      </c>
      <c r="T57" s="40">
        <v>80</v>
      </c>
      <c r="U57" s="40"/>
      <c r="V57" s="40">
        <v>54</v>
      </c>
      <c r="W57" s="40">
        <v>249</v>
      </c>
    </row>
    <row r="58" spans="1:23" ht="15.75" thickBot="1" x14ac:dyDescent="0.3">
      <c r="A58" s="44">
        <v>14</v>
      </c>
      <c r="B58" s="39" t="s">
        <v>0</v>
      </c>
      <c r="C58" s="39">
        <v>468</v>
      </c>
      <c r="D58" s="39">
        <v>283</v>
      </c>
      <c r="E58" s="39">
        <v>194</v>
      </c>
      <c r="F58" s="39">
        <v>120</v>
      </c>
      <c r="I58" s="44" t="s">
        <v>131</v>
      </c>
      <c r="J58" s="39">
        <v>197</v>
      </c>
      <c r="K58" s="39">
        <v>24</v>
      </c>
      <c r="L58" s="39">
        <v>11</v>
      </c>
      <c r="M58" s="39">
        <v>12</v>
      </c>
      <c r="N58" s="39">
        <v>5</v>
      </c>
      <c r="O58" s="39">
        <v>13</v>
      </c>
      <c r="P58" s="39" t="s">
        <v>132</v>
      </c>
      <c r="S58" s="40">
        <v>55</v>
      </c>
      <c r="T58" s="40">
        <v>160</v>
      </c>
      <c r="U58" s="40"/>
      <c r="V58" s="40">
        <v>55</v>
      </c>
      <c r="W58" s="40">
        <v>185</v>
      </c>
    </row>
    <row r="59" spans="1:23" ht="15.75" thickBot="1" x14ac:dyDescent="0.3">
      <c r="A59" s="45">
        <v>15</v>
      </c>
      <c r="B59" s="39" t="s">
        <v>1</v>
      </c>
      <c r="C59" s="39">
        <v>1250</v>
      </c>
      <c r="D59" s="39">
        <v>758</v>
      </c>
      <c r="E59" s="39">
        <v>520</v>
      </c>
      <c r="F59" s="39">
        <v>320</v>
      </c>
      <c r="I59" s="45" t="s">
        <v>133</v>
      </c>
      <c r="J59" s="39">
        <v>523</v>
      </c>
      <c r="K59" s="39">
        <v>22</v>
      </c>
      <c r="L59" s="39">
        <v>5</v>
      </c>
      <c r="M59" s="39">
        <v>87</v>
      </c>
      <c r="N59" s="39">
        <v>1</v>
      </c>
      <c r="O59" s="39">
        <v>88</v>
      </c>
      <c r="P59" s="39" t="s">
        <v>134</v>
      </c>
      <c r="S59" s="40">
        <v>56</v>
      </c>
      <c r="T59" s="40">
        <v>93</v>
      </c>
      <c r="U59" s="40"/>
      <c r="V59" s="40">
        <v>56</v>
      </c>
      <c r="W59" s="40">
        <v>201</v>
      </c>
    </row>
    <row r="60" spans="1:23" ht="15.75" thickBot="1" x14ac:dyDescent="0.3">
      <c r="A60" s="43">
        <v>15</v>
      </c>
      <c r="B60" s="39" t="s">
        <v>2</v>
      </c>
      <c r="C60" s="39">
        <v>991</v>
      </c>
      <c r="D60" s="39">
        <v>600</v>
      </c>
      <c r="E60" s="39">
        <v>412</v>
      </c>
      <c r="F60" s="39">
        <v>254</v>
      </c>
      <c r="I60" s="43" t="s">
        <v>135</v>
      </c>
      <c r="J60" s="39">
        <v>415</v>
      </c>
      <c r="K60" s="39">
        <v>24</v>
      </c>
      <c r="L60" s="39">
        <v>5</v>
      </c>
      <c r="M60" s="39">
        <v>41</v>
      </c>
      <c r="N60" s="39">
        <v>5</v>
      </c>
      <c r="O60" s="39">
        <v>42</v>
      </c>
      <c r="P60" s="39" t="s">
        <v>136</v>
      </c>
      <c r="S60" s="40">
        <v>57</v>
      </c>
      <c r="T60" s="40">
        <v>186</v>
      </c>
      <c r="U60" s="40"/>
      <c r="V60" s="40">
        <v>57</v>
      </c>
      <c r="W60" s="40">
        <v>154</v>
      </c>
    </row>
    <row r="61" spans="1:23" ht="15.75" thickBot="1" x14ac:dyDescent="0.3">
      <c r="A61" s="43">
        <v>15</v>
      </c>
      <c r="B61" s="39" t="s">
        <v>3</v>
      </c>
      <c r="C61" s="39">
        <v>703</v>
      </c>
      <c r="D61" s="39">
        <v>426</v>
      </c>
      <c r="E61" s="39">
        <v>292</v>
      </c>
      <c r="F61" s="39">
        <v>180</v>
      </c>
      <c r="I61" s="43" t="s">
        <v>137</v>
      </c>
      <c r="J61" s="39">
        <v>295</v>
      </c>
      <c r="K61" s="39">
        <v>30</v>
      </c>
      <c r="L61" s="39">
        <v>5</v>
      </c>
      <c r="M61" s="39">
        <v>24</v>
      </c>
      <c r="N61" s="39">
        <v>7</v>
      </c>
      <c r="O61" s="39">
        <v>25</v>
      </c>
      <c r="P61" s="39" t="s">
        <v>138</v>
      </c>
      <c r="S61" s="40">
        <v>58</v>
      </c>
      <c r="T61" s="40">
        <v>105</v>
      </c>
      <c r="U61" s="40"/>
      <c r="V61" s="40">
        <v>58</v>
      </c>
      <c r="W61" s="40">
        <v>9</v>
      </c>
    </row>
    <row r="62" spans="1:23" ht="15.75" thickBot="1" x14ac:dyDescent="0.3">
      <c r="A62" s="44">
        <v>15</v>
      </c>
      <c r="B62" s="39" t="s">
        <v>0</v>
      </c>
      <c r="C62" s="39">
        <v>530</v>
      </c>
      <c r="D62" s="39">
        <v>321</v>
      </c>
      <c r="E62" s="39">
        <v>220</v>
      </c>
      <c r="F62" s="39">
        <v>136</v>
      </c>
      <c r="I62" s="44" t="s">
        <v>139</v>
      </c>
      <c r="J62" s="39">
        <v>223</v>
      </c>
      <c r="K62" s="39">
        <v>24</v>
      </c>
      <c r="L62" s="39">
        <v>11</v>
      </c>
      <c r="M62" s="39">
        <v>12</v>
      </c>
      <c r="N62" s="39">
        <v>7</v>
      </c>
      <c r="O62" s="39">
        <v>13</v>
      </c>
      <c r="P62" s="39" t="s">
        <v>140</v>
      </c>
      <c r="S62" s="40">
        <v>59</v>
      </c>
      <c r="T62" s="40">
        <v>210</v>
      </c>
      <c r="U62" s="40"/>
      <c r="V62" s="40">
        <v>59</v>
      </c>
      <c r="W62" s="40">
        <v>120</v>
      </c>
    </row>
    <row r="63" spans="1:23" ht="15.75" thickBot="1" x14ac:dyDescent="0.3">
      <c r="A63" s="45">
        <v>16</v>
      </c>
      <c r="B63" s="39" t="s">
        <v>1</v>
      </c>
      <c r="C63" s="39">
        <v>1408</v>
      </c>
      <c r="D63" s="39">
        <v>854</v>
      </c>
      <c r="E63" s="39">
        <v>586</v>
      </c>
      <c r="F63" s="39">
        <v>361</v>
      </c>
      <c r="I63" s="45" t="s">
        <v>141</v>
      </c>
      <c r="J63" s="39">
        <v>589</v>
      </c>
      <c r="K63" s="39">
        <v>24</v>
      </c>
      <c r="L63" s="39">
        <v>5</v>
      </c>
      <c r="M63" s="39">
        <v>98</v>
      </c>
      <c r="N63" s="39">
        <v>1</v>
      </c>
      <c r="O63" s="39">
        <v>99</v>
      </c>
      <c r="P63" s="39" t="s">
        <v>142</v>
      </c>
      <c r="S63" s="40">
        <v>60</v>
      </c>
      <c r="T63" s="40">
        <v>185</v>
      </c>
      <c r="U63" s="40"/>
      <c r="V63" s="40">
        <v>60</v>
      </c>
      <c r="W63" s="40">
        <v>77</v>
      </c>
    </row>
    <row r="64" spans="1:23" ht="15.75" thickBot="1" x14ac:dyDescent="0.3">
      <c r="A64" s="43">
        <v>16</v>
      </c>
      <c r="B64" s="39" t="s">
        <v>2</v>
      </c>
      <c r="C64" s="39">
        <v>1082</v>
      </c>
      <c r="D64" s="39">
        <v>656</v>
      </c>
      <c r="E64" s="39">
        <v>450</v>
      </c>
      <c r="F64" s="39">
        <v>277</v>
      </c>
      <c r="I64" s="43" t="s">
        <v>143</v>
      </c>
      <c r="J64" s="39">
        <v>453</v>
      </c>
      <c r="K64" s="39">
        <v>28</v>
      </c>
      <c r="L64" s="39">
        <v>7</v>
      </c>
      <c r="M64" s="39">
        <v>45</v>
      </c>
      <c r="N64" s="39">
        <v>3</v>
      </c>
      <c r="O64" s="39">
        <v>46</v>
      </c>
      <c r="P64" s="39" t="s">
        <v>144</v>
      </c>
      <c r="S64" s="40">
        <v>61</v>
      </c>
      <c r="T64" s="40">
        <v>111</v>
      </c>
      <c r="U64" s="40"/>
      <c r="V64" s="40">
        <v>61</v>
      </c>
      <c r="W64" s="40">
        <v>228</v>
      </c>
    </row>
    <row r="65" spans="1:23" ht="15.75" thickBot="1" x14ac:dyDescent="0.3">
      <c r="A65" s="43">
        <v>16</v>
      </c>
      <c r="B65" s="39" t="s">
        <v>3</v>
      </c>
      <c r="C65" s="39">
        <v>775</v>
      </c>
      <c r="D65" s="39">
        <v>470</v>
      </c>
      <c r="E65" s="39">
        <v>322</v>
      </c>
      <c r="F65" s="39">
        <v>198</v>
      </c>
      <c r="I65" s="43" t="s">
        <v>145</v>
      </c>
      <c r="J65" s="39">
        <v>325</v>
      </c>
      <c r="K65" s="39">
        <v>24</v>
      </c>
      <c r="L65" s="39">
        <v>15</v>
      </c>
      <c r="M65" s="39">
        <v>19</v>
      </c>
      <c r="N65" s="39">
        <v>2</v>
      </c>
      <c r="O65" s="39">
        <v>20</v>
      </c>
      <c r="P65" s="39" t="s">
        <v>146</v>
      </c>
      <c r="S65" s="40">
        <v>62</v>
      </c>
      <c r="T65" s="40">
        <v>222</v>
      </c>
      <c r="U65" s="40"/>
      <c r="V65" s="40">
        <v>62</v>
      </c>
      <c r="W65" s="40">
        <v>114</v>
      </c>
    </row>
    <row r="66" spans="1:23" ht="15.75" thickBot="1" x14ac:dyDescent="0.3">
      <c r="A66" s="44">
        <v>16</v>
      </c>
      <c r="B66" s="39" t="s">
        <v>0</v>
      </c>
      <c r="C66" s="39">
        <v>602</v>
      </c>
      <c r="D66" s="39">
        <v>365</v>
      </c>
      <c r="E66" s="39">
        <v>250</v>
      </c>
      <c r="F66" s="39">
        <v>154</v>
      </c>
      <c r="I66" s="44" t="s">
        <v>147</v>
      </c>
      <c r="J66" s="39">
        <v>253</v>
      </c>
      <c r="K66" s="39">
        <v>30</v>
      </c>
      <c r="L66" s="39">
        <v>3</v>
      </c>
      <c r="M66" s="39">
        <v>15</v>
      </c>
      <c r="N66" s="39">
        <v>13</v>
      </c>
      <c r="O66" s="39">
        <v>16</v>
      </c>
      <c r="P66" s="39" t="s">
        <v>148</v>
      </c>
      <c r="S66" s="40">
        <v>63</v>
      </c>
      <c r="T66" s="40">
        <v>161</v>
      </c>
      <c r="U66" s="40"/>
      <c r="V66" s="40">
        <v>63</v>
      </c>
      <c r="W66" s="40">
        <v>166</v>
      </c>
    </row>
    <row r="67" spans="1:23" ht="15.75" thickBot="1" x14ac:dyDescent="0.3">
      <c r="A67" s="45">
        <v>17</v>
      </c>
      <c r="B67" s="39" t="s">
        <v>1</v>
      </c>
      <c r="C67" s="39">
        <v>1548</v>
      </c>
      <c r="D67" s="39">
        <v>938</v>
      </c>
      <c r="E67" s="39">
        <v>644</v>
      </c>
      <c r="F67" s="39">
        <v>397</v>
      </c>
      <c r="I67" s="45" t="s">
        <v>149</v>
      </c>
      <c r="J67" s="39">
        <v>647</v>
      </c>
      <c r="K67" s="39">
        <v>28</v>
      </c>
      <c r="L67" s="39">
        <v>1</v>
      </c>
      <c r="M67" s="39">
        <v>107</v>
      </c>
      <c r="N67" s="39">
        <v>5</v>
      </c>
      <c r="O67" s="39">
        <v>108</v>
      </c>
      <c r="P67" s="39" t="s">
        <v>150</v>
      </c>
      <c r="S67" s="40">
        <v>64</v>
      </c>
      <c r="T67" s="40">
        <v>95</v>
      </c>
      <c r="U67" s="40"/>
      <c r="V67" s="40">
        <v>64</v>
      </c>
      <c r="W67" s="40">
        <v>6</v>
      </c>
    </row>
    <row r="68" spans="1:23" ht="15.75" thickBot="1" x14ac:dyDescent="0.3">
      <c r="A68" s="43">
        <v>17</v>
      </c>
      <c r="B68" s="39" t="s">
        <v>2</v>
      </c>
      <c r="C68" s="39">
        <v>1212</v>
      </c>
      <c r="D68" s="39">
        <v>734</v>
      </c>
      <c r="E68" s="39">
        <v>504</v>
      </c>
      <c r="F68" s="39">
        <v>310</v>
      </c>
      <c r="I68" s="43" t="s">
        <v>151</v>
      </c>
      <c r="J68" s="39">
        <v>507</v>
      </c>
      <c r="K68" s="39">
        <v>28</v>
      </c>
      <c r="L68" s="39">
        <v>10</v>
      </c>
      <c r="M68" s="39">
        <v>46</v>
      </c>
      <c r="N68" s="39">
        <v>1</v>
      </c>
      <c r="O68" s="39">
        <v>47</v>
      </c>
      <c r="P68" s="39" t="s">
        <v>152</v>
      </c>
      <c r="S68" s="40">
        <v>65</v>
      </c>
      <c r="T68" s="40">
        <v>190</v>
      </c>
      <c r="U68" s="40"/>
      <c r="V68" s="40">
        <v>65</v>
      </c>
      <c r="W68" s="40">
        <v>191</v>
      </c>
    </row>
    <row r="69" spans="1:23" ht="15.75" thickBot="1" x14ac:dyDescent="0.3">
      <c r="A69" s="43">
        <v>17</v>
      </c>
      <c r="B69" s="39" t="s">
        <v>3</v>
      </c>
      <c r="C69" s="39">
        <v>876</v>
      </c>
      <c r="D69" s="39">
        <v>531</v>
      </c>
      <c r="E69" s="39">
        <v>364</v>
      </c>
      <c r="F69" s="39">
        <v>224</v>
      </c>
      <c r="I69" s="43" t="s">
        <v>153</v>
      </c>
      <c r="J69" s="39">
        <v>367</v>
      </c>
      <c r="K69" s="39">
        <v>28</v>
      </c>
      <c r="L69" s="39">
        <v>1</v>
      </c>
      <c r="M69" s="39">
        <v>22</v>
      </c>
      <c r="N69" s="39">
        <v>15</v>
      </c>
      <c r="O69" s="39">
        <v>23</v>
      </c>
      <c r="P69" s="39" t="s">
        <v>154</v>
      </c>
      <c r="S69" s="40">
        <v>66</v>
      </c>
      <c r="T69" s="40">
        <v>97</v>
      </c>
      <c r="U69" s="40"/>
      <c r="V69" s="40">
        <v>66</v>
      </c>
      <c r="W69" s="40">
        <v>139</v>
      </c>
    </row>
    <row r="70" spans="1:23" ht="15.75" thickBot="1" x14ac:dyDescent="0.3">
      <c r="A70" s="44">
        <v>17</v>
      </c>
      <c r="B70" s="39" t="s">
        <v>0</v>
      </c>
      <c r="C70" s="39">
        <v>674</v>
      </c>
      <c r="D70" s="39">
        <v>408</v>
      </c>
      <c r="E70" s="39">
        <v>280</v>
      </c>
      <c r="F70" s="39">
        <v>173</v>
      </c>
      <c r="I70" s="44" t="s">
        <v>155</v>
      </c>
      <c r="J70" s="39">
        <v>283</v>
      </c>
      <c r="K70" s="39">
        <v>28</v>
      </c>
      <c r="L70" s="39">
        <v>2</v>
      </c>
      <c r="M70" s="39">
        <v>14</v>
      </c>
      <c r="N70" s="39">
        <v>17</v>
      </c>
      <c r="O70" s="39">
        <v>15</v>
      </c>
      <c r="P70" s="39" t="s">
        <v>156</v>
      </c>
      <c r="S70" s="40">
        <v>67</v>
      </c>
      <c r="T70" s="40">
        <v>194</v>
      </c>
      <c r="U70" s="40"/>
      <c r="V70" s="40">
        <v>67</v>
      </c>
      <c r="W70" s="40">
        <v>98</v>
      </c>
    </row>
    <row r="71" spans="1:23" ht="15.75" thickBot="1" x14ac:dyDescent="0.3">
      <c r="A71" s="45">
        <v>18</v>
      </c>
      <c r="B71" s="39" t="s">
        <v>1</v>
      </c>
      <c r="C71" s="39">
        <v>1725</v>
      </c>
      <c r="D71" s="39">
        <v>1046</v>
      </c>
      <c r="E71" s="39">
        <v>718</v>
      </c>
      <c r="F71" s="39">
        <v>442</v>
      </c>
      <c r="I71" s="45" t="s">
        <v>157</v>
      </c>
      <c r="J71" s="39">
        <v>721</v>
      </c>
      <c r="K71" s="39">
        <v>30</v>
      </c>
      <c r="L71" s="39">
        <v>5</v>
      </c>
      <c r="M71" s="39">
        <v>120</v>
      </c>
      <c r="N71" s="39">
        <v>1</v>
      </c>
      <c r="O71" s="39">
        <v>121</v>
      </c>
      <c r="P71" s="39" t="s">
        <v>158</v>
      </c>
      <c r="S71" s="40">
        <v>68</v>
      </c>
      <c r="T71" s="40">
        <v>153</v>
      </c>
      <c r="U71" s="40"/>
      <c r="V71" s="40">
        <v>68</v>
      </c>
      <c r="W71" s="40">
        <v>102</v>
      </c>
    </row>
    <row r="72" spans="1:23" ht="15.75" thickBot="1" x14ac:dyDescent="0.3">
      <c r="A72" s="43">
        <v>18</v>
      </c>
      <c r="B72" s="39" t="s">
        <v>2</v>
      </c>
      <c r="C72" s="39">
        <v>1346</v>
      </c>
      <c r="D72" s="39">
        <v>816</v>
      </c>
      <c r="E72" s="39">
        <v>560</v>
      </c>
      <c r="F72" s="39">
        <v>345</v>
      </c>
      <c r="I72" s="43" t="s">
        <v>159</v>
      </c>
      <c r="J72" s="39">
        <v>563</v>
      </c>
      <c r="K72" s="39">
        <v>26</v>
      </c>
      <c r="L72" s="39">
        <v>9</v>
      </c>
      <c r="M72" s="39">
        <v>43</v>
      </c>
      <c r="N72" s="39">
        <v>4</v>
      </c>
      <c r="O72" s="39">
        <v>44</v>
      </c>
      <c r="P72" s="39" t="s">
        <v>160</v>
      </c>
      <c r="S72" s="40">
        <v>69</v>
      </c>
      <c r="T72" s="40">
        <v>47</v>
      </c>
      <c r="U72" s="40"/>
      <c r="V72" s="40">
        <v>69</v>
      </c>
      <c r="W72" s="40">
        <v>221</v>
      </c>
    </row>
    <row r="73" spans="1:23" ht="15.75" thickBot="1" x14ac:dyDescent="0.3">
      <c r="A73" s="43">
        <v>18</v>
      </c>
      <c r="B73" s="39" t="s">
        <v>3</v>
      </c>
      <c r="C73" s="39">
        <v>948</v>
      </c>
      <c r="D73" s="39">
        <v>574</v>
      </c>
      <c r="E73" s="39">
        <v>394</v>
      </c>
      <c r="F73" s="39">
        <v>243</v>
      </c>
      <c r="I73" s="43" t="s">
        <v>161</v>
      </c>
      <c r="J73" s="39">
        <v>397</v>
      </c>
      <c r="K73" s="39">
        <v>28</v>
      </c>
      <c r="L73" s="39">
        <v>17</v>
      </c>
      <c r="M73" s="39">
        <v>22</v>
      </c>
      <c r="N73" s="39">
        <v>1</v>
      </c>
      <c r="O73" s="39">
        <v>23</v>
      </c>
      <c r="P73" s="39" t="s">
        <v>162</v>
      </c>
      <c r="S73" s="40">
        <v>70</v>
      </c>
      <c r="T73" s="40">
        <v>94</v>
      </c>
      <c r="U73" s="40"/>
      <c r="V73" s="40">
        <v>70</v>
      </c>
      <c r="W73" s="40">
        <v>48</v>
      </c>
    </row>
    <row r="74" spans="1:23" ht="15.75" thickBot="1" x14ac:dyDescent="0.3">
      <c r="A74" s="44">
        <v>18</v>
      </c>
      <c r="B74" s="39" t="s">
        <v>0</v>
      </c>
      <c r="C74" s="39">
        <v>746</v>
      </c>
      <c r="D74" s="39">
        <v>452</v>
      </c>
      <c r="E74" s="39">
        <v>310</v>
      </c>
      <c r="F74" s="39">
        <v>191</v>
      </c>
      <c r="I74" s="44" t="s">
        <v>163</v>
      </c>
      <c r="J74" s="39">
        <v>313</v>
      </c>
      <c r="K74" s="39">
        <v>28</v>
      </c>
      <c r="L74" s="39">
        <v>2</v>
      </c>
      <c r="M74" s="39">
        <v>14</v>
      </c>
      <c r="N74" s="39">
        <v>19</v>
      </c>
      <c r="O74" s="39">
        <v>15</v>
      </c>
      <c r="P74" s="39" t="s">
        <v>164</v>
      </c>
      <c r="S74" s="40">
        <v>71</v>
      </c>
      <c r="T74" s="40">
        <v>188</v>
      </c>
      <c r="U74" s="40"/>
      <c r="V74" s="40">
        <v>71</v>
      </c>
      <c r="W74" s="40">
        <v>253</v>
      </c>
    </row>
    <row r="75" spans="1:23" ht="15.75" thickBot="1" x14ac:dyDescent="0.3">
      <c r="A75" s="45">
        <v>19</v>
      </c>
      <c r="B75" s="39" t="s">
        <v>1</v>
      </c>
      <c r="C75" s="39">
        <v>1903</v>
      </c>
      <c r="D75" s="39">
        <v>1153</v>
      </c>
      <c r="E75" s="39">
        <v>792</v>
      </c>
      <c r="F75" s="39">
        <v>488</v>
      </c>
      <c r="I75" s="45" t="s">
        <v>165</v>
      </c>
      <c r="J75" s="39">
        <v>795</v>
      </c>
      <c r="K75" s="39">
        <v>28</v>
      </c>
      <c r="L75" s="39">
        <v>3</v>
      </c>
      <c r="M75" s="39">
        <v>113</v>
      </c>
      <c r="N75" s="39">
        <v>4</v>
      </c>
      <c r="O75" s="39">
        <v>114</v>
      </c>
      <c r="P75" s="39" t="s">
        <v>166</v>
      </c>
      <c r="S75" s="40">
        <v>72</v>
      </c>
      <c r="T75" s="40">
        <v>101</v>
      </c>
      <c r="U75" s="40"/>
      <c r="V75" s="40">
        <v>72</v>
      </c>
      <c r="W75" s="40">
        <v>226</v>
      </c>
    </row>
    <row r="76" spans="1:23" ht="15.75" thickBot="1" x14ac:dyDescent="0.3">
      <c r="A76" s="43">
        <v>19</v>
      </c>
      <c r="B76" s="39" t="s">
        <v>2</v>
      </c>
      <c r="C76" s="39">
        <v>1500</v>
      </c>
      <c r="D76" s="39">
        <v>909</v>
      </c>
      <c r="E76" s="39">
        <v>624</v>
      </c>
      <c r="F76" s="39">
        <v>384</v>
      </c>
      <c r="I76" s="43" t="s">
        <v>167</v>
      </c>
      <c r="J76" s="39">
        <v>627</v>
      </c>
      <c r="K76" s="39">
        <v>26</v>
      </c>
      <c r="L76" s="39">
        <v>3</v>
      </c>
      <c r="M76" s="39">
        <v>44</v>
      </c>
      <c r="N76" s="39">
        <v>11</v>
      </c>
      <c r="O76" s="39">
        <v>45</v>
      </c>
      <c r="P76" s="39" t="s">
        <v>168</v>
      </c>
      <c r="S76" s="40">
        <v>73</v>
      </c>
      <c r="T76" s="40">
        <v>202</v>
      </c>
      <c r="U76" s="40"/>
      <c r="V76" s="40">
        <v>73</v>
      </c>
      <c r="W76" s="40">
        <v>152</v>
      </c>
    </row>
    <row r="77" spans="1:23" ht="15.75" thickBot="1" x14ac:dyDescent="0.3">
      <c r="A77" s="43">
        <v>19</v>
      </c>
      <c r="B77" s="39" t="s">
        <v>3</v>
      </c>
      <c r="C77" s="39">
        <v>1063</v>
      </c>
      <c r="D77" s="39">
        <v>644</v>
      </c>
      <c r="E77" s="39">
        <v>442</v>
      </c>
      <c r="F77" s="39">
        <v>272</v>
      </c>
      <c r="I77" s="43" t="s">
        <v>169</v>
      </c>
      <c r="J77" s="39">
        <v>445</v>
      </c>
      <c r="K77" s="39">
        <v>26</v>
      </c>
      <c r="L77" s="39">
        <v>17</v>
      </c>
      <c r="M77" s="39">
        <v>21</v>
      </c>
      <c r="N77" s="39">
        <v>4</v>
      </c>
      <c r="O77" s="39">
        <v>22</v>
      </c>
      <c r="P77" s="39" t="s">
        <v>170</v>
      </c>
      <c r="S77" s="40">
        <v>74</v>
      </c>
      <c r="T77" s="40">
        <v>137</v>
      </c>
      <c r="U77" s="40"/>
      <c r="V77" s="40">
        <v>74</v>
      </c>
      <c r="W77" s="40">
        <v>37</v>
      </c>
    </row>
    <row r="78" spans="1:23" ht="15.75" thickBot="1" x14ac:dyDescent="0.3">
      <c r="A78" s="44">
        <v>19</v>
      </c>
      <c r="B78" s="39" t="s">
        <v>0</v>
      </c>
      <c r="C78" s="39">
        <v>813</v>
      </c>
      <c r="D78" s="39">
        <v>493</v>
      </c>
      <c r="E78" s="39">
        <v>338</v>
      </c>
      <c r="F78" s="39">
        <v>208</v>
      </c>
      <c r="I78" s="44" t="s">
        <v>171</v>
      </c>
      <c r="J78" s="39">
        <v>341</v>
      </c>
      <c r="K78" s="39">
        <v>26</v>
      </c>
      <c r="L78" s="39">
        <v>9</v>
      </c>
      <c r="M78" s="39">
        <v>13</v>
      </c>
      <c r="N78" s="39">
        <v>16</v>
      </c>
      <c r="O78" s="39">
        <v>14</v>
      </c>
      <c r="P78" s="39" t="s">
        <v>172</v>
      </c>
      <c r="S78" s="40">
        <v>75</v>
      </c>
      <c r="T78" s="40">
        <v>15</v>
      </c>
      <c r="U78" s="40"/>
      <c r="V78" s="40">
        <v>75</v>
      </c>
      <c r="W78" s="40">
        <v>179</v>
      </c>
    </row>
    <row r="79" spans="1:23" ht="15.75" thickBot="1" x14ac:dyDescent="0.3">
      <c r="A79" s="45">
        <v>20</v>
      </c>
      <c r="B79" s="39" t="s">
        <v>1</v>
      </c>
      <c r="C79" s="39">
        <v>2061</v>
      </c>
      <c r="D79" s="39">
        <v>1249</v>
      </c>
      <c r="E79" s="39">
        <v>858</v>
      </c>
      <c r="F79" s="39">
        <v>528</v>
      </c>
      <c r="I79" s="45" t="s">
        <v>173</v>
      </c>
      <c r="J79" s="39">
        <v>861</v>
      </c>
      <c r="K79" s="39">
        <v>28</v>
      </c>
      <c r="L79" s="39">
        <v>3</v>
      </c>
      <c r="M79" s="39">
        <v>107</v>
      </c>
      <c r="N79" s="39">
        <v>5</v>
      </c>
      <c r="O79" s="39">
        <v>108</v>
      </c>
      <c r="P79" s="39" t="s">
        <v>174</v>
      </c>
      <c r="S79" s="40">
        <v>76</v>
      </c>
      <c r="T79" s="40">
        <v>30</v>
      </c>
      <c r="U79" s="40"/>
      <c r="V79" s="40">
        <v>76</v>
      </c>
      <c r="W79" s="40">
        <v>16</v>
      </c>
    </row>
    <row r="80" spans="1:23" ht="15.75" thickBot="1" x14ac:dyDescent="0.3">
      <c r="A80" s="43">
        <v>20</v>
      </c>
      <c r="B80" s="39" t="s">
        <v>2</v>
      </c>
      <c r="C80" s="39">
        <v>1600</v>
      </c>
      <c r="D80" s="39">
        <v>970</v>
      </c>
      <c r="E80" s="39">
        <v>666</v>
      </c>
      <c r="F80" s="39">
        <v>410</v>
      </c>
      <c r="I80" s="43" t="s">
        <v>175</v>
      </c>
      <c r="J80" s="39">
        <v>669</v>
      </c>
      <c r="K80" s="39">
        <v>26</v>
      </c>
      <c r="L80" s="39">
        <v>3</v>
      </c>
      <c r="M80" s="39">
        <v>41</v>
      </c>
      <c r="N80" s="39">
        <v>13</v>
      </c>
      <c r="O80" s="39">
        <v>42</v>
      </c>
      <c r="P80" s="39" t="s">
        <v>176</v>
      </c>
      <c r="S80" s="40">
        <v>77</v>
      </c>
      <c r="T80" s="40">
        <v>60</v>
      </c>
      <c r="U80" s="40"/>
      <c r="V80" s="40">
        <v>77</v>
      </c>
      <c r="W80" s="40">
        <v>145</v>
      </c>
    </row>
    <row r="81" spans="1:23" ht="15.75" thickBot="1" x14ac:dyDescent="0.3">
      <c r="A81" s="43">
        <v>20</v>
      </c>
      <c r="B81" s="39" t="s">
        <v>3</v>
      </c>
      <c r="C81" s="39">
        <v>1159</v>
      </c>
      <c r="D81" s="39">
        <v>702</v>
      </c>
      <c r="E81" s="39">
        <v>482</v>
      </c>
      <c r="F81" s="39">
        <v>297</v>
      </c>
      <c r="I81" s="43" t="s">
        <v>177</v>
      </c>
      <c r="J81" s="39">
        <v>485</v>
      </c>
      <c r="K81" s="39">
        <v>30</v>
      </c>
      <c r="L81" s="39">
        <v>15</v>
      </c>
      <c r="M81" s="39">
        <v>24</v>
      </c>
      <c r="N81" s="39">
        <v>5</v>
      </c>
      <c r="O81" s="39">
        <v>25</v>
      </c>
      <c r="P81" s="39" t="s">
        <v>178</v>
      </c>
      <c r="S81" s="40">
        <v>78</v>
      </c>
      <c r="T81" s="40">
        <v>120</v>
      </c>
      <c r="U81" s="40"/>
      <c r="V81" s="40">
        <v>78</v>
      </c>
      <c r="W81" s="40">
        <v>34</v>
      </c>
    </row>
    <row r="82" spans="1:23" ht="15.75" thickBot="1" x14ac:dyDescent="0.3">
      <c r="A82" s="44">
        <v>20</v>
      </c>
      <c r="B82" s="39" t="s">
        <v>0</v>
      </c>
      <c r="C82" s="39">
        <v>919</v>
      </c>
      <c r="D82" s="39">
        <v>557</v>
      </c>
      <c r="E82" s="39">
        <v>382</v>
      </c>
      <c r="F82" s="39">
        <v>235</v>
      </c>
      <c r="I82" s="44" t="s">
        <v>179</v>
      </c>
      <c r="J82" s="39">
        <v>385</v>
      </c>
      <c r="K82" s="39">
        <v>28</v>
      </c>
      <c r="L82" s="39">
        <v>15</v>
      </c>
      <c r="M82" s="39">
        <v>15</v>
      </c>
      <c r="N82" s="39">
        <v>10</v>
      </c>
      <c r="O82" s="39">
        <v>16</v>
      </c>
      <c r="P82" s="39" t="s">
        <v>180</v>
      </c>
      <c r="S82" s="40">
        <v>79</v>
      </c>
      <c r="T82" s="40">
        <v>240</v>
      </c>
      <c r="U82" s="40"/>
      <c r="V82" s="40">
        <v>79</v>
      </c>
      <c r="W82" s="40">
        <v>136</v>
      </c>
    </row>
    <row r="83" spans="1:23" ht="15.75" thickBot="1" x14ac:dyDescent="0.3">
      <c r="A83" s="45">
        <v>21</v>
      </c>
      <c r="B83" s="39" t="s">
        <v>1</v>
      </c>
      <c r="C83" s="39">
        <v>2232</v>
      </c>
      <c r="D83" s="39">
        <v>1352</v>
      </c>
      <c r="E83" s="39">
        <v>929</v>
      </c>
      <c r="F83" s="39">
        <v>572</v>
      </c>
      <c r="I83" s="45" t="s">
        <v>181</v>
      </c>
      <c r="J83" s="39">
        <v>932</v>
      </c>
      <c r="K83" s="39">
        <v>28</v>
      </c>
      <c r="L83" s="39">
        <v>4</v>
      </c>
      <c r="M83" s="39">
        <v>116</v>
      </c>
      <c r="N83" s="39">
        <v>4</v>
      </c>
      <c r="O83" s="39">
        <v>117</v>
      </c>
      <c r="P83" s="39" t="s">
        <v>182</v>
      </c>
      <c r="S83" s="40">
        <v>80</v>
      </c>
      <c r="T83" s="40">
        <v>253</v>
      </c>
      <c r="U83" s="40"/>
      <c r="V83" s="40">
        <v>80</v>
      </c>
      <c r="W83" s="40">
        <v>54</v>
      </c>
    </row>
    <row r="84" spans="1:23" ht="15.75" thickBot="1" x14ac:dyDescent="0.3">
      <c r="A84" s="43">
        <v>21</v>
      </c>
      <c r="B84" s="39" t="s">
        <v>2</v>
      </c>
      <c r="C84" s="39">
        <v>1708</v>
      </c>
      <c r="D84" s="39">
        <v>1035</v>
      </c>
      <c r="E84" s="39">
        <v>711</v>
      </c>
      <c r="F84" s="39">
        <v>438</v>
      </c>
      <c r="I84" s="43" t="s">
        <v>183</v>
      </c>
      <c r="J84" s="39">
        <v>714</v>
      </c>
      <c r="K84" s="39">
        <v>26</v>
      </c>
      <c r="L84" s="39">
        <v>17</v>
      </c>
      <c r="M84" s="39">
        <v>42</v>
      </c>
      <c r="N84" s="39"/>
      <c r="O84" s="39"/>
      <c r="P84" s="39" t="s">
        <v>184</v>
      </c>
      <c r="S84" s="40">
        <v>81</v>
      </c>
      <c r="T84" s="40">
        <v>231</v>
      </c>
      <c r="U84" s="40"/>
      <c r="V84" s="40">
        <v>81</v>
      </c>
      <c r="W84" s="40">
        <v>208</v>
      </c>
    </row>
    <row r="85" spans="1:23" ht="15.75" thickBot="1" x14ac:dyDescent="0.3">
      <c r="A85" s="43">
        <v>21</v>
      </c>
      <c r="B85" s="39" t="s">
        <v>3</v>
      </c>
      <c r="C85" s="39">
        <v>1224</v>
      </c>
      <c r="D85" s="39">
        <v>742</v>
      </c>
      <c r="E85" s="39">
        <v>509</v>
      </c>
      <c r="F85" s="39">
        <v>314</v>
      </c>
      <c r="I85" s="43" t="s">
        <v>185</v>
      </c>
      <c r="J85" s="39">
        <v>512</v>
      </c>
      <c r="K85" s="39">
        <v>28</v>
      </c>
      <c r="L85" s="39">
        <v>17</v>
      </c>
      <c r="M85" s="39">
        <v>22</v>
      </c>
      <c r="N85" s="39">
        <v>6</v>
      </c>
      <c r="O85" s="39">
        <v>23</v>
      </c>
      <c r="P85" s="39" t="s">
        <v>186</v>
      </c>
      <c r="S85" s="40">
        <v>82</v>
      </c>
      <c r="T85" s="40">
        <v>211</v>
      </c>
      <c r="U85" s="40"/>
      <c r="V85" s="40">
        <v>82</v>
      </c>
      <c r="W85" s="40">
        <v>148</v>
      </c>
    </row>
    <row r="86" spans="1:23" ht="15.75" thickBot="1" x14ac:dyDescent="0.3">
      <c r="A86" s="44">
        <v>21</v>
      </c>
      <c r="B86" s="39" t="s">
        <v>0</v>
      </c>
      <c r="C86" s="39">
        <v>969</v>
      </c>
      <c r="D86" s="39">
        <v>587</v>
      </c>
      <c r="E86" s="39">
        <v>403</v>
      </c>
      <c r="F86" s="39">
        <v>248</v>
      </c>
      <c r="I86" s="44" t="s">
        <v>187</v>
      </c>
      <c r="J86" s="39">
        <v>406</v>
      </c>
      <c r="K86" s="39">
        <v>30</v>
      </c>
      <c r="L86" s="39">
        <v>19</v>
      </c>
      <c r="M86" s="39">
        <v>16</v>
      </c>
      <c r="N86" s="39">
        <v>6</v>
      </c>
      <c r="O86" s="39">
        <v>17</v>
      </c>
      <c r="P86" s="39" t="s">
        <v>188</v>
      </c>
      <c r="S86" s="40">
        <v>83</v>
      </c>
      <c r="T86" s="40">
        <v>187</v>
      </c>
      <c r="U86" s="40"/>
      <c r="V86" s="40">
        <v>83</v>
      </c>
      <c r="W86" s="40">
        <v>206</v>
      </c>
    </row>
    <row r="87" spans="1:23" ht="15.75" thickBot="1" x14ac:dyDescent="0.3">
      <c r="A87" s="45">
        <v>22</v>
      </c>
      <c r="B87" s="39" t="s">
        <v>1</v>
      </c>
      <c r="C87" s="39">
        <v>2409</v>
      </c>
      <c r="D87" s="39">
        <v>1460</v>
      </c>
      <c r="E87" s="39">
        <v>1003</v>
      </c>
      <c r="F87" s="39">
        <v>618</v>
      </c>
      <c r="I87" s="45" t="s">
        <v>189</v>
      </c>
      <c r="J87" s="39">
        <v>1006</v>
      </c>
      <c r="K87" s="39">
        <v>28</v>
      </c>
      <c r="L87" s="39">
        <v>2</v>
      </c>
      <c r="M87" s="39">
        <v>111</v>
      </c>
      <c r="N87" s="39">
        <v>7</v>
      </c>
      <c r="O87" s="39">
        <v>112</v>
      </c>
      <c r="P87" s="39" t="s">
        <v>190</v>
      </c>
      <c r="S87" s="40">
        <v>84</v>
      </c>
      <c r="T87" s="40">
        <v>107</v>
      </c>
      <c r="U87" s="40"/>
      <c r="V87" s="40">
        <v>84</v>
      </c>
      <c r="W87" s="40">
        <v>143</v>
      </c>
    </row>
    <row r="88" spans="1:23" ht="15.75" thickBot="1" x14ac:dyDescent="0.3">
      <c r="A88" s="43">
        <v>22</v>
      </c>
      <c r="B88" s="39" t="s">
        <v>2</v>
      </c>
      <c r="C88" s="39">
        <v>1872</v>
      </c>
      <c r="D88" s="39">
        <v>1134</v>
      </c>
      <c r="E88" s="39">
        <v>779</v>
      </c>
      <c r="F88" s="39">
        <v>480</v>
      </c>
      <c r="I88" s="43" t="s">
        <v>191</v>
      </c>
      <c r="J88" s="39">
        <v>782</v>
      </c>
      <c r="K88" s="39">
        <v>28</v>
      </c>
      <c r="L88" s="39">
        <v>17</v>
      </c>
      <c r="M88" s="39">
        <v>46</v>
      </c>
      <c r="N88" s="39"/>
      <c r="O88" s="39"/>
      <c r="P88" s="39" t="s">
        <v>192</v>
      </c>
      <c r="S88" s="40">
        <v>85</v>
      </c>
      <c r="T88" s="40">
        <v>214</v>
      </c>
      <c r="U88" s="40"/>
      <c r="V88" s="40">
        <v>85</v>
      </c>
      <c r="W88" s="40">
        <v>150</v>
      </c>
    </row>
    <row r="89" spans="1:23" ht="15.75" thickBot="1" x14ac:dyDescent="0.3">
      <c r="A89" s="43">
        <v>22</v>
      </c>
      <c r="B89" s="39" t="s">
        <v>3</v>
      </c>
      <c r="C89" s="39">
        <v>1358</v>
      </c>
      <c r="D89" s="39">
        <v>823</v>
      </c>
      <c r="E89" s="39">
        <v>565</v>
      </c>
      <c r="F89" s="39">
        <v>348</v>
      </c>
      <c r="I89" s="43" t="s">
        <v>193</v>
      </c>
      <c r="J89" s="39">
        <v>568</v>
      </c>
      <c r="K89" s="39">
        <v>30</v>
      </c>
      <c r="L89" s="39">
        <v>7</v>
      </c>
      <c r="M89" s="39">
        <v>24</v>
      </c>
      <c r="N89" s="39">
        <v>16</v>
      </c>
      <c r="O89" s="39">
        <v>25</v>
      </c>
      <c r="P89" s="39" t="s">
        <v>194</v>
      </c>
      <c r="S89" s="40">
        <v>86</v>
      </c>
      <c r="T89" s="40">
        <v>177</v>
      </c>
      <c r="U89" s="40"/>
      <c r="V89" s="40">
        <v>86</v>
      </c>
      <c r="W89" s="40">
        <v>219</v>
      </c>
    </row>
    <row r="90" spans="1:23" ht="15.75" thickBot="1" x14ac:dyDescent="0.3">
      <c r="A90" s="44">
        <v>22</v>
      </c>
      <c r="B90" s="39" t="s">
        <v>0</v>
      </c>
      <c r="C90" s="39">
        <v>1056</v>
      </c>
      <c r="D90" s="39">
        <v>640</v>
      </c>
      <c r="E90" s="39">
        <v>439</v>
      </c>
      <c r="F90" s="39">
        <v>270</v>
      </c>
      <c r="I90" s="44" t="s">
        <v>195</v>
      </c>
      <c r="J90" s="39">
        <v>442</v>
      </c>
      <c r="K90" s="39">
        <v>24</v>
      </c>
      <c r="L90" s="39">
        <v>34</v>
      </c>
      <c r="M90" s="39">
        <v>13</v>
      </c>
      <c r="N90" s="39"/>
      <c r="O90" s="39"/>
      <c r="P90" s="39" t="s">
        <v>196</v>
      </c>
      <c r="S90" s="40">
        <v>87</v>
      </c>
      <c r="T90" s="40">
        <v>127</v>
      </c>
      <c r="U90" s="40"/>
      <c r="V90" s="40">
        <v>87</v>
      </c>
      <c r="W90" s="40">
        <v>189</v>
      </c>
    </row>
    <row r="91" spans="1:23" ht="15.75" thickBot="1" x14ac:dyDescent="0.3">
      <c r="A91" s="45">
        <v>23</v>
      </c>
      <c r="B91" s="39" t="s">
        <v>1</v>
      </c>
      <c r="C91" s="39">
        <v>2620</v>
      </c>
      <c r="D91" s="39">
        <v>1588</v>
      </c>
      <c r="E91" s="39">
        <v>1091</v>
      </c>
      <c r="F91" s="39">
        <v>672</v>
      </c>
      <c r="I91" s="45" t="s">
        <v>197</v>
      </c>
      <c r="J91" s="39">
        <v>1094</v>
      </c>
      <c r="K91" s="39">
        <v>30</v>
      </c>
      <c r="L91" s="39">
        <v>4</v>
      </c>
      <c r="M91" s="39">
        <v>121</v>
      </c>
      <c r="N91" s="39">
        <v>5</v>
      </c>
      <c r="O91" s="39">
        <v>122</v>
      </c>
      <c r="P91" s="39" t="s">
        <v>198</v>
      </c>
      <c r="S91" s="40">
        <v>88</v>
      </c>
      <c r="T91" s="40">
        <v>254</v>
      </c>
      <c r="U91" s="40"/>
      <c r="V91" s="40">
        <v>88</v>
      </c>
      <c r="W91" s="40">
        <v>241</v>
      </c>
    </row>
    <row r="92" spans="1:23" ht="15.75" thickBot="1" x14ac:dyDescent="0.3">
      <c r="A92" s="43">
        <v>23</v>
      </c>
      <c r="B92" s="39" t="s">
        <v>2</v>
      </c>
      <c r="C92" s="39">
        <v>2059</v>
      </c>
      <c r="D92" s="39">
        <v>1248</v>
      </c>
      <c r="E92" s="39">
        <v>857</v>
      </c>
      <c r="F92" s="39">
        <v>528</v>
      </c>
      <c r="I92" s="43" t="s">
        <v>199</v>
      </c>
      <c r="J92" s="39">
        <v>860</v>
      </c>
      <c r="K92" s="39">
        <v>28</v>
      </c>
      <c r="L92" s="39">
        <v>4</v>
      </c>
      <c r="M92" s="39">
        <v>47</v>
      </c>
      <c r="N92" s="39">
        <v>14</v>
      </c>
      <c r="O92" s="39">
        <v>48</v>
      </c>
      <c r="P92" s="39" t="s">
        <v>200</v>
      </c>
      <c r="S92" s="40">
        <v>89</v>
      </c>
      <c r="T92" s="40">
        <v>225</v>
      </c>
      <c r="U92" s="40"/>
      <c r="V92" s="40">
        <v>89</v>
      </c>
      <c r="W92" s="40">
        <v>210</v>
      </c>
    </row>
    <row r="93" spans="1:23" ht="15.75" thickBot="1" x14ac:dyDescent="0.3">
      <c r="A93" s="43">
        <v>23</v>
      </c>
      <c r="B93" s="39" t="s">
        <v>3</v>
      </c>
      <c r="C93" s="39">
        <v>1468</v>
      </c>
      <c r="D93" s="39">
        <v>890</v>
      </c>
      <c r="E93" s="39">
        <v>611</v>
      </c>
      <c r="F93" s="39">
        <v>376</v>
      </c>
      <c r="I93" s="43" t="s">
        <v>201</v>
      </c>
      <c r="J93" s="39">
        <v>614</v>
      </c>
      <c r="K93" s="39">
        <v>30</v>
      </c>
      <c r="L93" s="39">
        <v>11</v>
      </c>
      <c r="M93" s="39">
        <v>24</v>
      </c>
      <c r="N93" s="39">
        <v>14</v>
      </c>
      <c r="O93" s="39">
        <v>25</v>
      </c>
      <c r="P93" s="39" t="s">
        <v>202</v>
      </c>
      <c r="S93" s="40">
        <v>90</v>
      </c>
      <c r="T93" s="40">
        <v>223</v>
      </c>
      <c r="U93" s="40"/>
      <c r="V93" s="40">
        <v>90</v>
      </c>
      <c r="W93" s="40">
        <v>19</v>
      </c>
    </row>
    <row r="94" spans="1:23" ht="15.75" thickBot="1" x14ac:dyDescent="0.3">
      <c r="A94" s="44">
        <v>23</v>
      </c>
      <c r="B94" s="39" t="s">
        <v>0</v>
      </c>
      <c r="C94" s="39">
        <v>1108</v>
      </c>
      <c r="D94" s="39">
        <v>672</v>
      </c>
      <c r="E94" s="39">
        <v>461</v>
      </c>
      <c r="F94" s="39">
        <v>284</v>
      </c>
      <c r="I94" s="44" t="s">
        <v>203</v>
      </c>
      <c r="J94" s="39">
        <v>464</v>
      </c>
      <c r="K94" s="39">
        <v>30</v>
      </c>
      <c r="L94" s="39">
        <v>16</v>
      </c>
      <c r="M94" s="39">
        <v>15</v>
      </c>
      <c r="N94" s="39">
        <v>14</v>
      </c>
      <c r="O94" s="39">
        <v>16</v>
      </c>
      <c r="P94" s="39" t="s">
        <v>204</v>
      </c>
      <c r="S94" s="40">
        <v>91</v>
      </c>
      <c r="T94" s="40">
        <v>163</v>
      </c>
      <c r="U94" s="40"/>
      <c r="V94" s="40">
        <v>91</v>
      </c>
      <c r="W94" s="40">
        <v>92</v>
      </c>
    </row>
    <row r="95" spans="1:23" ht="15.75" thickBot="1" x14ac:dyDescent="0.3">
      <c r="A95" s="45">
        <v>24</v>
      </c>
      <c r="B95" s="39" t="s">
        <v>1</v>
      </c>
      <c r="C95" s="39">
        <v>2812</v>
      </c>
      <c r="D95" s="39">
        <v>1704</v>
      </c>
      <c r="E95" s="39">
        <v>1171</v>
      </c>
      <c r="F95" s="39">
        <v>721</v>
      </c>
      <c r="I95" s="45" t="s">
        <v>205</v>
      </c>
      <c r="J95" s="39">
        <v>1174</v>
      </c>
      <c r="K95" s="39">
        <v>30</v>
      </c>
      <c r="L95" s="39">
        <v>6</v>
      </c>
      <c r="M95" s="39">
        <v>117</v>
      </c>
      <c r="N95" s="39">
        <v>4</v>
      </c>
      <c r="O95" s="39">
        <v>118</v>
      </c>
      <c r="P95" s="39" t="s">
        <v>206</v>
      </c>
      <c r="S95" s="40">
        <v>92</v>
      </c>
      <c r="T95" s="40">
        <v>91</v>
      </c>
      <c r="U95" s="40"/>
      <c r="V95" s="40">
        <v>92</v>
      </c>
      <c r="W95" s="40">
        <v>131</v>
      </c>
    </row>
    <row r="96" spans="1:23" ht="15.75" thickBot="1" x14ac:dyDescent="0.3">
      <c r="A96" s="43">
        <v>24</v>
      </c>
      <c r="B96" s="39" t="s">
        <v>2</v>
      </c>
      <c r="C96" s="39">
        <v>2188</v>
      </c>
      <c r="D96" s="39">
        <v>1326</v>
      </c>
      <c r="E96" s="39">
        <v>911</v>
      </c>
      <c r="F96" s="39">
        <v>561</v>
      </c>
      <c r="I96" s="43" t="s">
        <v>207</v>
      </c>
      <c r="J96" s="39">
        <v>914</v>
      </c>
      <c r="K96" s="39">
        <v>28</v>
      </c>
      <c r="L96" s="39">
        <v>6</v>
      </c>
      <c r="M96" s="39">
        <v>45</v>
      </c>
      <c r="N96" s="39">
        <v>14</v>
      </c>
      <c r="O96" s="39">
        <v>46</v>
      </c>
      <c r="P96" s="39" t="s">
        <v>208</v>
      </c>
      <c r="S96" s="40">
        <v>93</v>
      </c>
      <c r="T96" s="40">
        <v>182</v>
      </c>
      <c r="U96" s="40"/>
      <c r="V96" s="40">
        <v>93</v>
      </c>
      <c r="W96" s="40">
        <v>56</v>
      </c>
    </row>
    <row r="97" spans="1:23" ht="15.75" thickBot="1" x14ac:dyDescent="0.3">
      <c r="A97" s="43">
        <v>24</v>
      </c>
      <c r="B97" s="39" t="s">
        <v>3</v>
      </c>
      <c r="C97" s="39">
        <v>1588</v>
      </c>
      <c r="D97" s="39">
        <v>963</v>
      </c>
      <c r="E97" s="39">
        <v>661</v>
      </c>
      <c r="F97" s="39">
        <v>407</v>
      </c>
      <c r="I97" s="43" t="s">
        <v>209</v>
      </c>
      <c r="J97" s="39">
        <v>664</v>
      </c>
      <c r="K97" s="39">
        <v>30</v>
      </c>
      <c r="L97" s="39">
        <v>11</v>
      </c>
      <c r="M97" s="39">
        <v>24</v>
      </c>
      <c r="N97" s="39">
        <v>16</v>
      </c>
      <c r="O97" s="39">
        <v>25</v>
      </c>
      <c r="P97" s="39" t="s">
        <v>210</v>
      </c>
      <c r="S97" s="40">
        <v>94</v>
      </c>
      <c r="T97" s="40">
        <v>113</v>
      </c>
      <c r="U97" s="40"/>
      <c r="V97" s="40">
        <v>94</v>
      </c>
      <c r="W97" s="40">
        <v>70</v>
      </c>
    </row>
    <row r="98" spans="1:23" ht="15.75" thickBot="1" x14ac:dyDescent="0.3">
      <c r="A98" s="44">
        <v>24</v>
      </c>
      <c r="B98" s="39" t="s">
        <v>0</v>
      </c>
      <c r="C98" s="39">
        <v>1228</v>
      </c>
      <c r="D98" s="39">
        <v>744</v>
      </c>
      <c r="E98" s="39">
        <v>511</v>
      </c>
      <c r="F98" s="39">
        <v>315</v>
      </c>
      <c r="I98" s="44" t="s">
        <v>211</v>
      </c>
      <c r="J98" s="39">
        <v>514</v>
      </c>
      <c r="K98" s="39">
        <v>30</v>
      </c>
      <c r="L98" s="39">
        <v>30</v>
      </c>
      <c r="M98" s="39">
        <v>16</v>
      </c>
      <c r="N98" s="39">
        <v>2</v>
      </c>
      <c r="O98" s="39">
        <v>17</v>
      </c>
      <c r="P98" s="39" t="s">
        <v>212</v>
      </c>
      <c r="S98" s="40">
        <v>95</v>
      </c>
      <c r="T98" s="40">
        <v>226</v>
      </c>
      <c r="U98" s="40"/>
      <c r="V98" s="40">
        <v>95</v>
      </c>
      <c r="W98" s="40">
        <v>64</v>
      </c>
    </row>
    <row r="99" spans="1:23" ht="15.75" thickBot="1" x14ac:dyDescent="0.3">
      <c r="A99" s="45">
        <v>25</v>
      </c>
      <c r="B99" s="39" t="s">
        <v>1</v>
      </c>
      <c r="C99" s="39">
        <v>3057</v>
      </c>
      <c r="D99" s="39">
        <v>1853</v>
      </c>
      <c r="E99" s="39">
        <v>1273</v>
      </c>
      <c r="F99" s="39">
        <v>784</v>
      </c>
      <c r="I99" s="45" t="s">
        <v>213</v>
      </c>
      <c r="J99" s="39">
        <v>1276</v>
      </c>
      <c r="K99" s="39">
        <v>26</v>
      </c>
      <c r="L99" s="39">
        <v>8</v>
      </c>
      <c r="M99" s="39">
        <v>106</v>
      </c>
      <c r="N99" s="39">
        <v>4</v>
      </c>
      <c r="O99" s="39">
        <v>107</v>
      </c>
      <c r="P99" s="39" t="s">
        <v>214</v>
      </c>
      <c r="S99" s="40">
        <v>96</v>
      </c>
      <c r="T99" s="40">
        <v>217</v>
      </c>
      <c r="U99" s="40"/>
      <c r="V99" s="40">
        <v>96</v>
      </c>
      <c r="W99" s="40">
        <v>30</v>
      </c>
    </row>
    <row r="100" spans="1:23" ht="15.75" thickBot="1" x14ac:dyDescent="0.3">
      <c r="A100" s="43">
        <v>25</v>
      </c>
      <c r="B100" s="39" t="s">
        <v>2</v>
      </c>
      <c r="C100" s="39">
        <v>2395</v>
      </c>
      <c r="D100" s="39">
        <v>1451</v>
      </c>
      <c r="E100" s="39">
        <v>997</v>
      </c>
      <c r="F100" s="39">
        <v>614</v>
      </c>
      <c r="I100" s="43" t="s">
        <v>215</v>
      </c>
      <c r="J100" s="39">
        <v>1000</v>
      </c>
      <c r="K100" s="39">
        <v>28</v>
      </c>
      <c r="L100" s="39">
        <v>8</v>
      </c>
      <c r="M100" s="39">
        <v>47</v>
      </c>
      <c r="N100" s="39">
        <v>13</v>
      </c>
      <c r="O100" s="39">
        <v>48</v>
      </c>
      <c r="P100" s="39" t="s">
        <v>216</v>
      </c>
      <c r="S100" s="40">
        <v>97</v>
      </c>
      <c r="T100" s="40">
        <v>175</v>
      </c>
      <c r="U100" s="40"/>
      <c r="V100" s="40">
        <v>97</v>
      </c>
      <c r="W100" s="40">
        <v>66</v>
      </c>
    </row>
    <row r="101" spans="1:23" ht="15.75" thickBot="1" x14ac:dyDescent="0.3">
      <c r="A101" s="43">
        <v>25</v>
      </c>
      <c r="B101" s="39" t="s">
        <v>3</v>
      </c>
      <c r="C101" s="39">
        <v>1718</v>
      </c>
      <c r="D101" s="39">
        <v>1041</v>
      </c>
      <c r="E101" s="39">
        <v>715</v>
      </c>
      <c r="F101" s="39">
        <v>440</v>
      </c>
      <c r="I101" s="43" t="s">
        <v>217</v>
      </c>
      <c r="J101" s="39">
        <v>718</v>
      </c>
      <c r="K101" s="39">
        <v>30</v>
      </c>
      <c r="L101" s="39">
        <v>7</v>
      </c>
      <c r="M101" s="39">
        <v>24</v>
      </c>
      <c r="N101" s="39">
        <v>22</v>
      </c>
      <c r="O101" s="39">
        <v>25</v>
      </c>
      <c r="P101" s="39" t="s">
        <v>218</v>
      </c>
      <c r="S101" s="40">
        <v>98</v>
      </c>
      <c r="T101" s="40">
        <v>67</v>
      </c>
      <c r="U101" s="40"/>
      <c r="V101" s="40">
        <v>98</v>
      </c>
      <c r="W101" s="40">
        <v>182</v>
      </c>
    </row>
    <row r="102" spans="1:23" ht="15.75" thickBot="1" x14ac:dyDescent="0.3">
      <c r="A102" s="44">
        <v>25</v>
      </c>
      <c r="B102" s="39" t="s">
        <v>0</v>
      </c>
      <c r="C102" s="39">
        <v>1286</v>
      </c>
      <c r="D102" s="39">
        <v>779</v>
      </c>
      <c r="E102" s="39">
        <v>535</v>
      </c>
      <c r="F102" s="39">
        <v>330</v>
      </c>
      <c r="I102" s="44" t="s">
        <v>219</v>
      </c>
      <c r="J102" s="39">
        <v>538</v>
      </c>
      <c r="K102" s="39">
        <v>30</v>
      </c>
      <c r="L102" s="39">
        <v>22</v>
      </c>
      <c r="M102" s="39">
        <v>15</v>
      </c>
      <c r="N102" s="39">
        <v>13</v>
      </c>
      <c r="O102" s="39">
        <v>16</v>
      </c>
      <c r="P102" s="39" t="s">
        <v>220</v>
      </c>
      <c r="S102" s="40">
        <v>99</v>
      </c>
      <c r="T102" s="40">
        <v>134</v>
      </c>
      <c r="U102" s="40"/>
      <c r="V102" s="40">
        <v>99</v>
      </c>
      <c r="W102" s="40">
        <v>163</v>
      </c>
    </row>
    <row r="103" spans="1:23" ht="15.75" thickBot="1" x14ac:dyDescent="0.3">
      <c r="A103" s="45">
        <v>26</v>
      </c>
      <c r="B103" s="39" t="s">
        <v>1</v>
      </c>
      <c r="C103" s="39">
        <v>3283</v>
      </c>
      <c r="D103" s="39">
        <v>1990</v>
      </c>
      <c r="E103" s="39">
        <v>1367</v>
      </c>
      <c r="F103" s="39">
        <v>842</v>
      </c>
      <c r="I103" s="45" t="s">
        <v>221</v>
      </c>
      <c r="J103" s="39">
        <v>1370</v>
      </c>
      <c r="K103" s="39">
        <v>28</v>
      </c>
      <c r="L103" s="39">
        <v>10</v>
      </c>
      <c r="M103" s="39">
        <v>114</v>
      </c>
      <c r="N103" s="39">
        <v>2</v>
      </c>
      <c r="O103" s="39">
        <v>115</v>
      </c>
      <c r="P103" s="39" t="s">
        <v>222</v>
      </c>
      <c r="S103" s="40">
        <v>100</v>
      </c>
      <c r="T103" s="40">
        <v>17</v>
      </c>
      <c r="U103" s="40"/>
      <c r="V103" s="40">
        <v>100</v>
      </c>
      <c r="W103" s="40">
        <v>195</v>
      </c>
    </row>
    <row r="104" spans="1:23" ht="15.75" thickBot="1" x14ac:dyDescent="0.3">
      <c r="A104" s="43">
        <v>26</v>
      </c>
      <c r="B104" s="39" t="s">
        <v>2</v>
      </c>
      <c r="C104" s="39">
        <v>2544</v>
      </c>
      <c r="D104" s="39">
        <v>1542</v>
      </c>
      <c r="E104" s="39">
        <v>1059</v>
      </c>
      <c r="F104" s="39">
        <v>652</v>
      </c>
      <c r="I104" s="43" t="s">
        <v>223</v>
      </c>
      <c r="J104" s="39">
        <v>1062</v>
      </c>
      <c r="K104" s="39">
        <v>28</v>
      </c>
      <c r="L104" s="39">
        <v>19</v>
      </c>
      <c r="M104" s="39">
        <v>46</v>
      </c>
      <c r="N104" s="39">
        <v>4</v>
      </c>
      <c r="O104" s="39">
        <v>47</v>
      </c>
      <c r="P104" s="39" t="s">
        <v>224</v>
      </c>
      <c r="S104" s="40">
        <v>101</v>
      </c>
      <c r="T104" s="40">
        <v>34</v>
      </c>
      <c r="U104" s="40"/>
      <c r="V104" s="40">
        <v>101</v>
      </c>
      <c r="W104" s="40">
        <v>72</v>
      </c>
    </row>
    <row r="105" spans="1:23" ht="15.75" thickBot="1" x14ac:dyDescent="0.3">
      <c r="A105" s="43">
        <v>26</v>
      </c>
      <c r="B105" s="39" t="s">
        <v>3</v>
      </c>
      <c r="C105" s="39">
        <v>1804</v>
      </c>
      <c r="D105" s="39">
        <v>1094</v>
      </c>
      <c r="E105" s="39">
        <v>751</v>
      </c>
      <c r="F105" s="39">
        <v>462</v>
      </c>
      <c r="I105" s="43" t="s">
        <v>225</v>
      </c>
      <c r="J105" s="39">
        <v>754</v>
      </c>
      <c r="K105" s="39">
        <v>28</v>
      </c>
      <c r="L105" s="39">
        <v>28</v>
      </c>
      <c r="M105" s="39">
        <v>22</v>
      </c>
      <c r="N105" s="39">
        <v>6</v>
      </c>
      <c r="O105" s="39">
        <v>23</v>
      </c>
      <c r="P105" s="39" t="s">
        <v>226</v>
      </c>
      <c r="S105" s="40">
        <v>102</v>
      </c>
      <c r="T105" s="40">
        <v>68</v>
      </c>
      <c r="U105" s="40"/>
      <c r="V105" s="40">
        <v>102</v>
      </c>
      <c r="W105" s="40">
        <v>126</v>
      </c>
    </row>
    <row r="106" spans="1:23" ht="15.75" thickBot="1" x14ac:dyDescent="0.3">
      <c r="A106" s="44">
        <v>26</v>
      </c>
      <c r="B106" s="39" t="s">
        <v>0</v>
      </c>
      <c r="C106" s="39">
        <v>1425</v>
      </c>
      <c r="D106" s="39">
        <v>864</v>
      </c>
      <c r="E106" s="39">
        <v>593</v>
      </c>
      <c r="F106" s="39">
        <v>365</v>
      </c>
      <c r="I106" s="44" t="s">
        <v>227</v>
      </c>
      <c r="J106" s="39">
        <v>596</v>
      </c>
      <c r="K106" s="39">
        <v>30</v>
      </c>
      <c r="L106" s="39">
        <v>33</v>
      </c>
      <c r="M106" s="39">
        <v>16</v>
      </c>
      <c r="N106" s="39">
        <v>4</v>
      </c>
      <c r="O106" s="39">
        <v>17</v>
      </c>
      <c r="P106" s="39" t="s">
        <v>228</v>
      </c>
      <c r="S106" s="40">
        <v>103</v>
      </c>
      <c r="T106" s="40">
        <v>136</v>
      </c>
      <c r="U106" s="40"/>
      <c r="V106" s="40">
        <v>103</v>
      </c>
      <c r="W106" s="40">
        <v>110</v>
      </c>
    </row>
    <row r="107" spans="1:23" ht="15.75" thickBot="1" x14ac:dyDescent="0.3">
      <c r="A107" s="45">
        <v>27</v>
      </c>
      <c r="B107" s="39" t="s">
        <v>1</v>
      </c>
      <c r="C107" s="39">
        <v>3517</v>
      </c>
      <c r="D107" s="39">
        <v>2132</v>
      </c>
      <c r="E107" s="39">
        <v>1465</v>
      </c>
      <c r="F107" s="39">
        <v>902</v>
      </c>
      <c r="I107" s="45" t="s">
        <v>229</v>
      </c>
      <c r="J107" s="39">
        <v>1468</v>
      </c>
      <c r="K107" s="39">
        <v>30</v>
      </c>
      <c r="L107" s="39">
        <v>8</v>
      </c>
      <c r="M107" s="39">
        <v>122</v>
      </c>
      <c r="N107" s="39">
        <v>4</v>
      </c>
      <c r="O107" s="39">
        <v>123</v>
      </c>
      <c r="P107" s="39" t="s">
        <v>230</v>
      </c>
      <c r="S107" s="40">
        <v>104</v>
      </c>
      <c r="T107" s="40">
        <v>13</v>
      </c>
      <c r="U107" s="40"/>
      <c r="V107" s="40">
        <v>104</v>
      </c>
      <c r="W107" s="40">
        <v>107</v>
      </c>
    </row>
    <row r="108" spans="1:23" ht="15.75" thickBot="1" x14ac:dyDescent="0.3">
      <c r="A108" s="43">
        <v>27</v>
      </c>
      <c r="B108" s="39" t="s">
        <v>2</v>
      </c>
      <c r="C108" s="39">
        <v>2701</v>
      </c>
      <c r="D108" s="39">
        <v>1637</v>
      </c>
      <c r="E108" s="39">
        <v>1125</v>
      </c>
      <c r="F108" s="39">
        <v>692</v>
      </c>
      <c r="I108" s="43" t="s">
        <v>231</v>
      </c>
      <c r="J108" s="39">
        <v>1128</v>
      </c>
      <c r="K108" s="39">
        <v>28</v>
      </c>
      <c r="L108" s="39">
        <v>22</v>
      </c>
      <c r="M108" s="39">
        <v>45</v>
      </c>
      <c r="N108" s="39">
        <v>3</v>
      </c>
      <c r="O108" s="39">
        <v>46</v>
      </c>
      <c r="P108" s="39" t="s">
        <v>232</v>
      </c>
      <c r="S108" s="40">
        <v>105</v>
      </c>
      <c r="T108" s="40">
        <v>26</v>
      </c>
      <c r="U108" s="40"/>
      <c r="V108" s="40">
        <v>105</v>
      </c>
      <c r="W108" s="40">
        <v>58</v>
      </c>
    </row>
    <row r="109" spans="1:23" ht="15.75" thickBot="1" x14ac:dyDescent="0.3">
      <c r="A109" s="43">
        <v>27</v>
      </c>
      <c r="B109" s="39" t="s">
        <v>3</v>
      </c>
      <c r="C109" s="39">
        <v>1933</v>
      </c>
      <c r="D109" s="39">
        <v>1172</v>
      </c>
      <c r="E109" s="39">
        <v>805</v>
      </c>
      <c r="F109" s="39">
        <v>496</v>
      </c>
      <c r="I109" s="43" t="s">
        <v>233</v>
      </c>
      <c r="J109" s="39">
        <v>808</v>
      </c>
      <c r="K109" s="39">
        <v>30</v>
      </c>
      <c r="L109" s="39">
        <v>8</v>
      </c>
      <c r="M109" s="39">
        <v>23</v>
      </c>
      <c r="N109" s="39">
        <v>26</v>
      </c>
      <c r="O109" s="39">
        <v>24</v>
      </c>
      <c r="P109" s="39" t="s">
        <v>234</v>
      </c>
      <c r="S109" s="40">
        <v>106</v>
      </c>
      <c r="T109" s="40">
        <v>52</v>
      </c>
      <c r="U109" s="40"/>
      <c r="V109" s="40">
        <v>106</v>
      </c>
      <c r="W109" s="40">
        <v>40</v>
      </c>
    </row>
    <row r="110" spans="1:23" ht="15.75" thickBot="1" x14ac:dyDescent="0.3">
      <c r="A110" s="44">
        <v>27</v>
      </c>
      <c r="B110" s="39" t="s">
        <v>0</v>
      </c>
      <c r="C110" s="39">
        <v>1501</v>
      </c>
      <c r="D110" s="39">
        <v>910</v>
      </c>
      <c r="E110" s="39">
        <v>625</v>
      </c>
      <c r="F110" s="39">
        <v>385</v>
      </c>
      <c r="I110" s="44" t="s">
        <v>235</v>
      </c>
      <c r="J110" s="39">
        <v>628</v>
      </c>
      <c r="K110" s="39">
        <v>30</v>
      </c>
      <c r="L110" s="39">
        <v>12</v>
      </c>
      <c r="M110" s="39">
        <v>15</v>
      </c>
      <c r="N110" s="39">
        <v>28</v>
      </c>
      <c r="O110" s="39">
        <v>16</v>
      </c>
      <c r="P110" s="39" t="s">
        <v>236</v>
      </c>
      <c r="S110" s="40">
        <v>107</v>
      </c>
      <c r="T110" s="40">
        <v>104</v>
      </c>
      <c r="U110" s="40"/>
      <c r="V110" s="40">
        <v>107</v>
      </c>
      <c r="W110" s="40">
        <v>84</v>
      </c>
    </row>
    <row r="111" spans="1:23" ht="15.75" thickBot="1" x14ac:dyDescent="0.3">
      <c r="A111" s="45">
        <v>28</v>
      </c>
      <c r="B111" s="39" t="s">
        <v>1</v>
      </c>
      <c r="C111" s="39">
        <v>3669</v>
      </c>
      <c r="D111" s="39">
        <v>2223</v>
      </c>
      <c r="E111" s="39">
        <v>1528</v>
      </c>
      <c r="F111" s="39">
        <v>940</v>
      </c>
      <c r="I111" s="45" t="s">
        <v>237</v>
      </c>
      <c r="J111" s="39">
        <v>1531</v>
      </c>
      <c r="K111" s="39">
        <v>30</v>
      </c>
      <c r="L111" s="39">
        <v>3</v>
      </c>
      <c r="M111" s="39">
        <v>117</v>
      </c>
      <c r="N111" s="39">
        <v>10</v>
      </c>
      <c r="O111" s="39">
        <v>118</v>
      </c>
      <c r="P111" s="39" t="s">
        <v>238</v>
      </c>
      <c r="S111" s="40">
        <v>108</v>
      </c>
      <c r="T111" s="40">
        <v>208</v>
      </c>
      <c r="U111" s="40"/>
      <c r="V111" s="40">
        <v>108</v>
      </c>
      <c r="W111" s="40">
        <v>250</v>
      </c>
    </row>
    <row r="112" spans="1:23" ht="15.75" thickBot="1" x14ac:dyDescent="0.3">
      <c r="A112" s="43">
        <v>28</v>
      </c>
      <c r="B112" s="39" t="s">
        <v>2</v>
      </c>
      <c r="C112" s="39">
        <v>2857</v>
      </c>
      <c r="D112" s="39">
        <v>1732</v>
      </c>
      <c r="E112" s="39">
        <v>1190</v>
      </c>
      <c r="F112" s="39">
        <v>732</v>
      </c>
      <c r="I112" s="43" t="s">
        <v>239</v>
      </c>
      <c r="J112" s="39">
        <v>1193</v>
      </c>
      <c r="K112" s="39">
        <v>28</v>
      </c>
      <c r="L112" s="39">
        <v>3</v>
      </c>
      <c r="M112" s="39">
        <v>45</v>
      </c>
      <c r="N112" s="39">
        <v>23</v>
      </c>
      <c r="O112" s="39">
        <v>46</v>
      </c>
      <c r="P112" s="39" t="s">
        <v>240</v>
      </c>
      <c r="S112" s="40">
        <v>109</v>
      </c>
      <c r="T112" s="40">
        <v>189</v>
      </c>
      <c r="U112" s="40"/>
      <c r="V112" s="40">
        <v>109</v>
      </c>
      <c r="W112" s="40">
        <v>133</v>
      </c>
    </row>
    <row r="113" spans="1:23" ht="15.75" thickBot="1" x14ac:dyDescent="0.3">
      <c r="A113" s="43">
        <v>28</v>
      </c>
      <c r="B113" s="39" t="s">
        <v>3</v>
      </c>
      <c r="C113" s="39">
        <v>2085</v>
      </c>
      <c r="D113" s="39">
        <v>1263</v>
      </c>
      <c r="E113" s="39">
        <v>868</v>
      </c>
      <c r="F113" s="39">
        <v>534</v>
      </c>
      <c r="I113" s="43" t="s">
        <v>241</v>
      </c>
      <c r="J113" s="39">
        <v>871</v>
      </c>
      <c r="K113" s="39">
        <v>30</v>
      </c>
      <c r="L113" s="39">
        <v>4</v>
      </c>
      <c r="M113" s="39">
        <v>24</v>
      </c>
      <c r="N113" s="39">
        <v>31</v>
      </c>
      <c r="O113" s="39">
        <v>25</v>
      </c>
      <c r="P113" s="39" t="s">
        <v>242</v>
      </c>
      <c r="S113" s="40">
        <v>110</v>
      </c>
      <c r="T113" s="40">
        <v>103</v>
      </c>
      <c r="U113" s="40"/>
      <c r="V113" s="40">
        <v>110</v>
      </c>
      <c r="W113" s="40">
        <v>186</v>
      </c>
    </row>
    <row r="114" spans="1:23" ht="15.75" thickBot="1" x14ac:dyDescent="0.3">
      <c r="A114" s="44">
        <v>28</v>
      </c>
      <c r="B114" s="39" t="s">
        <v>0</v>
      </c>
      <c r="C114" s="39">
        <v>1581</v>
      </c>
      <c r="D114" s="39">
        <v>958</v>
      </c>
      <c r="E114" s="39">
        <v>658</v>
      </c>
      <c r="F114" s="39">
        <v>405</v>
      </c>
      <c r="I114" s="44" t="s">
        <v>243</v>
      </c>
      <c r="J114" s="39">
        <v>661</v>
      </c>
      <c r="K114" s="39">
        <v>30</v>
      </c>
      <c r="L114" s="39">
        <v>11</v>
      </c>
      <c r="M114" s="39">
        <v>15</v>
      </c>
      <c r="N114" s="39">
        <v>31</v>
      </c>
      <c r="O114" s="39">
        <v>16</v>
      </c>
      <c r="P114" s="39" t="s">
        <v>244</v>
      </c>
      <c r="S114" s="40">
        <v>111</v>
      </c>
      <c r="T114" s="40">
        <v>206</v>
      </c>
      <c r="U114" s="40"/>
      <c r="V114" s="40">
        <v>111</v>
      </c>
      <c r="W114" s="40">
        <v>61</v>
      </c>
    </row>
    <row r="115" spans="1:23" ht="15.75" thickBot="1" x14ac:dyDescent="0.3">
      <c r="A115" s="45">
        <v>29</v>
      </c>
      <c r="B115" s="39" t="s">
        <v>1</v>
      </c>
      <c r="C115" s="39">
        <v>3909</v>
      </c>
      <c r="D115" s="39">
        <v>2369</v>
      </c>
      <c r="E115" s="39">
        <v>1628</v>
      </c>
      <c r="F115" s="39">
        <v>1002</v>
      </c>
      <c r="I115" s="45" t="s">
        <v>245</v>
      </c>
      <c r="J115" s="39">
        <v>1631</v>
      </c>
      <c r="K115" s="39">
        <v>30</v>
      </c>
      <c r="L115" s="39">
        <v>7</v>
      </c>
      <c r="M115" s="39">
        <v>116</v>
      </c>
      <c r="N115" s="39">
        <v>7</v>
      </c>
      <c r="O115" s="39">
        <v>117</v>
      </c>
      <c r="P115" s="39" t="s">
        <v>246</v>
      </c>
      <c r="S115" s="40">
        <v>112</v>
      </c>
      <c r="T115" s="40">
        <v>129</v>
      </c>
      <c r="U115" s="40"/>
      <c r="V115" s="40">
        <v>112</v>
      </c>
      <c r="W115" s="40">
        <v>202</v>
      </c>
    </row>
    <row r="116" spans="1:23" ht="15.75" thickBot="1" x14ac:dyDescent="0.3">
      <c r="A116" s="43">
        <v>29</v>
      </c>
      <c r="B116" s="39" t="s">
        <v>2</v>
      </c>
      <c r="C116" s="39">
        <v>3035</v>
      </c>
      <c r="D116" s="39">
        <v>1839</v>
      </c>
      <c r="E116" s="39">
        <v>1264</v>
      </c>
      <c r="F116" s="39">
        <v>778</v>
      </c>
      <c r="I116" s="43" t="s">
        <v>247</v>
      </c>
      <c r="J116" s="39">
        <v>1267</v>
      </c>
      <c r="K116" s="39">
        <v>28</v>
      </c>
      <c r="L116" s="39">
        <v>21</v>
      </c>
      <c r="M116" s="39">
        <v>45</v>
      </c>
      <c r="N116" s="39">
        <v>7</v>
      </c>
      <c r="O116" s="39">
        <v>46</v>
      </c>
      <c r="P116" s="39" t="s">
        <v>248</v>
      </c>
      <c r="S116" s="40">
        <v>113</v>
      </c>
      <c r="T116" s="40">
        <v>31</v>
      </c>
      <c r="U116" s="40"/>
      <c r="V116" s="40">
        <v>113</v>
      </c>
      <c r="W116" s="40">
        <v>94</v>
      </c>
    </row>
    <row r="117" spans="1:23" ht="15.75" thickBot="1" x14ac:dyDescent="0.3">
      <c r="A117" s="43">
        <v>29</v>
      </c>
      <c r="B117" s="39" t="s">
        <v>3</v>
      </c>
      <c r="C117" s="39">
        <v>2181</v>
      </c>
      <c r="D117" s="39">
        <v>1322</v>
      </c>
      <c r="E117" s="39">
        <v>908</v>
      </c>
      <c r="F117" s="39">
        <v>559</v>
      </c>
      <c r="I117" s="43" t="s">
        <v>249</v>
      </c>
      <c r="J117" s="39">
        <v>911</v>
      </c>
      <c r="K117" s="39">
        <v>30</v>
      </c>
      <c r="L117" s="39">
        <v>1</v>
      </c>
      <c r="M117" s="39">
        <v>23</v>
      </c>
      <c r="N117" s="39">
        <v>37</v>
      </c>
      <c r="O117" s="39">
        <v>24</v>
      </c>
      <c r="P117" s="39" t="s">
        <v>250</v>
      </c>
      <c r="S117" s="40">
        <v>114</v>
      </c>
      <c r="T117" s="40">
        <v>62</v>
      </c>
      <c r="U117" s="40"/>
      <c r="V117" s="40">
        <v>114</v>
      </c>
      <c r="W117" s="40">
        <v>155</v>
      </c>
    </row>
    <row r="118" spans="1:23" ht="15.75" thickBot="1" x14ac:dyDescent="0.3">
      <c r="A118" s="44">
        <v>29</v>
      </c>
      <c r="B118" s="39" t="s">
        <v>0</v>
      </c>
      <c r="C118" s="39">
        <v>1677</v>
      </c>
      <c r="D118" s="39">
        <v>1016</v>
      </c>
      <c r="E118" s="39">
        <v>698</v>
      </c>
      <c r="F118" s="39">
        <v>430</v>
      </c>
      <c r="I118" s="44" t="s">
        <v>251</v>
      </c>
      <c r="J118" s="39">
        <v>701</v>
      </c>
      <c r="K118" s="39">
        <v>30</v>
      </c>
      <c r="L118" s="39">
        <v>19</v>
      </c>
      <c r="M118" s="39">
        <v>15</v>
      </c>
      <c r="N118" s="39">
        <v>26</v>
      </c>
      <c r="O118" s="39">
        <v>16</v>
      </c>
      <c r="P118" s="39" t="s">
        <v>252</v>
      </c>
      <c r="S118" s="40">
        <v>115</v>
      </c>
      <c r="T118" s="40">
        <v>124</v>
      </c>
      <c r="U118" s="40"/>
      <c r="V118" s="40">
        <v>115</v>
      </c>
      <c r="W118" s="40">
        <v>159</v>
      </c>
    </row>
    <row r="119" spans="1:23" ht="15.75" thickBot="1" x14ac:dyDescent="0.3">
      <c r="A119" s="45">
        <v>30</v>
      </c>
      <c r="B119" s="39" t="s">
        <v>1</v>
      </c>
      <c r="C119" s="39">
        <v>4158</v>
      </c>
      <c r="D119" s="39">
        <v>2520</v>
      </c>
      <c r="E119" s="39">
        <v>1732</v>
      </c>
      <c r="F119" s="39">
        <v>1066</v>
      </c>
      <c r="I119" s="45" t="s">
        <v>253</v>
      </c>
      <c r="J119" s="39">
        <v>1735</v>
      </c>
      <c r="K119" s="39">
        <v>30</v>
      </c>
      <c r="L119" s="39">
        <v>5</v>
      </c>
      <c r="M119" s="39">
        <v>115</v>
      </c>
      <c r="N119" s="39">
        <v>10</v>
      </c>
      <c r="O119" s="39">
        <v>116</v>
      </c>
      <c r="P119" s="39" t="s">
        <v>254</v>
      </c>
      <c r="S119" s="40">
        <v>116</v>
      </c>
      <c r="T119" s="40">
        <v>248</v>
      </c>
      <c r="U119" s="40"/>
      <c r="V119" s="40">
        <v>116</v>
      </c>
      <c r="W119" s="40">
        <v>10</v>
      </c>
    </row>
    <row r="120" spans="1:23" ht="15.75" thickBot="1" x14ac:dyDescent="0.3">
      <c r="A120" s="43">
        <v>30</v>
      </c>
      <c r="B120" s="39" t="s">
        <v>2</v>
      </c>
      <c r="C120" s="39">
        <v>3289</v>
      </c>
      <c r="D120" s="39">
        <v>1994</v>
      </c>
      <c r="E120" s="39">
        <v>1370</v>
      </c>
      <c r="F120" s="39">
        <v>843</v>
      </c>
      <c r="I120" s="43" t="s">
        <v>255</v>
      </c>
      <c r="J120" s="39">
        <v>1373</v>
      </c>
      <c r="K120" s="39">
        <v>28</v>
      </c>
      <c r="L120" s="39">
        <v>19</v>
      </c>
      <c r="M120" s="39">
        <v>47</v>
      </c>
      <c r="N120" s="39">
        <v>10</v>
      </c>
      <c r="O120" s="39">
        <v>48</v>
      </c>
      <c r="P120" s="39" t="s">
        <v>256</v>
      </c>
      <c r="S120" s="40">
        <v>117</v>
      </c>
      <c r="T120" s="40">
        <v>237</v>
      </c>
      <c r="U120" s="40"/>
      <c r="V120" s="40">
        <v>117</v>
      </c>
      <c r="W120" s="40">
        <v>21</v>
      </c>
    </row>
    <row r="121" spans="1:23" ht="15.75" thickBot="1" x14ac:dyDescent="0.3">
      <c r="A121" s="43">
        <v>30</v>
      </c>
      <c r="B121" s="39" t="s">
        <v>3</v>
      </c>
      <c r="C121" s="39">
        <v>2358</v>
      </c>
      <c r="D121" s="39">
        <v>1429</v>
      </c>
      <c r="E121" s="39">
        <v>982</v>
      </c>
      <c r="F121" s="39">
        <v>604</v>
      </c>
      <c r="I121" s="43" t="s">
        <v>257</v>
      </c>
      <c r="J121" s="39">
        <v>985</v>
      </c>
      <c r="K121" s="39">
        <v>30</v>
      </c>
      <c r="L121" s="39">
        <v>15</v>
      </c>
      <c r="M121" s="39">
        <v>24</v>
      </c>
      <c r="N121" s="39">
        <v>25</v>
      </c>
      <c r="O121" s="39">
        <v>25</v>
      </c>
      <c r="P121" s="39" t="s">
        <v>258</v>
      </c>
      <c r="S121" s="40">
        <v>118</v>
      </c>
      <c r="T121" s="40">
        <v>199</v>
      </c>
      <c r="U121" s="40"/>
      <c r="V121" s="40">
        <v>118</v>
      </c>
      <c r="W121" s="40">
        <v>121</v>
      </c>
    </row>
    <row r="122" spans="1:23" ht="15.75" thickBot="1" x14ac:dyDescent="0.3">
      <c r="A122" s="44">
        <v>30</v>
      </c>
      <c r="B122" s="39" t="s">
        <v>0</v>
      </c>
      <c r="C122" s="39">
        <v>1782</v>
      </c>
      <c r="D122" s="39">
        <v>1080</v>
      </c>
      <c r="E122" s="39">
        <v>742</v>
      </c>
      <c r="F122" s="39">
        <v>457</v>
      </c>
      <c r="I122" s="44" t="s">
        <v>259</v>
      </c>
      <c r="J122" s="39">
        <v>745</v>
      </c>
      <c r="K122" s="39">
        <v>30</v>
      </c>
      <c r="L122" s="39">
        <v>23</v>
      </c>
      <c r="M122" s="39">
        <v>15</v>
      </c>
      <c r="N122" s="39">
        <v>25</v>
      </c>
      <c r="O122" s="39">
        <v>16</v>
      </c>
      <c r="P122" s="39" t="s">
        <v>260</v>
      </c>
      <c r="S122" s="40">
        <v>119</v>
      </c>
      <c r="T122" s="40">
        <v>147</v>
      </c>
      <c r="U122" s="40"/>
      <c r="V122" s="40">
        <v>119</v>
      </c>
      <c r="W122" s="40">
        <v>43</v>
      </c>
    </row>
    <row r="123" spans="1:23" ht="15.75" thickBot="1" x14ac:dyDescent="0.3">
      <c r="A123" s="45">
        <v>31</v>
      </c>
      <c r="B123" s="39" t="s">
        <v>1</v>
      </c>
      <c r="C123" s="39">
        <v>4417</v>
      </c>
      <c r="D123" s="39">
        <v>2677</v>
      </c>
      <c r="E123" s="39">
        <v>1840</v>
      </c>
      <c r="F123" s="39">
        <v>1132</v>
      </c>
      <c r="I123" s="45" t="s">
        <v>261</v>
      </c>
      <c r="J123" s="39">
        <v>1843</v>
      </c>
      <c r="K123" s="39">
        <v>30</v>
      </c>
      <c r="L123" s="39">
        <v>13</v>
      </c>
      <c r="M123" s="39">
        <v>115</v>
      </c>
      <c r="N123" s="39">
        <v>3</v>
      </c>
      <c r="O123" s="39">
        <v>116</v>
      </c>
      <c r="P123" s="39" t="s">
        <v>262</v>
      </c>
      <c r="S123" s="40">
        <v>120</v>
      </c>
      <c r="T123" s="40">
        <v>59</v>
      </c>
      <c r="U123" s="40"/>
      <c r="V123" s="40">
        <v>120</v>
      </c>
      <c r="W123" s="40">
        <v>78</v>
      </c>
    </row>
    <row r="124" spans="1:23" ht="15.75" thickBot="1" x14ac:dyDescent="0.3">
      <c r="A124" s="43">
        <v>31</v>
      </c>
      <c r="B124" s="39" t="s">
        <v>2</v>
      </c>
      <c r="C124" s="39">
        <v>3486</v>
      </c>
      <c r="D124" s="39">
        <v>2113</v>
      </c>
      <c r="E124" s="39">
        <v>1452</v>
      </c>
      <c r="F124" s="39">
        <v>894</v>
      </c>
      <c r="I124" s="43" t="s">
        <v>263</v>
      </c>
      <c r="J124" s="39">
        <v>1455</v>
      </c>
      <c r="K124" s="39">
        <v>28</v>
      </c>
      <c r="L124" s="39">
        <v>2</v>
      </c>
      <c r="M124" s="39">
        <v>46</v>
      </c>
      <c r="N124" s="39">
        <v>29</v>
      </c>
      <c r="O124" s="39">
        <v>47</v>
      </c>
      <c r="P124" s="39" t="s">
        <v>264</v>
      </c>
      <c r="S124" s="40">
        <v>121</v>
      </c>
      <c r="T124" s="40">
        <v>118</v>
      </c>
      <c r="U124" s="40"/>
      <c r="V124" s="40">
        <v>121</v>
      </c>
      <c r="W124" s="40">
        <v>212</v>
      </c>
    </row>
    <row r="125" spans="1:23" ht="15.75" thickBot="1" x14ac:dyDescent="0.3">
      <c r="A125" s="43">
        <v>31</v>
      </c>
      <c r="B125" s="39" t="s">
        <v>3</v>
      </c>
      <c r="C125" s="39">
        <v>2473</v>
      </c>
      <c r="D125" s="39">
        <v>1499</v>
      </c>
      <c r="E125" s="39">
        <v>1030</v>
      </c>
      <c r="F125" s="39">
        <v>634</v>
      </c>
      <c r="I125" s="43" t="s">
        <v>265</v>
      </c>
      <c r="J125" s="39">
        <v>1033</v>
      </c>
      <c r="K125" s="39">
        <v>30</v>
      </c>
      <c r="L125" s="39">
        <v>42</v>
      </c>
      <c r="M125" s="39">
        <v>24</v>
      </c>
      <c r="N125" s="39">
        <v>1</v>
      </c>
      <c r="O125" s="39">
        <v>25</v>
      </c>
      <c r="P125" s="39" t="s">
        <v>266</v>
      </c>
      <c r="S125" s="40">
        <v>122</v>
      </c>
      <c r="T125" s="40">
        <v>236</v>
      </c>
      <c r="U125" s="40"/>
      <c r="V125" s="40">
        <v>122</v>
      </c>
      <c r="W125" s="40">
        <v>229</v>
      </c>
    </row>
    <row r="126" spans="1:23" ht="15.75" thickBot="1" x14ac:dyDescent="0.3">
      <c r="A126" s="44">
        <v>31</v>
      </c>
      <c r="B126" s="39" t="s">
        <v>0</v>
      </c>
      <c r="C126" s="39">
        <v>1897</v>
      </c>
      <c r="D126" s="39">
        <v>1150</v>
      </c>
      <c r="E126" s="39">
        <v>790</v>
      </c>
      <c r="F126" s="39">
        <v>486</v>
      </c>
      <c r="I126" s="44" t="s">
        <v>267</v>
      </c>
      <c r="J126" s="39">
        <v>793</v>
      </c>
      <c r="K126" s="39">
        <v>30</v>
      </c>
      <c r="L126" s="39">
        <v>23</v>
      </c>
      <c r="M126" s="39">
        <v>15</v>
      </c>
      <c r="N126" s="39">
        <v>28</v>
      </c>
      <c r="O126" s="39">
        <v>16</v>
      </c>
      <c r="P126" s="39" t="s">
        <v>268</v>
      </c>
      <c r="S126" s="40">
        <v>123</v>
      </c>
      <c r="T126" s="40">
        <v>197</v>
      </c>
      <c r="U126" s="40"/>
      <c r="V126" s="40">
        <v>123</v>
      </c>
      <c r="W126" s="40">
        <v>172</v>
      </c>
    </row>
    <row r="127" spans="1:23" ht="15.75" thickBot="1" x14ac:dyDescent="0.3">
      <c r="A127" s="45">
        <v>32</v>
      </c>
      <c r="B127" s="39" t="s">
        <v>1</v>
      </c>
      <c r="C127" s="39">
        <v>4686</v>
      </c>
      <c r="D127" s="39">
        <v>2840</v>
      </c>
      <c r="E127" s="39">
        <v>1952</v>
      </c>
      <c r="F127" s="39">
        <v>1201</v>
      </c>
      <c r="I127" s="45" t="s">
        <v>269</v>
      </c>
      <c r="J127" s="39">
        <v>1955</v>
      </c>
      <c r="K127" s="39">
        <v>30</v>
      </c>
      <c r="L127" s="39">
        <v>17</v>
      </c>
      <c r="M127" s="39">
        <v>115</v>
      </c>
      <c r="N127" s="39"/>
      <c r="O127" s="39"/>
      <c r="P127" s="39" t="s">
        <v>270</v>
      </c>
      <c r="S127" s="40">
        <v>124</v>
      </c>
      <c r="T127" s="40">
        <v>151</v>
      </c>
      <c r="U127" s="40"/>
      <c r="V127" s="40">
        <v>124</v>
      </c>
      <c r="W127" s="40">
        <v>115</v>
      </c>
    </row>
    <row r="128" spans="1:23" ht="15.75" thickBot="1" x14ac:dyDescent="0.3">
      <c r="A128" s="43">
        <v>32</v>
      </c>
      <c r="B128" s="39" t="s">
        <v>2</v>
      </c>
      <c r="C128" s="39">
        <v>3693</v>
      </c>
      <c r="D128" s="39">
        <v>2238</v>
      </c>
      <c r="E128" s="39">
        <v>1538</v>
      </c>
      <c r="F128" s="39">
        <v>947</v>
      </c>
      <c r="I128" s="43" t="s">
        <v>271</v>
      </c>
      <c r="J128" s="39">
        <v>1541</v>
      </c>
      <c r="K128" s="39">
        <v>28</v>
      </c>
      <c r="L128" s="39">
        <v>10</v>
      </c>
      <c r="M128" s="39">
        <v>46</v>
      </c>
      <c r="N128" s="39">
        <v>23</v>
      </c>
      <c r="O128" s="39">
        <v>47</v>
      </c>
      <c r="P128" s="39" t="s">
        <v>272</v>
      </c>
      <c r="S128" s="40">
        <v>125</v>
      </c>
      <c r="T128" s="40">
        <v>51</v>
      </c>
      <c r="U128" s="40"/>
      <c r="V128" s="40">
        <v>125</v>
      </c>
      <c r="W128" s="40">
        <v>243</v>
      </c>
    </row>
    <row r="129" spans="1:23" ht="15.75" thickBot="1" x14ac:dyDescent="0.3">
      <c r="A129" s="43">
        <v>32</v>
      </c>
      <c r="B129" s="39" t="s">
        <v>3</v>
      </c>
      <c r="C129" s="39">
        <v>2670</v>
      </c>
      <c r="D129" s="39">
        <v>1618</v>
      </c>
      <c r="E129" s="39">
        <v>1112</v>
      </c>
      <c r="F129" s="39">
        <v>684</v>
      </c>
      <c r="I129" s="43" t="s">
        <v>273</v>
      </c>
      <c r="J129" s="39">
        <v>1115</v>
      </c>
      <c r="K129" s="39">
        <v>30</v>
      </c>
      <c r="L129" s="39">
        <v>10</v>
      </c>
      <c r="M129" s="39">
        <v>24</v>
      </c>
      <c r="N129" s="39">
        <v>35</v>
      </c>
      <c r="O129" s="39">
        <v>25</v>
      </c>
      <c r="P129" s="39" t="s">
        <v>274</v>
      </c>
      <c r="S129" s="40">
        <v>126</v>
      </c>
      <c r="T129" s="40">
        <v>102</v>
      </c>
      <c r="U129" s="40"/>
      <c r="V129" s="40">
        <v>126</v>
      </c>
      <c r="W129" s="40">
        <v>167</v>
      </c>
    </row>
    <row r="130" spans="1:23" ht="15.75" thickBot="1" x14ac:dyDescent="0.3">
      <c r="A130" s="44">
        <v>32</v>
      </c>
      <c r="B130" s="39" t="s">
        <v>0</v>
      </c>
      <c r="C130" s="39">
        <v>2022</v>
      </c>
      <c r="D130" s="39">
        <v>1226</v>
      </c>
      <c r="E130" s="39">
        <v>842</v>
      </c>
      <c r="F130" s="39">
        <v>518</v>
      </c>
      <c r="I130" s="44" t="s">
        <v>275</v>
      </c>
      <c r="J130" s="39">
        <v>845</v>
      </c>
      <c r="K130" s="39">
        <v>30</v>
      </c>
      <c r="L130" s="39">
        <v>19</v>
      </c>
      <c r="M130" s="39">
        <v>15</v>
      </c>
      <c r="N130" s="39">
        <v>35</v>
      </c>
      <c r="O130" s="39">
        <v>16</v>
      </c>
      <c r="P130" s="39" t="s">
        <v>276</v>
      </c>
      <c r="S130" s="40">
        <v>127</v>
      </c>
      <c r="T130" s="40">
        <v>204</v>
      </c>
      <c r="U130" s="40"/>
      <c r="V130" s="40">
        <v>127</v>
      </c>
      <c r="W130" s="40">
        <v>87</v>
      </c>
    </row>
    <row r="131" spans="1:23" ht="15.75" thickBot="1" x14ac:dyDescent="0.3">
      <c r="A131" s="45">
        <v>33</v>
      </c>
      <c r="B131" s="39" t="s">
        <v>1</v>
      </c>
      <c r="C131" s="39">
        <v>4965</v>
      </c>
      <c r="D131" s="39">
        <v>3009</v>
      </c>
      <c r="E131" s="39">
        <v>2068</v>
      </c>
      <c r="F131" s="39">
        <v>1273</v>
      </c>
      <c r="I131" s="45" t="s">
        <v>277</v>
      </c>
      <c r="J131" s="39">
        <v>2071</v>
      </c>
      <c r="K131" s="39">
        <v>30</v>
      </c>
      <c r="L131" s="39">
        <v>17</v>
      </c>
      <c r="M131" s="39">
        <v>115</v>
      </c>
      <c r="N131" s="39">
        <v>1</v>
      </c>
      <c r="O131" s="39">
        <v>116</v>
      </c>
      <c r="P131" s="39" t="s">
        <v>278</v>
      </c>
      <c r="S131" s="40">
        <v>128</v>
      </c>
      <c r="T131" s="40">
        <v>133</v>
      </c>
      <c r="U131" s="40"/>
      <c r="V131" s="40">
        <v>128</v>
      </c>
      <c r="W131" s="40">
        <v>7</v>
      </c>
    </row>
    <row r="132" spans="1:23" ht="15.75" thickBot="1" x14ac:dyDescent="0.3">
      <c r="A132" s="43">
        <v>33</v>
      </c>
      <c r="B132" s="39" t="s">
        <v>2</v>
      </c>
      <c r="C132" s="39">
        <v>3909</v>
      </c>
      <c r="D132" s="39">
        <v>2369</v>
      </c>
      <c r="E132" s="39">
        <v>1628</v>
      </c>
      <c r="F132" s="39">
        <v>1002</v>
      </c>
      <c r="I132" s="43" t="s">
        <v>279</v>
      </c>
      <c r="J132" s="39">
        <v>1631</v>
      </c>
      <c r="K132" s="39">
        <v>28</v>
      </c>
      <c r="L132" s="39">
        <v>14</v>
      </c>
      <c r="M132" s="39">
        <v>46</v>
      </c>
      <c r="N132" s="39">
        <v>21</v>
      </c>
      <c r="O132" s="39">
        <v>47</v>
      </c>
      <c r="P132" s="39" t="s">
        <v>280</v>
      </c>
      <c r="S132" s="40">
        <v>129</v>
      </c>
      <c r="T132" s="40">
        <v>23</v>
      </c>
      <c r="U132" s="40"/>
      <c r="V132" s="40">
        <v>129</v>
      </c>
      <c r="W132" s="40">
        <v>112</v>
      </c>
    </row>
    <row r="133" spans="1:23" ht="15.75" thickBot="1" x14ac:dyDescent="0.3">
      <c r="A133" s="43">
        <v>33</v>
      </c>
      <c r="B133" s="39" t="s">
        <v>3</v>
      </c>
      <c r="C133" s="39">
        <v>2805</v>
      </c>
      <c r="D133" s="39">
        <v>1700</v>
      </c>
      <c r="E133" s="39">
        <v>1168</v>
      </c>
      <c r="F133" s="39">
        <v>719</v>
      </c>
      <c r="I133" s="43" t="s">
        <v>281</v>
      </c>
      <c r="J133" s="39">
        <v>1171</v>
      </c>
      <c r="K133" s="39">
        <v>30</v>
      </c>
      <c r="L133" s="39">
        <v>29</v>
      </c>
      <c r="M133" s="39">
        <v>24</v>
      </c>
      <c r="N133" s="39">
        <v>19</v>
      </c>
      <c r="O133" s="39">
        <v>25</v>
      </c>
      <c r="P133" s="39" t="s">
        <v>282</v>
      </c>
      <c r="S133" s="40">
        <v>130</v>
      </c>
      <c r="T133" s="40">
        <v>46</v>
      </c>
      <c r="U133" s="40"/>
      <c r="V133" s="40">
        <v>130</v>
      </c>
      <c r="W133" s="40">
        <v>192</v>
      </c>
    </row>
    <row r="134" spans="1:23" ht="15.75" thickBot="1" x14ac:dyDescent="0.3">
      <c r="A134" s="44">
        <v>33</v>
      </c>
      <c r="B134" s="39" t="s">
        <v>0</v>
      </c>
      <c r="C134" s="39">
        <v>2157</v>
      </c>
      <c r="D134" s="39">
        <v>1307</v>
      </c>
      <c r="E134" s="39">
        <v>898</v>
      </c>
      <c r="F134" s="39">
        <v>553</v>
      </c>
      <c r="I134" s="44" t="s">
        <v>283</v>
      </c>
      <c r="J134" s="39">
        <v>901</v>
      </c>
      <c r="K134" s="39">
        <v>30</v>
      </c>
      <c r="L134" s="39">
        <v>11</v>
      </c>
      <c r="M134" s="39">
        <v>15</v>
      </c>
      <c r="N134" s="39">
        <v>46</v>
      </c>
      <c r="O134" s="39">
        <v>16</v>
      </c>
      <c r="P134" s="39" t="s">
        <v>284</v>
      </c>
      <c r="S134" s="40">
        <v>131</v>
      </c>
      <c r="T134" s="40">
        <v>92</v>
      </c>
      <c r="U134" s="40"/>
      <c r="V134" s="40">
        <v>131</v>
      </c>
      <c r="W134" s="40">
        <v>247</v>
      </c>
    </row>
    <row r="135" spans="1:23" ht="15.75" thickBot="1" x14ac:dyDescent="0.3">
      <c r="A135" s="45">
        <v>34</v>
      </c>
      <c r="B135" s="39" t="s">
        <v>1</v>
      </c>
      <c r="C135" s="39">
        <v>5253</v>
      </c>
      <c r="D135" s="39">
        <v>3183</v>
      </c>
      <c r="E135" s="39">
        <v>2188</v>
      </c>
      <c r="F135" s="39">
        <v>1347</v>
      </c>
      <c r="I135" s="45" t="s">
        <v>285</v>
      </c>
      <c r="J135" s="39">
        <v>2191</v>
      </c>
      <c r="K135" s="39">
        <v>30</v>
      </c>
      <c r="L135" s="39">
        <v>13</v>
      </c>
      <c r="M135" s="39">
        <v>115</v>
      </c>
      <c r="N135" s="39">
        <v>6</v>
      </c>
      <c r="O135" s="39">
        <v>116</v>
      </c>
      <c r="P135" s="39" t="s">
        <v>286</v>
      </c>
      <c r="S135" s="40">
        <v>132</v>
      </c>
      <c r="T135" s="40">
        <v>184</v>
      </c>
      <c r="U135" s="40"/>
      <c r="V135" s="40">
        <v>132</v>
      </c>
      <c r="W135" s="40">
        <v>140</v>
      </c>
    </row>
    <row r="136" spans="1:23" ht="15.75" thickBot="1" x14ac:dyDescent="0.3">
      <c r="A136" s="43">
        <v>34</v>
      </c>
      <c r="B136" s="39" t="s">
        <v>2</v>
      </c>
      <c r="C136" s="39">
        <v>4134</v>
      </c>
      <c r="D136" s="39">
        <v>2506</v>
      </c>
      <c r="E136" s="39">
        <v>1722</v>
      </c>
      <c r="F136" s="39">
        <v>1060</v>
      </c>
      <c r="I136" s="43" t="s">
        <v>287</v>
      </c>
      <c r="J136" s="39">
        <v>1725</v>
      </c>
      <c r="K136" s="39">
        <v>28</v>
      </c>
      <c r="L136" s="39">
        <v>14</v>
      </c>
      <c r="M136" s="39">
        <v>46</v>
      </c>
      <c r="N136" s="39">
        <v>23</v>
      </c>
      <c r="O136" s="39">
        <v>47</v>
      </c>
      <c r="P136" s="39" t="s">
        <v>288</v>
      </c>
      <c r="S136" s="40">
        <v>133</v>
      </c>
      <c r="T136" s="40">
        <v>109</v>
      </c>
      <c r="U136" s="40"/>
      <c r="V136" s="40">
        <v>133</v>
      </c>
      <c r="W136" s="40">
        <v>128</v>
      </c>
    </row>
    <row r="137" spans="1:23" ht="15.75" thickBot="1" x14ac:dyDescent="0.3">
      <c r="A137" s="43">
        <v>34</v>
      </c>
      <c r="B137" s="39" t="s">
        <v>3</v>
      </c>
      <c r="C137" s="39">
        <v>2949</v>
      </c>
      <c r="D137" s="39">
        <v>1787</v>
      </c>
      <c r="E137" s="39">
        <v>1228</v>
      </c>
      <c r="F137" s="39">
        <v>756</v>
      </c>
      <c r="I137" s="43" t="s">
        <v>289</v>
      </c>
      <c r="J137" s="39">
        <v>1231</v>
      </c>
      <c r="K137" s="39">
        <v>30</v>
      </c>
      <c r="L137" s="39">
        <v>44</v>
      </c>
      <c r="M137" s="39">
        <v>24</v>
      </c>
      <c r="N137" s="39">
        <v>7</v>
      </c>
      <c r="O137" s="39">
        <v>25</v>
      </c>
      <c r="P137" s="39" t="s">
        <v>290</v>
      </c>
      <c r="S137" s="40">
        <v>134</v>
      </c>
      <c r="T137" s="40">
        <v>218</v>
      </c>
      <c r="U137" s="40"/>
      <c r="V137" s="40">
        <v>134</v>
      </c>
      <c r="W137" s="40">
        <v>99</v>
      </c>
    </row>
    <row r="138" spans="1:23" ht="15.75" thickBot="1" x14ac:dyDescent="0.3">
      <c r="A138" s="44">
        <v>34</v>
      </c>
      <c r="B138" s="39" t="s">
        <v>0</v>
      </c>
      <c r="C138" s="39">
        <v>2301</v>
      </c>
      <c r="D138" s="39">
        <v>1394</v>
      </c>
      <c r="E138" s="39">
        <v>958</v>
      </c>
      <c r="F138" s="39">
        <v>590</v>
      </c>
      <c r="I138" s="44" t="s">
        <v>291</v>
      </c>
      <c r="J138" s="39">
        <v>961</v>
      </c>
      <c r="K138" s="39">
        <v>30</v>
      </c>
      <c r="L138" s="39">
        <v>59</v>
      </c>
      <c r="M138" s="39">
        <v>16</v>
      </c>
      <c r="N138" s="39">
        <v>1</v>
      </c>
      <c r="O138" s="39">
        <v>17</v>
      </c>
      <c r="P138" s="39" t="s">
        <v>292</v>
      </c>
      <c r="S138" s="40">
        <v>135</v>
      </c>
      <c r="T138" s="40">
        <v>169</v>
      </c>
      <c r="U138" s="40"/>
      <c r="V138" s="40">
        <v>135</v>
      </c>
      <c r="W138" s="40">
        <v>13</v>
      </c>
    </row>
    <row r="139" spans="1:23" ht="15.75" thickBot="1" x14ac:dyDescent="0.3">
      <c r="A139" s="45">
        <v>35</v>
      </c>
      <c r="B139" s="39" t="s">
        <v>1</v>
      </c>
      <c r="C139" s="39">
        <v>5529</v>
      </c>
      <c r="D139" s="39">
        <v>3351</v>
      </c>
      <c r="E139" s="39">
        <v>2303</v>
      </c>
      <c r="F139" s="39">
        <v>1417</v>
      </c>
      <c r="I139" s="45" t="s">
        <v>293</v>
      </c>
      <c r="J139" s="39">
        <v>2306</v>
      </c>
      <c r="K139" s="39">
        <v>30</v>
      </c>
      <c r="L139" s="39">
        <v>12</v>
      </c>
      <c r="M139" s="39">
        <v>121</v>
      </c>
      <c r="N139" s="39">
        <v>7</v>
      </c>
      <c r="O139" s="39">
        <v>122</v>
      </c>
      <c r="P139" s="39" t="s">
        <v>294</v>
      </c>
      <c r="S139" s="40">
        <v>136</v>
      </c>
      <c r="T139" s="40">
        <v>79</v>
      </c>
      <c r="U139" s="40"/>
      <c r="V139" s="40">
        <v>136</v>
      </c>
      <c r="W139" s="40">
        <v>103</v>
      </c>
    </row>
    <row r="140" spans="1:23" ht="15.75" thickBot="1" x14ac:dyDescent="0.3">
      <c r="A140" s="43">
        <v>35</v>
      </c>
      <c r="B140" s="39" t="s">
        <v>2</v>
      </c>
      <c r="C140" s="39">
        <v>4343</v>
      </c>
      <c r="D140" s="39">
        <v>2632</v>
      </c>
      <c r="E140" s="39">
        <v>1809</v>
      </c>
      <c r="F140" s="39">
        <v>1113</v>
      </c>
      <c r="I140" s="43" t="s">
        <v>295</v>
      </c>
      <c r="J140" s="39">
        <v>1812</v>
      </c>
      <c r="K140" s="39">
        <v>28</v>
      </c>
      <c r="L140" s="39">
        <v>12</v>
      </c>
      <c r="M140" s="39">
        <v>47</v>
      </c>
      <c r="N140" s="39">
        <v>26</v>
      </c>
      <c r="O140" s="39">
        <v>48</v>
      </c>
      <c r="P140" s="39" t="s">
        <v>296</v>
      </c>
      <c r="S140" s="40">
        <v>137</v>
      </c>
      <c r="T140" s="40">
        <v>158</v>
      </c>
      <c r="U140" s="40"/>
      <c r="V140" s="40">
        <v>137</v>
      </c>
      <c r="W140" s="40">
        <v>74</v>
      </c>
    </row>
    <row r="141" spans="1:23" ht="15.75" thickBot="1" x14ac:dyDescent="0.3">
      <c r="A141" s="43">
        <v>35</v>
      </c>
      <c r="B141" s="39" t="s">
        <v>3</v>
      </c>
      <c r="C141" s="39">
        <v>3081</v>
      </c>
      <c r="D141" s="39">
        <v>1867</v>
      </c>
      <c r="E141" s="39">
        <v>1283</v>
      </c>
      <c r="F141" s="39">
        <v>790</v>
      </c>
      <c r="I141" s="43" t="s">
        <v>297</v>
      </c>
      <c r="J141" s="39">
        <v>1286</v>
      </c>
      <c r="K141" s="39">
        <v>30</v>
      </c>
      <c r="L141" s="39">
        <v>39</v>
      </c>
      <c r="M141" s="39">
        <v>24</v>
      </c>
      <c r="N141" s="39">
        <v>14</v>
      </c>
      <c r="O141" s="39">
        <v>25</v>
      </c>
      <c r="P141" s="39" t="s">
        <v>298</v>
      </c>
      <c r="S141" s="40">
        <v>138</v>
      </c>
      <c r="T141" s="40">
        <v>33</v>
      </c>
      <c r="U141" s="40"/>
      <c r="V141" s="40">
        <v>138</v>
      </c>
      <c r="W141" s="40">
        <v>222</v>
      </c>
    </row>
    <row r="142" spans="1:23" ht="15.75" thickBot="1" x14ac:dyDescent="0.3">
      <c r="A142" s="44">
        <v>35</v>
      </c>
      <c r="B142" s="39" t="s">
        <v>0</v>
      </c>
      <c r="C142" s="39">
        <v>2361</v>
      </c>
      <c r="D142" s="39">
        <v>1431</v>
      </c>
      <c r="E142" s="39">
        <v>983</v>
      </c>
      <c r="F142" s="39">
        <v>605</v>
      </c>
      <c r="I142" s="44" t="s">
        <v>299</v>
      </c>
      <c r="J142" s="39">
        <v>986</v>
      </c>
      <c r="K142" s="39">
        <v>30</v>
      </c>
      <c r="L142" s="39">
        <v>22</v>
      </c>
      <c r="M142" s="39">
        <v>15</v>
      </c>
      <c r="N142" s="39">
        <v>41</v>
      </c>
      <c r="O142" s="39">
        <v>16</v>
      </c>
      <c r="P142" s="39" t="s">
        <v>300</v>
      </c>
      <c r="S142" s="40">
        <v>139</v>
      </c>
      <c r="T142" s="40">
        <v>66</v>
      </c>
      <c r="U142" s="40"/>
      <c r="V142" s="40">
        <v>139</v>
      </c>
      <c r="W142" s="40">
        <v>237</v>
      </c>
    </row>
    <row r="143" spans="1:23" ht="15.75" thickBot="1" x14ac:dyDescent="0.3">
      <c r="A143" s="45">
        <v>36</v>
      </c>
      <c r="B143" s="39" t="s">
        <v>1</v>
      </c>
      <c r="C143" s="39">
        <v>5836</v>
      </c>
      <c r="D143" s="39">
        <v>3537</v>
      </c>
      <c r="E143" s="39">
        <v>2431</v>
      </c>
      <c r="F143" s="39">
        <v>1496</v>
      </c>
      <c r="I143" s="45" t="s">
        <v>301</v>
      </c>
      <c r="J143" s="39">
        <v>2434</v>
      </c>
      <c r="K143" s="39">
        <v>30</v>
      </c>
      <c r="L143" s="39">
        <v>6</v>
      </c>
      <c r="M143" s="39">
        <v>121</v>
      </c>
      <c r="N143" s="39">
        <v>14</v>
      </c>
      <c r="O143" s="39">
        <v>122</v>
      </c>
      <c r="P143" s="39" t="s">
        <v>302</v>
      </c>
      <c r="S143" s="40">
        <v>140</v>
      </c>
      <c r="T143" s="40">
        <v>132</v>
      </c>
      <c r="U143" s="40"/>
      <c r="V143" s="40">
        <v>140</v>
      </c>
      <c r="W143" s="40">
        <v>49</v>
      </c>
    </row>
    <row r="144" spans="1:23" ht="15.75" thickBot="1" x14ac:dyDescent="0.3">
      <c r="A144" s="43">
        <v>36</v>
      </c>
      <c r="B144" s="39" t="s">
        <v>2</v>
      </c>
      <c r="C144" s="39">
        <v>4588</v>
      </c>
      <c r="D144" s="39">
        <v>2780</v>
      </c>
      <c r="E144" s="39">
        <v>1911</v>
      </c>
      <c r="F144" s="39">
        <v>1176</v>
      </c>
      <c r="I144" s="43" t="s">
        <v>303</v>
      </c>
      <c r="J144" s="39">
        <v>1914</v>
      </c>
      <c r="K144" s="39">
        <v>28</v>
      </c>
      <c r="L144" s="39">
        <v>6</v>
      </c>
      <c r="M144" s="39">
        <v>47</v>
      </c>
      <c r="N144" s="39">
        <v>34</v>
      </c>
      <c r="O144" s="39">
        <v>48</v>
      </c>
      <c r="P144" s="39" t="s">
        <v>304</v>
      </c>
      <c r="S144" s="40">
        <v>141</v>
      </c>
      <c r="T144" s="40">
        <v>21</v>
      </c>
      <c r="U144" s="40"/>
      <c r="V144" s="40">
        <v>141</v>
      </c>
      <c r="W144" s="40">
        <v>197</v>
      </c>
    </row>
    <row r="145" spans="1:23" ht="15.75" thickBot="1" x14ac:dyDescent="0.3">
      <c r="A145" s="43">
        <v>36</v>
      </c>
      <c r="B145" s="39" t="s">
        <v>3</v>
      </c>
      <c r="C145" s="39">
        <v>3244</v>
      </c>
      <c r="D145" s="39">
        <v>1966</v>
      </c>
      <c r="E145" s="39">
        <v>1351</v>
      </c>
      <c r="F145" s="39">
        <v>832</v>
      </c>
      <c r="I145" s="43" t="s">
        <v>305</v>
      </c>
      <c r="J145" s="39">
        <v>1354</v>
      </c>
      <c r="K145" s="39">
        <v>30</v>
      </c>
      <c r="L145" s="39">
        <v>46</v>
      </c>
      <c r="M145" s="39">
        <v>24</v>
      </c>
      <c r="N145" s="39">
        <v>10</v>
      </c>
      <c r="O145" s="39">
        <v>25</v>
      </c>
      <c r="P145" s="39" t="s">
        <v>306</v>
      </c>
      <c r="S145" s="40">
        <v>142</v>
      </c>
      <c r="T145" s="40">
        <v>42</v>
      </c>
      <c r="U145" s="40"/>
      <c r="V145" s="40">
        <v>142</v>
      </c>
      <c r="W145" s="40">
        <v>254</v>
      </c>
    </row>
    <row r="146" spans="1:23" ht="15.75" thickBot="1" x14ac:dyDescent="0.3">
      <c r="A146" s="44">
        <v>36</v>
      </c>
      <c r="B146" s="39" t="s">
        <v>0</v>
      </c>
      <c r="C146" s="39">
        <v>2524</v>
      </c>
      <c r="D146" s="39">
        <v>1530</v>
      </c>
      <c r="E146" s="39">
        <v>1051</v>
      </c>
      <c r="F146" s="39">
        <v>647</v>
      </c>
      <c r="I146" s="44" t="s">
        <v>307</v>
      </c>
      <c r="J146" s="39">
        <v>1054</v>
      </c>
      <c r="K146" s="39">
        <v>30</v>
      </c>
      <c r="L146" s="39">
        <v>2</v>
      </c>
      <c r="M146" s="39">
        <v>15</v>
      </c>
      <c r="N146" s="39">
        <v>64</v>
      </c>
      <c r="O146" s="39">
        <v>16</v>
      </c>
      <c r="P146" s="39" t="s">
        <v>308</v>
      </c>
      <c r="S146" s="40">
        <v>143</v>
      </c>
      <c r="T146" s="40">
        <v>84</v>
      </c>
      <c r="U146" s="40"/>
      <c r="V146" s="40">
        <v>143</v>
      </c>
      <c r="W146" s="40">
        <v>24</v>
      </c>
    </row>
    <row r="147" spans="1:23" ht="15.75" thickBot="1" x14ac:dyDescent="0.3">
      <c r="A147" s="45">
        <v>37</v>
      </c>
      <c r="B147" s="39" t="s">
        <v>1</v>
      </c>
      <c r="C147" s="39">
        <v>6153</v>
      </c>
      <c r="D147" s="39">
        <v>3729</v>
      </c>
      <c r="E147" s="39">
        <v>2563</v>
      </c>
      <c r="F147" s="39">
        <v>1577</v>
      </c>
      <c r="I147" s="45" t="s">
        <v>309</v>
      </c>
      <c r="J147" s="39">
        <v>2566</v>
      </c>
      <c r="K147" s="39">
        <v>30</v>
      </c>
      <c r="L147" s="39">
        <v>17</v>
      </c>
      <c r="M147" s="39">
        <v>122</v>
      </c>
      <c r="N147" s="39">
        <v>4</v>
      </c>
      <c r="O147" s="39">
        <v>123</v>
      </c>
      <c r="P147" s="39" t="s">
        <v>310</v>
      </c>
      <c r="S147" s="40">
        <v>144</v>
      </c>
      <c r="T147" s="40">
        <v>168</v>
      </c>
      <c r="U147" s="40"/>
      <c r="V147" s="40">
        <v>144</v>
      </c>
      <c r="W147" s="40">
        <v>227</v>
      </c>
    </row>
    <row r="148" spans="1:23" ht="15.75" thickBot="1" x14ac:dyDescent="0.3">
      <c r="A148" s="43">
        <v>37</v>
      </c>
      <c r="B148" s="39" t="s">
        <v>2</v>
      </c>
      <c r="C148" s="39">
        <v>4775</v>
      </c>
      <c r="D148" s="39">
        <v>2894</v>
      </c>
      <c r="E148" s="39">
        <v>1989</v>
      </c>
      <c r="F148" s="39">
        <v>1224</v>
      </c>
      <c r="I148" s="43" t="s">
        <v>311</v>
      </c>
      <c r="J148" s="39">
        <v>1992</v>
      </c>
      <c r="K148" s="39">
        <v>28</v>
      </c>
      <c r="L148" s="39">
        <v>29</v>
      </c>
      <c r="M148" s="39">
        <v>46</v>
      </c>
      <c r="N148" s="39">
        <v>14</v>
      </c>
      <c r="O148" s="39">
        <v>47</v>
      </c>
      <c r="P148" s="39" t="s">
        <v>312</v>
      </c>
      <c r="S148" s="40">
        <v>145</v>
      </c>
      <c r="T148" s="40">
        <v>77</v>
      </c>
      <c r="U148" s="40"/>
      <c r="V148" s="40">
        <v>145</v>
      </c>
      <c r="W148" s="40">
        <v>165</v>
      </c>
    </row>
    <row r="149" spans="1:23" ht="15.75" thickBot="1" x14ac:dyDescent="0.3">
      <c r="A149" s="43">
        <v>37</v>
      </c>
      <c r="B149" s="39" t="s">
        <v>3</v>
      </c>
      <c r="C149" s="39">
        <v>3417</v>
      </c>
      <c r="D149" s="39">
        <v>2071</v>
      </c>
      <c r="E149" s="39">
        <v>1423</v>
      </c>
      <c r="F149" s="39">
        <v>876</v>
      </c>
      <c r="I149" s="43" t="s">
        <v>313</v>
      </c>
      <c r="J149" s="39">
        <v>1426</v>
      </c>
      <c r="K149" s="39">
        <v>30</v>
      </c>
      <c r="L149" s="39">
        <v>49</v>
      </c>
      <c r="M149" s="39">
        <v>24</v>
      </c>
      <c r="N149" s="39">
        <v>10</v>
      </c>
      <c r="O149" s="39">
        <v>25</v>
      </c>
      <c r="P149" s="39" t="s">
        <v>314</v>
      </c>
      <c r="S149" s="40">
        <v>146</v>
      </c>
      <c r="T149" s="40">
        <v>154</v>
      </c>
      <c r="U149" s="40"/>
      <c r="V149" s="40">
        <v>146</v>
      </c>
      <c r="W149" s="40">
        <v>153</v>
      </c>
    </row>
    <row r="150" spans="1:23" ht="15.75" thickBot="1" x14ac:dyDescent="0.3">
      <c r="A150" s="44">
        <v>37</v>
      </c>
      <c r="B150" s="39" t="s">
        <v>0</v>
      </c>
      <c r="C150" s="39">
        <v>2625</v>
      </c>
      <c r="D150" s="39">
        <v>1591</v>
      </c>
      <c r="E150" s="39">
        <v>1093</v>
      </c>
      <c r="F150" s="39">
        <v>673</v>
      </c>
      <c r="I150" s="44" t="s">
        <v>315</v>
      </c>
      <c r="J150" s="39">
        <v>1096</v>
      </c>
      <c r="K150" s="39">
        <v>30</v>
      </c>
      <c r="L150" s="39">
        <v>24</v>
      </c>
      <c r="M150" s="39">
        <v>15</v>
      </c>
      <c r="N150" s="39">
        <v>46</v>
      </c>
      <c r="O150" s="39">
        <v>16</v>
      </c>
      <c r="P150" s="39" t="s">
        <v>316</v>
      </c>
      <c r="S150" s="40">
        <v>147</v>
      </c>
      <c r="T150" s="40">
        <v>41</v>
      </c>
      <c r="U150" s="40"/>
      <c r="V150" s="40">
        <v>147</v>
      </c>
      <c r="W150" s="40">
        <v>119</v>
      </c>
    </row>
    <row r="151" spans="1:23" ht="15.75" thickBot="1" x14ac:dyDescent="0.3">
      <c r="A151" s="45">
        <v>38</v>
      </c>
      <c r="B151" s="39" t="s">
        <v>1</v>
      </c>
      <c r="C151" s="39">
        <v>6479</v>
      </c>
      <c r="D151" s="39">
        <v>3927</v>
      </c>
      <c r="E151" s="39">
        <v>2699</v>
      </c>
      <c r="F151" s="39">
        <v>1661</v>
      </c>
      <c r="I151" s="45" t="s">
        <v>317</v>
      </c>
      <c r="J151" s="39">
        <v>2702</v>
      </c>
      <c r="K151" s="39">
        <v>30</v>
      </c>
      <c r="L151" s="39">
        <v>4</v>
      </c>
      <c r="M151" s="39">
        <v>122</v>
      </c>
      <c r="N151" s="39">
        <v>18</v>
      </c>
      <c r="O151" s="39">
        <v>123</v>
      </c>
      <c r="P151" s="39" t="s">
        <v>318</v>
      </c>
      <c r="S151" s="40">
        <v>148</v>
      </c>
      <c r="T151" s="40">
        <v>82</v>
      </c>
      <c r="U151" s="40"/>
      <c r="V151" s="40">
        <v>148</v>
      </c>
      <c r="W151" s="40">
        <v>38</v>
      </c>
    </row>
    <row r="152" spans="1:23" ht="15.75" thickBot="1" x14ac:dyDescent="0.3">
      <c r="A152" s="43">
        <v>38</v>
      </c>
      <c r="B152" s="39" t="s">
        <v>2</v>
      </c>
      <c r="C152" s="39">
        <v>5039</v>
      </c>
      <c r="D152" s="39">
        <v>3054</v>
      </c>
      <c r="E152" s="39">
        <v>2099</v>
      </c>
      <c r="F152" s="39">
        <v>1292</v>
      </c>
      <c r="I152" s="43" t="s">
        <v>319</v>
      </c>
      <c r="J152" s="39">
        <v>2102</v>
      </c>
      <c r="K152" s="39">
        <v>28</v>
      </c>
      <c r="L152" s="39">
        <v>13</v>
      </c>
      <c r="M152" s="39">
        <v>46</v>
      </c>
      <c r="N152" s="39">
        <v>32</v>
      </c>
      <c r="O152" s="39">
        <v>47</v>
      </c>
      <c r="P152" s="39" t="s">
        <v>320</v>
      </c>
      <c r="S152" s="40">
        <v>149</v>
      </c>
      <c r="T152" s="40">
        <v>164</v>
      </c>
      <c r="U152" s="40"/>
      <c r="V152" s="40">
        <v>149</v>
      </c>
      <c r="W152" s="40">
        <v>184</v>
      </c>
    </row>
    <row r="153" spans="1:23" ht="15.75" thickBot="1" x14ac:dyDescent="0.3">
      <c r="A153" s="43">
        <v>38</v>
      </c>
      <c r="B153" s="39" t="s">
        <v>3</v>
      </c>
      <c r="C153" s="39">
        <v>3599</v>
      </c>
      <c r="D153" s="39">
        <v>2181</v>
      </c>
      <c r="E153" s="39">
        <v>1499</v>
      </c>
      <c r="F153" s="39">
        <v>923</v>
      </c>
      <c r="I153" s="43" t="s">
        <v>321</v>
      </c>
      <c r="J153" s="39">
        <v>1502</v>
      </c>
      <c r="K153" s="39">
        <v>30</v>
      </c>
      <c r="L153" s="39">
        <v>48</v>
      </c>
      <c r="M153" s="39">
        <v>24</v>
      </c>
      <c r="N153" s="39">
        <v>14</v>
      </c>
      <c r="O153" s="39">
        <v>25</v>
      </c>
      <c r="P153" s="39" t="s">
        <v>322</v>
      </c>
      <c r="S153" s="40">
        <v>150</v>
      </c>
      <c r="T153" s="40">
        <v>85</v>
      </c>
      <c r="U153" s="40"/>
      <c r="V153" s="40">
        <v>150</v>
      </c>
      <c r="W153" s="40">
        <v>180</v>
      </c>
    </row>
    <row r="154" spans="1:23" ht="15.75" thickBot="1" x14ac:dyDescent="0.3">
      <c r="A154" s="44">
        <v>38</v>
      </c>
      <c r="B154" s="39" t="s">
        <v>0</v>
      </c>
      <c r="C154" s="39">
        <v>2735</v>
      </c>
      <c r="D154" s="39">
        <v>1658</v>
      </c>
      <c r="E154" s="39">
        <v>1139</v>
      </c>
      <c r="F154" s="39">
        <v>701</v>
      </c>
      <c r="I154" s="44" t="s">
        <v>323</v>
      </c>
      <c r="J154" s="39">
        <v>1142</v>
      </c>
      <c r="K154" s="39">
        <v>30</v>
      </c>
      <c r="L154" s="39">
        <v>42</v>
      </c>
      <c r="M154" s="39">
        <v>15</v>
      </c>
      <c r="N154" s="39">
        <v>32</v>
      </c>
      <c r="O154" s="39">
        <v>16</v>
      </c>
      <c r="P154" s="39" t="s">
        <v>324</v>
      </c>
      <c r="S154" s="40">
        <v>151</v>
      </c>
      <c r="T154" s="40">
        <v>170</v>
      </c>
      <c r="U154" s="40"/>
      <c r="V154" s="40">
        <v>151</v>
      </c>
      <c r="W154" s="40">
        <v>124</v>
      </c>
    </row>
    <row r="155" spans="1:23" ht="15.75" thickBot="1" x14ac:dyDescent="0.3">
      <c r="A155" s="45">
        <v>39</v>
      </c>
      <c r="B155" s="39" t="s">
        <v>1</v>
      </c>
      <c r="C155" s="39">
        <v>6743</v>
      </c>
      <c r="D155" s="39">
        <v>4087</v>
      </c>
      <c r="E155" s="39">
        <v>2809</v>
      </c>
      <c r="F155" s="39">
        <v>1729</v>
      </c>
      <c r="I155" s="45" t="s">
        <v>325</v>
      </c>
      <c r="J155" s="39">
        <v>2812</v>
      </c>
      <c r="K155" s="39">
        <v>30</v>
      </c>
      <c r="L155" s="39">
        <v>20</v>
      </c>
      <c r="M155" s="39">
        <v>117</v>
      </c>
      <c r="N155" s="39">
        <v>4</v>
      </c>
      <c r="O155" s="39">
        <v>118</v>
      </c>
      <c r="P155" s="39" t="s">
        <v>326</v>
      </c>
      <c r="S155" s="40">
        <v>152</v>
      </c>
      <c r="T155" s="40">
        <v>73</v>
      </c>
      <c r="U155" s="40"/>
      <c r="V155" s="40">
        <v>152</v>
      </c>
      <c r="W155" s="40">
        <v>17</v>
      </c>
    </row>
    <row r="156" spans="1:23" ht="15.75" thickBot="1" x14ac:dyDescent="0.3">
      <c r="A156" s="43">
        <v>39</v>
      </c>
      <c r="B156" s="39" t="s">
        <v>2</v>
      </c>
      <c r="C156" s="39">
        <v>5313</v>
      </c>
      <c r="D156" s="39">
        <v>3220</v>
      </c>
      <c r="E156" s="39">
        <v>2213</v>
      </c>
      <c r="F156" s="39">
        <v>1362</v>
      </c>
      <c r="I156" s="43" t="s">
        <v>327</v>
      </c>
      <c r="J156" s="39">
        <v>2216</v>
      </c>
      <c r="K156" s="39">
        <v>28</v>
      </c>
      <c r="L156" s="39">
        <v>40</v>
      </c>
      <c r="M156" s="39">
        <v>47</v>
      </c>
      <c r="N156" s="39">
        <v>7</v>
      </c>
      <c r="O156" s="39">
        <v>48</v>
      </c>
      <c r="P156" s="39" t="s">
        <v>328</v>
      </c>
      <c r="S156" s="40">
        <v>153</v>
      </c>
      <c r="T156" s="40">
        <v>146</v>
      </c>
      <c r="U156" s="40"/>
      <c r="V156" s="40">
        <v>153</v>
      </c>
      <c r="W156" s="40">
        <v>68</v>
      </c>
    </row>
    <row r="157" spans="1:23" ht="15.75" thickBot="1" x14ac:dyDescent="0.3">
      <c r="A157" s="43">
        <v>39</v>
      </c>
      <c r="B157" s="39" t="s">
        <v>3</v>
      </c>
      <c r="C157" s="39">
        <v>3791</v>
      </c>
      <c r="D157" s="39">
        <v>2298</v>
      </c>
      <c r="E157" s="39">
        <v>1579</v>
      </c>
      <c r="F157" s="39">
        <v>972</v>
      </c>
      <c r="I157" s="43" t="s">
        <v>329</v>
      </c>
      <c r="J157" s="39">
        <v>1582</v>
      </c>
      <c r="K157" s="39">
        <v>30</v>
      </c>
      <c r="L157" s="39">
        <v>43</v>
      </c>
      <c r="M157" s="39">
        <v>24</v>
      </c>
      <c r="N157" s="39">
        <v>22</v>
      </c>
      <c r="O157" s="39">
        <v>25</v>
      </c>
      <c r="P157" s="39" t="s">
        <v>330</v>
      </c>
      <c r="S157" s="40">
        <v>154</v>
      </c>
      <c r="T157" s="40">
        <v>57</v>
      </c>
      <c r="U157" s="40"/>
      <c r="V157" s="40">
        <v>154</v>
      </c>
      <c r="W157" s="40">
        <v>146</v>
      </c>
    </row>
    <row r="158" spans="1:23" ht="15.75" thickBot="1" x14ac:dyDescent="0.3">
      <c r="A158" s="44">
        <v>39</v>
      </c>
      <c r="B158" s="39" t="s">
        <v>0</v>
      </c>
      <c r="C158" s="39">
        <v>2927</v>
      </c>
      <c r="D158" s="39">
        <v>1774</v>
      </c>
      <c r="E158" s="39">
        <v>1219</v>
      </c>
      <c r="F158" s="39">
        <v>750</v>
      </c>
      <c r="I158" s="44" t="s">
        <v>331</v>
      </c>
      <c r="J158" s="39">
        <v>1222</v>
      </c>
      <c r="K158" s="39">
        <v>30</v>
      </c>
      <c r="L158" s="39">
        <v>10</v>
      </c>
      <c r="M158" s="39">
        <v>15</v>
      </c>
      <c r="N158" s="39">
        <v>67</v>
      </c>
      <c r="O158" s="39">
        <v>16</v>
      </c>
      <c r="P158" s="39" t="s">
        <v>332</v>
      </c>
      <c r="S158" s="40">
        <v>155</v>
      </c>
      <c r="T158" s="40">
        <v>114</v>
      </c>
      <c r="U158" s="40"/>
      <c r="V158" s="40">
        <v>155</v>
      </c>
      <c r="W158" s="40">
        <v>217</v>
      </c>
    </row>
    <row r="159" spans="1:23" ht="15.75" thickBot="1" x14ac:dyDescent="0.3">
      <c r="A159" s="45">
        <v>40</v>
      </c>
      <c r="B159" s="39" t="s">
        <v>1</v>
      </c>
      <c r="C159" s="39">
        <v>7089</v>
      </c>
      <c r="D159" s="39">
        <v>4296</v>
      </c>
      <c r="E159" s="39">
        <v>2953</v>
      </c>
      <c r="F159" s="39">
        <v>1817</v>
      </c>
      <c r="I159" s="45" t="s">
        <v>333</v>
      </c>
      <c r="J159" s="39">
        <v>2956</v>
      </c>
      <c r="K159" s="39">
        <v>30</v>
      </c>
      <c r="L159" s="39">
        <v>19</v>
      </c>
      <c r="M159" s="39">
        <v>118</v>
      </c>
      <c r="N159" s="39">
        <v>6</v>
      </c>
      <c r="O159" s="39">
        <v>119</v>
      </c>
      <c r="P159" s="39" t="s">
        <v>334</v>
      </c>
      <c r="S159" s="40">
        <v>156</v>
      </c>
      <c r="T159" s="40">
        <v>228</v>
      </c>
      <c r="U159" s="40"/>
      <c r="V159" s="40">
        <v>156</v>
      </c>
      <c r="W159" s="40">
        <v>35</v>
      </c>
    </row>
    <row r="160" spans="1:23" ht="15.75" thickBot="1" x14ac:dyDescent="0.3">
      <c r="A160" s="43">
        <v>40</v>
      </c>
      <c r="B160" s="39" t="s">
        <v>2</v>
      </c>
      <c r="C160" s="39">
        <v>5596</v>
      </c>
      <c r="D160" s="39">
        <v>3391</v>
      </c>
      <c r="E160" s="39">
        <v>2331</v>
      </c>
      <c r="F160" s="39">
        <v>1435</v>
      </c>
      <c r="I160" s="43" t="s">
        <v>335</v>
      </c>
      <c r="J160" s="39">
        <v>2334</v>
      </c>
      <c r="K160" s="39">
        <v>28</v>
      </c>
      <c r="L160" s="39">
        <v>18</v>
      </c>
      <c r="M160" s="39">
        <v>47</v>
      </c>
      <c r="N160" s="39">
        <v>31</v>
      </c>
      <c r="O160" s="39">
        <v>48</v>
      </c>
      <c r="P160" s="39" t="s">
        <v>336</v>
      </c>
      <c r="S160" s="40">
        <v>157</v>
      </c>
      <c r="T160" s="40">
        <v>213</v>
      </c>
      <c r="U160" s="40"/>
      <c r="V160" s="40">
        <v>157</v>
      </c>
      <c r="W160" s="40">
        <v>32</v>
      </c>
    </row>
    <row r="161" spans="1:23" ht="15.75" thickBot="1" x14ac:dyDescent="0.3">
      <c r="A161" s="43">
        <v>40</v>
      </c>
      <c r="B161" s="39" t="s">
        <v>3</v>
      </c>
      <c r="C161" s="39">
        <v>3993</v>
      </c>
      <c r="D161" s="39">
        <v>2420</v>
      </c>
      <c r="E161" s="39">
        <v>1663</v>
      </c>
      <c r="F161" s="39">
        <v>1024</v>
      </c>
      <c r="I161" s="43" t="s">
        <v>337</v>
      </c>
      <c r="J161" s="39">
        <v>1666</v>
      </c>
      <c r="K161" s="39">
        <v>30</v>
      </c>
      <c r="L161" s="39">
        <v>34</v>
      </c>
      <c r="M161" s="39">
        <v>24</v>
      </c>
      <c r="N161" s="39">
        <v>34</v>
      </c>
      <c r="O161" s="39">
        <v>25</v>
      </c>
      <c r="P161" s="39" t="s">
        <v>338</v>
      </c>
      <c r="S161" s="40">
        <v>158</v>
      </c>
      <c r="T161" s="40">
        <v>183</v>
      </c>
      <c r="U161" s="40"/>
      <c r="V161" s="40">
        <v>158</v>
      </c>
      <c r="W161" s="40">
        <v>137</v>
      </c>
    </row>
    <row r="162" spans="1:23" ht="15.75" thickBot="1" x14ac:dyDescent="0.3">
      <c r="A162" s="44">
        <v>40</v>
      </c>
      <c r="B162" s="39" t="s">
        <v>0</v>
      </c>
      <c r="C162" s="39">
        <v>3057</v>
      </c>
      <c r="D162" s="39">
        <v>1852</v>
      </c>
      <c r="E162" s="39">
        <v>1273</v>
      </c>
      <c r="F162" s="39">
        <v>784</v>
      </c>
      <c r="I162" s="44" t="s">
        <v>339</v>
      </c>
      <c r="J162" s="39">
        <v>1276</v>
      </c>
      <c r="K162" s="39">
        <v>30</v>
      </c>
      <c r="L162" s="39">
        <v>20</v>
      </c>
      <c r="M162" s="39">
        <v>15</v>
      </c>
      <c r="N162" s="39">
        <v>61</v>
      </c>
      <c r="O162" s="39">
        <v>16</v>
      </c>
      <c r="P162" s="39" t="s">
        <v>340</v>
      </c>
      <c r="S162" s="40">
        <v>159</v>
      </c>
      <c r="T162" s="40">
        <v>115</v>
      </c>
      <c r="U162" s="40"/>
      <c r="V162" s="40">
        <v>159</v>
      </c>
      <c r="W162" s="40">
        <v>46</v>
      </c>
    </row>
    <row r="163" spans="1:23" ht="15.75" thickBot="1" x14ac:dyDescent="0.3">
      <c r="S163" s="40">
        <v>160</v>
      </c>
      <c r="T163" s="40">
        <v>230</v>
      </c>
      <c r="U163" s="40"/>
      <c r="V163" s="40">
        <v>160</v>
      </c>
      <c r="W163" s="40">
        <v>55</v>
      </c>
    </row>
    <row r="164" spans="1:23" ht="15.75" thickBot="1" x14ac:dyDescent="0.3">
      <c r="S164" s="40">
        <v>161</v>
      </c>
      <c r="T164" s="40">
        <v>209</v>
      </c>
      <c r="U164" s="40"/>
      <c r="V164" s="40">
        <v>161</v>
      </c>
      <c r="W164" s="40">
        <v>63</v>
      </c>
    </row>
    <row r="165" spans="1:23" ht="15.75" thickBot="1" x14ac:dyDescent="0.3">
      <c r="S165" s="40">
        <v>162</v>
      </c>
      <c r="T165" s="40">
        <v>191</v>
      </c>
      <c r="U165" s="40"/>
      <c r="V165" s="40">
        <v>162</v>
      </c>
      <c r="W165" s="40">
        <v>209</v>
      </c>
    </row>
    <row r="166" spans="1:23" ht="15.75" thickBot="1" x14ac:dyDescent="0.3">
      <c r="S166" s="40">
        <v>163</v>
      </c>
      <c r="T166" s="40">
        <v>99</v>
      </c>
      <c r="U166" s="40"/>
      <c r="V166" s="40">
        <v>163</v>
      </c>
      <c r="W166" s="40">
        <v>91</v>
      </c>
    </row>
    <row r="167" spans="1:23" ht="15.75" thickBot="1" x14ac:dyDescent="0.3">
      <c r="S167" s="40">
        <v>164</v>
      </c>
      <c r="T167" s="40">
        <v>198</v>
      </c>
      <c r="U167" s="40"/>
      <c r="V167" s="40">
        <v>164</v>
      </c>
      <c r="W167" s="40">
        <v>149</v>
      </c>
    </row>
    <row r="168" spans="1:23" ht="15.75" thickBot="1" x14ac:dyDescent="0.3">
      <c r="S168" s="40">
        <v>165</v>
      </c>
      <c r="T168" s="40">
        <v>145</v>
      </c>
      <c r="U168" s="40"/>
      <c r="V168" s="40">
        <v>165</v>
      </c>
      <c r="W168" s="40">
        <v>188</v>
      </c>
    </row>
    <row r="169" spans="1:23" ht="15.75" thickBot="1" x14ac:dyDescent="0.3">
      <c r="S169" s="40">
        <v>166</v>
      </c>
      <c r="T169" s="40">
        <v>63</v>
      </c>
      <c r="U169" s="40"/>
      <c r="V169" s="40">
        <v>166</v>
      </c>
      <c r="W169" s="40">
        <v>207</v>
      </c>
    </row>
    <row r="170" spans="1:23" ht="15.75" thickBot="1" x14ac:dyDescent="0.3">
      <c r="S170" s="40">
        <v>167</v>
      </c>
      <c r="T170" s="40">
        <v>126</v>
      </c>
      <c r="U170" s="40"/>
      <c r="V170" s="40">
        <v>167</v>
      </c>
      <c r="W170" s="40">
        <v>205</v>
      </c>
    </row>
    <row r="171" spans="1:23" ht="15.75" thickBot="1" x14ac:dyDescent="0.3">
      <c r="S171" s="40">
        <v>168</v>
      </c>
      <c r="T171" s="40">
        <v>252</v>
      </c>
      <c r="U171" s="40"/>
      <c r="V171" s="40">
        <v>168</v>
      </c>
      <c r="W171" s="40">
        <v>144</v>
      </c>
    </row>
    <row r="172" spans="1:23" ht="15.75" thickBot="1" x14ac:dyDescent="0.3">
      <c r="S172" s="40">
        <v>169</v>
      </c>
      <c r="T172" s="40">
        <v>229</v>
      </c>
      <c r="U172" s="40"/>
      <c r="V172" s="40">
        <v>169</v>
      </c>
      <c r="W172" s="40">
        <v>135</v>
      </c>
    </row>
    <row r="173" spans="1:23" ht="15.75" thickBot="1" x14ac:dyDescent="0.3">
      <c r="S173" s="40">
        <v>170</v>
      </c>
      <c r="T173" s="40">
        <v>215</v>
      </c>
      <c r="U173" s="40"/>
      <c r="V173" s="40">
        <v>170</v>
      </c>
      <c r="W173" s="40">
        <v>151</v>
      </c>
    </row>
    <row r="174" spans="1:23" ht="15.75" thickBot="1" x14ac:dyDescent="0.3">
      <c r="S174" s="40">
        <v>171</v>
      </c>
      <c r="T174" s="40">
        <v>179</v>
      </c>
      <c r="U174" s="40"/>
      <c r="V174" s="40">
        <v>171</v>
      </c>
      <c r="W174" s="40">
        <v>178</v>
      </c>
    </row>
    <row r="175" spans="1:23" ht="15.75" thickBot="1" x14ac:dyDescent="0.3">
      <c r="S175" s="40">
        <v>172</v>
      </c>
      <c r="T175" s="40">
        <v>123</v>
      </c>
      <c r="U175" s="40"/>
      <c r="V175" s="40">
        <v>172</v>
      </c>
      <c r="W175" s="40">
        <v>220</v>
      </c>
    </row>
    <row r="176" spans="1:23" ht="15.75" thickBot="1" x14ac:dyDescent="0.3">
      <c r="S176" s="40">
        <v>173</v>
      </c>
      <c r="T176" s="40">
        <v>246</v>
      </c>
      <c r="U176" s="40"/>
      <c r="V176" s="40">
        <v>173</v>
      </c>
      <c r="W176" s="40">
        <v>252</v>
      </c>
    </row>
    <row r="177" spans="19:23" ht="15.75" thickBot="1" x14ac:dyDescent="0.3">
      <c r="S177" s="40">
        <v>174</v>
      </c>
      <c r="T177" s="40">
        <v>241</v>
      </c>
      <c r="U177" s="40"/>
      <c r="V177" s="40">
        <v>174</v>
      </c>
      <c r="W177" s="40">
        <v>190</v>
      </c>
    </row>
    <row r="178" spans="19:23" ht="15.75" thickBot="1" x14ac:dyDescent="0.3">
      <c r="S178" s="40">
        <v>175</v>
      </c>
      <c r="T178" s="40">
        <v>255</v>
      </c>
      <c r="U178" s="40"/>
      <c r="V178" s="40">
        <v>175</v>
      </c>
      <c r="W178" s="40">
        <v>97</v>
      </c>
    </row>
    <row r="179" spans="19:23" ht="15.75" thickBot="1" x14ac:dyDescent="0.3">
      <c r="S179" s="40">
        <v>176</v>
      </c>
      <c r="T179" s="40">
        <v>227</v>
      </c>
      <c r="U179" s="40"/>
      <c r="V179" s="40">
        <v>176</v>
      </c>
      <c r="W179" s="40">
        <v>242</v>
      </c>
    </row>
    <row r="180" spans="19:23" ht="15.75" thickBot="1" x14ac:dyDescent="0.3">
      <c r="S180" s="40">
        <v>177</v>
      </c>
      <c r="T180" s="40">
        <v>219</v>
      </c>
      <c r="U180" s="40"/>
      <c r="V180" s="40">
        <v>177</v>
      </c>
      <c r="W180" s="40">
        <v>86</v>
      </c>
    </row>
    <row r="181" spans="19:23" ht="15.75" thickBot="1" x14ac:dyDescent="0.3">
      <c r="S181" s="40">
        <v>178</v>
      </c>
      <c r="T181" s="40">
        <v>171</v>
      </c>
      <c r="U181" s="40"/>
      <c r="V181" s="40">
        <v>178</v>
      </c>
      <c r="W181" s="40">
        <v>211</v>
      </c>
    </row>
    <row r="182" spans="19:23" ht="15.75" thickBot="1" x14ac:dyDescent="0.3">
      <c r="S182" s="40">
        <v>179</v>
      </c>
      <c r="T182" s="40">
        <v>75</v>
      </c>
      <c r="U182" s="40"/>
      <c r="V182" s="40">
        <v>179</v>
      </c>
      <c r="W182" s="40">
        <v>171</v>
      </c>
    </row>
    <row r="183" spans="19:23" ht="15.75" thickBot="1" x14ac:dyDescent="0.3">
      <c r="S183" s="40">
        <v>180</v>
      </c>
      <c r="T183" s="40">
        <v>150</v>
      </c>
      <c r="U183" s="40"/>
      <c r="V183" s="40">
        <v>180</v>
      </c>
      <c r="W183" s="40">
        <v>20</v>
      </c>
    </row>
    <row r="184" spans="19:23" ht="15.75" thickBot="1" x14ac:dyDescent="0.3">
      <c r="S184" s="40">
        <v>181</v>
      </c>
      <c r="T184" s="40">
        <v>49</v>
      </c>
      <c r="U184" s="40"/>
      <c r="V184" s="40">
        <v>181</v>
      </c>
      <c r="W184" s="40">
        <v>42</v>
      </c>
    </row>
    <row r="185" spans="19:23" ht="15.75" thickBot="1" x14ac:dyDescent="0.3">
      <c r="S185" s="40">
        <v>182</v>
      </c>
      <c r="T185" s="40">
        <v>98</v>
      </c>
      <c r="U185" s="40"/>
      <c r="V185" s="40">
        <v>182</v>
      </c>
      <c r="W185" s="40">
        <v>93</v>
      </c>
    </row>
    <row r="186" spans="19:23" ht="15.75" thickBot="1" x14ac:dyDescent="0.3">
      <c r="S186" s="40">
        <v>183</v>
      </c>
      <c r="T186" s="40">
        <v>196</v>
      </c>
      <c r="U186" s="40"/>
      <c r="V186" s="40">
        <v>183</v>
      </c>
      <c r="W186" s="40">
        <v>158</v>
      </c>
    </row>
    <row r="187" spans="19:23" ht="15.75" thickBot="1" x14ac:dyDescent="0.3">
      <c r="S187" s="40">
        <v>184</v>
      </c>
      <c r="T187" s="40">
        <v>149</v>
      </c>
      <c r="U187" s="40"/>
      <c r="V187" s="40">
        <v>184</v>
      </c>
      <c r="W187" s="40">
        <v>132</v>
      </c>
    </row>
    <row r="188" spans="19:23" ht="15.75" thickBot="1" x14ac:dyDescent="0.3">
      <c r="S188" s="40">
        <v>185</v>
      </c>
      <c r="T188" s="40">
        <v>55</v>
      </c>
      <c r="U188" s="40"/>
      <c r="V188" s="40">
        <v>185</v>
      </c>
      <c r="W188" s="40">
        <v>60</v>
      </c>
    </row>
    <row r="189" spans="19:23" ht="15.75" thickBot="1" x14ac:dyDescent="0.3">
      <c r="S189" s="40">
        <v>186</v>
      </c>
      <c r="T189" s="40">
        <v>110</v>
      </c>
      <c r="U189" s="40"/>
      <c r="V189" s="40">
        <v>186</v>
      </c>
      <c r="W189" s="40">
        <v>57</v>
      </c>
    </row>
    <row r="190" spans="19:23" ht="15.75" thickBot="1" x14ac:dyDescent="0.3">
      <c r="S190" s="40">
        <v>187</v>
      </c>
      <c r="T190" s="40">
        <v>220</v>
      </c>
      <c r="U190" s="40"/>
      <c r="V190" s="40">
        <v>187</v>
      </c>
      <c r="W190" s="40">
        <v>83</v>
      </c>
    </row>
    <row r="191" spans="19:23" ht="15.75" thickBot="1" x14ac:dyDescent="0.3">
      <c r="S191" s="40">
        <v>188</v>
      </c>
      <c r="T191" s="40">
        <v>165</v>
      </c>
      <c r="U191" s="40"/>
      <c r="V191" s="40">
        <v>188</v>
      </c>
      <c r="W191" s="40">
        <v>71</v>
      </c>
    </row>
    <row r="192" spans="19:23" ht="15.75" thickBot="1" x14ac:dyDescent="0.3">
      <c r="S192" s="40">
        <v>189</v>
      </c>
      <c r="T192" s="40">
        <v>87</v>
      </c>
      <c r="U192" s="40"/>
      <c r="V192" s="40">
        <v>189</v>
      </c>
      <c r="W192" s="40">
        <v>109</v>
      </c>
    </row>
    <row r="193" spans="19:23" ht="15.75" thickBot="1" x14ac:dyDescent="0.3">
      <c r="S193" s="40">
        <v>190</v>
      </c>
      <c r="T193" s="40">
        <v>174</v>
      </c>
      <c r="U193" s="40"/>
      <c r="V193" s="40">
        <v>190</v>
      </c>
      <c r="W193" s="40">
        <v>65</v>
      </c>
    </row>
    <row r="194" spans="19:23" ht="15.75" thickBot="1" x14ac:dyDescent="0.3">
      <c r="S194" s="40">
        <v>191</v>
      </c>
      <c r="T194" s="40">
        <v>65</v>
      </c>
      <c r="U194" s="40"/>
      <c r="V194" s="40">
        <v>191</v>
      </c>
      <c r="W194" s="40">
        <v>162</v>
      </c>
    </row>
    <row r="195" spans="19:23" ht="15.75" thickBot="1" x14ac:dyDescent="0.3">
      <c r="S195" s="40">
        <v>192</v>
      </c>
      <c r="T195" s="40">
        <v>130</v>
      </c>
      <c r="U195" s="40"/>
      <c r="V195" s="40">
        <v>192</v>
      </c>
      <c r="W195" s="40">
        <v>31</v>
      </c>
    </row>
    <row r="196" spans="19:23" ht="15.75" thickBot="1" x14ac:dyDescent="0.3">
      <c r="S196" s="40">
        <v>193</v>
      </c>
      <c r="T196" s="40">
        <v>25</v>
      </c>
      <c r="U196" s="40"/>
      <c r="V196" s="40">
        <v>193</v>
      </c>
      <c r="W196" s="40">
        <v>45</v>
      </c>
    </row>
    <row r="197" spans="19:23" ht="15.75" thickBot="1" x14ac:dyDescent="0.3">
      <c r="S197" s="40">
        <v>194</v>
      </c>
      <c r="T197" s="40">
        <v>50</v>
      </c>
      <c r="U197" s="40"/>
      <c r="V197" s="40">
        <v>194</v>
      </c>
      <c r="W197" s="40">
        <v>67</v>
      </c>
    </row>
    <row r="198" spans="19:23" ht="15.75" thickBot="1" x14ac:dyDescent="0.3">
      <c r="S198" s="40">
        <v>195</v>
      </c>
      <c r="T198" s="40">
        <v>100</v>
      </c>
      <c r="U198" s="40"/>
      <c r="V198" s="40">
        <v>195</v>
      </c>
      <c r="W198" s="40">
        <v>216</v>
      </c>
    </row>
    <row r="199" spans="19:23" ht="15.75" thickBot="1" x14ac:dyDescent="0.3">
      <c r="S199" s="40">
        <v>196</v>
      </c>
      <c r="T199" s="40">
        <v>200</v>
      </c>
      <c r="U199" s="40"/>
      <c r="V199" s="40">
        <v>196</v>
      </c>
      <c r="W199" s="40">
        <v>183</v>
      </c>
    </row>
    <row r="200" spans="19:23" ht="15.75" thickBot="1" x14ac:dyDescent="0.3">
      <c r="S200" s="40">
        <v>197</v>
      </c>
      <c r="T200" s="40">
        <v>141</v>
      </c>
      <c r="U200" s="40"/>
      <c r="V200" s="40">
        <v>197</v>
      </c>
      <c r="W200" s="40">
        <v>123</v>
      </c>
    </row>
    <row r="201" spans="19:23" ht="15.75" thickBot="1" x14ac:dyDescent="0.3">
      <c r="S201" s="40">
        <v>198</v>
      </c>
      <c r="T201" s="40">
        <v>7</v>
      </c>
      <c r="U201" s="40"/>
      <c r="V201" s="40">
        <v>198</v>
      </c>
      <c r="W201" s="40">
        <v>164</v>
      </c>
    </row>
    <row r="202" spans="19:23" ht="15.75" thickBot="1" x14ac:dyDescent="0.3">
      <c r="S202" s="40">
        <v>199</v>
      </c>
      <c r="T202" s="40">
        <v>14</v>
      </c>
      <c r="U202" s="40"/>
      <c r="V202" s="40">
        <v>199</v>
      </c>
      <c r="W202" s="40">
        <v>118</v>
      </c>
    </row>
    <row r="203" spans="19:23" ht="15.75" thickBot="1" x14ac:dyDescent="0.3">
      <c r="S203" s="40">
        <v>200</v>
      </c>
      <c r="T203" s="40">
        <v>28</v>
      </c>
      <c r="U203" s="40"/>
      <c r="V203" s="40">
        <v>200</v>
      </c>
      <c r="W203" s="40">
        <v>196</v>
      </c>
    </row>
    <row r="204" spans="19:23" ht="15.75" thickBot="1" x14ac:dyDescent="0.3">
      <c r="S204" s="40">
        <v>201</v>
      </c>
      <c r="T204" s="40">
        <v>56</v>
      </c>
      <c r="U204" s="40"/>
      <c r="V204" s="40">
        <v>201</v>
      </c>
      <c r="W204" s="40">
        <v>23</v>
      </c>
    </row>
    <row r="205" spans="19:23" ht="15.75" thickBot="1" x14ac:dyDescent="0.3">
      <c r="S205" s="40">
        <v>202</v>
      </c>
      <c r="T205" s="40">
        <v>112</v>
      </c>
      <c r="U205" s="40"/>
      <c r="V205" s="40">
        <v>202</v>
      </c>
      <c r="W205" s="40">
        <v>73</v>
      </c>
    </row>
    <row r="206" spans="19:23" ht="15.75" thickBot="1" x14ac:dyDescent="0.3">
      <c r="S206" s="40">
        <v>203</v>
      </c>
      <c r="T206" s="40">
        <v>224</v>
      </c>
      <c r="U206" s="40"/>
      <c r="V206" s="40">
        <v>203</v>
      </c>
      <c r="W206" s="40">
        <v>236</v>
      </c>
    </row>
    <row r="207" spans="19:23" ht="15.75" thickBot="1" x14ac:dyDescent="0.3">
      <c r="S207" s="40">
        <v>204</v>
      </c>
      <c r="T207" s="40">
        <v>221</v>
      </c>
      <c r="U207" s="40"/>
      <c r="V207" s="40">
        <v>204</v>
      </c>
      <c r="W207" s="40">
        <v>127</v>
      </c>
    </row>
    <row r="208" spans="19:23" ht="15.75" thickBot="1" x14ac:dyDescent="0.3">
      <c r="S208" s="40">
        <v>205</v>
      </c>
      <c r="T208" s="40">
        <v>167</v>
      </c>
      <c r="U208" s="40"/>
      <c r="V208" s="40">
        <v>205</v>
      </c>
      <c r="W208" s="40">
        <v>12</v>
      </c>
    </row>
    <row r="209" spans="19:23" ht="15.75" thickBot="1" x14ac:dyDescent="0.3">
      <c r="S209" s="40">
        <v>206</v>
      </c>
      <c r="T209" s="40">
        <v>83</v>
      </c>
      <c r="U209" s="40"/>
      <c r="V209" s="40">
        <v>206</v>
      </c>
      <c r="W209" s="40">
        <v>111</v>
      </c>
    </row>
    <row r="210" spans="19:23" ht="15.75" thickBot="1" x14ac:dyDescent="0.3">
      <c r="S210" s="40">
        <v>207</v>
      </c>
      <c r="T210" s="40">
        <v>166</v>
      </c>
      <c r="U210" s="40"/>
      <c r="V210" s="40">
        <v>207</v>
      </c>
      <c r="W210" s="40">
        <v>246</v>
      </c>
    </row>
    <row r="211" spans="19:23" ht="15.75" thickBot="1" x14ac:dyDescent="0.3">
      <c r="S211" s="40">
        <v>208</v>
      </c>
      <c r="T211" s="40">
        <v>81</v>
      </c>
      <c r="U211" s="40"/>
      <c r="V211" s="40">
        <v>208</v>
      </c>
      <c r="W211" s="40">
        <v>108</v>
      </c>
    </row>
    <row r="212" spans="19:23" ht="15.75" thickBot="1" x14ac:dyDescent="0.3">
      <c r="S212" s="40">
        <v>209</v>
      </c>
      <c r="T212" s="40">
        <v>162</v>
      </c>
      <c r="U212" s="40"/>
      <c r="V212" s="40">
        <v>209</v>
      </c>
      <c r="W212" s="40">
        <v>161</v>
      </c>
    </row>
    <row r="213" spans="19:23" ht="15.75" thickBot="1" x14ac:dyDescent="0.3">
      <c r="S213" s="40">
        <v>210</v>
      </c>
      <c r="T213" s="40">
        <v>89</v>
      </c>
      <c r="U213" s="40"/>
      <c r="V213" s="40">
        <v>210</v>
      </c>
      <c r="W213" s="40">
        <v>59</v>
      </c>
    </row>
    <row r="214" spans="19:23" ht="15.75" thickBot="1" x14ac:dyDescent="0.3">
      <c r="S214" s="40">
        <v>211</v>
      </c>
      <c r="T214" s="40">
        <v>178</v>
      </c>
      <c r="U214" s="40"/>
      <c r="V214" s="40">
        <v>211</v>
      </c>
      <c r="W214" s="40">
        <v>82</v>
      </c>
    </row>
    <row r="215" spans="19:23" ht="15.75" thickBot="1" x14ac:dyDescent="0.3">
      <c r="S215" s="40">
        <v>212</v>
      </c>
      <c r="T215" s="40">
        <v>121</v>
      </c>
      <c r="U215" s="40"/>
      <c r="V215" s="40">
        <v>212</v>
      </c>
      <c r="W215" s="40">
        <v>41</v>
      </c>
    </row>
    <row r="216" spans="19:23" ht="15.75" thickBot="1" x14ac:dyDescent="0.3">
      <c r="S216" s="40">
        <v>213</v>
      </c>
      <c r="T216" s="40">
        <v>242</v>
      </c>
      <c r="U216" s="40"/>
      <c r="V216" s="40">
        <v>213</v>
      </c>
      <c r="W216" s="40">
        <v>157</v>
      </c>
    </row>
    <row r="217" spans="19:23" ht="15.75" thickBot="1" x14ac:dyDescent="0.3">
      <c r="S217" s="40">
        <v>214</v>
      </c>
      <c r="T217" s="40">
        <v>249</v>
      </c>
      <c r="U217" s="40"/>
      <c r="V217" s="40">
        <v>214</v>
      </c>
      <c r="W217" s="40">
        <v>85</v>
      </c>
    </row>
    <row r="218" spans="19:23" ht="15.75" thickBot="1" x14ac:dyDescent="0.3">
      <c r="S218" s="40">
        <v>215</v>
      </c>
      <c r="T218" s="40">
        <v>239</v>
      </c>
      <c r="U218" s="40"/>
      <c r="V218" s="40">
        <v>215</v>
      </c>
      <c r="W218" s="40">
        <v>170</v>
      </c>
    </row>
    <row r="219" spans="19:23" ht="15.75" thickBot="1" x14ac:dyDescent="0.3">
      <c r="S219" s="40">
        <v>216</v>
      </c>
      <c r="T219" s="40">
        <v>195</v>
      </c>
      <c r="U219" s="40"/>
      <c r="V219" s="40">
        <v>216</v>
      </c>
      <c r="W219" s="40">
        <v>251</v>
      </c>
    </row>
    <row r="220" spans="19:23" ht="15.75" thickBot="1" x14ac:dyDescent="0.3">
      <c r="S220" s="40">
        <v>217</v>
      </c>
      <c r="T220" s="40">
        <v>155</v>
      </c>
      <c r="U220" s="40"/>
      <c r="V220" s="40">
        <v>217</v>
      </c>
      <c r="W220" s="40">
        <v>96</v>
      </c>
    </row>
    <row r="221" spans="19:23" ht="15.75" thickBot="1" x14ac:dyDescent="0.3">
      <c r="S221" s="40">
        <v>218</v>
      </c>
      <c r="T221" s="40">
        <v>43</v>
      </c>
      <c r="U221" s="40"/>
      <c r="V221" s="40">
        <v>218</v>
      </c>
      <c r="W221" s="40">
        <v>134</v>
      </c>
    </row>
    <row r="222" spans="19:23" ht="15.75" thickBot="1" x14ac:dyDescent="0.3">
      <c r="S222" s="40">
        <v>219</v>
      </c>
      <c r="T222" s="40">
        <v>86</v>
      </c>
      <c r="U222" s="40"/>
      <c r="V222" s="40">
        <v>219</v>
      </c>
      <c r="W222" s="40">
        <v>177</v>
      </c>
    </row>
    <row r="223" spans="19:23" ht="15.75" thickBot="1" x14ac:dyDescent="0.3">
      <c r="S223" s="40">
        <v>220</v>
      </c>
      <c r="T223" s="40">
        <v>172</v>
      </c>
      <c r="U223" s="40"/>
      <c r="V223" s="40">
        <v>220</v>
      </c>
      <c r="W223" s="40">
        <v>187</v>
      </c>
    </row>
    <row r="224" spans="19:23" ht="15.75" thickBot="1" x14ac:dyDescent="0.3">
      <c r="S224" s="40">
        <v>221</v>
      </c>
      <c r="T224" s="40">
        <v>69</v>
      </c>
      <c r="U224" s="40"/>
      <c r="V224" s="40">
        <v>221</v>
      </c>
      <c r="W224" s="40">
        <v>204</v>
      </c>
    </row>
    <row r="225" spans="19:23" ht="15.75" thickBot="1" x14ac:dyDescent="0.3">
      <c r="S225" s="40">
        <v>222</v>
      </c>
      <c r="T225" s="40">
        <v>138</v>
      </c>
      <c r="U225" s="40"/>
      <c r="V225" s="40">
        <v>222</v>
      </c>
      <c r="W225" s="40">
        <v>62</v>
      </c>
    </row>
    <row r="226" spans="19:23" ht="15.75" thickBot="1" x14ac:dyDescent="0.3">
      <c r="S226" s="40">
        <v>223</v>
      </c>
      <c r="T226" s="40">
        <v>9</v>
      </c>
      <c r="U226" s="40"/>
      <c r="V226" s="40">
        <v>223</v>
      </c>
      <c r="W226" s="40">
        <v>90</v>
      </c>
    </row>
    <row r="227" spans="19:23" ht="15.75" thickBot="1" x14ac:dyDescent="0.3">
      <c r="S227" s="40">
        <v>224</v>
      </c>
      <c r="T227" s="40">
        <v>18</v>
      </c>
      <c r="U227" s="40"/>
      <c r="V227" s="40">
        <v>224</v>
      </c>
      <c r="W227" s="40">
        <v>203</v>
      </c>
    </row>
    <row r="228" spans="19:23" ht="15.75" thickBot="1" x14ac:dyDescent="0.3">
      <c r="S228" s="40">
        <v>225</v>
      </c>
      <c r="T228" s="40">
        <v>36</v>
      </c>
      <c r="U228" s="40"/>
      <c r="V228" s="40">
        <v>225</v>
      </c>
      <c r="W228" s="40">
        <v>89</v>
      </c>
    </row>
    <row r="229" spans="19:23" ht="15.75" thickBot="1" x14ac:dyDescent="0.3">
      <c r="S229" s="40">
        <v>226</v>
      </c>
      <c r="T229" s="40">
        <v>72</v>
      </c>
      <c r="U229" s="40"/>
      <c r="V229" s="40">
        <v>226</v>
      </c>
      <c r="W229" s="40">
        <v>95</v>
      </c>
    </row>
    <row r="230" spans="19:23" ht="15.75" thickBot="1" x14ac:dyDescent="0.3">
      <c r="S230" s="40">
        <v>227</v>
      </c>
      <c r="T230" s="40">
        <v>144</v>
      </c>
      <c r="U230" s="40"/>
      <c r="V230" s="40">
        <v>227</v>
      </c>
      <c r="W230" s="40">
        <v>176</v>
      </c>
    </row>
    <row r="231" spans="19:23" ht="15.75" thickBot="1" x14ac:dyDescent="0.3">
      <c r="S231" s="40">
        <v>228</v>
      </c>
      <c r="T231" s="40">
        <v>61</v>
      </c>
      <c r="U231" s="40"/>
      <c r="V231" s="40">
        <v>228</v>
      </c>
      <c r="W231" s="40">
        <v>156</v>
      </c>
    </row>
    <row r="232" spans="19:23" ht="15.75" thickBot="1" x14ac:dyDescent="0.3">
      <c r="S232" s="40">
        <v>229</v>
      </c>
      <c r="T232" s="40">
        <v>122</v>
      </c>
      <c r="U232" s="40"/>
      <c r="V232" s="40">
        <v>229</v>
      </c>
      <c r="W232" s="40">
        <v>169</v>
      </c>
    </row>
    <row r="233" spans="19:23" ht="15.75" thickBot="1" x14ac:dyDescent="0.3">
      <c r="S233" s="40">
        <v>230</v>
      </c>
      <c r="T233" s="40">
        <v>244</v>
      </c>
      <c r="U233" s="40"/>
      <c r="V233" s="40">
        <v>230</v>
      </c>
      <c r="W233" s="40">
        <v>160</v>
      </c>
    </row>
    <row r="234" spans="19:23" ht="15.75" thickBot="1" x14ac:dyDescent="0.3">
      <c r="S234" s="40">
        <v>231</v>
      </c>
      <c r="T234" s="40">
        <v>245</v>
      </c>
      <c r="U234" s="40"/>
      <c r="V234" s="40">
        <v>231</v>
      </c>
      <c r="W234" s="40">
        <v>81</v>
      </c>
    </row>
    <row r="235" spans="19:23" ht="15.75" thickBot="1" x14ac:dyDescent="0.3">
      <c r="S235" s="40">
        <v>232</v>
      </c>
      <c r="T235" s="40">
        <v>247</v>
      </c>
      <c r="U235" s="40"/>
      <c r="V235" s="40">
        <v>232</v>
      </c>
      <c r="W235" s="40">
        <v>11</v>
      </c>
    </row>
    <row r="236" spans="19:23" ht="15.75" thickBot="1" x14ac:dyDescent="0.3">
      <c r="S236" s="40">
        <v>233</v>
      </c>
      <c r="T236" s="40">
        <v>243</v>
      </c>
      <c r="U236" s="40"/>
      <c r="V236" s="40">
        <v>233</v>
      </c>
      <c r="W236" s="40">
        <v>245</v>
      </c>
    </row>
    <row r="237" spans="19:23" ht="15.75" thickBot="1" x14ac:dyDescent="0.3">
      <c r="S237" s="40">
        <v>234</v>
      </c>
      <c r="T237" s="40">
        <v>251</v>
      </c>
      <c r="U237" s="40"/>
      <c r="V237" s="40">
        <v>234</v>
      </c>
      <c r="W237" s="40">
        <v>22</v>
      </c>
    </row>
    <row r="238" spans="19:23" ht="15.75" thickBot="1" x14ac:dyDescent="0.3">
      <c r="S238" s="40">
        <v>235</v>
      </c>
      <c r="T238" s="40">
        <v>235</v>
      </c>
      <c r="U238" s="40"/>
      <c r="V238" s="40">
        <v>235</v>
      </c>
      <c r="W238" s="40">
        <v>235</v>
      </c>
    </row>
    <row r="239" spans="19:23" ht="15.75" thickBot="1" x14ac:dyDescent="0.3">
      <c r="S239" s="40">
        <v>236</v>
      </c>
      <c r="T239" s="40">
        <v>203</v>
      </c>
      <c r="U239" s="40"/>
      <c r="V239" s="40">
        <v>236</v>
      </c>
      <c r="W239" s="40">
        <v>122</v>
      </c>
    </row>
    <row r="240" spans="19:23" ht="15.75" thickBot="1" x14ac:dyDescent="0.3">
      <c r="S240" s="40">
        <v>237</v>
      </c>
      <c r="T240" s="40">
        <v>139</v>
      </c>
      <c r="U240" s="40"/>
      <c r="V240" s="40">
        <v>237</v>
      </c>
      <c r="W240" s="40">
        <v>117</v>
      </c>
    </row>
    <row r="241" spans="19:23" ht="15.75" thickBot="1" x14ac:dyDescent="0.3">
      <c r="S241" s="40">
        <v>238</v>
      </c>
      <c r="T241" s="40">
        <v>11</v>
      </c>
      <c r="U241" s="40"/>
      <c r="V241" s="40">
        <v>238</v>
      </c>
      <c r="W241" s="40">
        <v>44</v>
      </c>
    </row>
    <row r="242" spans="19:23" ht="15.75" thickBot="1" x14ac:dyDescent="0.3">
      <c r="S242" s="40">
        <v>239</v>
      </c>
      <c r="T242" s="40">
        <v>22</v>
      </c>
      <c r="U242" s="40"/>
      <c r="V242" s="40">
        <v>239</v>
      </c>
      <c r="W242" s="40">
        <v>215</v>
      </c>
    </row>
    <row r="243" spans="19:23" ht="15.75" thickBot="1" x14ac:dyDescent="0.3">
      <c r="S243" s="40">
        <v>240</v>
      </c>
      <c r="T243" s="40">
        <v>44</v>
      </c>
      <c r="U243" s="40"/>
      <c r="V243" s="40">
        <v>240</v>
      </c>
      <c r="W243" s="40">
        <v>79</v>
      </c>
    </row>
    <row r="244" spans="19:23" ht="15.75" thickBot="1" x14ac:dyDescent="0.3">
      <c r="S244" s="40">
        <v>241</v>
      </c>
      <c r="T244" s="40">
        <v>88</v>
      </c>
      <c r="U244" s="40"/>
      <c r="V244" s="40">
        <v>241</v>
      </c>
      <c r="W244" s="40">
        <v>174</v>
      </c>
    </row>
    <row r="245" spans="19:23" ht="15.75" thickBot="1" x14ac:dyDescent="0.3">
      <c r="S245" s="40">
        <v>242</v>
      </c>
      <c r="T245" s="40">
        <v>176</v>
      </c>
      <c r="U245" s="40"/>
      <c r="V245" s="40">
        <v>242</v>
      </c>
      <c r="W245" s="40">
        <v>213</v>
      </c>
    </row>
    <row r="246" spans="19:23" ht="15.75" thickBot="1" x14ac:dyDescent="0.3">
      <c r="S246" s="40">
        <v>243</v>
      </c>
      <c r="T246" s="40">
        <v>125</v>
      </c>
      <c r="U246" s="40"/>
      <c r="V246" s="40">
        <v>243</v>
      </c>
      <c r="W246" s="40">
        <v>233</v>
      </c>
    </row>
    <row r="247" spans="19:23" ht="15.75" thickBot="1" x14ac:dyDescent="0.3">
      <c r="S247" s="40">
        <v>244</v>
      </c>
      <c r="T247" s="40">
        <v>250</v>
      </c>
      <c r="U247" s="40"/>
      <c r="V247" s="40">
        <v>244</v>
      </c>
      <c r="W247" s="40">
        <v>230</v>
      </c>
    </row>
    <row r="248" spans="19:23" ht="15.75" thickBot="1" x14ac:dyDescent="0.3">
      <c r="S248" s="40">
        <v>245</v>
      </c>
      <c r="T248" s="40">
        <v>233</v>
      </c>
      <c r="U248" s="40"/>
      <c r="V248" s="40">
        <v>245</v>
      </c>
      <c r="W248" s="40">
        <v>231</v>
      </c>
    </row>
    <row r="249" spans="19:23" ht="15.75" thickBot="1" x14ac:dyDescent="0.3">
      <c r="S249" s="40">
        <v>246</v>
      </c>
      <c r="T249" s="40">
        <v>207</v>
      </c>
      <c r="U249" s="40"/>
      <c r="V249" s="40">
        <v>246</v>
      </c>
      <c r="W249" s="40">
        <v>173</v>
      </c>
    </row>
    <row r="250" spans="19:23" ht="15.75" thickBot="1" x14ac:dyDescent="0.3">
      <c r="S250" s="40">
        <v>247</v>
      </c>
      <c r="T250" s="40">
        <v>131</v>
      </c>
      <c r="U250" s="40"/>
      <c r="V250" s="40">
        <v>247</v>
      </c>
      <c r="W250" s="40">
        <v>232</v>
      </c>
    </row>
    <row r="251" spans="19:23" ht="15.75" thickBot="1" x14ac:dyDescent="0.3">
      <c r="S251" s="40">
        <v>248</v>
      </c>
      <c r="T251" s="40">
        <v>27</v>
      </c>
      <c r="U251" s="40"/>
      <c r="V251" s="40">
        <v>248</v>
      </c>
      <c r="W251" s="40">
        <v>116</v>
      </c>
    </row>
    <row r="252" spans="19:23" ht="15.75" thickBot="1" x14ac:dyDescent="0.3">
      <c r="S252" s="40">
        <v>249</v>
      </c>
      <c r="T252" s="40">
        <v>54</v>
      </c>
      <c r="U252" s="40"/>
      <c r="V252" s="40">
        <v>249</v>
      </c>
      <c r="W252" s="40">
        <v>214</v>
      </c>
    </row>
    <row r="253" spans="19:23" ht="15.75" thickBot="1" x14ac:dyDescent="0.3">
      <c r="S253" s="40">
        <v>250</v>
      </c>
      <c r="T253" s="40">
        <v>108</v>
      </c>
      <c r="U253" s="40"/>
      <c r="V253" s="40">
        <v>250</v>
      </c>
      <c r="W253" s="40">
        <v>244</v>
      </c>
    </row>
    <row r="254" spans="19:23" ht="15.75" thickBot="1" x14ac:dyDescent="0.3">
      <c r="S254" s="40">
        <v>251</v>
      </c>
      <c r="T254" s="40">
        <v>216</v>
      </c>
      <c r="U254" s="40"/>
      <c r="V254" s="40">
        <v>251</v>
      </c>
      <c r="W254" s="40">
        <v>234</v>
      </c>
    </row>
    <row r="255" spans="19:23" ht="15.75" thickBot="1" x14ac:dyDescent="0.3">
      <c r="S255" s="40">
        <v>252</v>
      </c>
      <c r="T255" s="40">
        <v>173</v>
      </c>
      <c r="U255" s="40"/>
      <c r="V255" s="40">
        <v>252</v>
      </c>
      <c r="W255" s="40">
        <v>168</v>
      </c>
    </row>
    <row r="256" spans="19:23" ht="15.75" thickBot="1" x14ac:dyDescent="0.3">
      <c r="S256" s="40">
        <v>253</v>
      </c>
      <c r="T256" s="40">
        <v>71</v>
      </c>
      <c r="U256" s="40"/>
      <c r="V256" s="40">
        <v>253</v>
      </c>
      <c r="W256" s="40">
        <v>80</v>
      </c>
    </row>
    <row r="257" spans="19:23" ht="15.75" thickBot="1" x14ac:dyDescent="0.3">
      <c r="S257" s="40">
        <v>254</v>
      </c>
      <c r="T257" s="40">
        <v>142</v>
      </c>
      <c r="U257" s="40"/>
      <c r="V257" s="40">
        <v>254</v>
      </c>
      <c r="W257" s="40">
        <v>88</v>
      </c>
    </row>
    <row r="258" spans="19:23" ht="15.75" thickBot="1" x14ac:dyDescent="0.3">
      <c r="S258" s="40">
        <v>255</v>
      </c>
      <c r="T258" s="40">
        <v>1</v>
      </c>
      <c r="U258" s="40"/>
      <c r="V258" s="40">
        <v>255</v>
      </c>
      <c r="W258" s="40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25x25ByteQRVersion2L</vt:lpstr>
      <vt:lpstr>37x37ByteQRVersion5L</vt:lpstr>
      <vt:lpstr>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P</dc:creator>
  <cp:lastModifiedBy>D P</cp:lastModifiedBy>
  <dcterms:created xsi:type="dcterms:W3CDTF">2025-01-20T00:21:24Z</dcterms:created>
  <dcterms:modified xsi:type="dcterms:W3CDTF">2025-01-26T20:25:07Z</dcterms:modified>
</cp:coreProperties>
</file>