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defaultThemeVersion="166925"/>
  <mc:AlternateContent xmlns:mc="http://schemas.openxmlformats.org/markup-compatibility/2006">
    <mc:Choice Requires="x15">
      <x15ac:absPath xmlns:x15ac="http://schemas.microsoft.com/office/spreadsheetml/2010/11/ac" url="C:\PREWORK_DRK\Module-1\"/>
    </mc:Choice>
  </mc:AlternateContent>
  <xr:revisionPtr revIDLastSave="0" documentId="8_{41FF8D01-BE55-4AF4-BED0-181BF3EAF19F}" xr6:coauthVersionLast="40" xr6:coauthVersionMax="40" xr10:uidLastSave="{00000000-0000-0000-0000-000000000000}"/>
  <bookViews>
    <workbookView xWindow="-120" yWindow="-120" windowWidth="20730" windowHeight="11160" activeTab="3" xr2:uid="{00000000-000D-0000-FFFF-FFFF00000000}"/>
  </bookViews>
  <sheets>
    <sheet name="Pivot Table by State &amp; Country" sheetId="6" r:id="rId1"/>
    <sheet name="Pivot Table of Years" sheetId="7" r:id="rId2"/>
    <sheet name="Data" sheetId="1" r:id="rId3"/>
    <sheet name="Bonus" sheetId="8" r:id="rId4"/>
    <sheet name="Pivot Table of State" sheetId="3" r:id="rId5"/>
  </sheets>
  <definedNames>
    <definedName name="Slicer_country">#N/A</definedName>
  </definedNames>
  <calcPr calcId="191029"/>
  <pivotCaches>
    <pivotCache cacheId="0" r:id="rId6"/>
    <pivotCache cacheId="5"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4" i="8" l="1"/>
  <c r="H4" i="8"/>
  <c r="I4" i="8"/>
  <c r="G5" i="8"/>
  <c r="H5" i="8"/>
  <c r="I5" i="8"/>
  <c r="G6" i="8"/>
  <c r="H6" i="8"/>
  <c r="I6" i="8"/>
  <c r="G7" i="8"/>
  <c r="H7" i="8"/>
  <c r="I7" i="8"/>
  <c r="G8" i="8"/>
  <c r="H8" i="8"/>
  <c r="I8" i="8"/>
  <c r="G9" i="8"/>
  <c r="H9" i="8"/>
  <c r="I9" i="8"/>
  <c r="G10" i="8"/>
  <c r="H10" i="8"/>
  <c r="I10" i="8"/>
  <c r="G11" i="8"/>
  <c r="H11" i="8"/>
  <c r="I11" i="8"/>
  <c r="G12" i="8"/>
  <c r="H12" i="8"/>
  <c r="I12" i="8"/>
  <c r="G13" i="8"/>
  <c r="H13" i="8"/>
  <c r="I13" i="8"/>
  <c r="G14" i="8"/>
  <c r="H14" i="8"/>
  <c r="I14" i="8"/>
  <c r="I3" i="8"/>
  <c r="H3" i="8"/>
  <c r="G3" i="8"/>
  <c r="F4" i="8"/>
  <c r="F5" i="8"/>
  <c r="F6" i="8"/>
  <c r="F7" i="8"/>
  <c r="F8" i="8"/>
  <c r="F9" i="8"/>
  <c r="F10" i="8"/>
  <c r="F11" i="8"/>
  <c r="F12" i="8"/>
  <c r="F13" i="8"/>
  <c r="F14" i="8"/>
  <c r="F3" i="8"/>
  <c r="E14" i="8"/>
  <c r="E13" i="8"/>
  <c r="E12" i="8"/>
  <c r="E11" i="8"/>
  <c r="E10" i="8"/>
  <c r="E9" i="8"/>
  <c r="E8" i="8"/>
  <c r="E7" i="8"/>
  <c r="E6" i="8"/>
  <c r="E5" i="8"/>
  <c r="E4" i="8"/>
  <c r="E3" i="8"/>
  <c r="D14" i="8"/>
  <c r="D13" i="8"/>
  <c r="D12" i="8"/>
  <c r="D11" i="8"/>
  <c r="D10" i="8"/>
  <c r="D9" i="8"/>
  <c r="D8" i="8"/>
  <c r="D7" i="8"/>
  <c r="D6" i="8"/>
  <c r="D5" i="8"/>
  <c r="D4" i="8"/>
  <c r="D3" i="8"/>
  <c r="C14" i="8"/>
  <c r="C13" i="8"/>
  <c r="C12" i="8"/>
  <c r="C11" i="8"/>
  <c r="C10" i="8"/>
  <c r="C8" i="8"/>
  <c r="C9" i="8"/>
  <c r="C7" i="8"/>
  <c r="C6" i="8"/>
  <c r="C5" i="8"/>
  <c r="C4" i="8"/>
  <c r="C3" i="8"/>
  <c r="S3" i="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T2" i="1"/>
  <c r="S2" i="1"/>
  <c r="P4115" i="1" l="1"/>
  <c r="O4115" i="1"/>
  <c r="P4114" i="1"/>
  <c r="O4114" i="1"/>
  <c r="P4113" i="1"/>
  <c r="O4113" i="1"/>
  <c r="P4112" i="1"/>
  <c r="O4112" i="1"/>
  <c r="P4111" i="1"/>
  <c r="O4111" i="1"/>
  <c r="P4110" i="1"/>
  <c r="O4110" i="1"/>
  <c r="P4109" i="1"/>
  <c r="O4109" i="1"/>
  <c r="P4108" i="1"/>
  <c r="O4108" i="1"/>
  <c r="P4107" i="1"/>
  <c r="O4107" i="1"/>
  <c r="P4106" i="1"/>
  <c r="O4106" i="1"/>
  <c r="P4105" i="1"/>
  <c r="O4105" i="1"/>
  <c r="P4104" i="1"/>
  <c r="O4104" i="1"/>
  <c r="P4103" i="1"/>
  <c r="O4103" i="1"/>
  <c r="P4102" i="1"/>
  <c r="O4102" i="1"/>
  <c r="P4101" i="1"/>
  <c r="O4101" i="1"/>
  <c r="P4100" i="1"/>
  <c r="O4100" i="1"/>
  <c r="P4099" i="1"/>
  <c r="O4099" i="1"/>
  <c r="P4098" i="1"/>
  <c r="O4098" i="1"/>
  <c r="P4097" i="1"/>
  <c r="O4097" i="1"/>
  <c r="P4096" i="1"/>
  <c r="O4096" i="1"/>
  <c r="P4095" i="1"/>
  <c r="O4095" i="1"/>
  <c r="P4094" i="1"/>
  <c r="O4094" i="1"/>
  <c r="P4093" i="1"/>
  <c r="O4093" i="1"/>
  <c r="P4092" i="1"/>
  <c r="O4092" i="1"/>
  <c r="P4091" i="1"/>
  <c r="O4091" i="1"/>
  <c r="P4090" i="1"/>
  <c r="O4090" i="1"/>
  <c r="P4089" i="1"/>
  <c r="O4089" i="1"/>
  <c r="P4088" i="1"/>
  <c r="O4088" i="1"/>
  <c r="P4087" i="1"/>
  <c r="O4087" i="1"/>
  <c r="P4086" i="1"/>
  <c r="O4086" i="1"/>
  <c r="P4085" i="1"/>
  <c r="O4085" i="1"/>
  <c r="P4084" i="1"/>
  <c r="O4084" i="1"/>
  <c r="P4083" i="1"/>
  <c r="O4083" i="1"/>
  <c r="P4082" i="1"/>
  <c r="O4082" i="1"/>
  <c r="P4081" i="1"/>
  <c r="O4081" i="1"/>
  <c r="P4080" i="1"/>
  <c r="O4080" i="1"/>
  <c r="P4079" i="1"/>
  <c r="O4079" i="1"/>
  <c r="P4078" i="1"/>
  <c r="O4078" i="1"/>
  <c r="P4077" i="1"/>
  <c r="O4077" i="1"/>
  <c r="P4076" i="1"/>
  <c r="O4076" i="1"/>
  <c r="P4075" i="1"/>
  <c r="O4075" i="1"/>
  <c r="P4074" i="1"/>
  <c r="O4074" i="1"/>
  <c r="P4073" i="1"/>
  <c r="O4073" i="1"/>
  <c r="P4072" i="1"/>
  <c r="O4072" i="1"/>
  <c r="P4071" i="1"/>
  <c r="O4071" i="1"/>
  <c r="P4070" i="1"/>
  <c r="O4070" i="1"/>
  <c r="P4069" i="1"/>
  <c r="O4069" i="1"/>
  <c r="P4068" i="1"/>
  <c r="O4068" i="1"/>
  <c r="P4067" i="1"/>
  <c r="O4067" i="1"/>
  <c r="P4066" i="1"/>
  <c r="O4066" i="1"/>
  <c r="P4065" i="1"/>
  <c r="O4065" i="1"/>
  <c r="P4064" i="1"/>
  <c r="O4064" i="1"/>
  <c r="P4063" i="1"/>
  <c r="O4063" i="1"/>
  <c r="P4062" i="1"/>
  <c r="O4062" i="1"/>
  <c r="P4061" i="1"/>
  <c r="O4061" i="1"/>
  <c r="P4060" i="1"/>
  <c r="O4060" i="1"/>
  <c r="P4059" i="1"/>
  <c r="O4059" i="1"/>
  <c r="P4058" i="1"/>
  <c r="O4058" i="1"/>
  <c r="P4057" i="1"/>
  <c r="O4057" i="1"/>
  <c r="P4056" i="1"/>
  <c r="O4056" i="1"/>
  <c r="P4055" i="1"/>
  <c r="O4055" i="1"/>
  <c r="P4054" i="1"/>
  <c r="O4054" i="1"/>
  <c r="P4053" i="1"/>
  <c r="O4053" i="1"/>
  <c r="P4052" i="1"/>
  <c r="O4052" i="1"/>
  <c r="P4051" i="1"/>
  <c r="O4051" i="1"/>
  <c r="P4050" i="1"/>
  <c r="O4050" i="1"/>
  <c r="P4049" i="1"/>
  <c r="O4049" i="1"/>
  <c r="P4048" i="1"/>
  <c r="O4048" i="1"/>
  <c r="P4047" i="1"/>
  <c r="O4047" i="1"/>
  <c r="P4046" i="1"/>
  <c r="O4046" i="1"/>
  <c r="P4045" i="1"/>
  <c r="O4045" i="1"/>
  <c r="P4044" i="1"/>
  <c r="O4044" i="1"/>
  <c r="P4043" i="1"/>
  <c r="O4043" i="1"/>
  <c r="P4042" i="1"/>
  <c r="O4042" i="1"/>
  <c r="P4041" i="1"/>
  <c r="O4041" i="1"/>
  <c r="P4040" i="1"/>
  <c r="O4040" i="1"/>
  <c r="P4039" i="1"/>
  <c r="O4039" i="1"/>
  <c r="P4038" i="1"/>
  <c r="O4038" i="1"/>
  <c r="P4037" i="1"/>
  <c r="O4037" i="1"/>
  <c r="P4036" i="1"/>
  <c r="O4036" i="1"/>
  <c r="P4035" i="1"/>
  <c r="O4035" i="1"/>
  <c r="P4034" i="1"/>
  <c r="O4034" i="1"/>
  <c r="P4033" i="1"/>
  <c r="O4033" i="1"/>
  <c r="P4032" i="1"/>
  <c r="O4032" i="1"/>
  <c r="P4031" i="1"/>
  <c r="O4031" i="1"/>
  <c r="P4030" i="1"/>
  <c r="O4030" i="1"/>
  <c r="P4029" i="1"/>
  <c r="O4029" i="1"/>
  <c r="P4028" i="1"/>
  <c r="O4028" i="1"/>
  <c r="P4027" i="1"/>
  <c r="O4027" i="1"/>
  <c r="P4026" i="1"/>
  <c r="O4026" i="1"/>
  <c r="P4025" i="1"/>
  <c r="O4025" i="1"/>
  <c r="P4024" i="1"/>
  <c r="O4024" i="1"/>
  <c r="P4023" i="1"/>
  <c r="O4023" i="1"/>
  <c r="P4022" i="1"/>
  <c r="O4022" i="1"/>
  <c r="P4021" i="1"/>
  <c r="O4021" i="1"/>
  <c r="P4020" i="1"/>
  <c r="O4020" i="1"/>
  <c r="P4019" i="1"/>
  <c r="O4019" i="1"/>
  <c r="P4018" i="1"/>
  <c r="O4018" i="1"/>
  <c r="P4017" i="1"/>
  <c r="O4017" i="1"/>
  <c r="P4016" i="1"/>
  <c r="O4016" i="1"/>
  <c r="P4015" i="1"/>
  <c r="O4015" i="1"/>
  <c r="P4014" i="1"/>
  <c r="O4014" i="1"/>
  <c r="P4013" i="1"/>
  <c r="O4013" i="1"/>
  <c r="P4012" i="1"/>
  <c r="O4012" i="1"/>
  <c r="P4011" i="1"/>
  <c r="O4011" i="1"/>
  <c r="P4010" i="1"/>
  <c r="O4010" i="1"/>
  <c r="P4009" i="1"/>
  <c r="O4009" i="1"/>
  <c r="P4008" i="1"/>
  <c r="O4008" i="1"/>
  <c r="P4007" i="1"/>
  <c r="O4007" i="1"/>
  <c r="P4006" i="1"/>
  <c r="O4006" i="1"/>
  <c r="P4005" i="1"/>
  <c r="O4005" i="1"/>
  <c r="P4004" i="1"/>
  <c r="O4004" i="1"/>
  <c r="P4003" i="1"/>
  <c r="O4003" i="1"/>
  <c r="P4002" i="1"/>
  <c r="O4002" i="1"/>
  <c r="P4001" i="1"/>
  <c r="O4001" i="1"/>
  <c r="P4000" i="1"/>
  <c r="O4000" i="1"/>
  <c r="P3999" i="1"/>
  <c r="O3999" i="1"/>
  <c r="P3998" i="1"/>
  <c r="O3998" i="1"/>
  <c r="P3997" i="1"/>
  <c r="O3997" i="1"/>
  <c r="P3996" i="1"/>
  <c r="O3996" i="1"/>
  <c r="P3995" i="1"/>
  <c r="O3995" i="1"/>
  <c r="P3994" i="1"/>
  <c r="O3994" i="1"/>
  <c r="P3993" i="1"/>
  <c r="O3993" i="1"/>
  <c r="P3992" i="1"/>
  <c r="O3992" i="1"/>
  <c r="P3991" i="1"/>
  <c r="O3991" i="1"/>
  <c r="P3990" i="1"/>
  <c r="O3990" i="1"/>
  <c r="P3989" i="1"/>
  <c r="O3989" i="1"/>
  <c r="P3988" i="1"/>
  <c r="O3988" i="1"/>
  <c r="P3987" i="1"/>
  <c r="O3987" i="1"/>
  <c r="P3986" i="1"/>
  <c r="O3986" i="1"/>
  <c r="P3985" i="1"/>
  <c r="O3985" i="1"/>
  <c r="P3984" i="1"/>
  <c r="O3984" i="1"/>
  <c r="P3983" i="1"/>
  <c r="O3983" i="1"/>
  <c r="P3982" i="1"/>
  <c r="O3982" i="1"/>
  <c r="P3981" i="1"/>
  <c r="O3981" i="1"/>
  <c r="P3980" i="1"/>
  <c r="O3980" i="1"/>
  <c r="P3979" i="1"/>
  <c r="O3979" i="1"/>
  <c r="P3978" i="1"/>
  <c r="O3978" i="1"/>
  <c r="P3977" i="1"/>
  <c r="O3977" i="1"/>
  <c r="P3976" i="1"/>
  <c r="O3976" i="1"/>
  <c r="P3975" i="1"/>
  <c r="O3975" i="1"/>
  <c r="P3974" i="1"/>
  <c r="O3974" i="1"/>
  <c r="P3973" i="1"/>
  <c r="O3973" i="1"/>
  <c r="P3972" i="1"/>
  <c r="O3972" i="1"/>
  <c r="P3971" i="1"/>
  <c r="O3971" i="1"/>
  <c r="P3970" i="1"/>
  <c r="O3970" i="1"/>
  <c r="P3969" i="1"/>
  <c r="O3969" i="1"/>
  <c r="P3968" i="1"/>
  <c r="O3968" i="1"/>
  <c r="P3967" i="1"/>
  <c r="O3967" i="1"/>
  <c r="P3966" i="1"/>
  <c r="O3966" i="1"/>
  <c r="P3965" i="1"/>
  <c r="O3965" i="1"/>
  <c r="P3964" i="1"/>
  <c r="O3964" i="1"/>
  <c r="P3963" i="1"/>
  <c r="O3963" i="1"/>
  <c r="P3962" i="1"/>
  <c r="O3962" i="1"/>
  <c r="P3961" i="1"/>
  <c r="O3961" i="1"/>
  <c r="P3960" i="1"/>
  <c r="O3960" i="1"/>
  <c r="P3959" i="1"/>
  <c r="O3959" i="1"/>
  <c r="P3958" i="1"/>
  <c r="O3958" i="1"/>
  <c r="P3957" i="1"/>
  <c r="O3957" i="1"/>
  <c r="P3956" i="1"/>
  <c r="O3956" i="1"/>
  <c r="P3955" i="1"/>
  <c r="O3955" i="1"/>
  <c r="P3954" i="1"/>
  <c r="O3954" i="1"/>
  <c r="P3953" i="1"/>
  <c r="O3953" i="1"/>
  <c r="P3952" i="1"/>
  <c r="O3952" i="1"/>
  <c r="P3951" i="1"/>
  <c r="O3951" i="1"/>
  <c r="P3950" i="1"/>
  <c r="O3950" i="1"/>
  <c r="P3949" i="1"/>
  <c r="O3949" i="1"/>
  <c r="P3948" i="1"/>
  <c r="O3948" i="1"/>
  <c r="P3947" i="1"/>
  <c r="O3947" i="1"/>
  <c r="P3946" i="1"/>
  <c r="O3946" i="1"/>
  <c r="P3945" i="1"/>
  <c r="O3945" i="1"/>
  <c r="P3944" i="1"/>
  <c r="O3944" i="1"/>
  <c r="P3943" i="1"/>
  <c r="O3943" i="1"/>
  <c r="P3942" i="1"/>
  <c r="O3942" i="1"/>
  <c r="P3941" i="1"/>
  <c r="O3941" i="1"/>
  <c r="P3940" i="1"/>
  <c r="O3940" i="1"/>
  <c r="P3939" i="1"/>
  <c r="O3939" i="1"/>
  <c r="P3938" i="1"/>
  <c r="O3938" i="1"/>
  <c r="P3937" i="1"/>
  <c r="O3937" i="1"/>
  <c r="P3936" i="1"/>
  <c r="O3936" i="1"/>
  <c r="P3935" i="1"/>
  <c r="O3935" i="1"/>
  <c r="P3934" i="1"/>
  <c r="O3934" i="1"/>
  <c r="P3933" i="1"/>
  <c r="O3933" i="1"/>
  <c r="P3932" i="1"/>
  <c r="O3932" i="1"/>
  <c r="P3931" i="1"/>
  <c r="O3931" i="1"/>
  <c r="P3930" i="1"/>
  <c r="O3930" i="1"/>
  <c r="P3929" i="1"/>
  <c r="O3929" i="1"/>
  <c r="P3928" i="1"/>
  <c r="O3928" i="1"/>
  <c r="P3927" i="1"/>
  <c r="O3927" i="1"/>
  <c r="P3926" i="1"/>
  <c r="O3926" i="1"/>
  <c r="P3925" i="1"/>
  <c r="O3925" i="1"/>
  <c r="P3924" i="1"/>
  <c r="O3924" i="1"/>
  <c r="P3923" i="1"/>
  <c r="O3923" i="1"/>
  <c r="P3922" i="1"/>
  <c r="O3922" i="1"/>
  <c r="P3921" i="1"/>
  <c r="O3921" i="1"/>
  <c r="P3920" i="1"/>
  <c r="O3920" i="1"/>
  <c r="P3919" i="1"/>
  <c r="O3919" i="1"/>
  <c r="P3918" i="1"/>
  <c r="O3918" i="1"/>
  <c r="P3917" i="1"/>
  <c r="O3917" i="1"/>
  <c r="P3916" i="1"/>
  <c r="O3916" i="1"/>
  <c r="P3915" i="1"/>
  <c r="O3915" i="1"/>
  <c r="P3914" i="1"/>
  <c r="O3914" i="1"/>
  <c r="P3913" i="1"/>
  <c r="O3913" i="1"/>
  <c r="P3912" i="1"/>
  <c r="O3912" i="1"/>
  <c r="P3911" i="1"/>
  <c r="O3911" i="1"/>
  <c r="P3910" i="1"/>
  <c r="O3910" i="1"/>
  <c r="P3909" i="1"/>
  <c r="O3909" i="1"/>
  <c r="P3908" i="1"/>
  <c r="O3908" i="1"/>
  <c r="P3907" i="1"/>
  <c r="O3907" i="1"/>
  <c r="P3906" i="1"/>
  <c r="O3906" i="1"/>
  <c r="P3905" i="1"/>
  <c r="O3905" i="1"/>
  <c r="P3904" i="1"/>
  <c r="O3904" i="1"/>
  <c r="P3903" i="1"/>
  <c r="O3903" i="1"/>
  <c r="P3902" i="1"/>
  <c r="O3902" i="1"/>
  <c r="P3901" i="1"/>
  <c r="O3901" i="1"/>
  <c r="P3900" i="1"/>
  <c r="O3900" i="1"/>
  <c r="P3899" i="1"/>
  <c r="O3899" i="1"/>
  <c r="P3898" i="1"/>
  <c r="O3898" i="1"/>
  <c r="P3897" i="1"/>
  <c r="O3897" i="1"/>
  <c r="P3896" i="1"/>
  <c r="O3896" i="1"/>
  <c r="P3895" i="1"/>
  <c r="O3895" i="1"/>
  <c r="P3894" i="1"/>
  <c r="O3894" i="1"/>
  <c r="P3893" i="1"/>
  <c r="O3893" i="1"/>
  <c r="P3892" i="1"/>
  <c r="O3892" i="1"/>
  <c r="P3891" i="1"/>
  <c r="O3891" i="1"/>
  <c r="P3890" i="1"/>
  <c r="O3890" i="1"/>
  <c r="P3889" i="1"/>
  <c r="O3889" i="1"/>
  <c r="P3888" i="1"/>
  <c r="O3888" i="1"/>
  <c r="P3887" i="1"/>
  <c r="O3887" i="1"/>
  <c r="P3886" i="1"/>
  <c r="O3886" i="1"/>
  <c r="P3885" i="1"/>
  <c r="O3885" i="1"/>
  <c r="P3884" i="1"/>
  <c r="O3884" i="1"/>
  <c r="P3883" i="1"/>
  <c r="O3883" i="1"/>
  <c r="P3882" i="1"/>
  <c r="O3882" i="1"/>
  <c r="P3881" i="1"/>
  <c r="O3881" i="1"/>
  <c r="P3880" i="1"/>
  <c r="O3880" i="1"/>
  <c r="P3879" i="1"/>
  <c r="O3879" i="1"/>
  <c r="P3878" i="1"/>
  <c r="O3878" i="1"/>
  <c r="P3877" i="1"/>
  <c r="O3877" i="1"/>
  <c r="P3876" i="1"/>
  <c r="O3876" i="1"/>
  <c r="P3875" i="1"/>
  <c r="O3875" i="1"/>
  <c r="P3874" i="1"/>
  <c r="O3874" i="1"/>
  <c r="P3873" i="1"/>
  <c r="O3873" i="1"/>
  <c r="P3872" i="1"/>
  <c r="O3872" i="1"/>
  <c r="P3871" i="1"/>
  <c r="O3871" i="1"/>
  <c r="P3870" i="1"/>
  <c r="O3870" i="1"/>
  <c r="P3869" i="1"/>
  <c r="O3869" i="1"/>
  <c r="P3868" i="1"/>
  <c r="O3868" i="1"/>
  <c r="P3867" i="1"/>
  <c r="O3867" i="1"/>
  <c r="P3866" i="1"/>
  <c r="O3866" i="1"/>
  <c r="P3865" i="1"/>
  <c r="O3865" i="1"/>
  <c r="P3864" i="1"/>
  <c r="O3864" i="1"/>
  <c r="P3863" i="1"/>
  <c r="O3863" i="1"/>
  <c r="P3862" i="1"/>
  <c r="O3862" i="1"/>
  <c r="P3861" i="1"/>
  <c r="O3861" i="1"/>
  <c r="P3860" i="1"/>
  <c r="O3860" i="1"/>
  <c r="P3859" i="1"/>
  <c r="O3859" i="1"/>
  <c r="P3858" i="1"/>
  <c r="O3858" i="1"/>
  <c r="P3857" i="1"/>
  <c r="O3857" i="1"/>
  <c r="P3856" i="1"/>
  <c r="O3856" i="1"/>
  <c r="P3855" i="1"/>
  <c r="O3855" i="1"/>
  <c r="P3854" i="1"/>
  <c r="O3854" i="1"/>
  <c r="P3853" i="1"/>
  <c r="O3853" i="1"/>
  <c r="P3852" i="1"/>
  <c r="O3852" i="1"/>
  <c r="P3851" i="1"/>
  <c r="O3851" i="1"/>
  <c r="P3850" i="1"/>
  <c r="O3850" i="1"/>
  <c r="P3849" i="1"/>
  <c r="O3849" i="1"/>
  <c r="P3848" i="1"/>
  <c r="O3848" i="1"/>
  <c r="P3847" i="1"/>
  <c r="O3847" i="1"/>
  <c r="P3846" i="1"/>
  <c r="O3846" i="1"/>
  <c r="P3845" i="1"/>
  <c r="O3845" i="1"/>
  <c r="P3844" i="1"/>
  <c r="O3844" i="1"/>
  <c r="P3843" i="1"/>
  <c r="O3843" i="1"/>
  <c r="P3842" i="1"/>
  <c r="O3842" i="1"/>
  <c r="P3841" i="1"/>
  <c r="O3841" i="1"/>
  <c r="P3840" i="1"/>
  <c r="O3840" i="1"/>
  <c r="P3839" i="1"/>
  <c r="O3839" i="1"/>
  <c r="P3838" i="1"/>
  <c r="O3838" i="1"/>
  <c r="P3837" i="1"/>
  <c r="O3837" i="1"/>
  <c r="P3836" i="1"/>
  <c r="O3836" i="1"/>
  <c r="P3835" i="1"/>
  <c r="O3835" i="1"/>
  <c r="P3834" i="1"/>
  <c r="O3834" i="1"/>
  <c r="P3833" i="1"/>
  <c r="O3833" i="1"/>
  <c r="P3832" i="1"/>
  <c r="O3832" i="1"/>
  <c r="P3831" i="1"/>
  <c r="O3831" i="1"/>
  <c r="P3830" i="1"/>
  <c r="O3830" i="1"/>
  <c r="P3829" i="1"/>
  <c r="O3829" i="1"/>
  <c r="P3828" i="1"/>
  <c r="O3828" i="1"/>
  <c r="P3827" i="1"/>
  <c r="O3827" i="1"/>
  <c r="P3826" i="1"/>
  <c r="O3826" i="1"/>
  <c r="P3825" i="1"/>
  <c r="O3825" i="1"/>
  <c r="P3824" i="1"/>
  <c r="O3824" i="1"/>
  <c r="P3823" i="1"/>
  <c r="O3823" i="1"/>
  <c r="P3822" i="1"/>
  <c r="O3822" i="1"/>
  <c r="P3821" i="1"/>
  <c r="O3821" i="1"/>
  <c r="P3820" i="1"/>
  <c r="O3820" i="1"/>
  <c r="P3819" i="1"/>
  <c r="O3819" i="1"/>
  <c r="P3818" i="1"/>
  <c r="O3818" i="1"/>
  <c r="P3817" i="1"/>
  <c r="O3817" i="1"/>
  <c r="P3816" i="1"/>
  <c r="O3816" i="1"/>
  <c r="P3815" i="1"/>
  <c r="O3815" i="1"/>
  <c r="P3814" i="1"/>
  <c r="O3814" i="1"/>
  <c r="P3813" i="1"/>
  <c r="O3813" i="1"/>
  <c r="P3812" i="1"/>
  <c r="O3812" i="1"/>
  <c r="P3811" i="1"/>
  <c r="O3811" i="1"/>
  <c r="P3810" i="1"/>
  <c r="O3810" i="1"/>
  <c r="P3809" i="1"/>
  <c r="O3809" i="1"/>
  <c r="P3808" i="1"/>
  <c r="O3808" i="1"/>
  <c r="P3807" i="1"/>
  <c r="O3807" i="1"/>
  <c r="P3806" i="1"/>
  <c r="O3806" i="1"/>
  <c r="P3805" i="1"/>
  <c r="O3805" i="1"/>
  <c r="P3804" i="1"/>
  <c r="O3804" i="1"/>
  <c r="P3803" i="1"/>
  <c r="O3803" i="1"/>
  <c r="P3802" i="1"/>
  <c r="O3802" i="1"/>
  <c r="P3801" i="1"/>
  <c r="O3801" i="1"/>
  <c r="P3800" i="1"/>
  <c r="O3800" i="1"/>
  <c r="P3799" i="1"/>
  <c r="O3799" i="1"/>
  <c r="P3798" i="1"/>
  <c r="O3798" i="1"/>
  <c r="P3797" i="1"/>
  <c r="O3797" i="1"/>
  <c r="P3796" i="1"/>
  <c r="O3796" i="1"/>
  <c r="P3795" i="1"/>
  <c r="O3795" i="1"/>
  <c r="P3794" i="1"/>
  <c r="O3794" i="1"/>
  <c r="P3793" i="1"/>
  <c r="O3793" i="1"/>
  <c r="P3792" i="1"/>
  <c r="O3792" i="1"/>
  <c r="P3791" i="1"/>
  <c r="O3791" i="1"/>
  <c r="P3790" i="1"/>
  <c r="O3790" i="1"/>
  <c r="P3789" i="1"/>
  <c r="O3789" i="1"/>
  <c r="P3788" i="1"/>
  <c r="O3788" i="1"/>
  <c r="P3787" i="1"/>
  <c r="O3787" i="1"/>
  <c r="P3786" i="1"/>
  <c r="O3786" i="1"/>
  <c r="P3785" i="1"/>
  <c r="O3785" i="1"/>
  <c r="P3784" i="1"/>
  <c r="O3784" i="1"/>
  <c r="P3783" i="1"/>
  <c r="O3783" i="1"/>
  <c r="P3782" i="1"/>
  <c r="O3782" i="1"/>
  <c r="P3781" i="1"/>
  <c r="O3781" i="1"/>
  <c r="P3780" i="1"/>
  <c r="O3780" i="1"/>
  <c r="P3779" i="1"/>
  <c r="O3779" i="1"/>
  <c r="P3778" i="1"/>
  <c r="O3778" i="1"/>
  <c r="P3777" i="1"/>
  <c r="O3777" i="1"/>
  <c r="P3776" i="1"/>
  <c r="O3776" i="1"/>
  <c r="P3775" i="1"/>
  <c r="O3775" i="1"/>
  <c r="P3774" i="1"/>
  <c r="O3774" i="1"/>
  <c r="P3773" i="1"/>
  <c r="O3773" i="1"/>
  <c r="P3772" i="1"/>
  <c r="O3772" i="1"/>
  <c r="P3771" i="1"/>
  <c r="O3771" i="1"/>
  <c r="P3770" i="1"/>
  <c r="O3770" i="1"/>
  <c r="P3769" i="1"/>
  <c r="O3769" i="1"/>
  <c r="P3768" i="1"/>
  <c r="O3768" i="1"/>
  <c r="P3767" i="1"/>
  <c r="O3767" i="1"/>
  <c r="P3766" i="1"/>
  <c r="O3766" i="1"/>
  <c r="P3765" i="1"/>
  <c r="O3765" i="1"/>
  <c r="P3764" i="1"/>
  <c r="O3764" i="1"/>
  <c r="P3763" i="1"/>
  <c r="O3763" i="1"/>
  <c r="P3762" i="1"/>
  <c r="O3762" i="1"/>
  <c r="P3761" i="1"/>
  <c r="O3761" i="1"/>
  <c r="P3760" i="1"/>
  <c r="O3760" i="1"/>
  <c r="P3759" i="1"/>
  <c r="O3759" i="1"/>
  <c r="P3758" i="1"/>
  <c r="O3758" i="1"/>
  <c r="P3757" i="1"/>
  <c r="O3757" i="1"/>
  <c r="P3756" i="1"/>
  <c r="O3756" i="1"/>
  <c r="P3755" i="1"/>
  <c r="O3755" i="1"/>
  <c r="P3754" i="1"/>
  <c r="O3754" i="1"/>
  <c r="P3753" i="1"/>
  <c r="O3753" i="1"/>
  <c r="P3752" i="1"/>
  <c r="O3752" i="1"/>
  <c r="P3751" i="1"/>
  <c r="O3751" i="1"/>
  <c r="P3750" i="1"/>
  <c r="O3750" i="1"/>
  <c r="P3749" i="1"/>
  <c r="O3749" i="1"/>
  <c r="P3748" i="1"/>
  <c r="O3748" i="1"/>
  <c r="P3747" i="1"/>
  <c r="O3747" i="1"/>
  <c r="P3746" i="1"/>
  <c r="O3746" i="1"/>
  <c r="P3745" i="1"/>
  <c r="O3745" i="1"/>
  <c r="P3744" i="1"/>
  <c r="O3744" i="1"/>
  <c r="P3743" i="1"/>
  <c r="O3743" i="1"/>
  <c r="P3742" i="1"/>
  <c r="O3742" i="1"/>
  <c r="P3741" i="1"/>
  <c r="O3741" i="1"/>
  <c r="P3740" i="1"/>
  <c r="O3740" i="1"/>
  <c r="P3739" i="1"/>
  <c r="O3739" i="1"/>
  <c r="P3738" i="1"/>
  <c r="O3738" i="1"/>
  <c r="P3737" i="1"/>
  <c r="O3737" i="1"/>
  <c r="P3736" i="1"/>
  <c r="O3736" i="1"/>
  <c r="P3735" i="1"/>
  <c r="O3735" i="1"/>
  <c r="P3734" i="1"/>
  <c r="O3734" i="1"/>
  <c r="P3733" i="1"/>
  <c r="O3733" i="1"/>
  <c r="P3732" i="1"/>
  <c r="O3732" i="1"/>
  <c r="P3731" i="1"/>
  <c r="O3731" i="1"/>
  <c r="P3730" i="1"/>
  <c r="O3730" i="1"/>
  <c r="P3729" i="1"/>
  <c r="O3729" i="1"/>
  <c r="P3728" i="1"/>
  <c r="O3728" i="1"/>
  <c r="P3727" i="1"/>
  <c r="O3727" i="1"/>
  <c r="P3726" i="1"/>
  <c r="O3726" i="1"/>
  <c r="P3725" i="1"/>
  <c r="O3725" i="1"/>
  <c r="P3724" i="1"/>
  <c r="O3724" i="1"/>
  <c r="P3723" i="1"/>
  <c r="O3723" i="1"/>
  <c r="P3722" i="1"/>
  <c r="O3722" i="1"/>
  <c r="P3721" i="1"/>
  <c r="O3721" i="1"/>
  <c r="P3720" i="1"/>
  <c r="O3720" i="1"/>
  <c r="P3719" i="1"/>
  <c r="O3719" i="1"/>
  <c r="P3718" i="1"/>
  <c r="O3718" i="1"/>
  <c r="P3717" i="1"/>
  <c r="O3717" i="1"/>
  <c r="P3716" i="1"/>
  <c r="O3716" i="1"/>
  <c r="P3715" i="1"/>
  <c r="O3715" i="1"/>
  <c r="P3714" i="1"/>
  <c r="O3714" i="1"/>
  <c r="P3713" i="1"/>
  <c r="O3713" i="1"/>
  <c r="P3712" i="1"/>
  <c r="O3712" i="1"/>
  <c r="P3711" i="1"/>
  <c r="O3711" i="1"/>
  <c r="P3710" i="1"/>
  <c r="O3710" i="1"/>
  <c r="P3709" i="1"/>
  <c r="O3709" i="1"/>
  <c r="P3708" i="1"/>
  <c r="O3708" i="1"/>
  <c r="P3707" i="1"/>
  <c r="O3707" i="1"/>
  <c r="P3706" i="1"/>
  <c r="O3706" i="1"/>
  <c r="P3705" i="1"/>
  <c r="O3705" i="1"/>
  <c r="P3704" i="1"/>
  <c r="O3704" i="1"/>
  <c r="P3703" i="1"/>
  <c r="O3703" i="1"/>
  <c r="P3702" i="1"/>
  <c r="O3702" i="1"/>
  <c r="P3701" i="1"/>
  <c r="O3701" i="1"/>
  <c r="P3700" i="1"/>
  <c r="O3700" i="1"/>
  <c r="P3699" i="1"/>
  <c r="O3699" i="1"/>
  <c r="P3698" i="1"/>
  <c r="O3698" i="1"/>
  <c r="P3697" i="1"/>
  <c r="O3697" i="1"/>
  <c r="P3696" i="1"/>
  <c r="O3696" i="1"/>
  <c r="P3695" i="1"/>
  <c r="O3695" i="1"/>
  <c r="P3694" i="1"/>
  <c r="O3694" i="1"/>
  <c r="P3693" i="1"/>
  <c r="O3693" i="1"/>
  <c r="P3692" i="1"/>
  <c r="O3692" i="1"/>
  <c r="P3691" i="1"/>
  <c r="O3691" i="1"/>
  <c r="P3690" i="1"/>
  <c r="O3690" i="1"/>
  <c r="P3689" i="1"/>
  <c r="O3689" i="1"/>
  <c r="P3688" i="1"/>
  <c r="O3688" i="1"/>
  <c r="P3687" i="1"/>
  <c r="O3687" i="1"/>
  <c r="P3686" i="1"/>
  <c r="O3686" i="1"/>
  <c r="P3685" i="1"/>
  <c r="O3685" i="1"/>
  <c r="P3684" i="1"/>
  <c r="O3684" i="1"/>
  <c r="P3683" i="1"/>
  <c r="O3683" i="1"/>
  <c r="P3682" i="1"/>
  <c r="O3682" i="1"/>
  <c r="P3681" i="1"/>
  <c r="O3681" i="1"/>
  <c r="P3680" i="1"/>
  <c r="O3680" i="1"/>
  <c r="P3679" i="1"/>
  <c r="O3679" i="1"/>
  <c r="P3678" i="1"/>
  <c r="O3678" i="1"/>
  <c r="P3677" i="1"/>
  <c r="O3677" i="1"/>
  <c r="P3676" i="1"/>
  <c r="O3676" i="1"/>
  <c r="P3675" i="1"/>
  <c r="O3675" i="1"/>
  <c r="P3674" i="1"/>
  <c r="O3674" i="1"/>
  <c r="P3673" i="1"/>
  <c r="O3673" i="1"/>
  <c r="P3672" i="1"/>
  <c r="O3672" i="1"/>
  <c r="P3671" i="1"/>
  <c r="O3671" i="1"/>
  <c r="P3670" i="1"/>
  <c r="O3670" i="1"/>
  <c r="P3669" i="1"/>
  <c r="O3669" i="1"/>
  <c r="P3668" i="1"/>
  <c r="O3668" i="1"/>
  <c r="P3667" i="1"/>
  <c r="O3667" i="1"/>
  <c r="P3666" i="1"/>
  <c r="O3666" i="1"/>
  <c r="P3665" i="1"/>
  <c r="O3665" i="1"/>
  <c r="P3664" i="1"/>
  <c r="O3664" i="1"/>
  <c r="P3663" i="1"/>
  <c r="O3663" i="1"/>
  <c r="P3662" i="1"/>
  <c r="O3662" i="1"/>
  <c r="P3661" i="1"/>
  <c r="O3661" i="1"/>
  <c r="P3660" i="1"/>
  <c r="O3660" i="1"/>
  <c r="P3659" i="1"/>
  <c r="O3659" i="1"/>
  <c r="P3658" i="1"/>
  <c r="O3658" i="1"/>
  <c r="P3657" i="1"/>
  <c r="O3657" i="1"/>
  <c r="P3656" i="1"/>
  <c r="O3656" i="1"/>
  <c r="P3655" i="1"/>
  <c r="O3655" i="1"/>
  <c r="P3654" i="1"/>
  <c r="O3654" i="1"/>
  <c r="P3653" i="1"/>
  <c r="O3653" i="1"/>
  <c r="P3652" i="1"/>
  <c r="O3652" i="1"/>
  <c r="P3651" i="1"/>
  <c r="O3651" i="1"/>
  <c r="P3650" i="1"/>
  <c r="O3650" i="1"/>
  <c r="P3649" i="1"/>
  <c r="O3649" i="1"/>
  <c r="P3648" i="1"/>
  <c r="O3648" i="1"/>
  <c r="P3647" i="1"/>
  <c r="O3647" i="1"/>
  <c r="P3646" i="1"/>
  <c r="O3646" i="1"/>
  <c r="P3645" i="1"/>
  <c r="O3645" i="1"/>
  <c r="P3644" i="1"/>
  <c r="O3644" i="1"/>
  <c r="P3643" i="1"/>
  <c r="O3643" i="1"/>
  <c r="P3642" i="1"/>
  <c r="O3642" i="1"/>
  <c r="P3641" i="1"/>
  <c r="O3641" i="1"/>
  <c r="P3640" i="1"/>
  <c r="O3640" i="1"/>
  <c r="P3639" i="1"/>
  <c r="O3639" i="1"/>
  <c r="P3638" i="1"/>
  <c r="O3638" i="1"/>
  <c r="P3637" i="1"/>
  <c r="O3637" i="1"/>
  <c r="P3636" i="1"/>
  <c r="O3636" i="1"/>
  <c r="P3635" i="1"/>
  <c r="O3635" i="1"/>
  <c r="P3634" i="1"/>
  <c r="O3634" i="1"/>
  <c r="P3633" i="1"/>
  <c r="O3633" i="1"/>
  <c r="P3632" i="1"/>
  <c r="O3632" i="1"/>
  <c r="P3631" i="1"/>
  <c r="O3631" i="1"/>
  <c r="P3630" i="1"/>
  <c r="O3630" i="1"/>
  <c r="P3629" i="1"/>
  <c r="O3629" i="1"/>
  <c r="P3628" i="1"/>
  <c r="O3628" i="1"/>
  <c r="P3627" i="1"/>
  <c r="O3627" i="1"/>
  <c r="P3626" i="1"/>
  <c r="O3626" i="1"/>
  <c r="P3625" i="1"/>
  <c r="O3625" i="1"/>
  <c r="P3624" i="1"/>
  <c r="O3624" i="1"/>
  <c r="P3623" i="1"/>
  <c r="O3623" i="1"/>
  <c r="P3622" i="1"/>
  <c r="O3622" i="1"/>
  <c r="P3621" i="1"/>
  <c r="O3621" i="1"/>
  <c r="P3620" i="1"/>
  <c r="O3620" i="1"/>
  <c r="P3619" i="1"/>
  <c r="O3619" i="1"/>
  <c r="P3618" i="1"/>
  <c r="O3618" i="1"/>
  <c r="P3617" i="1"/>
  <c r="O3617" i="1"/>
  <c r="P3616" i="1"/>
  <c r="O3616" i="1"/>
  <c r="P3615" i="1"/>
  <c r="O3615" i="1"/>
  <c r="P3614" i="1"/>
  <c r="O3614" i="1"/>
  <c r="P3613" i="1"/>
  <c r="O3613" i="1"/>
  <c r="P3612" i="1"/>
  <c r="O3612" i="1"/>
  <c r="P3611" i="1"/>
  <c r="O3611" i="1"/>
  <c r="P3610" i="1"/>
  <c r="O3610" i="1"/>
  <c r="P3609" i="1"/>
  <c r="O3609" i="1"/>
  <c r="P3608" i="1"/>
  <c r="O3608" i="1"/>
  <c r="P3607" i="1"/>
  <c r="O3607" i="1"/>
  <c r="P3606" i="1"/>
  <c r="O3606" i="1"/>
  <c r="P3605" i="1"/>
  <c r="O3605" i="1"/>
  <c r="P3604" i="1"/>
  <c r="O3604" i="1"/>
  <c r="P3603" i="1"/>
  <c r="O3603" i="1"/>
  <c r="P3602" i="1"/>
  <c r="O3602" i="1"/>
  <c r="P3601" i="1"/>
  <c r="O3601" i="1"/>
  <c r="P3600" i="1"/>
  <c r="O3600" i="1"/>
  <c r="P3599" i="1"/>
  <c r="O3599" i="1"/>
  <c r="P3598" i="1"/>
  <c r="O3598" i="1"/>
  <c r="P3597" i="1"/>
  <c r="O3597" i="1"/>
  <c r="P3596" i="1"/>
  <c r="O3596" i="1"/>
  <c r="P3595" i="1"/>
  <c r="O3595" i="1"/>
  <c r="P3594" i="1"/>
  <c r="O3594" i="1"/>
  <c r="P3593" i="1"/>
  <c r="O3593" i="1"/>
  <c r="P3592" i="1"/>
  <c r="O3592" i="1"/>
  <c r="P3591" i="1"/>
  <c r="O3591" i="1"/>
  <c r="P3590" i="1"/>
  <c r="O3590" i="1"/>
  <c r="P3589" i="1"/>
  <c r="O3589" i="1"/>
  <c r="P3588" i="1"/>
  <c r="O3588" i="1"/>
  <c r="P3587" i="1"/>
  <c r="O3587" i="1"/>
  <c r="P3586" i="1"/>
  <c r="O3586" i="1"/>
  <c r="P3585" i="1"/>
  <c r="O3585" i="1"/>
  <c r="P3584" i="1"/>
  <c r="O3584" i="1"/>
  <c r="P3583" i="1"/>
  <c r="O3583" i="1"/>
  <c r="P3582" i="1"/>
  <c r="O3582" i="1"/>
  <c r="P3581" i="1"/>
  <c r="O3581" i="1"/>
  <c r="P3580" i="1"/>
  <c r="O3580" i="1"/>
  <c r="P3579" i="1"/>
  <c r="O3579" i="1"/>
  <c r="P3578" i="1"/>
  <c r="O3578" i="1"/>
  <c r="P3577" i="1"/>
  <c r="O3577" i="1"/>
  <c r="P3576" i="1"/>
  <c r="O3576" i="1"/>
  <c r="P3575" i="1"/>
  <c r="O3575" i="1"/>
  <c r="P3574" i="1"/>
  <c r="O3574" i="1"/>
  <c r="P3573" i="1"/>
  <c r="O3573" i="1"/>
  <c r="P3572" i="1"/>
  <c r="O3572" i="1"/>
  <c r="P3571" i="1"/>
  <c r="O3571" i="1"/>
  <c r="P3570" i="1"/>
  <c r="O3570" i="1"/>
  <c r="P3569" i="1"/>
  <c r="O3569" i="1"/>
  <c r="P3568" i="1"/>
  <c r="O3568" i="1"/>
  <c r="P3567" i="1"/>
  <c r="O3567" i="1"/>
  <c r="P3566" i="1"/>
  <c r="O3566" i="1"/>
  <c r="P3565" i="1"/>
  <c r="O3565" i="1"/>
  <c r="P3564" i="1"/>
  <c r="O3564" i="1"/>
  <c r="P3563" i="1"/>
  <c r="O3563" i="1"/>
  <c r="P3562" i="1"/>
  <c r="O3562" i="1"/>
  <c r="P3561" i="1"/>
  <c r="O3561" i="1"/>
  <c r="P3560" i="1"/>
  <c r="O3560" i="1"/>
  <c r="P3559" i="1"/>
  <c r="O3559" i="1"/>
  <c r="P3558" i="1"/>
  <c r="O3558" i="1"/>
  <c r="P3557" i="1"/>
  <c r="O3557" i="1"/>
  <c r="P3556" i="1"/>
  <c r="O3556" i="1"/>
  <c r="P3555" i="1"/>
  <c r="O3555" i="1"/>
  <c r="P3554" i="1"/>
  <c r="O3554" i="1"/>
  <c r="P3553" i="1"/>
  <c r="O3553" i="1"/>
  <c r="P3552" i="1"/>
  <c r="O3552" i="1"/>
  <c r="P3551" i="1"/>
  <c r="O3551" i="1"/>
  <c r="P3550" i="1"/>
  <c r="O3550" i="1"/>
  <c r="P3549" i="1"/>
  <c r="O3549" i="1"/>
  <c r="P3548" i="1"/>
  <c r="O3548" i="1"/>
  <c r="P3547" i="1"/>
  <c r="O3547" i="1"/>
  <c r="P3546" i="1"/>
  <c r="O3546" i="1"/>
  <c r="P3545" i="1"/>
  <c r="O3545" i="1"/>
  <c r="P3544" i="1"/>
  <c r="O3544" i="1"/>
  <c r="P3543" i="1"/>
  <c r="O3543" i="1"/>
  <c r="P3542" i="1"/>
  <c r="O3542" i="1"/>
  <c r="P3541" i="1"/>
  <c r="O3541" i="1"/>
  <c r="P3540" i="1"/>
  <c r="O3540" i="1"/>
  <c r="P3539" i="1"/>
  <c r="O3539" i="1"/>
  <c r="P3538" i="1"/>
  <c r="O3538" i="1"/>
  <c r="P3537" i="1"/>
  <c r="O3537" i="1"/>
  <c r="P3536" i="1"/>
  <c r="O3536" i="1"/>
  <c r="P3535" i="1"/>
  <c r="O3535" i="1"/>
  <c r="P3534" i="1"/>
  <c r="O3534" i="1"/>
  <c r="P3533" i="1"/>
  <c r="O3533" i="1"/>
  <c r="P3532" i="1"/>
  <c r="O3532" i="1"/>
  <c r="P3531" i="1"/>
  <c r="O3531" i="1"/>
  <c r="P3530" i="1"/>
  <c r="O3530" i="1"/>
  <c r="P3529" i="1"/>
  <c r="O3529" i="1"/>
  <c r="P3528" i="1"/>
  <c r="O3528" i="1"/>
  <c r="P3527" i="1"/>
  <c r="O3527" i="1"/>
  <c r="P3526" i="1"/>
  <c r="O3526" i="1"/>
  <c r="P3525" i="1"/>
  <c r="O3525" i="1"/>
  <c r="P3524" i="1"/>
  <c r="O3524" i="1"/>
  <c r="P3523" i="1"/>
  <c r="O3523" i="1"/>
  <c r="P3522" i="1"/>
  <c r="O3522" i="1"/>
  <c r="P3521" i="1"/>
  <c r="O3521" i="1"/>
  <c r="P3520" i="1"/>
  <c r="O3520" i="1"/>
  <c r="P3519" i="1"/>
  <c r="O3519" i="1"/>
  <c r="P3518" i="1"/>
  <c r="O3518" i="1"/>
  <c r="P3517" i="1"/>
  <c r="O3517" i="1"/>
  <c r="P3516" i="1"/>
  <c r="O3516" i="1"/>
  <c r="P3515" i="1"/>
  <c r="O3515" i="1"/>
  <c r="P3514" i="1"/>
  <c r="O3514" i="1"/>
  <c r="P3513" i="1"/>
  <c r="O3513" i="1"/>
  <c r="P3512" i="1"/>
  <c r="O3512" i="1"/>
  <c r="P3511" i="1"/>
  <c r="O3511" i="1"/>
  <c r="P3510" i="1"/>
  <c r="O3510" i="1"/>
  <c r="P3509" i="1"/>
  <c r="O3509" i="1"/>
  <c r="P3508" i="1"/>
  <c r="O3508" i="1"/>
  <c r="P3507" i="1"/>
  <c r="O3507" i="1"/>
  <c r="P3506" i="1"/>
  <c r="O3506" i="1"/>
  <c r="P3505" i="1"/>
  <c r="O3505" i="1"/>
  <c r="P3504" i="1"/>
  <c r="O3504" i="1"/>
  <c r="P3503" i="1"/>
  <c r="O3503" i="1"/>
  <c r="P3502" i="1"/>
  <c r="O3502" i="1"/>
  <c r="P3501" i="1"/>
  <c r="O3501" i="1"/>
  <c r="P3500" i="1"/>
  <c r="O3500" i="1"/>
  <c r="P3499" i="1"/>
  <c r="O3499" i="1"/>
  <c r="P3498" i="1"/>
  <c r="O3498" i="1"/>
  <c r="P3497" i="1"/>
  <c r="O3497" i="1"/>
  <c r="P3496" i="1"/>
  <c r="O3496" i="1"/>
  <c r="P3495" i="1"/>
  <c r="O3495" i="1"/>
  <c r="P3494" i="1"/>
  <c r="O3494" i="1"/>
  <c r="P3493" i="1"/>
  <c r="O3493" i="1"/>
  <c r="P3492" i="1"/>
  <c r="O3492" i="1"/>
  <c r="P3491" i="1"/>
  <c r="O3491" i="1"/>
  <c r="P3490" i="1"/>
  <c r="O3490" i="1"/>
  <c r="P3489" i="1"/>
  <c r="O3489" i="1"/>
  <c r="P3488" i="1"/>
  <c r="O3488" i="1"/>
  <c r="P3487" i="1"/>
  <c r="O3487" i="1"/>
  <c r="P3486" i="1"/>
  <c r="O3486" i="1"/>
  <c r="P3485" i="1"/>
  <c r="O3485" i="1"/>
  <c r="P3484" i="1"/>
  <c r="O3484" i="1"/>
  <c r="P3483" i="1"/>
  <c r="O3483" i="1"/>
  <c r="P3482" i="1"/>
  <c r="O3482" i="1"/>
  <c r="P3481" i="1"/>
  <c r="O3481" i="1"/>
  <c r="P3480" i="1"/>
  <c r="O3480" i="1"/>
  <c r="P3479" i="1"/>
  <c r="O3479" i="1"/>
  <c r="P3478" i="1"/>
  <c r="O3478" i="1"/>
  <c r="P3477" i="1"/>
  <c r="O3477" i="1"/>
  <c r="P3476" i="1"/>
  <c r="O3476" i="1"/>
  <c r="P3475" i="1"/>
  <c r="O3475" i="1"/>
  <c r="P3474" i="1"/>
  <c r="O3474" i="1"/>
  <c r="P3473" i="1"/>
  <c r="O3473" i="1"/>
  <c r="P3472" i="1"/>
  <c r="O3472" i="1"/>
  <c r="P3471" i="1"/>
  <c r="O3471" i="1"/>
  <c r="P3470" i="1"/>
  <c r="O3470" i="1"/>
  <c r="P3469" i="1"/>
  <c r="O3469" i="1"/>
  <c r="P3468" i="1"/>
  <c r="O3468" i="1"/>
  <c r="P3467" i="1"/>
  <c r="O3467" i="1"/>
  <c r="P3466" i="1"/>
  <c r="O3466" i="1"/>
  <c r="P3465" i="1"/>
  <c r="O3465" i="1"/>
  <c r="P3464" i="1"/>
  <c r="O3464" i="1"/>
  <c r="P3463" i="1"/>
  <c r="O3463" i="1"/>
  <c r="P3462" i="1"/>
  <c r="O3462" i="1"/>
  <c r="P3461" i="1"/>
  <c r="O3461" i="1"/>
  <c r="P3460" i="1"/>
  <c r="O3460" i="1"/>
  <c r="P3459" i="1"/>
  <c r="O3459" i="1"/>
  <c r="P3458" i="1"/>
  <c r="O3458" i="1"/>
  <c r="P3457" i="1"/>
  <c r="O3457" i="1"/>
  <c r="P3456" i="1"/>
  <c r="O3456" i="1"/>
  <c r="P3455" i="1"/>
  <c r="O3455" i="1"/>
  <c r="P3454" i="1"/>
  <c r="O3454" i="1"/>
  <c r="P3453" i="1"/>
  <c r="O3453" i="1"/>
  <c r="P3452" i="1"/>
  <c r="O3452" i="1"/>
  <c r="P3451" i="1"/>
  <c r="O3451" i="1"/>
  <c r="P3450" i="1"/>
  <c r="O3450" i="1"/>
  <c r="P3449" i="1"/>
  <c r="O3449" i="1"/>
  <c r="P3448" i="1"/>
  <c r="O3448" i="1"/>
  <c r="P3447" i="1"/>
  <c r="O3447" i="1"/>
  <c r="P3446" i="1"/>
  <c r="O3446" i="1"/>
  <c r="P3445" i="1"/>
  <c r="O3445" i="1"/>
  <c r="P3444" i="1"/>
  <c r="O3444" i="1"/>
  <c r="P3443" i="1"/>
  <c r="O3443" i="1"/>
  <c r="P3442" i="1"/>
  <c r="O3442" i="1"/>
  <c r="P3441" i="1"/>
  <c r="O3441" i="1"/>
  <c r="P3440" i="1"/>
  <c r="O3440" i="1"/>
  <c r="P3439" i="1"/>
  <c r="O3439" i="1"/>
  <c r="P3438" i="1"/>
  <c r="O3438" i="1"/>
  <c r="P3437" i="1"/>
  <c r="O3437" i="1"/>
  <c r="P3436" i="1"/>
  <c r="O3436" i="1"/>
  <c r="P3435" i="1"/>
  <c r="O3435" i="1"/>
  <c r="P3434" i="1"/>
  <c r="O3434" i="1"/>
  <c r="P3433" i="1"/>
  <c r="O3433" i="1"/>
  <c r="P3432" i="1"/>
  <c r="O3432" i="1"/>
  <c r="P3431" i="1"/>
  <c r="O3431" i="1"/>
  <c r="P3430" i="1"/>
  <c r="O3430" i="1"/>
  <c r="P3429" i="1"/>
  <c r="O3429" i="1"/>
  <c r="P3428" i="1"/>
  <c r="O3428" i="1"/>
  <c r="P3427" i="1"/>
  <c r="O3427" i="1"/>
  <c r="P3426" i="1"/>
  <c r="O3426" i="1"/>
  <c r="P3425" i="1"/>
  <c r="O3425" i="1"/>
  <c r="P3424" i="1"/>
  <c r="O3424" i="1"/>
  <c r="P3423" i="1"/>
  <c r="O3423" i="1"/>
  <c r="P3422" i="1"/>
  <c r="O3422" i="1"/>
  <c r="P3421" i="1"/>
  <c r="O3421" i="1"/>
  <c r="P3420" i="1"/>
  <c r="O3420" i="1"/>
  <c r="P3419" i="1"/>
  <c r="O3419" i="1"/>
  <c r="P3418" i="1"/>
  <c r="O3418" i="1"/>
  <c r="P3417" i="1"/>
  <c r="O3417" i="1"/>
  <c r="P3416" i="1"/>
  <c r="O3416" i="1"/>
  <c r="P3415" i="1"/>
  <c r="O3415" i="1"/>
  <c r="P3414" i="1"/>
  <c r="O3414" i="1"/>
  <c r="P3413" i="1"/>
  <c r="O3413" i="1"/>
  <c r="P3412" i="1"/>
  <c r="O3412" i="1"/>
  <c r="P3411" i="1"/>
  <c r="O3411" i="1"/>
  <c r="P3410" i="1"/>
  <c r="O3410" i="1"/>
  <c r="P3409" i="1"/>
  <c r="O3409" i="1"/>
  <c r="P3408" i="1"/>
  <c r="O3408" i="1"/>
  <c r="P3407" i="1"/>
  <c r="O3407" i="1"/>
  <c r="P3406" i="1"/>
  <c r="O3406" i="1"/>
  <c r="P3405" i="1"/>
  <c r="O3405" i="1"/>
  <c r="P3404" i="1"/>
  <c r="O3404" i="1"/>
  <c r="P3403" i="1"/>
  <c r="O3403" i="1"/>
  <c r="P3402" i="1"/>
  <c r="O3402" i="1"/>
  <c r="P3401" i="1"/>
  <c r="O3401" i="1"/>
  <c r="P3400" i="1"/>
  <c r="O3400" i="1"/>
  <c r="P3399" i="1"/>
  <c r="O3399" i="1"/>
  <c r="P3398" i="1"/>
  <c r="O3398" i="1"/>
  <c r="P3397" i="1"/>
  <c r="O3397" i="1"/>
  <c r="P3396" i="1"/>
  <c r="O3396" i="1"/>
  <c r="P3395" i="1"/>
  <c r="O3395" i="1"/>
  <c r="P3394" i="1"/>
  <c r="O3394" i="1"/>
  <c r="P3393" i="1"/>
  <c r="O3393" i="1"/>
  <c r="P3392" i="1"/>
  <c r="O3392" i="1"/>
  <c r="P3391" i="1"/>
  <c r="O3391" i="1"/>
  <c r="P3390" i="1"/>
  <c r="O3390" i="1"/>
  <c r="P3389" i="1"/>
  <c r="O3389" i="1"/>
  <c r="P3388" i="1"/>
  <c r="O3388" i="1"/>
  <c r="P3387" i="1"/>
  <c r="O3387" i="1"/>
  <c r="P3386" i="1"/>
  <c r="O3386" i="1"/>
  <c r="P3385" i="1"/>
  <c r="O3385" i="1"/>
  <c r="P3384" i="1"/>
  <c r="O3384" i="1"/>
  <c r="P3383" i="1"/>
  <c r="O3383" i="1"/>
  <c r="P3382" i="1"/>
  <c r="O3382" i="1"/>
  <c r="P3381" i="1"/>
  <c r="O3381" i="1"/>
  <c r="P3380" i="1"/>
  <c r="O3380" i="1"/>
  <c r="P3379" i="1"/>
  <c r="O3379" i="1"/>
  <c r="P3378" i="1"/>
  <c r="O3378" i="1"/>
  <c r="P3377" i="1"/>
  <c r="O3377" i="1"/>
  <c r="P3376" i="1"/>
  <c r="O3376" i="1"/>
  <c r="P3375" i="1"/>
  <c r="O3375" i="1"/>
  <c r="P3374" i="1"/>
  <c r="O3374" i="1"/>
  <c r="P3373" i="1"/>
  <c r="O3373" i="1"/>
  <c r="P3372" i="1"/>
  <c r="O3372" i="1"/>
  <c r="P3371" i="1"/>
  <c r="O3371" i="1"/>
  <c r="P3370" i="1"/>
  <c r="O3370" i="1"/>
  <c r="P3369" i="1"/>
  <c r="O3369" i="1"/>
  <c r="P3368" i="1"/>
  <c r="O3368" i="1"/>
  <c r="P3367" i="1"/>
  <c r="O3367" i="1"/>
  <c r="P3366" i="1"/>
  <c r="O3366" i="1"/>
  <c r="P3365" i="1"/>
  <c r="O3365" i="1"/>
  <c r="P3364" i="1"/>
  <c r="O3364" i="1"/>
  <c r="P3363" i="1"/>
  <c r="O3363" i="1"/>
  <c r="P3362" i="1"/>
  <c r="O3362" i="1"/>
  <c r="P3361" i="1"/>
  <c r="O3361" i="1"/>
  <c r="P3360" i="1"/>
  <c r="O3360" i="1"/>
  <c r="P3359" i="1"/>
  <c r="O3359" i="1"/>
  <c r="P3358" i="1"/>
  <c r="O3358" i="1"/>
  <c r="P3357" i="1"/>
  <c r="O3357" i="1"/>
  <c r="P3356" i="1"/>
  <c r="O3356" i="1"/>
  <c r="P3355" i="1"/>
  <c r="O3355" i="1"/>
  <c r="P3354" i="1"/>
  <c r="O3354" i="1"/>
  <c r="P3353" i="1"/>
  <c r="O3353" i="1"/>
  <c r="P3352" i="1"/>
  <c r="O3352" i="1"/>
  <c r="P3351" i="1"/>
  <c r="O3351" i="1"/>
  <c r="P3350" i="1"/>
  <c r="O3350" i="1"/>
  <c r="P3349" i="1"/>
  <c r="O3349" i="1"/>
  <c r="P3348" i="1"/>
  <c r="O3348" i="1"/>
  <c r="P3347" i="1"/>
  <c r="O3347" i="1"/>
  <c r="P3346" i="1"/>
  <c r="O3346" i="1"/>
  <c r="P3345" i="1"/>
  <c r="O3345" i="1"/>
  <c r="P3344" i="1"/>
  <c r="O3344" i="1"/>
  <c r="P3343" i="1"/>
  <c r="O3343" i="1"/>
  <c r="P3342" i="1"/>
  <c r="O3342" i="1"/>
  <c r="P3341" i="1"/>
  <c r="O3341" i="1"/>
  <c r="P3340" i="1"/>
  <c r="O3340" i="1"/>
  <c r="P3339" i="1"/>
  <c r="O3339" i="1"/>
  <c r="P3338" i="1"/>
  <c r="O3338" i="1"/>
  <c r="P3337" i="1"/>
  <c r="O3337" i="1"/>
  <c r="P3336" i="1"/>
  <c r="O3336" i="1"/>
  <c r="P3335" i="1"/>
  <c r="O3335" i="1"/>
  <c r="P3334" i="1"/>
  <c r="O3334" i="1"/>
  <c r="P3333" i="1"/>
  <c r="O3333" i="1"/>
  <c r="P3332" i="1"/>
  <c r="O3332" i="1"/>
  <c r="P3331" i="1"/>
  <c r="O3331" i="1"/>
  <c r="P3330" i="1"/>
  <c r="O3330" i="1"/>
  <c r="P3329" i="1"/>
  <c r="O3329" i="1"/>
  <c r="P3328" i="1"/>
  <c r="O3328" i="1"/>
  <c r="P3327" i="1"/>
  <c r="O3327" i="1"/>
  <c r="P3326" i="1"/>
  <c r="O3326" i="1"/>
  <c r="P3325" i="1"/>
  <c r="O3325" i="1"/>
  <c r="P3324" i="1"/>
  <c r="O3324" i="1"/>
  <c r="P3323" i="1"/>
  <c r="O3323" i="1"/>
  <c r="P3322" i="1"/>
  <c r="O3322" i="1"/>
  <c r="P3321" i="1"/>
  <c r="O3321" i="1"/>
  <c r="P3320" i="1"/>
  <c r="O3320" i="1"/>
  <c r="P3319" i="1"/>
  <c r="O3319" i="1"/>
  <c r="P3318" i="1"/>
  <c r="O3318" i="1"/>
  <c r="P3317" i="1"/>
  <c r="O3317" i="1"/>
  <c r="P3316" i="1"/>
  <c r="O3316" i="1"/>
  <c r="P3315" i="1"/>
  <c r="O3315" i="1"/>
  <c r="P3314" i="1"/>
  <c r="O3314" i="1"/>
  <c r="P3313" i="1"/>
  <c r="O3313" i="1"/>
  <c r="P3312" i="1"/>
  <c r="O3312" i="1"/>
  <c r="P3311" i="1"/>
  <c r="O3311" i="1"/>
  <c r="P3310" i="1"/>
  <c r="O3310" i="1"/>
  <c r="P3309" i="1"/>
  <c r="O3309" i="1"/>
  <c r="P3308" i="1"/>
  <c r="O3308" i="1"/>
  <c r="P3307" i="1"/>
  <c r="O3307" i="1"/>
  <c r="P3306" i="1"/>
  <c r="O3306" i="1"/>
  <c r="P3305" i="1"/>
  <c r="O3305" i="1"/>
  <c r="P3304" i="1"/>
  <c r="O3304" i="1"/>
  <c r="P3303" i="1"/>
  <c r="O3303" i="1"/>
  <c r="P3302" i="1"/>
  <c r="O3302" i="1"/>
  <c r="P3301" i="1"/>
  <c r="O3301" i="1"/>
  <c r="P3300" i="1"/>
  <c r="O3300" i="1"/>
  <c r="P3299" i="1"/>
  <c r="O3299" i="1"/>
  <c r="P3298" i="1"/>
  <c r="O3298" i="1"/>
  <c r="P3297" i="1"/>
  <c r="O3297" i="1"/>
  <c r="P3296" i="1"/>
  <c r="O3296" i="1"/>
  <c r="P3295" i="1"/>
  <c r="O3295" i="1"/>
  <c r="P3294" i="1"/>
  <c r="O3294" i="1"/>
  <c r="P3293" i="1"/>
  <c r="O3293" i="1"/>
  <c r="P3292" i="1"/>
  <c r="O3292" i="1"/>
  <c r="P3291" i="1"/>
  <c r="O3291" i="1"/>
  <c r="P3290" i="1"/>
  <c r="O3290" i="1"/>
  <c r="P3289" i="1"/>
  <c r="O3289" i="1"/>
  <c r="P3288" i="1"/>
  <c r="O3288" i="1"/>
  <c r="P3287" i="1"/>
  <c r="O3287" i="1"/>
  <c r="P3286" i="1"/>
  <c r="O3286" i="1"/>
  <c r="P3285" i="1"/>
  <c r="O3285" i="1"/>
  <c r="P3284" i="1"/>
  <c r="O3284" i="1"/>
  <c r="P3283" i="1"/>
  <c r="O3283" i="1"/>
  <c r="P3282" i="1"/>
  <c r="O3282" i="1"/>
  <c r="P3281" i="1"/>
  <c r="O3281" i="1"/>
  <c r="P3280" i="1"/>
  <c r="O3280" i="1"/>
  <c r="P3279" i="1"/>
  <c r="O3279" i="1"/>
  <c r="P3278" i="1"/>
  <c r="O3278" i="1"/>
  <c r="P3277" i="1"/>
  <c r="O3277" i="1"/>
  <c r="P3276" i="1"/>
  <c r="O3276" i="1"/>
  <c r="P3275" i="1"/>
  <c r="O3275" i="1"/>
  <c r="P3274" i="1"/>
  <c r="O3274" i="1"/>
  <c r="P3273" i="1"/>
  <c r="O3273" i="1"/>
  <c r="P3272" i="1"/>
  <c r="O3272" i="1"/>
  <c r="P3271" i="1"/>
  <c r="O3271" i="1"/>
  <c r="P3270" i="1"/>
  <c r="O3270" i="1"/>
  <c r="P3269" i="1"/>
  <c r="O3269" i="1"/>
  <c r="P3268" i="1"/>
  <c r="O3268" i="1"/>
  <c r="P3267" i="1"/>
  <c r="O3267" i="1"/>
  <c r="P3266" i="1"/>
  <c r="O3266" i="1"/>
  <c r="P3265" i="1"/>
  <c r="O3265" i="1"/>
  <c r="P3264" i="1"/>
  <c r="O3264" i="1"/>
  <c r="P3263" i="1"/>
  <c r="O3263" i="1"/>
  <c r="P3262" i="1"/>
  <c r="O3262" i="1"/>
  <c r="P3261" i="1"/>
  <c r="O3261" i="1"/>
  <c r="P3260" i="1"/>
  <c r="O3260" i="1"/>
  <c r="P3259" i="1"/>
  <c r="O3259" i="1"/>
  <c r="P3258" i="1"/>
  <c r="O3258" i="1"/>
  <c r="P3257" i="1"/>
  <c r="O3257" i="1"/>
  <c r="P3256" i="1"/>
  <c r="O3256" i="1"/>
  <c r="P3255" i="1"/>
  <c r="O3255" i="1"/>
  <c r="P3254" i="1"/>
  <c r="O3254" i="1"/>
  <c r="P3253" i="1"/>
  <c r="O3253" i="1"/>
  <c r="P3252" i="1"/>
  <c r="O3252" i="1"/>
  <c r="P3251" i="1"/>
  <c r="O3251" i="1"/>
  <c r="P3250" i="1"/>
  <c r="O3250" i="1"/>
  <c r="P3249" i="1"/>
  <c r="O3249" i="1"/>
  <c r="P3248" i="1"/>
  <c r="O3248" i="1"/>
  <c r="P3247" i="1"/>
  <c r="O3247" i="1"/>
  <c r="P3246" i="1"/>
  <c r="O3246" i="1"/>
  <c r="P3245" i="1"/>
  <c r="O3245" i="1"/>
  <c r="P3244" i="1"/>
  <c r="O3244" i="1"/>
  <c r="P3243" i="1"/>
  <c r="O3243" i="1"/>
  <c r="P3242" i="1"/>
  <c r="O3242" i="1"/>
  <c r="P3241" i="1"/>
  <c r="O3241" i="1"/>
  <c r="P3240" i="1"/>
  <c r="O3240" i="1"/>
  <c r="P3239" i="1"/>
  <c r="O3239" i="1"/>
  <c r="P3238" i="1"/>
  <c r="O3238" i="1"/>
  <c r="P3237" i="1"/>
  <c r="O3237" i="1"/>
  <c r="P3236" i="1"/>
  <c r="O3236" i="1"/>
  <c r="P3235" i="1"/>
  <c r="O3235" i="1"/>
  <c r="P3234" i="1"/>
  <c r="O3234" i="1"/>
  <c r="P3233" i="1"/>
  <c r="O3233" i="1"/>
  <c r="P3232" i="1"/>
  <c r="O3232" i="1"/>
  <c r="P3231" i="1"/>
  <c r="O3231" i="1"/>
  <c r="P3230" i="1"/>
  <c r="O3230" i="1"/>
  <c r="P3229" i="1"/>
  <c r="O3229" i="1"/>
  <c r="P3228" i="1"/>
  <c r="O3228" i="1"/>
  <c r="P3227" i="1"/>
  <c r="O3227" i="1"/>
  <c r="P3226" i="1"/>
  <c r="O3226" i="1"/>
  <c r="P3225" i="1"/>
  <c r="O3225" i="1"/>
  <c r="P3224" i="1"/>
  <c r="O3224" i="1"/>
  <c r="P3223" i="1"/>
  <c r="O3223" i="1"/>
  <c r="P3222" i="1"/>
  <c r="O3222" i="1"/>
  <c r="P3221" i="1"/>
  <c r="O3221" i="1"/>
  <c r="P3220" i="1"/>
  <c r="O3220" i="1"/>
  <c r="P3219" i="1"/>
  <c r="O3219" i="1"/>
  <c r="P3218" i="1"/>
  <c r="O3218" i="1"/>
  <c r="P3217" i="1"/>
  <c r="O3217" i="1"/>
  <c r="P3216" i="1"/>
  <c r="O3216" i="1"/>
  <c r="P3215" i="1"/>
  <c r="O3215" i="1"/>
  <c r="P3214" i="1"/>
  <c r="O3214" i="1"/>
  <c r="P3213" i="1"/>
  <c r="O3213" i="1"/>
  <c r="P3212" i="1"/>
  <c r="O3212" i="1"/>
  <c r="P3211" i="1"/>
  <c r="O3211" i="1"/>
  <c r="P3210" i="1"/>
  <c r="O3210" i="1"/>
  <c r="P3209" i="1"/>
  <c r="O3209" i="1"/>
  <c r="P3208" i="1"/>
  <c r="O3208" i="1"/>
  <c r="P3207" i="1"/>
  <c r="O3207" i="1"/>
  <c r="P3206" i="1"/>
  <c r="O3206" i="1"/>
  <c r="P3205" i="1"/>
  <c r="O3205" i="1"/>
  <c r="P3204" i="1"/>
  <c r="O3204" i="1"/>
  <c r="P3203" i="1"/>
  <c r="O3203" i="1"/>
  <c r="P3202" i="1"/>
  <c r="O3202" i="1"/>
  <c r="P3201" i="1"/>
  <c r="O3201" i="1"/>
  <c r="P3200" i="1"/>
  <c r="O3200" i="1"/>
  <c r="P3199" i="1"/>
  <c r="O3199" i="1"/>
  <c r="P3198" i="1"/>
  <c r="O3198" i="1"/>
  <c r="P3197" i="1"/>
  <c r="O3197" i="1"/>
  <c r="P3196" i="1"/>
  <c r="O3196" i="1"/>
  <c r="P3195" i="1"/>
  <c r="O3195" i="1"/>
  <c r="P3194" i="1"/>
  <c r="O3194" i="1"/>
  <c r="P3193" i="1"/>
  <c r="O3193" i="1"/>
  <c r="P3192" i="1"/>
  <c r="O3192" i="1"/>
  <c r="P3191" i="1"/>
  <c r="O3191" i="1"/>
  <c r="P3190" i="1"/>
  <c r="O3190" i="1"/>
  <c r="P3189" i="1"/>
  <c r="O3189" i="1"/>
  <c r="P3188" i="1"/>
  <c r="O3188" i="1"/>
  <c r="P3187" i="1"/>
  <c r="O3187" i="1"/>
  <c r="P3186" i="1"/>
  <c r="O3186" i="1"/>
  <c r="P3185" i="1"/>
  <c r="O3185" i="1"/>
  <c r="P3184" i="1"/>
  <c r="O3184" i="1"/>
  <c r="P3183" i="1"/>
  <c r="O3183" i="1"/>
  <c r="P3182" i="1"/>
  <c r="O3182" i="1"/>
  <c r="P3181" i="1"/>
  <c r="O3181" i="1"/>
  <c r="P3180" i="1"/>
  <c r="O3180" i="1"/>
  <c r="P3179" i="1"/>
  <c r="O3179" i="1"/>
  <c r="P3178" i="1"/>
  <c r="O3178" i="1"/>
  <c r="P3177" i="1"/>
  <c r="O3177" i="1"/>
  <c r="P3176" i="1"/>
  <c r="O3176" i="1"/>
  <c r="P3175" i="1"/>
  <c r="O3175" i="1"/>
  <c r="P3174" i="1"/>
  <c r="O3174" i="1"/>
  <c r="P3173" i="1"/>
  <c r="O3173" i="1"/>
  <c r="P3172" i="1"/>
  <c r="O3172" i="1"/>
  <c r="P3171" i="1"/>
  <c r="O3171" i="1"/>
  <c r="P3170" i="1"/>
  <c r="O3170" i="1"/>
  <c r="P3169" i="1"/>
  <c r="O3169" i="1"/>
  <c r="P3168" i="1"/>
  <c r="O3168" i="1"/>
  <c r="P3167" i="1"/>
  <c r="O3167" i="1"/>
  <c r="P3166" i="1"/>
  <c r="O3166" i="1"/>
  <c r="P3165" i="1"/>
  <c r="O3165" i="1"/>
  <c r="P3164" i="1"/>
  <c r="O3164" i="1"/>
  <c r="P3163" i="1"/>
  <c r="O3163" i="1"/>
  <c r="P3162" i="1"/>
  <c r="O3162" i="1"/>
  <c r="P3161" i="1"/>
  <c r="O3161" i="1"/>
  <c r="P3160" i="1"/>
  <c r="O3160" i="1"/>
  <c r="P3159" i="1"/>
  <c r="O3159" i="1"/>
  <c r="P3158" i="1"/>
  <c r="O3158" i="1"/>
  <c r="P3157" i="1"/>
  <c r="O3157" i="1"/>
  <c r="P3156" i="1"/>
  <c r="O3156" i="1"/>
  <c r="P3155" i="1"/>
  <c r="O3155" i="1"/>
  <c r="P3154" i="1"/>
  <c r="O3154" i="1"/>
  <c r="P3153" i="1"/>
  <c r="O3153" i="1"/>
  <c r="P3152" i="1"/>
  <c r="O3152" i="1"/>
  <c r="P3151" i="1"/>
  <c r="O3151" i="1"/>
  <c r="P3150" i="1"/>
  <c r="O3150" i="1"/>
  <c r="P3149" i="1"/>
  <c r="O3149" i="1"/>
  <c r="P3148" i="1"/>
  <c r="O3148" i="1"/>
  <c r="P3147" i="1"/>
  <c r="O3147" i="1"/>
  <c r="P3146" i="1"/>
  <c r="O3146" i="1"/>
  <c r="P3145" i="1"/>
  <c r="O3145" i="1"/>
  <c r="P3144" i="1"/>
  <c r="O3144" i="1"/>
  <c r="P3143" i="1"/>
  <c r="O3143" i="1"/>
  <c r="P3142" i="1"/>
  <c r="O3142" i="1"/>
  <c r="P3141" i="1"/>
  <c r="O3141" i="1"/>
  <c r="P3140" i="1"/>
  <c r="O3140" i="1"/>
  <c r="P3139" i="1"/>
  <c r="O3139" i="1"/>
  <c r="P3138" i="1"/>
  <c r="O3138" i="1"/>
  <c r="P3137" i="1"/>
  <c r="O3137" i="1"/>
  <c r="P3136" i="1"/>
  <c r="O3136" i="1"/>
  <c r="P3135" i="1"/>
  <c r="O3135" i="1"/>
  <c r="P3134" i="1"/>
  <c r="O3134" i="1"/>
  <c r="P3133" i="1"/>
  <c r="O3133" i="1"/>
  <c r="P3132" i="1"/>
  <c r="O3132" i="1"/>
  <c r="P3131" i="1"/>
  <c r="O3131" i="1"/>
  <c r="P3130" i="1"/>
  <c r="O3130" i="1"/>
  <c r="P3129" i="1"/>
  <c r="O3129" i="1"/>
  <c r="P3128" i="1"/>
  <c r="O3128" i="1"/>
  <c r="P3127" i="1"/>
  <c r="O3127" i="1"/>
  <c r="P3126" i="1"/>
  <c r="O3126" i="1"/>
  <c r="P3125" i="1"/>
  <c r="O3125" i="1"/>
  <c r="P3124" i="1"/>
  <c r="O3124" i="1"/>
  <c r="P3123" i="1"/>
  <c r="O3123" i="1"/>
  <c r="P3122" i="1"/>
  <c r="O3122" i="1"/>
  <c r="P3121" i="1"/>
  <c r="O3121" i="1"/>
  <c r="P3120" i="1"/>
  <c r="O3120" i="1"/>
  <c r="P3119" i="1"/>
  <c r="O3119" i="1"/>
  <c r="P3118" i="1"/>
  <c r="O3118" i="1"/>
  <c r="P3117" i="1"/>
  <c r="O3117" i="1"/>
  <c r="P3116" i="1"/>
  <c r="O3116" i="1"/>
  <c r="P3115" i="1"/>
  <c r="O3115" i="1"/>
  <c r="P3114" i="1"/>
  <c r="O3114" i="1"/>
  <c r="P3113" i="1"/>
  <c r="O3113" i="1"/>
  <c r="P3112" i="1"/>
  <c r="O3112" i="1"/>
  <c r="P3111" i="1"/>
  <c r="O3111" i="1"/>
  <c r="P3110" i="1"/>
  <c r="O3110" i="1"/>
  <c r="P3109" i="1"/>
  <c r="O3109" i="1"/>
  <c r="P3108" i="1"/>
  <c r="O3108" i="1"/>
  <c r="P3107" i="1"/>
  <c r="O3107" i="1"/>
  <c r="P3106" i="1"/>
  <c r="O3106" i="1"/>
  <c r="P3105" i="1"/>
  <c r="O3105" i="1"/>
  <c r="P3104" i="1"/>
  <c r="O3104" i="1"/>
  <c r="P3103" i="1"/>
  <c r="O3103" i="1"/>
  <c r="P3102" i="1"/>
  <c r="O3102" i="1"/>
  <c r="P3101" i="1"/>
  <c r="O3101" i="1"/>
  <c r="P3100" i="1"/>
  <c r="O3100" i="1"/>
  <c r="P3099" i="1"/>
  <c r="O3099" i="1"/>
  <c r="P3098" i="1"/>
  <c r="O3098" i="1"/>
  <c r="P3097" i="1"/>
  <c r="O3097" i="1"/>
  <c r="P3096" i="1"/>
  <c r="O3096" i="1"/>
  <c r="P3095" i="1"/>
  <c r="O3095" i="1"/>
  <c r="P3094" i="1"/>
  <c r="O3094" i="1"/>
  <c r="P3093" i="1"/>
  <c r="O3093" i="1"/>
  <c r="P3092" i="1"/>
  <c r="O3092" i="1"/>
  <c r="P3091" i="1"/>
  <c r="O3091" i="1"/>
  <c r="P3090" i="1"/>
  <c r="O3090" i="1"/>
  <c r="P3089" i="1"/>
  <c r="O3089" i="1"/>
  <c r="P3088" i="1"/>
  <c r="O3088" i="1"/>
  <c r="P3087" i="1"/>
  <c r="O3087" i="1"/>
  <c r="P3086" i="1"/>
  <c r="O3086" i="1"/>
  <c r="P3085" i="1"/>
  <c r="O3085" i="1"/>
  <c r="P3084" i="1"/>
  <c r="O3084" i="1"/>
  <c r="P3083" i="1"/>
  <c r="O3083" i="1"/>
  <c r="P3082" i="1"/>
  <c r="O3082" i="1"/>
  <c r="P3081" i="1"/>
  <c r="O3081" i="1"/>
  <c r="P3080" i="1"/>
  <c r="O3080" i="1"/>
  <c r="P3079" i="1"/>
  <c r="O3079" i="1"/>
  <c r="P3078" i="1"/>
  <c r="O3078" i="1"/>
  <c r="P3077" i="1"/>
  <c r="O3077" i="1"/>
  <c r="P3076" i="1"/>
  <c r="O3076" i="1"/>
  <c r="P3075" i="1"/>
  <c r="O3075" i="1"/>
  <c r="P3074" i="1"/>
  <c r="O3074" i="1"/>
  <c r="P3073" i="1"/>
  <c r="O3073" i="1"/>
  <c r="P3072" i="1"/>
  <c r="O3072" i="1"/>
  <c r="P3071" i="1"/>
  <c r="O3071" i="1"/>
  <c r="P3070" i="1"/>
  <c r="O3070" i="1"/>
  <c r="P3069" i="1"/>
  <c r="O3069" i="1"/>
  <c r="P3068" i="1"/>
  <c r="O3068" i="1"/>
  <c r="P3067" i="1"/>
  <c r="O3067" i="1"/>
  <c r="P3066" i="1"/>
  <c r="O3066" i="1"/>
  <c r="P3065" i="1"/>
  <c r="O3065" i="1"/>
  <c r="P3064" i="1"/>
  <c r="O3064" i="1"/>
  <c r="P3063" i="1"/>
  <c r="O3063" i="1"/>
  <c r="P3062" i="1"/>
  <c r="O3062" i="1"/>
  <c r="P3061" i="1"/>
  <c r="O3061" i="1"/>
  <c r="P3060" i="1"/>
  <c r="O3060" i="1"/>
  <c r="P3059" i="1"/>
  <c r="O3059" i="1"/>
  <c r="P3058" i="1"/>
  <c r="O3058" i="1"/>
  <c r="P3057" i="1"/>
  <c r="O3057" i="1"/>
  <c r="P3056" i="1"/>
  <c r="O3056" i="1"/>
  <c r="P3055" i="1"/>
  <c r="O3055" i="1"/>
  <c r="P3054" i="1"/>
  <c r="O3054" i="1"/>
  <c r="P3053" i="1"/>
  <c r="O3053" i="1"/>
  <c r="P3052" i="1"/>
  <c r="O3052" i="1"/>
  <c r="P3051" i="1"/>
  <c r="O3051" i="1"/>
  <c r="P3050" i="1"/>
  <c r="O3050" i="1"/>
  <c r="P3049" i="1"/>
  <c r="O3049" i="1"/>
  <c r="P3048" i="1"/>
  <c r="O3048" i="1"/>
  <c r="P3047" i="1"/>
  <c r="O3047" i="1"/>
  <c r="P3046" i="1"/>
  <c r="O3046" i="1"/>
  <c r="P3045" i="1"/>
  <c r="O3045" i="1"/>
  <c r="P3044" i="1"/>
  <c r="O3044" i="1"/>
  <c r="P3043" i="1"/>
  <c r="O3043" i="1"/>
  <c r="P3042" i="1"/>
  <c r="O3042" i="1"/>
  <c r="P3041" i="1"/>
  <c r="O3041" i="1"/>
  <c r="P3040" i="1"/>
  <c r="O3040" i="1"/>
  <c r="P3039" i="1"/>
  <c r="O3039" i="1"/>
  <c r="P3038" i="1"/>
  <c r="O3038" i="1"/>
  <c r="P3037" i="1"/>
  <c r="O3037" i="1"/>
  <c r="P3036" i="1"/>
  <c r="O3036" i="1"/>
  <c r="P3035" i="1"/>
  <c r="O3035" i="1"/>
  <c r="P3034" i="1"/>
  <c r="O3034" i="1"/>
  <c r="P3033" i="1"/>
  <c r="O3033" i="1"/>
  <c r="P3032" i="1"/>
  <c r="O3032" i="1"/>
  <c r="P3031" i="1"/>
  <c r="O3031" i="1"/>
  <c r="P3030" i="1"/>
  <c r="O3030" i="1"/>
  <c r="P3029" i="1"/>
  <c r="O3029" i="1"/>
  <c r="P3028" i="1"/>
  <c r="O3028" i="1"/>
  <c r="P3027" i="1"/>
  <c r="O3027" i="1"/>
  <c r="P3026" i="1"/>
  <c r="O3026" i="1"/>
  <c r="P3025" i="1"/>
  <c r="O3025" i="1"/>
  <c r="P3024" i="1"/>
  <c r="O3024" i="1"/>
  <c r="P3023" i="1"/>
  <c r="O3023" i="1"/>
  <c r="P3022" i="1"/>
  <c r="O3022" i="1"/>
  <c r="P3021" i="1"/>
  <c r="O3021" i="1"/>
  <c r="P3020" i="1"/>
  <c r="O3020" i="1"/>
  <c r="P3019" i="1"/>
  <c r="O3019" i="1"/>
  <c r="P3018" i="1"/>
  <c r="O3018" i="1"/>
  <c r="P3017" i="1"/>
  <c r="O3017" i="1"/>
  <c r="P3016" i="1"/>
  <c r="O3016" i="1"/>
  <c r="P3015" i="1"/>
  <c r="O3015" i="1"/>
  <c r="P3014" i="1"/>
  <c r="O3014" i="1"/>
  <c r="P3013" i="1"/>
  <c r="O3013" i="1"/>
  <c r="P3012" i="1"/>
  <c r="O3012" i="1"/>
  <c r="P3011" i="1"/>
  <c r="O3011" i="1"/>
  <c r="P3010" i="1"/>
  <c r="O3010" i="1"/>
  <c r="P3009" i="1"/>
  <c r="O3009" i="1"/>
  <c r="P3008" i="1"/>
  <c r="O3008" i="1"/>
  <c r="P3007" i="1"/>
  <c r="O3007" i="1"/>
  <c r="P3006" i="1"/>
  <c r="O3006" i="1"/>
  <c r="P3005" i="1"/>
  <c r="O3005" i="1"/>
  <c r="P3004" i="1"/>
  <c r="O3004" i="1"/>
  <c r="P3003" i="1"/>
  <c r="O3003" i="1"/>
  <c r="P3002" i="1"/>
  <c r="O3002" i="1"/>
  <c r="P3001" i="1"/>
  <c r="O3001" i="1"/>
  <c r="P3000" i="1"/>
  <c r="O3000" i="1"/>
  <c r="P2999" i="1"/>
  <c r="O2999" i="1"/>
  <c r="P2998" i="1"/>
  <c r="O2998" i="1"/>
  <c r="P2997" i="1"/>
  <c r="O2997" i="1"/>
  <c r="P2996" i="1"/>
  <c r="O2996" i="1"/>
  <c r="P2995" i="1"/>
  <c r="O2995" i="1"/>
  <c r="P2994" i="1"/>
  <c r="O2994" i="1"/>
  <c r="P2993" i="1"/>
  <c r="O2993" i="1"/>
  <c r="P2992" i="1"/>
  <c r="O2992" i="1"/>
  <c r="P2991" i="1"/>
  <c r="O2991" i="1"/>
  <c r="P2990" i="1"/>
  <c r="O2990" i="1"/>
  <c r="P2989" i="1"/>
  <c r="O2989" i="1"/>
  <c r="P2988" i="1"/>
  <c r="O2988" i="1"/>
  <c r="P2987" i="1"/>
  <c r="O2987" i="1"/>
  <c r="P2986" i="1"/>
  <c r="O2986" i="1"/>
  <c r="P2985" i="1"/>
  <c r="O2985" i="1"/>
  <c r="P2984" i="1"/>
  <c r="O2984" i="1"/>
  <c r="P2983" i="1"/>
  <c r="O2983" i="1"/>
  <c r="P2982" i="1"/>
  <c r="O2982" i="1"/>
  <c r="P2981" i="1"/>
  <c r="O2981" i="1"/>
  <c r="P2980" i="1"/>
  <c r="O2980" i="1"/>
  <c r="P2979" i="1"/>
  <c r="O2979" i="1"/>
  <c r="P2978" i="1"/>
  <c r="O2978" i="1"/>
  <c r="P2977" i="1"/>
  <c r="O2977" i="1"/>
  <c r="P2976" i="1"/>
  <c r="O2976" i="1"/>
  <c r="P2975" i="1"/>
  <c r="O2975" i="1"/>
  <c r="P2974" i="1"/>
  <c r="O2974" i="1"/>
  <c r="P2973" i="1"/>
  <c r="O2973" i="1"/>
  <c r="P2972" i="1"/>
  <c r="O2972" i="1"/>
  <c r="P2971" i="1"/>
  <c r="O2971" i="1"/>
  <c r="P2970" i="1"/>
  <c r="O2970" i="1"/>
  <c r="P2969" i="1"/>
  <c r="O2969" i="1"/>
  <c r="P2968" i="1"/>
  <c r="O2968" i="1"/>
  <c r="P2967" i="1"/>
  <c r="O2967" i="1"/>
  <c r="P2966" i="1"/>
  <c r="O2966" i="1"/>
  <c r="P2965" i="1"/>
  <c r="O2965" i="1"/>
  <c r="P2964" i="1"/>
  <c r="O2964" i="1"/>
  <c r="P2963" i="1"/>
  <c r="O2963" i="1"/>
  <c r="P2962" i="1"/>
  <c r="O2962" i="1"/>
  <c r="P2961" i="1"/>
  <c r="O2961" i="1"/>
  <c r="P2960" i="1"/>
  <c r="O2960" i="1"/>
  <c r="P2959" i="1"/>
  <c r="O2959" i="1"/>
  <c r="P2958" i="1"/>
  <c r="O2958" i="1"/>
  <c r="P2957" i="1"/>
  <c r="O2957" i="1"/>
  <c r="P2956" i="1"/>
  <c r="O2956" i="1"/>
  <c r="P2955" i="1"/>
  <c r="O2955" i="1"/>
  <c r="P2954" i="1"/>
  <c r="O2954" i="1"/>
  <c r="P2953" i="1"/>
  <c r="O2953" i="1"/>
  <c r="P2952" i="1"/>
  <c r="O2952" i="1"/>
  <c r="P2951" i="1"/>
  <c r="O2951" i="1"/>
  <c r="P2950" i="1"/>
  <c r="O2950" i="1"/>
  <c r="P2949" i="1"/>
  <c r="O2949" i="1"/>
  <c r="P2948" i="1"/>
  <c r="O2948" i="1"/>
  <c r="P2947" i="1"/>
  <c r="O2947" i="1"/>
  <c r="P2946" i="1"/>
  <c r="O2946" i="1"/>
  <c r="P2945" i="1"/>
  <c r="O2945" i="1"/>
  <c r="P2944" i="1"/>
  <c r="O2944" i="1"/>
  <c r="P2943" i="1"/>
  <c r="O2943" i="1"/>
  <c r="P2942" i="1"/>
  <c r="O2942" i="1"/>
  <c r="P2941" i="1"/>
  <c r="O2941" i="1"/>
  <c r="P2940" i="1"/>
  <c r="O2940" i="1"/>
  <c r="P2939" i="1"/>
  <c r="O2939" i="1"/>
  <c r="P2938" i="1"/>
  <c r="O2938" i="1"/>
  <c r="P2937" i="1"/>
  <c r="O2937" i="1"/>
  <c r="P2936" i="1"/>
  <c r="O2936" i="1"/>
  <c r="P2935" i="1"/>
  <c r="O2935" i="1"/>
  <c r="P2934" i="1"/>
  <c r="O2934" i="1"/>
  <c r="P2933" i="1"/>
  <c r="O2933" i="1"/>
  <c r="P2932" i="1"/>
  <c r="O2932" i="1"/>
  <c r="P2931" i="1"/>
  <c r="O2931" i="1"/>
  <c r="P2930" i="1"/>
  <c r="O2930" i="1"/>
  <c r="P2929" i="1"/>
  <c r="O2929" i="1"/>
  <c r="P2928" i="1"/>
  <c r="O2928" i="1"/>
  <c r="P2927" i="1"/>
  <c r="O2927" i="1"/>
  <c r="P2926" i="1"/>
  <c r="O2926" i="1"/>
  <c r="P2925" i="1"/>
  <c r="O2925" i="1"/>
  <c r="P2924" i="1"/>
  <c r="O2924" i="1"/>
  <c r="P2923" i="1"/>
  <c r="O2923" i="1"/>
  <c r="P2922" i="1"/>
  <c r="O2922" i="1"/>
  <c r="P2921" i="1"/>
  <c r="O2921" i="1"/>
  <c r="P2920" i="1"/>
  <c r="O2920" i="1"/>
  <c r="P2919" i="1"/>
  <c r="O2919" i="1"/>
  <c r="P2918" i="1"/>
  <c r="O2918" i="1"/>
  <c r="P2917" i="1"/>
  <c r="O2917" i="1"/>
  <c r="P2916" i="1"/>
  <c r="O2916" i="1"/>
  <c r="P2915" i="1"/>
  <c r="O2915" i="1"/>
  <c r="P2914" i="1"/>
  <c r="O2914" i="1"/>
  <c r="P2913" i="1"/>
  <c r="O2913" i="1"/>
  <c r="P2912" i="1"/>
  <c r="O2912" i="1"/>
  <c r="P2911" i="1"/>
  <c r="O2911" i="1"/>
  <c r="P2910" i="1"/>
  <c r="O2910" i="1"/>
  <c r="P2909" i="1"/>
  <c r="O2909" i="1"/>
  <c r="P2908" i="1"/>
  <c r="O2908" i="1"/>
  <c r="P2907" i="1"/>
  <c r="O2907" i="1"/>
  <c r="P2906" i="1"/>
  <c r="O2906" i="1"/>
  <c r="P2905" i="1"/>
  <c r="O2905" i="1"/>
  <c r="P2904" i="1"/>
  <c r="O2904" i="1"/>
  <c r="P2903" i="1"/>
  <c r="O2903" i="1"/>
  <c r="P2902" i="1"/>
  <c r="O2902" i="1"/>
  <c r="P2901" i="1"/>
  <c r="O2901" i="1"/>
  <c r="P2900" i="1"/>
  <c r="O2900" i="1"/>
  <c r="P2899" i="1"/>
  <c r="O2899" i="1"/>
  <c r="P2898" i="1"/>
  <c r="O2898" i="1"/>
  <c r="P2897" i="1"/>
  <c r="O2897" i="1"/>
  <c r="P2896" i="1"/>
  <c r="O2896" i="1"/>
  <c r="P2895" i="1"/>
  <c r="O2895" i="1"/>
  <c r="P2894" i="1"/>
  <c r="O2894" i="1"/>
  <c r="P2893" i="1"/>
  <c r="O2893" i="1"/>
  <c r="P2892" i="1"/>
  <c r="O2892" i="1"/>
  <c r="P2891" i="1"/>
  <c r="O2891" i="1"/>
  <c r="P2890" i="1"/>
  <c r="O2890" i="1"/>
  <c r="P2889" i="1"/>
  <c r="O2889" i="1"/>
  <c r="P2888" i="1"/>
  <c r="O2888" i="1"/>
  <c r="P2887" i="1"/>
  <c r="O2887" i="1"/>
  <c r="P2886" i="1"/>
  <c r="O2886" i="1"/>
  <c r="P2885" i="1"/>
  <c r="O2885" i="1"/>
  <c r="P2884" i="1"/>
  <c r="O2884" i="1"/>
  <c r="P2883" i="1"/>
  <c r="O2883" i="1"/>
  <c r="P2882" i="1"/>
  <c r="O2882" i="1"/>
  <c r="P2881" i="1"/>
  <c r="O2881" i="1"/>
  <c r="P2880" i="1"/>
  <c r="O2880" i="1"/>
  <c r="P2879" i="1"/>
  <c r="O2879" i="1"/>
  <c r="P2878" i="1"/>
  <c r="O2878" i="1"/>
  <c r="P2877" i="1"/>
  <c r="O2877" i="1"/>
  <c r="P2876" i="1"/>
  <c r="O2876" i="1"/>
  <c r="P2875" i="1"/>
  <c r="O2875" i="1"/>
  <c r="P2874" i="1"/>
  <c r="O2874" i="1"/>
  <c r="P2873" i="1"/>
  <c r="O2873" i="1"/>
  <c r="P2872" i="1"/>
  <c r="O2872" i="1"/>
  <c r="P2871" i="1"/>
  <c r="O2871" i="1"/>
  <c r="P2870" i="1"/>
  <c r="O2870" i="1"/>
  <c r="P2869" i="1"/>
  <c r="O2869" i="1"/>
  <c r="P2868" i="1"/>
  <c r="O2868" i="1"/>
  <c r="P2867" i="1"/>
  <c r="O2867" i="1"/>
  <c r="P2866" i="1"/>
  <c r="O2866" i="1"/>
  <c r="P2865" i="1"/>
  <c r="O2865" i="1"/>
  <c r="P2864" i="1"/>
  <c r="O2864" i="1"/>
  <c r="P2863" i="1"/>
  <c r="O2863" i="1"/>
  <c r="P2862" i="1"/>
  <c r="O2862" i="1"/>
  <c r="P2861" i="1"/>
  <c r="O2861" i="1"/>
  <c r="P2860" i="1"/>
  <c r="O2860" i="1"/>
  <c r="P2859" i="1"/>
  <c r="O2859" i="1"/>
  <c r="P2858" i="1"/>
  <c r="O2858" i="1"/>
  <c r="P2857" i="1"/>
  <c r="O2857" i="1"/>
  <c r="P2856" i="1"/>
  <c r="O2856" i="1"/>
  <c r="P2855" i="1"/>
  <c r="O2855" i="1"/>
  <c r="P2854" i="1"/>
  <c r="O2854" i="1"/>
  <c r="P2853" i="1"/>
  <c r="O2853" i="1"/>
  <c r="P2852" i="1"/>
  <c r="O2852" i="1"/>
  <c r="P2851" i="1"/>
  <c r="O2851" i="1"/>
  <c r="P2850" i="1"/>
  <c r="O2850" i="1"/>
  <c r="P2849" i="1"/>
  <c r="O2849" i="1"/>
  <c r="P2848" i="1"/>
  <c r="O2848" i="1"/>
  <c r="P2847" i="1"/>
  <c r="O2847" i="1"/>
  <c r="P2846" i="1"/>
  <c r="O2846" i="1"/>
  <c r="P2845" i="1"/>
  <c r="O2845" i="1"/>
  <c r="P2844" i="1"/>
  <c r="O2844" i="1"/>
  <c r="P2843" i="1"/>
  <c r="O2843" i="1"/>
  <c r="P2842" i="1"/>
  <c r="O2842" i="1"/>
  <c r="P2841" i="1"/>
  <c r="O2841" i="1"/>
  <c r="P2840" i="1"/>
  <c r="O2840" i="1"/>
  <c r="P2839" i="1"/>
  <c r="O2839" i="1"/>
  <c r="P2838" i="1"/>
  <c r="O2838" i="1"/>
  <c r="P2837" i="1"/>
  <c r="O2837" i="1"/>
  <c r="P2836" i="1"/>
  <c r="O2836" i="1"/>
  <c r="P2835" i="1"/>
  <c r="O2835" i="1"/>
  <c r="P2834" i="1"/>
  <c r="O2834" i="1"/>
  <c r="P2833" i="1"/>
  <c r="O2833" i="1"/>
  <c r="P2832" i="1"/>
  <c r="O2832" i="1"/>
  <c r="P2831" i="1"/>
  <c r="O2831" i="1"/>
  <c r="P2830" i="1"/>
  <c r="O2830" i="1"/>
  <c r="P2829" i="1"/>
  <c r="O2829" i="1"/>
  <c r="P2828" i="1"/>
  <c r="O2828" i="1"/>
  <c r="P2827" i="1"/>
  <c r="O2827" i="1"/>
  <c r="P2826" i="1"/>
  <c r="O2826" i="1"/>
  <c r="P2825" i="1"/>
  <c r="O2825" i="1"/>
  <c r="P2824" i="1"/>
  <c r="O2824" i="1"/>
  <c r="P2823" i="1"/>
  <c r="O2823" i="1"/>
  <c r="P2822" i="1"/>
  <c r="O2822" i="1"/>
  <c r="P2821" i="1"/>
  <c r="O2821" i="1"/>
  <c r="P2820" i="1"/>
  <c r="O2820" i="1"/>
  <c r="P2819" i="1"/>
  <c r="O2819" i="1"/>
  <c r="P2818" i="1"/>
  <c r="O2818" i="1"/>
  <c r="P2817" i="1"/>
  <c r="O2817" i="1"/>
  <c r="P2816" i="1"/>
  <c r="O2816" i="1"/>
  <c r="P2815" i="1"/>
  <c r="O2815" i="1"/>
  <c r="P2814" i="1"/>
  <c r="O2814" i="1"/>
  <c r="P2813" i="1"/>
  <c r="O2813" i="1"/>
  <c r="P2812" i="1"/>
  <c r="O2812" i="1"/>
  <c r="P2811" i="1"/>
  <c r="O2811" i="1"/>
  <c r="P2810" i="1"/>
  <c r="O2810" i="1"/>
  <c r="P2809" i="1"/>
  <c r="O2809" i="1"/>
  <c r="P2808" i="1"/>
  <c r="O2808" i="1"/>
  <c r="P2807" i="1"/>
  <c r="O2807" i="1"/>
  <c r="P2806" i="1"/>
  <c r="O2806" i="1"/>
  <c r="P2805" i="1"/>
  <c r="O2805" i="1"/>
  <c r="P2804" i="1"/>
  <c r="O2804" i="1"/>
  <c r="P2803" i="1"/>
  <c r="O2803" i="1"/>
  <c r="P2802" i="1"/>
  <c r="O2802" i="1"/>
  <c r="P2801" i="1"/>
  <c r="O2801" i="1"/>
  <c r="P2800" i="1"/>
  <c r="O2800" i="1"/>
  <c r="P2799" i="1"/>
  <c r="O2799" i="1"/>
  <c r="P2798" i="1"/>
  <c r="O2798" i="1"/>
  <c r="P2797" i="1"/>
  <c r="O2797" i="1"/>
  <c r="P2796" i="1"/>
  <c r="O2796" i="1"/>
  <c r="P2795" i="1"/>
  <c r="O2795" i="1"/>
  <c r="P2794" i="1"/>
  <c r="O2794" i="1"/>
  <c r="P2793" i="1"/>
  <c r="O2793" i="1"/>
  <c r="P2792" i="1"/>
  <c r="O2792" i="1"/>
  <c r="P2791" i="1"/>
  <c r="O2791" i="1"/>
  <c r="P2790" i="1"/>
  <c r="O2790" i="1"/>
  <c r="P2789" i="1"/>
  <c r="O2789" i="1"/>
  <c r="P2788" i="1"/>
  <c r="O2788" i="1"/>
  <c r="P2787" i="1"/>
  <c r="O2787" i="1"/>
  <c r="P2786" i="1"/>
  <c r="O2786" i="1"/>
  <c r="P2785" i="1"/>
  <c r="O2785" i="1"/>
  <c r="P2784" i="1"/>
  <c r="O2784" i="1"/>
  <c r="P2783" i="1"/>
  <c r="O2783" i="1"/>
  <c r="P2782" i="1"/>
  <c r="O2782" i="1"/>
  <c r="P2781" i="1"/>
  <c r="O2781" i="1"/>
  <c r="P2780" i="1"/>
  <c r="O2780" i="1"/>
  <c r="P2779" i="1"/>
  <c r="O2779" i="1"/>
  <c r="P2778" i="1"/>
  <c r="O2778" i="1"/>
  <c r="P2777" i="1"/>
  <c r="O2777" i="1"/>
  <c r="P2776" i="1"/>
  <c r="O2776" i="1"/>
  <c r="P2775" i="1"/>
  <c r="O2775" i="1"/>
  <c r="P2774" i="1"/>
  <c r="O2774" i="1"/>
  <c r="P2773" i="1"/>
  <c r="O2773" i="1"/>
  <c r="P2772" i="1"/>
  <c r="O2772" i="1"/>
  <c r="P2771" i="1"/>
  <c r="O2771" i="1"/>
  <c r="P2770" i="1"/>
  <c r="O2770" i="1"/>
  <c r="P2769" i="1"/>
  <c r="O2769" i="1"/>
  <c r="P2768" i="1"/>
  <c r="O2768" i="1"/>
  <c r="P2767" i="1"/>
  <c r="O2767" i="1"/>
  <c r="P2766" i="1"/>
  <c r="O2766" i="1"/>
  <c r="P2765" i="1"/>
  <c r="O2765" i="1"/>
  <c r="P2764" i="1"/>
  <c r="O2764" i="1"/>
  <c r="P2763" i="1"/>
  <c r="O2763" i="1"/>
  <c r="P2762" i="1"/>
  <c r="O2762" i="1"/>
  <c r="P2761" i="1"/>
  <c r="O2761" i="1"/>
  <c r="P2760" i="1"/>
  <c r="O2760" i="1"/>
  <c r="P2759" i="1"/>
  <c r="O2759" i="1"/>
  <c r="P2758" i="1"/>
  <c r="O2758" i="1"/>
  <c r="P2757" i="1"/>
  <c r="O2757" i="1"/>
  <c r="P2756" i="1"/>
  <c r="O2756" i="1"/>
  <c r="P2755" i="1"/>
  <c r="O2755" i="1"/>
  <c r="P2754" i="1"/>
  <c r="O2754" i="1"/>
  <c r="P2753" i="1"/>
  <c r="O2753" i="1"/>
  <c r="P2752" i="1"/>
  <c r="O2752" i="1"/>
  <c r="P2751" i="1"/>
  <c r="O2751" i="1"/>
  <c r="P2750" i="1"/>
  <c r="O2750" i="1"/>
  <c r="P2749" i="1"/>
  <c r="O2749" i="1"/>
  <c r="P2748" i="1"/>
  <c r="O2748" i="1"/>
  <c r="P2747" i="1"/>
  <c r="O2747" i="1"/>
  <c r="P2746" i="1"/>
  <c r="O2746" i="1"/>
  <c r="P2745" i="1"/>
  <c r="O2745" i="1"/>
  <c r="P2744" i="1"/>
  <c r="O2744" i="1"/>
  <c r="P2743" i="1"/>
  <c r="O2743" i="1"/>
  <c r="P2742" i="1"/>
  <c r="O2742" i="1"/>
  <c r="P2741" i="1"/>
  <c r="O2741" i="1"/>
  <c r="P2740" i="1"/>
  <c r="O2740" i="1"/>
  <c r="P2739" i="1"/>
  <c r="O2739" i="1"/>
  <c r="P2738" i="1"/>
  <c r="O2738" i="1"/>
  <c r="P2737" i="1"/>
  <c r="O2737" i="1"/>
  <c r="P2736" i="1"/>
  <c r="O2736" i="1"/>
  <c r="P2735" i="1"/>
  <c r="O2735" i="1"/>
  <c r="P2734" i="1"/>
  <c r="O2734" i="1"/>
  <c r="P2733" i="1"/>
  <c r="O2733" i="1"/>
  <c r="P2732" i="1"/>
  <c r="O2732" i="1"/>
  <c r="P2731" i="1"/>
  <c r="O2731" i="1"/>
  <c r="P2730" i="1"/>
  <c r="O2730" i="1"/>
  <c r="P2729" i="1"/>
  <c r="O2729" i="1"/>
  <c r="P2728" i="1"/>
  <c r="O2728" i="1"/>
  <c r="P2727" i="1"/>
  <c r="O2727" i="1"/>
  <c r="P2726" i="1"/>
  <c r="O2726" i="1"/>
  <c r="P2725" i="1"/>
  <c r="O2725" i="1"/>
  <c r="P2724" i="1"/>
  <c r="O2724" i="1"/>
  <c r="P2723" i="1"/>
  <c r="O2723" i="1"/>
  <c r="P2722" i="1"/>
  <c r="O2722" i="1"/>
  <c r="P2721" i="1"/>
  <c r="O2721" i="1"/>
  <c r="P2720" i="1"/>
  <c r="O2720" i="1"/>
  <c r="P2719" i="1"/>
  <c r="O2719" i="1"/>
  <c r="P2718" i="1"/>
  <c r="O2718" i="1"/>
  <c r="P2717" i="1"/>
  <c r="O2717" i="1"/>
  <c r="P2716" i="1"/>
  <c r="O2716" i="1"/>
  <c r="P2715" i="1"/>
  <c r="O2715" i="1"/>
  <c r="P2714" i="1"/>
  <c r="O2714" i="1"/>
  <c r="P2713" i="1"/>
  <c r="O2713" i="1"/>
  <c r="P2712" i="1"/>
  <c r="O2712" i="1"/>
  <c r="P2711" i="1"/>
  <c r="O2711" i="1"/>
  <c r="P2710" i="1"/>
  <c r="O2710" i="1"/>
  <c r="P2709" i="1"/>
  <c r="O2709" i="1"/>
  <c r="P2708" i="1"/>
  <c r="O2708" i="1"/>
  <c r="P2707" i="1"/>
  <c r="O2707" i="1"/>
  <c r="P2706" i="1"/>
  <c r="O2706" i="1"/>
  <c r="P2705" i="1"/>
  <c r="O2705" i="1"/>
  <c r="P2704" i="1"/>
  <c r="O2704" i="1"/>
  <c r="P2703" i="1"/>
  <c r="O2703" i="1"/>
  <c r="P2702" i="1"/>
  <c r="O2702" i="1"/>
  <c r="P2701" i="1"/>
  <c r="O2701" i="1"/>
  <c r="P2700" i="1"/>
  <c r="O2700" i="1"/>
  <c r="P2699" i="1"/>
  <c r="O2699" i="1"/>
  <c r="P2698" i="1"/>
  <c r="O2698" i="1"/>
  <c r="P2697" i="1"/>
  <c r="O2697" i="1"/>
  <c r="P2696" i="1"/>
  <c r="O2696" i="1"/>
  <c r="P2695" i="1"/>
  <c r="O2695" i="1"/>
  <c r="P2694" i="1"/>
  <c r="O2694" i="1"/>
  <c r="P2693" i="1"/>
  <c r="O2693" i="1"/>
  <c r="P2692" i="1"/>
  <c r="O2692" i="1"/>
  <c r="P2691" i="1"/>
  <c r="O2691" i="1"/>
  <c r="P2690" i="1"/>
  <c r="O2690" i="1"/>
  <c r="P2689" i="1"/>
  <c r="O2689" i="1"/>
  <c r="P2688" i="1"/>
  <c r="O2688" i="1"/>
  <c r="P2687" i="1"/>
  <c r="O2687" i="1"/>
  <c r="P2686" i="1"/>
  <c r="O2686" i="1"/>
  <c r="P2685" i="1"/>
  <c r="O2685" i="1"/>
  <c r="P2684" i="1"/>
  <c r="O2684" i="1"/>
  <c r="P2683" i="1"/>
  <c r="O2683" i="1"/>
  <c r="P2682" i="1"/>
  <c r="O2682" i="1"/>
  <c r="P2681" i="1"/>
  <c r="O2681" i="1"/>
  <c r="P2680" i="1"/>
  <c r="O2680" i="1"/>
  <c r="P2679" i="1"/>
  <c r="O2679" i="1"/>
  <c r="P2678" i="1"/>
  <c r="O2678" i="1"/>
  <c r="P2677" i="1"/>
  <c r="O2677" i="1"/>
  <c r="P2676" i="1"/>
  <c r="O2676" i="1"/>
  <c r="P2675" i="1"/>
  <c r="O2675" i="1"/>
  <c r="P2674" i="1"/>
  <c r="O2674" i="1"/>
  <c r="P2673" i="1"/>
  <c r="O2673" i="1"/>
  <c r="P2672" i="1"/>
  <c r="O2672" i="1"/>
  <c r="P2671" i="1"/>
  <c r="O2671" i="1"/>
  <c r="P2670" i="1"/>
  <c r="O2670" i="1"/>
  <c r="P2669" i="1"/>
  <c r="O2669" i="1"/>
  <c r="P2668" i="1"/>
  <c r="O2668" i="1"/>
  <c r="P2667" i="1"/>
  <c r="O2667" i="1"/>
  <c r="P2666" i="1"/>
  <c r="O2666" i="1"/>
  <c r="P2665" i="1"/>
  <c r="O2665" i="1"/>
  <c r="P2664" i="1"/>
  <c r="O2664" i="1"/>
  <c r="P2663" i="1"/>
  <c r="O2663" i="1"/>
  <c r="P2662" i="1"/>
  <c r="O2662" i="1"/>
  <c r="P2661" i="1"/>
  <c r="O2661" i="1"/>
  <c r="P2660" i="1"/>
  <c r="O2660" i="1"/>
  <c r="P2659" i="1"/>
  <c r="O2659" i="1"/>
  <c r="P2658" i="1"/>
  <c r="O2658" i="1"/>
  <c r="P2657" i="1"/>
  <c r="O2657" i="1"/>
  <c r="P2656" i="1"/>
  <c r="O2656" i="1"/>
  <c r="P2655" i="1"/>
  <c r="O2655" i="1"/>
  <c r="P2654" i="1"/>
  <c r="O2654" i="1"/>
  <c r="P2653" i="1"/>
  <c r="O2653" i="1"/>
  <c r="P2652" i="1"/>
  <c r="O2652" i="1"/>
  <c r="P2651" i="1"/>
  <c r="O2651" i="1"/>
  <c r="P2650" i="1"/>
  <c r="O2650" i="1"/>
  <c r="P2649" i="1"/>
  <c r="O2649" i="1"/>
  <c r="P2648" i="1"/>
  <c r="O2648" i="1"/>
  <c r="P2647" i="1"/>
  <c r="O2647" i="1"/>
  <c r="P2646" i="1"/>
  <c r="O2646" i="1"/>
  <c r="P2645" i="1"/>
  <c r="O2645" i="1"/>
  <c r="P2644" i="1"/>
  <c r="O2644" i="1"/>
  <c r="P2643" i="1"/>
  <c r="O2643" i="1"/>
  <c r="P2642" i="1"/>
  <c r="O2642" i="1"/>
  <c r="P2641" i="1"/>
  <c r="O2641" i="1"/>
  <c r="P2640" i="1"/>
  <c r="O2640" i="1"/>
  <c r="P2639" i="1"/>
  <c r="O2639" i="1"/>
  <c r="P2638" i="1"/>
  <c r="O2638" i="1"/>
  <c r="P2637" i="1"/>
  <c r="O2637" i="1"/>
  <c r="P2636" i="1"/>
  <c r="O2636" i="1"/>
  <c r="P2635" i="1"/>
  <c r="O2635" i="1"/>
  <c r="P2634" i="1"/>
  <c r="O2634" i="1"/>
  <c r="P2633" i="1"/>
  <c r="O2633" i="1"/>
  <c r="P2632" i="1"/>
  <c r="O2632" i="1"/>
  <c r="P2631" i="1"/>
  <c r="O2631" i="1"/>
  <c r="P2630" i="1"/>
  <c r="O2630" i="1"/>
  <c r="P2629" i="1"/>
  <c r="O2629" i="1"/>
  <c r="P2628" i="1"/>
  <c r="O2628" i="1"/>
  <c r="P2627" i="1"/>
  <c r="O2627" i="1"/>
  <c r="P2626" i="1"/>
  <c r="O2626" i="1"/>
  <c r="P2625" i="1"/>
  <c r="O2625" i="1"/>
  <c r="P2624" i="1"/>
  <c r="O2624" i="1"/>
  <c r="P2623" i="1"/>
  <c r="O2623" i="1"/>
  <c r="P2622" i="1"/>
  <c r="O2622" i="1"/>
  <c r="P2621" i="1"/>
  <c r="O2621" i="1"/>
  <c r="P2620" i="1"/>
  <c r="O2620" i="1"/>
  <c r="P2619" i="1"/>
  <c r="O2619" i="1"/>
  <c r="P2618" i="1"/>
  <c r="O2618" i="1"/>
  <c r="P2617" i="1"/>
  <c r="O2617" i="1"/>
  <c r="P2616" i="1"/>
  <c r="O2616" i="1"/>
  <c r="P2615" i="1"/>
  <c r="O2615" i="1"/>
  <c r="P2614" i="1"/>
  <c r="O2614" i="1"/>
  <c r="P2613" i="1"/>
  <c r="O2613" i="1"/>
  <c r="P2612" i="1"/>
  <c r="O2612" i="1"/>
  <c r="P2611" i="1"/>
  <c r="O2611" i="1"/>
  <c r="P2610" i="1"/>
  <c r="O2610" i="1"/>
  <c r="P2609" i="1"/>
  <c r="O2609" i="1"/>
  <c r="P2608" i="1"/>
  <c r="O2608" i="1"/>
  <c r="P2607" i="1"/>
  <c r="O2607" i="1"/>
  <c r="P2606" i="1"/>
  <c r="O2606" i="1"/>
  <c r="P2605" i="1"/>
  <c r="O2605" i="1"/>
  <c r="P2604" i="1"/>
  <c r="O2604" i="1"/>
  <c r="P2603" i="1"/>
  <c r="O2603" i="1"/>
  <c r="P2602" i="1"/>
  <c r="O2602" i="1"/>
  <c r="P2601" i="1"/>
  <c r="O2601" i="1"/>
  <c r="P2600" i="1"/>
  <c r="O2600" i="1"/>
  <c r="P2599" i="1"/>
  <c r="O2599" i="1"/>
  <c r="P2598" i="1"/>
  <c r="O2598" i="1"/>
  <c r="P2597" i="1"/>
  <c r="O2597" i="1"/>
  <c r="P2596" i="1"/>
  <c r="O2596" i="1"/>
  <c r="P2595" i="1"/>
  <c r="O2595" i="1"/>
  <c r="P2594" i="1"/>
  <c r="O2594" i="1"/>
  <c r="P2593" i="1"/>
  <c r="O2593" i="1"/>
  <c r="P2592" i="1"/>
  <c r="O2592" i="1"/>
  <c r="P2591" i="1"/>
  <c r="O2591" i="1"/>
  <c r="P2590" i="1"/>
  <c r="O2590" i="1"/>
  <c r="P2589" i="1"/>
  <c r="O2589" i="1"/>
  <c r="P2588" i="1"/>
  <c r="O2588" i="1"/>
  <c r="P2587" i="1"/>
  <c r="O2587" i="1"/>
  <c r="P2586" i="1"/>
  <c r="O2586" i="1"/>
  <c r="P2585" i="1"/>
  <c r="O2585" i="1"/>
  <c r="P2584" i="1"/>
  <c r="O2584" i="1"/>
  <c r="P2583" i="1"/>
  <c r="O2583" i="1"/>
  <c r="P2582" i="1"/>
  <c r="O2582" i="1"/>
  <c r="P2581" i="1"/>
  <c r="O2581" i="1"/>
  <c r="P2580" i="1"/>
  <c r="O2580" i="1"/>
  <c r="P2579" i="1"/>
  <c r="O2579" i="1"/>
  <c r="P2578" i="1"/>
  <c r="O2578" i="1"/>
  <c r="P2577" i="1"/>
  <c r="O2577" i="1"/>
  <c r="P2576" i="1"/>
  <c r="O2576" i="1"/>
  <c r="P2575" i="1"/>
  <c r="O2575" i="1"/>
  <c r="P2574" i="1"/>
  <c r="O2574" i="1"/>
  <c r="P2573" i="1"/>
  <c r="O2573" i="1"/>
  <c r="P2572" i="1"/>
  <c r="O2572" i="1"/>
  <c r="P2571" i="1"/>
  <c r="O2571" i="1"/>
  <c r="P2570" i="1"/>
  <c r="O2570" i="1"/>
  <c r="P2569" i="1"/>
  <c r="O2569" i="1"/>
  <c r="P2568" i="1"/>
  <c r="O2568" i="1"/>
  <c r="P2567" i="1"/>
  <c r="O2567" i="1"/>
  <c r="P2566" i="1"/>
  <c r="O2566" i="1"/>
  <c r="P2565" i="1"/>
  <c r="O2565" i="1"/>
  <c r="P2564" i="1"/>
  <c r="O2564" i="1"/>
  <c r="P2563" i="1"/>
  <c r="O2563" i="1"/>
  <c r="P2562" i="1"/>
  <c r="O2562" i="1"/>
  <c r="P2561" i="1"/>
  <c r="O2561" i="1"/>
  <c r="P2560" i="1"/>
  <c r="O2560" i="1"/>
  <c r="P2559" i="1"/>
  <c r="O2559" i="1"/>
  <c r="P2558" i="1"/>
  <c r="O2558" i="1"/>
  <c r="P2557" i="1"/>
  <c r="O2557" i="1"/>
  <c r="P2556" i="1"/>
  <c r="O2556" i="1"/>
  <c r="P2555" i="1"/>
  <c r="O2555" i="1"/>
  <c r="P2554" i="1"/>
  <c r="O2554" i="1"/>
  <c r="P2553" i="1"/>
  <c r="O2553" i="1"/>
  <c r="P2552" i="1"/>
  <c r="O2552" i="1"/>
  <c r="P2551" i="1"/>
  <c r="O2551" i="1"/>
  <c r="P2550" i="1"/>
  <c r="O2550" i="1"/>
  <c r="P2549" i="1"/>
  <c r="O2549" i="1"/>
  <c r="P2548" i="1"/>
  <c r="O2548" i="1"/>
  <c r="P2547" i="1"/>
  <c r="O2547" i="1"/>
  <c r="P2546" i="1"/>
  <c r="O2546" i="1"/>
  <c r="P2545" i="1"/>
  <c r="O2545" i="1"/>
  <c r="P2544" i="1"/>
  <c r="O2544" i="1"/>
  <c r="P2543" i="1"/>
  <c r="O2543" i="1"/>
  <c r="P2542" i="1"/>
  <c r="O2542" i="1"/>
  <c r="P2541" i="1"/>
  <c r="O2541" i="1"/>
  <c r="P2540" i="1"/>
  <c r="O2540" i="1"/>
  <c r="P2539" i="1"/>
  <c r="O2539" i="1"/>
  <c r="P2538" i="1"/>
  <c r="O2538" i="1"/>
  <c r="P2537" i="1"/>
  <c r="O2537" i="1"/>
  <c r="P2536" i="1"/>
  <c r="O2536" i="1"/>
  <c r="P2535" i="1"/>
  <c r="O2535" i="1"/>
  <c r="P2534" i="1"/>
  <c r="O2534" i="1"/>
  <c r="P2533" i="1"/>
  <c r="O2533" i="1"/>
  <c r="P2532" i="1"/>
  <c r="O2532" i="1"/>
  <c r="P2531" i="1"/>
  <c r="O2531" i="1"/>
  <c r="P2530" i="1"/>
  <c r="O2530" i="1"/>
  <c r="P2529" i="1"/>
  <c r="O2529" i="1"/>
  <c r="P2528" i="1"/>
  <c r="O2528" i="1"/>
  <c r="P2527" i="1"/>
  <c r="O2527" i="1"/>
  <c r="P2526" i="1"/>
  <c r="O2526" i="1"/>
  <c r="P2525" i="1"/>
  <c r="O2525" i="1"/>
  <c r="P2524" i="1"/>
  <c r="O2524" i="1"/>
  <c r="P2523" i="1"/>
  <c r="O2523" i="1"/>
  <c r="P2522" i="1"/>
  <c r="O2522" i="1"/>
  <c r="P2521" i="1"/>
  <c r="O2521" i="1"/>
  <c r="P2520" i="1"/>
  <c r="O2520" i="1"/>
  <c r="P2519" i="1"/>
  <c r="O2519" i="1"/>
  <c r="P2518" i="1"/>
  <c r="O2518" i="1"/>
  <c r="P2517" i="1"/>
  <c r="O2517" i="1"/>
  <c r="P2516" i="1"/>
  <c r="O2516" i="1"/>
  <c r="P2515" i="1"/>
  <c r="O2515" i="1"/>
  <c r="P2514" i="1"/>
  <c r="O2514" i="1"/>
  <c r="P2513" i="1"/>
  <c r="O2513" i="1"/>
  <c r="P2512" i="1"/>
  <c r="O2512" i="1"/>
  <c r="P2511" i="1"/>
  <c r="O2511" i="1"/>
  <c r="P2510" i="1"/>
  <c r="O2510" i="1"/>
  <c r="P2509" i="1"/>
  <c r="O2509" i="1"/>
  <c r="P2508" i="1"/>
  <c r="O2508" i="1"/>
  <c r="P2507" i="1"/>
  <c r="O2507" i="1"/>
  <c r="P2506" i="1"/>
  <c r="O2506" i="1"/>
  <c r="P2505" i="1"/>
  <c r="O2505" i="1"/>
  <c r="P2504" i="1"/>
  <c r="O2504" i="1"/>
  <c r="P2503" i="1"/>
  <c r="O2503" i="1"/>
  <c r="P2502" i="1"/>
  <c r="O2502" i="1"/>
  <c r="P2501" i="1"/>
  <c r="O2501" i="1"/>
  <c r="P2500" i="1"/>
  <c r="O2500" i="1"/>
  <c r="P2499" i="1"/>
  <c r="O2499" i="1"/>
  <c r="P2498" i="1"/>
  <c r="O2498" i="1"/>
  <c r="P2497" i="1"/>
  <c r="O2497" i="1"/>
  <c r="P2496" i="1"/>
  <c r="O2496" i="1"/>
  <c r="P2495" i="1"/>
  <c r="O2495" i="1"/>
  <c r="P2494" i="1"/>
  <c r="O2494" i="1"/>
  <c r="P2493" i="1"/>
  <c r="O2493" i="1"/>
  <c r="P2492" i="1"/>
  <c r="O2492" i="1"/>
  <c r="P2491" i="1"/>
  <c r="O2491" i="1"/>
  <c r="P2490" i="1"/>
  <c r="O2490" i="1"/>
  <c r="P2489" i="1"/>
  <c r="O2489" i="1"/>
  <c r="P2488" i="1"/>
  <c r="O2488" i="1"/>
  <c r="P2487" i="1"/>
  <c r="O2487" i="1"/>
  <c r="P2486" i="1"/>
  <c r="O2486" i="1"/>
  <c r="P2485" i="1"/>
  <c r="O2485" i="1"/>
  <c r="P2484" i="1"/>
  <c r="O2484" i="1"/>
  <c r="P2483" i="1"/>
  <c r="O2483" i="1"/>
  <c r="P2482" i="1"/>
  <c r="O2482" i="1"/>
  <c r="P2481" i="1"/>
  <c r="O2481" i="1"/>
  <c r="P2480" i="1"/>
  <c r="O2480" i="1"/>
  <c r="P2479" i="1"/>
  <c r="O2479" i="1"/>
  <c r="P2478" i="1"/>
  <c r="O2478" i="1"/>
  <c r="P2477" i="1"/>
  <c r="O2477" i="1"/>
  <c r="P2476" i="1"/>
  <c r="O2476" i="1"/>
  <c r="P2475" i="1"/>
  <c r="O2475" i="1"/>
  <c r="P2474" i="1"/>
  <c r="O2474" i="1"/>
  <c r="P2473" i="1"/>
  <c r="O2473" i="1"/>
  <c r="P2472" i="1"/>
  <c r="O2472" i="1"/>
  <c r="P2471" i="1"/>
  <c r="O2471" i="1"/>
  <c r="P2470" i="1"/>
  <c r="O2470" i="1"/>
  <c r="P2469" i="1"/>
  <c r="O2469" i="1"/>
  <c r="P2468" i="1"/>
  <c r="O2468" i="1"/>
  <c r="P2467" i="1"/>
  <c r="O2467" i="1"/>
  <c r="P2466" i="1"/>
  <c r="O2466" i="1"/>
  <c r="P2465" i="1"/>
  <c r="O2465" i="1"/>
  <c r="P2464" i="1"/>
  <c r="O2464" i="1"/>
  <c r="P2463" i="1"/>
  <c r="O2463" i="1"/>
  <c r="P2462" i="1"/>
  <c r="O2462" i="1"/>
  <c r="P2461" i="1"/>
  <c r="O2461" i="1"/>
  <c r="P2460" i="1"/>
  <c r="O2460" i="1"/>
  <c r="P2459" i="1"/>
  <c r="O2459" i="1"/>
  <c r="P2458" i="1"/>
  <c r="O2458" i="1"/>
  <c r="P2457" i="1"/>
  <c r="O2457" i="1"/>
  <c r="P2456" i="1"/>
  <c r="O2456" i="1"/>
  <c r="P2455" i="1"/>
  <c r="O2455" i="1"/>
  <c r="P2454" i="1"/>
  <c r="O2454" i="1"/>
  <c r="P2453" i="1"/>
  <c r="O2453" i="1"/>
  <c r="P2452" i="1"/>
  <c r="O2452" i="1"/>
  <c r="P2451" i="1"/>
  <c r="O2451" i="1"/>
  <c r="P2450" i="1"/>
  <c r="O2450" i="1"/>
  <c r="P2449" i="1"/>
  <c r="O2449" i="1"/>
  <c r="P2448" i="1"/>
  <c r="O2448" i="1"/>
  <c r="P2447" i="1"/>
  <c r="O2447" i="1"/>
  <c r="P2446" i="1"/>
  <c r="O2446" i="1"/>
  <c r="P2445" i="1"/>
  <c r="O2445" i="1"/>
  <c r="P2444" i="1"/>
  <c r="O2444" i="1"/>
  <c r="P2443" i="1"/>
  <c r="O2443" i="1"/>
  <c r="P2442" i="1"/>
  <c r="O2442" i="1"/>
  <c r="P2441" i="1"/>
  <c r="O2441" i="1"/>
  <c r="P2440" i="1"/>
  <c r="O2440" i="1"/>
  <c r="P2439" i="1"/>
  <c r="O2439" i="1"/>
  <c r="P2438" i="1"/>
  <c r="O2438" i="1"/>
  <c r="P2437" i="1"/>
  <c r="O2437" i="1"/>
  <c r="P2436" i="1"/>
  <c r="O2436" i="1"/>
  <c r="P2435" i="1"/>
  <c r="O2435" i="1"/>
  <c r="P2434" i="1"/>
  <c r="O2434" i="1"/>
  <c r="P2433" i="1"/>
  <c r="O2433" i="1"/>
  <c r="P2432" i="1"/>
  <c r="O2432" i="1"/>
  <c r="P2431" i="1"/>
  <c r="O2431" i="1"/>
  <c r="P2430" i="1"/>
  <c r="O2430" i="1"/>
  <c r="P2429" i="1"/>
  <c r="O2429" i="1"/>
  <c r="P2428" i="1"/>
  <c r="O2428" i="1"/>
  <c r="P2427" i="1"/>
  <c r="O2427" i="1"/>
  <c r="P2426" i="1"/>
  <c r="O2426" i="1"/>
  <c r="P2425" i="1"/>
  <c r="O2425" i="1"/>
  <c r="P2424" i="1"/>
  <c r="O2424" i="1"/>
  <c r="P2423" i="1"/>
  <c r="O2423" i="1"/>
  <c r="P2422" i="1"/>
  <c r="O2422" i="1"/>
  <c r="P2421" i="1"/>
  <c r="O2421" i="1"/>
  <c r="P2420" i="1"/>
  <c r="O2420" i="1"/>
  <c r="P2419" i="1"/>
  <c r="O2419" i="1"/>
  <c r="P2418" i="1"/>
  <c r="O2418" i="1"/>
  <c r="P2417" i="1"/>
  <c r="O2417" i="1"/>
  <c r="P2416" i="1"/>
  <c r="O2416" i="1"/>
  <c r="P2415" i="1"/>
  <c r="O2415" i="1"/>
  <c r="P2414" i="1"/>
  <c r="O2414" i="1"/>
  <c r="P2413" i="1"/>
  <c r="O2413" i="1"/>
  <c r="P2412" i="1"/>
  <c r="O2412" i="1"/>
  <c r="P2411" i="1"/>
  <c r="O2411" i="1"/>
  <c r="P2410" i="1"/>
  <c r="O2410" i="1"/>
  <c r="P2409" i="1"/>
  <c r="O2409" i="1"/>
  <c r="P2408" i="1"/>
  <c r="O2408" i="1"/>
  <c r="P2407" i="1"/>
  <c r="O2407" i="1"/>
  <c r="P2406" i="1"/>
  <c r="O2406" i="1"/>
  <c r="P2405" i="1"/>
  <c r="O2405" i="1"/>
  <c r="P2404" i="1"/>
  <c r="O2404" i="1"/>
  <c r="P2403" i="1"/>
  <c r="O2403" i="1"/>
  <c r="P2402" i="1"/>
  <c r="O2402" i="1"/>
  <c r="P2401" i="1"/>
  <c r="O2401" i="1"/>
  <c r="P2400" i="1"/>
  <c r="O2400" i="1"/>
  <c r="P2399" i="1"/>
  <c r="O2399" i="1"/>
  <c r="P2398" i="1"/>
  <c r="O2398" i="1"/>
  <c r="P2397" i="1"/>
  <c r="O2397" i="1"/>
  <c r="P2396" i="1"/>
  <c r="O2396" i="1"/>
  <c r="P2395" i="1"/>
  <c r="O2395" i="1"/>
  <c r="P2394" i="1"/>
  <c r="O2394" i="1"/>
  <c r="P2393" i="1"/>
  <c r="O2393" i="1"/>
  <c r="P2392" i="1"/>
  <c r="O2392" i="1"/>
  <c r="P2391" i="1"/>
  <c r="O2391" i="1"/>
  <c r="P2390" i="1"/>
  <c r="O2390" i="1"/>
  <c r="P2389" i="1"/>
  <c r="O2389" i="1"/>
  <c r="P2388" i="1"/>
  <c r="O2388" i="1"/>
  <c r="P2387" i="1"/>
  <c r="O2387" i="1"/>
  <c r="P2386" i="1"/>
  <c r="O2386" i="1"/>
  <c r="P2385" i="1"/>
  <c r="O2385" i="1"/>
  <c r="P2384" i="1"/>
  <c r="O2384" i="1"/>
  <c r="P2383" i="1"/>
  <c r="O2383" i="1"/>
  <c r="P2382" i="1"/>
  <c r="O2382" i="1"/>
  <c r="P2381" i="1"/>
  <c r="O2381" i="1"/>
  <c r="P2380" i="1"/>
  <c r="O2380" i="1"/>
  <c r="P2379" i="1"/>
  <c r="O2379" i="1"/>
  <c r="P2378" i="1"/>
  <c r="O2378" i="1"/>
  <c r="P2377" i="1"/>
  <c r="O2377" i="1"/>
  <c r="P2376" i="1"/>
  <c r="O2376" i="1"/>
  <c r="P2375" i="1"/>
  <c r="O2375" i="1"/>
  <c r="P2374" i="1"/>
  <c r="O2374" i="1"/>
  <c r="P2373" i="1"/>
  <c r="O2373" i="1"/>
  <c r="P2372" i="1"/>
  <c r="O2372" i="1"/>
  <c r="P2371" i="1"/>
  <c r="O2371" i="1"/>
  <c r="P2370" i="1"/>
  <c r="O2370" i="1"/>
  <c r="P2369" i="1"/>
  <c r="O2369" i="1"/>
  <c r="P2368" i="1"/>
  <c r="O2368" i="1"/>
  <c r="P2367" i="1"/>
  <c r="O2367" i="1"/>
  <c r="P2366" i="1"/>
  <c r="O2366" i="1"/>
  <c r="P2365" i="1"/>
  <c r="O2365" i="1"/>
  <c r="P2364" i="1"/>
  <c r="O2364" i="1"/>
  <c r="P2363" i="1"/>
  <c r="O2363" i="1"/>
  <c r="P2362" i="1"/>
  <c r="O2362" i="1"/>
  <c r="P2361" i="1"/>
  <c r="O2361" i="1"/>
  <c r="P2360" i="1"/>
  <c r="O2360" i="1"/>
  <c r="P2359" i="1"/>
  <c r="O2359" i="1"/>
  <c r="P2358" i="1"/>
  <c r="O2358" i="1"/>
  <c r="P2357" i="1"/>
  <c r="O2357" i="1"/>
  <c r="P2356" i="1"/>
  <c r="O2356" i="1"/>
  <c r="P2355" i="1"/>
  <c r="O2355" i="1"/>
  <c r="P2354" i="1"/>
  <c r="O2354" i="1"/>
  <c r="P2353" i="1"/>
  <c r="O2353" i="1"/>
  <c r="P2352" i="1"/>
  <c r="O2352" i="1"/>
  <c r="P2351" i="1"/>
  <c r="O2351" i="1"/>
  <c r="P2350" i="1"/>
  <c r="O2350" i="1"/>
  <c r="P2349" i="1"/>
  <c r="O2349" i="1"/>
  <c r="P2348" i="1"/>
  <c r="O2348" i="1"/>
  <c r="P2347" i="1"/>
  <c r="O2347" i="1"/>
  <c r="P2346" i="1"/>
  <c r="O2346" i="1"/>
  <c r="P2345" i="1"/>
  <c r="O2345" i="1"/>
  <c r="P2344" i="1"/>
  <c r="O2344" i="1"/>
  <c r="P2343" i="1"/>
  <c r="O2343" i="1"/>
  <c r="P2342" i="1"/>
  <c r="O2342" i="1"/>
  <c r="P2341" i="1"/>
  <c r="O2341" i="1"/>
  <c r="P2340" i="1"/>
  <c r="O2340" i="1"/>
  <c r="P2339" i="1"/>
  <c r="O2339" i="1"/>
  <c r="P2338" i="1"/>
  <c r="O2338" i="1"/>
  <c r="P2337" i="1"/>
  <c r="O2337" i="1"/>
  <c r="P2336" i="1"/>
  <c r="O2336" i="1"/>
  <c r="P2335" i="1"/>
  <c r="O2335" i="1"/>
  <c r="P2334" i="1"/>
  <c r="O2334" i="1"/>
  <c r="P2333" i="1"/>
  <c r="O2333" i="1"/>
  <c r="P2332" i="1"/>
  <c r="O2332" i="1"/>
  <c r="P2331" i="1"/>
  <c r="O2331" i="1"/>
  <c r="P2330" i="1"/>
  <c r="O2330" i="1"/>
  <c r="P2329" i="1"/>
  <c r="O2329" i="1"/>
  <c r="P2328" i="1"/>
  <c r="O2328" i="1"/>
  <c r="P2327" i="1"/>
  <c r="O2327" i="1"/>
  <c r="P2326" i="1"/>
  <c r="O2326" i="1"/>
  <c r="P2325" i="1"/>
  <c r="O2325" i="1"/>
  <c r="P2324" i="1"/>
  <c r="O2324" i="1"/>
  <c r="P2323" i="1"/>
  <c r="O2323" i="1"/>
  <c r="P2322" i="1"/>
  <c r="O2322" i="1"/>
  <c r="P2321" i="1"/>
  <c r="O2321" i="1"/>
  <c r="P2320" i="1"/>
  <c r="O2320" i="1"/>
  <c r="P2319" i="1"/>
  <c r="O2319" i="1"/>
  <c r="P2318" i="1"/>
  <c r="O2318" i="1"/>
  <c r="P2317" i="1"/>
  <c r="O2317" i="1"/>
  <c r="P2316" i="1"/>
  <c r="O2316" i="1"/>
  <c r="P2315" i="1"/>
  <c r="O2315" i="1"/>
  <c r="P2314" i="1"/>
  <c r="O2314" i="1"/>
  <c r="P2313" i="1"/>
  <c r="O2313" i="1"/>
  <c r="P2312" i="1"/>
  <c r="O2312" i="1"/>
  <c r="P2311" i="1"/>
  <c r="O2311" i="1"/>
  <c r="P2310" i="1"/>
  <c r="O2310" i="1"/>
  <c r="P2309" i="1"/>
  <c r="O2309" i="1"/>
  <c r="P2308" i="1"/>
  <c r="O2308" i="1"/>
  <c r="P2307" i="1"/>
  <c r="O2307" i="1"/>
  <c r="P2306" i="1"/>
  <c r="O2306" i="1"/>
  <c r="P2305" i="1"/>
  <c r="O2305" i="1"/>
  <c r="P2304" i="1"/>
  <c r="O2304" i="1"/>
  <c r="P2303" i="1"/>
  <c r="O2303" i="1"/>
  <c r="P2302" i="1"/>
  <c r="O2302" i="1"/>
  <c r="P2301" i="1"/>
  <c r="O2301" i="1"/>
  <c r="P2300" i="1"/>
  <c r="O2300" i="1"/>
  <c r="P2299" i="1"/>
  <c r="O2299" i="1"/>
  <c r="P2298" i="1"/>
  <c r="O2298" i="1"/>
  <c r="P2297" i="1"/>
  <c r="O2297" i="1"/>
  <c r="P2296" i="1"/>
  <c r="O2296" i="1"/>
  <c r="P2295" i="1"/>
  <c r="O2295" i="1"/>
  <c r="P2294" i="1"/>
  <c r="O2294" i="1"/>
  <c r="P2293" i="1"/>
  <c r="O2293" i="1"/>
  <c r="P2292" i="1"/>
  <c r="O2292" i="1"/>
  <c r="P2291" i="1"/>
  <c r="O2291" i="1"/>
  <c r="P2290" i="1"/>
  <c r="O2290" i="1"/>
  <c r="P2289" i="1"/>
  <c r="O2289" i="1"/>
  <c r="P2288" i="1"/>
  <c r="O2288" i="1"/>
  <c r="P2287" i="1"/>
  <c r="O2287" i="1"/>
  <c r="P2286" i="1"/>
  <c r="O2286" i="1"/>
  <c r="P2285" i="1"/>
  <c r="O2285" i="1"/>
  <c r="P2284" i="1"/>
  <c r="O2284" i="1"/>
  <c r="P2283" i="1"/>
  <c r="O2283" i="1"/>
  <c r="P2282" i="1"/>
  <c r="O2282" i="1"/>
  <c r="P2281" i="1"/>
  <c r="O2281" i="1"/>
  <c r="P2280" i="1"/>
  <c r="O2280" i="1"/>
  <c r="P2279" i="1"/>
  <c r="O2279" i="1"/>
  <c r="P2278" i="1"/>
  <c r="O2278" i="1"/>
  <c r="P2277" i="1"/>
  <c r="O2277" i="1"/>
  <c r="P2276" i="1"/>
  <c r="O2276" i="1"/>
  <c r="P2275" i="1"/>
  <c r="O2275" i="1"/>
  <c r="P2274" i="1"/>
  <c r="O2274" i="1"/>
  <c r="P2273" i="1"/>
  <c r="O2273" i="1"/>
  <c r="P2272" i="1"/>
  <c r="O2272" i="1"/>
  <c r="P2271" i="1"/>
  <c r="O2271" i="1"/>
  <c r="P2270" i="1"/>
  <c r="O2270" i="1"/>
  <c r="P2269" i="1"/>
  <c r="O2269" i="1"/>
  <c r="P2268" i="1"/>
  <c r="O2268" i="1"/>
  <c r="P2267" i="1"/>
  <c r="O2267" i="1"/>
  <c r="P2266" i="1"/>
  <c r="O2266" i="1"/>
  <c r="P2265" i="1"/>
  <c r="O2265" i="1"/>
  <c r="P2264" i="1"/>
  <c r="O2264" i="1"/>
  <c r="P2263" i="1"/>
  <c r="O2263" i="1"/>
  <c r="P2262" i="1"/>
  <c r="O2262" i="1"/>
  <c r="P2261" i="1"/>
  <c r="O2261" i="1"/>
  <c r="P2260" i="1"/>
  <c r="O2260" i="1"/>
  <c r="P2259" i="1"/>
  <c r="O2259" i="1"/>
  <c r="P2258" i="1"/>
  <c r="O2258" i="1"/>
  <c r="P2257" i="1"/>
  <c r="O2257" i="1"/>
  <c r="P2256" i="1"/>
  <c r="O2256" i="1"/>
  <c r="P2255" i="1"/>
  <c r="O2255" i="1"/>
  <c r="P2254" i="1"/>
  <c r="O2254" i="1"/>
  <c r="P2253" i="1"/>
  <c r="O2253" i="1"/>
  <c r="P2252" i="1"/>
  <c r="O2252" i="1"/>
  <c r="P2251" i="1"/>
  <c r="O2251" i="1"/>
  <c r="P2250" i="1"/>
  <c r="O2250" i="1"/>
  <c r="P2249" i="1"/>
  <c r="O2249" i="1"/>
  <c r="P2248" i="1"/>
  <c r="O2248" i="1"/>
  <c r="P2247" i="1"/>
  <c r="O2247" i="1"/>
  <c r="P2246" i="1"/>
  <c r="O2246" i="1"/>
  <c r="P2245" i="1"/>
  <c r="O2245" i="1"/>
  <c r="P2244" i="1"/>
  <c r="O2244" i="1"/>
  <c r="P2243" i="1"/>
  <c r="O2243" i="1"/>
  <c r="P2242" i="1"/>
  <c r="O2242" i="1"/>
  <c r="P2241" i="1"/>
  <c r="O2241" i="1"/>
  <c r="P2240" i="1"/>
  <c r="O2240" i="1"/>
  <c r="P2239" i="1"/>
  <c r="O2239" i="1"/>
  <c r="P2238" i="1"/>
  <c r="O2238" i="1"/>
  <c r="P2237" i="1"/>
  <c r="O2237" i="1"/>
  <c r="P2236" i="1"/>
  <c r="O2236" i="1"/>
  <c r="P2235" i="1"/>
  <c r="O2235" i="1"/>
  <c r="P2234" i="1"/>
  <c r="O2234" i="1"/>
  <c r="P2233" i="1"/>
  <c r="O2233" i="1"/>
  <c r="P2232" i="1"/>
  <c r="O2232" i="1"/>
  <c r="P2231" i="1"/>
  <c r="O2231" i="1"/>
  <c r="P2230" i="1"/>
  <c r="O2230" i="1"/>
  <c r="P2229" i="1"/>
  <c r="O2229" i="1"/>
  <c r="P2228" i="1"/>
  <c r="O2228" i="1"/>
  <c r="P2227" i="1"/>
  <c r="O2227" i="1"/>
  <c r="P2226" i="1"/>
  <c r="O2226" i="1"/>
  <c r="P2225" i="1"/>
  <c r="O2225" i="1"/>
  <c r="P2224" i="1"/>
  <c r="O2224" i="1"/>
  <c r="P2223" i="1"/>
  <c r="O2223" i="1"/>
  <c r="P2222" i="1"/>
  <c r="O2222" i="1"/>
  <c r="P2221" i="1"/>
  <c r="O2221" i="1"/>
  <c r="P2220" i="1"/>
  <c r="O2220" i="1"/>
  <c r="P2219" i="1"/>
  <c r="O2219" i="1"/>
  <c r="P2218" i="1"/>
  <c r="O2218" i="1"/>
  <c r="P2217" i="1"/>
  <c r="O2217" i="1"/>
  <c r="P2216" i="1"/>
  <c r="O2216" i="1"/>
  <c r="P2215" i="1"/>
  <c r="O2215" i="1"/>
  <c r="P2214" i="1"/>
  <c r="O2214" i="1"/>
  <c r="P2213" i="1"/>
  <c r="O2213" i="1"/>
  <c r="P2212" i="1"/>
  <c r="O2212" i="1"/>
  <c r="P2211" i="1"/>
  <c r="O2211" i="1"/>
  <c r="P2210" i="1"/>
  <c r="O2210" i="1"/>
  <c r="P2209" i="1"/>
  <c r="O2209" i="1"/>
  <c r="P2208" i="1"/>
  <c r="O2208" i="1"/>
  <c r="P2207" i="1"/>
  <c r="O2207" i="1"/>
  <c r="P2206" i="1"/>
  <c r="O2206" i="1"/>
  <c r="P2205" i="1"/>
  <c r="O2205" i="1"/>
  <c r="P2204" i="1"/>
  <c r="O2204" i="1"/>
  <c r="P2203" i="1"/>
  <c r="O2203" i="1"/>
  <c r="P2202" i="1"/>
  <c r="O2202" i="1"/>
  <c r="P2201" i="1"/>
  <c r="O2201" i="1"/>
  <c r="P2200" i="1"/>
  <c r="O2200" i="1"/>
  <c r="P2199" i="1"/>
  <c r="O2199" i="1"/>
  <c r="P2198" i="1"/>
  <c r="O2198" i="1"/>
  <c r="P2197" i="1"/>
  <c r="O2197" i="1"/>
  <c r="P2196" i="1"/>
  <c r="O2196" i="1"/>
  <c r="P2195" i="1"/>
  <c r="O2195" i="1"/>
  <c r="P2194" i="1"/>
  <c r="O2194" i="1"/>
  <c r="P2193" i="1"/>
  <c r="O2193" i="1"/>
  <c r="P2192" i="1"/>
  <c r="O2192" i="1"/>
  <c r="P2191" i="1"/>
  <c r="O2191" i="1"/>
  <c r="P2190" i="1"/>
  <c r="O2190" i="1"/>
  <c r="P2189" i="1"/>
  <c r="O2189" i="1"/>
  <c r="P2188" i="1"/>
  <c r="O2188" i="1"/>
  <c r="P2187" i="1"/>
  <c r="O2187" i="1"/>
  <c r="P2186" i="1"/>
  <c r="O2186" i="1"/>
  <c r="P2185" i="1"/>
  <c r="O2185" i="1"/>
  <c r="P2184" i="1"/>
  <c r="O2184" i="1"/>
  <c r="P2183" i="1"/>
  <c r="O2183" i="1"/>
  <c r="P2182" i="1"/>
  <c r="O2182" i="1"/>
  <c r="P2181" i="1"/>
  <c r="O2181" i="1"/>
  <c r="P2180" i="1"/>
  <c r="O2180" i="1"/>
  <c r="P2179" i="1"/>
  <c r="O2179" i="1"/>
  <c r="P2178" i="1"/>
  <c r="O2178" i="1"/>
  <c r="P2177" i="1"/>
  <c r="O2177" i="1"/>
  <c r="P2176" i="1"/>
  <c r="O2176" i="1"/>
  <c r="P2175" i="1"/>
  <c r="O2175" i="1"/>
  <c r="P2174" i="1"/>
  <c r="O2174" i="1"/>
  <c r="P2173" i="1"/>
  <c r="O2173" i="1"/>
  <c r="P2172" i="1"/>
  <c r="O2172" i="1"/>
  <c r="P2171" i="1"/>
  <c r="O2171" i="1"/>
  <c r="P2170" i="1"/>
  <c r="O2170" i="1"/>
  <c r="P2169" i="1"/>
  <c r="O2169" i="1"/>
  <c r="P2168" i="1"/>
  <c r="O2168" i="1"/>
  <c r="P2167" i="1"/>
  <c r="O2167" i="1"/>
  <c r="P2166" i="1"/>
  <c r="O2166" i="1"/>
  <c r="P2165" i="1"/>
  <c r="O2165" i="1"/>
  <c r="P2164" i="1"/>
  <c r="O2164" i="1"/>
  <c r="P2163" i="1"/>
  <c r="O2163" i="1"/>
  <c r="P2162" i="1"/>
  <c r="O2162" i="1"/>
  <c r="P2161" i="1"/>
  <c r="O2161" i="1"/>
  <c r="P2160" i="1"/>
  <c r="O2160" i="1"/>
  <c r="P2159" i="1"/>
  <c r="O2159" i="1"/>
  <c r="P2158" i="1"/>
  <c r="O2158" i="1"/>
  <c r="P2157" i="1"/>
  <c r="O2157" i="1"/>
  <c r="P2156" i="1"/>
  <c r="O2156" i="1"/>
  <c r="P2155" i="1"/>
  <c r="O2155" i="1"/>
  <c r="P2154" i="1"/>
  <c r="O2154" i="1"/>
  <c r="P2153" i="1"/>
  <c r="O2153" i="1"/>
  <c r="P2152" i="1"/>
  <c r="O2152" i="1"/>
  <c r="P2151" i="1"/>
  <c r="O2151" i="1"/>
  <c r="P2150" i="1"/>
  <c r="O2150" i="1"/>
  <c r="P2149" i="1"/>
  <c r="O2149" i="1"/>
  <c r="P2148" i="1"/>
  <c r="O2148" i="1"/>
  <c r="P2147" i="1"/>
  <c r="O2147" i="1"/>
  <c r="P2146" i="1"/>
  <c r="O2146" i="1"/>
  <c r="P2145" i="1"/>
  <c r="O2145" i="1"/>
  <c r="P2144" i="1"/>
  <c r="O2144" i="1"/>
  <c r="P2143" i="1"/>
  <c r="O2143" i="1"/>
  <c r="P2142" i="1"/>
  <c r="O2142" i="1"/>
  <c r="P2141" i="1"/>
  <c r="O2141" i="1"/>
  <c r="P2140" i="1"/>
  <c r="O2140" i="1"/>
  <c r="P2139" i="1"/>
  <c r="O2139" i="1"/>
  <c r="P2138" i="1"/>
  <c r="O2138" i="1"/>
  <c r="P2137" i="1"/>
  <c r="O2137" i="1"/>
  <c r="P2136" i="1"/>
  <c r="O2136" i="1"/>
  <c r="P2135" i="1"/>
  <c r="O2135" i="1"/>
  <c r="P2134" i="1"/>
  <c r="O2134" i="1"/>
  <c r="P2133" i="1"/>
  <c r="O2133" i="1"/>
  <c r="P2132" i="1"/>
  <c r="O2132" i="1"/>
  <c r="P2131" i="1"/>
  <c r="O2131" i="1"/>
  <c r="P2130" i="1"/>
  <c r="O2130" i="1"/>
  <c r="P2129" i="1"/>
  <c r="O2129" i="1"/>
  <c r="P2128" i="1"/>
  <c r="O2128" i="1"/>
  <c r="P2127" i="1"/>
  <c r="O2127" i="1"/>
  <c r="P2126" i="1"/>
  <c r="O2126" i="1"/>
  <c r="P2125" i="1"/>
  <c r="O2125" i="1"/>
  <c r="P2124" i="1"/>
  <c r="O2124" i="1"/>
  <c r="P2123" i="1"/>
  <c r="O2123" i="1"/>
  <c r="P2122" i="1"/>
  <c r="O2122" i="1"/>
  <c r="P2121" i="1"/>
  <c r="O2121" i="1"/>
  <c r="P2120" i="1"/>
  <c r="O2120" i="1"/>
  <c r="P2119" i="1"/>
  <c r="O2119" i="1"/>
  <c r="P2118" i="1"/>
  <c r="O2118" i="1"/>
  <c r="P2117" i="1"/>
  <c r="O2117" i="1"/>
  <c r="P2116" i="1"/>
  <c r="O2116" i="1"/>
  <c r="P2115" i="1"/>
  <c r="O2115" i="1"/>
  <c r="P2114" i="1"/>
  <c r="O2114" i="1"/>
  <c r="P2113" i="1"/>
  <c r="O2113" i="1"/>
  <c r="P2112" i="1"/>
  <c r="O2112" i="1"/>
  <c r="P2111" i="1"/>
  <c r="O2111" i="1"/>
  <c r="P2110" i="1"/>
  <c r="O2110" i="1"/>
  <c r="P2109" i="1"/>
  <c r="O2109" i="1"/>
  <c r="P2108" i="1"/>
  <c r="O2108" i="1"/>
  <c r="P2107" i="1"/>
  <c r="O2107" i="1"/>
  <c r="P2106" i="1"/>
  <c r="O2106" i="1"/>
  <c r="P2105" i="1"/>
  <c r="O2105" i="1"/>
  <c r="P2104" i="1"/>
  <c r="O2104" i="1"/>
  <c r="P2103" i="1"/>
  <c r="O2103" i="1"/>
  <c r="P2102" i="1"/>
  <c r="O2102" i="1"/>
  <c r="P2101" i="1"/>
  <c r="O2101" i="1"/>
  <c r="P2100" i="1"/>
  <c r="O2100" i="1"/>
  <c r="P2099" i="1"/>
  <c r="O2099" i="1"/>
  <c r="P2098" i="1"/>
  <c r="O2098" i="1"/>
  <c r="P2097" i="1"/>
  <c r="O2097" i="1"/>
  <c r="P2096" i="1"/>
  <c r="O2096" i="1"/>
  <c r="P2095" i="1"/>
  <c r="O2095" i="1"/>
  <c r="P2094" i="1"/>
  <c r="O2094" i="1"/>
  <c r="P2093" i="1"/>
  <c r="O2093" i="1"/>
  <c r="P2092" i="1"/>
  <c r="O2092" i="1"/>
  <c r="P2091" i="1"/>
  <c r="O2091" i="1"/>
  <c r="P2090" i="1"/>
  <c r="O2090" i="1"/>
  <c r="P2089" i="1"/>
  <c r="O2089" i="1"/>
  <c r="P2088" i="1"/>
  <c r="O2088" i="1"/>
  <c r="P2087" i="1"/>
  <c r="O2087" i="1"/>
  <c r="P2086" i="1"/>
  <c r="O2086" i="1"/>
  <c r="P2085" i="1"/>
  <c r="O2085" i="1"/>
  <c r="P2084" i="1"/>
  <c r="O2084" i="1"/>
  <c r="P2083" i="1"/>
  <c r="O2083" i="1"/>
  <c r="P2082" i="1"/>
  <c r="O2082" i="1"/>
  <c r="P2081" i="1"/>
  <c r="O2081" i="1"/>
  <c r="P2080" i="1"/>
  <c r="O2080" i="1"/>
  <c r="P2079" i="1"/>
  <c r="O2079" i="1"/>
  <c r="P2078" i="1"/>
  <c r="O2078" i="1"/>
  <c r="P2077" i="1"/>
  <c r="O2077" i="1"/>
  <c r="P2076" i="1"/>
  <c r="O2076" i="1"/>
  <c r="P2075" i="1"/>
  <c r="O2075" i="1"/>
  <c r="P2074" i="1"/>
  <c r="O2074" i="1"/>
  <c r="P2073" i="1"/>
  <c r="O2073" i="1"/>
  <c r="P2072" i="1"/>
  <c r="O2072" i="1"/>
  <c r="P2071" i="1"/>
  <c r="O2071" i="1"/>
  <c r="P2070" i="1"/>
  <c r="O2070" i="1"/>
  <c r="P2069" i="1"/>
  <c r="O2069" i="1"/>
  <c r="P2068" i="1"/>
  <c r="O2068" i="1"/>
  <c r="P2067" i="1"/>
  <c r="O2067" i="1"/>
  <c r="P2066" i="1"/>
  <c r="O2066" i="1"/>
  <c r="P2065" i="1"/>
  <c r="O2065" i="1"/>
  <c r="P2064" i="1"/>
  <c r="O2064" i="1"/>
  <c r="P2063" i="1"/>
  <c r="O2063" i="1"/>
  <c r="P2062" i="1"/>
  <c r="O2062" i="1"/>
  <c r="P2061" i="1"/>
  <c r="O2061" i="1"/>
  <c r="P2060" i="1"/>
  <c r="O2060" i="1"/>
  <c r="P2059" i="1"/>
  <c r="O2059" i="1"/>
  <c r="P2058" i="1"/>
  <c r="O2058" i="1"/>
  <c r="P2057" i="1"/>
  <c r="O2057" i="1"/>
  <c r="P2056" i="1"/>
  <c r="O2056" i="1"/>
  <c r="P2055" i="1"/>
  <c r="O2055" i="1"/>
  <c r="P2054" i="1"/>
  <c r="O2054" i="1"/>
  <c r="P2053" i="1"/>
  <c r="O2053" i="1"/>
  <c r="P2052" i="1"/>
  <c r="O2052" i="1"/>
  <c r="P2051" i="1"/>
  <c r="O2051" i="1"/>
  <c r="P2050" i="1"/>
  <c r="O2050" i="1"/>
  <c r="P2049" i="1"/>
  <c r="O2049" i="1"/>
  <c r="P2048" i="1"/>
  <c r="O2048" i="1"/>
  <c r="P2047" i="1"/>
  <c r="O2047" i="1"/>
  <c r="P2046" i="1"/>
  <c r="O2046" i="1"/>
  <c r="P2045" i="1"/>
  <c r="O2045" i="1"/>
  <c r="P2044" i="1"/>
  <c r="O2044" i="1"/>
  <c r="P2043" i="1"/>
  <c r="O2043" i="1"/>
  <c r="P2042" i="1"/>
  <c r="O2042" i="1"/>
  <c r="P2041" i="1"/>
  <c r="O2041" i="1"/>
  <c r="P2040" i="1"/>
  <c r="O2040" i="1"/>
  <c r="P2039" i="1"/>
  <c r="O2039" i="1"/>
  <c r="P2038" i="1"/>
  <c r="O2038" i="1"/>
  <c r="P2037" i="1"/>
  <c r="O2037" i="1"/>
  <c r="P2036" i="1"/>
  <c r="O2036" i="1"/>
  <c r="P2035" i="1"/>
  <c r="O2035" i="1"/>
  <c r="P2034" i="1"/>
  <c r="O2034" i="1"/>
  <c r="P2033" i="1"/>
  <c r="O2033" i="1"/>
  <c r="P2032" i="1"/>
  <c r="O2032" i="1"/>
  <c r="P2031" i="1"/>
  <c r="O2031" i="1"/>
  <c r="P2030" i="1"/>
  <c r="O2030" i="1"/>
  <c r="P2029" i="1"/>
  <c r="O2029" i="1"/>
  <c r="P2028" i="1"/>
  <c r="O2028" i="1"/>
  <c r="P2027" i="1"/>
  <c r="O2027" i="1"/>
  <c r="P2026" i="1"/>
  <c r="O2026" i="1"/>
  <c r="P2025" i="1"/>
  <c r="O2025" i="1"/>
  <c r="P2024" i="1"/>
  <c r="O2024" i="1"/>
  <c r="P2023" i="1"/>
  <c r="O2023" i="1"/>
  <c r="P2022" i="1"/>
  <c r="O2022" i="1"/>
  <c r="P2021" i="1"/>
  <c r="O2021" i="1"/>
  <c r="P2020" i="1"/>
  <c r="O2020" i="1"/>
  <c r="P2019" i="1"/>
  <c r="O2019" i="1"/>
  <c r="P2018" i="1"/>
  <c r="O2018" i="1"/>
  <c r="P2017" i="1"/>
  <c r="O2017" i="1"/>
  <c r="P2016" i="1"/>
  <c r="O2016" i="1"/>
  <c r="P2015" i="1"/>
  <c r="O2015" i="1"/>
  <c r="P2014" i="1"/>
  <c r="O2014" i="1"/>
  <c r="P2013" i="1"/>
  <c r="O2013" i="1"/>
  <c r="P2012" i="1"/>
  <c r="O2012" i="1"/>
  <c r="P2011" i="1"/>
  <c r="O2011" i="1"/>
  <c r="P2010" i="1"/>
  <c r="O2010" i="1"/>
  <c r="P2009" i="1"/>
  <c r="O2009" i="1"/>
  <c r="P2008" i="1"/>
  <c r="O2008" i="1"/>
  <c r="P2007" i="1"/>
  <c r="O2007" i="1"/>
  <c r="P2006" i="1"/>
  <c r="O2006" i="1"/>
  <c r="P2005" i="1"/>
  <c r="O2005" i="1"/>
  <c r="P2004" i="1"/>
  <c r="O2004" i="1"/>
  <c r="P2003" i="1"/>
  <c r="O2003" i="1"/>
  <c r="P2002" i="1"/>
  <c r="O2002" i="1"/>
  <c r="P2001" i="1"/>
  <c r="O2001" i="1"/>
  <c r="P2000" i="1"/>
  <c r="O2000" i="1"/>
  <c r="P1999" i="1"/>
  <c r="O1999" i="1"/>
  <c r="P1998" i="1"/>
  <c r="O1998" i="1"/>
  <c r="P1997" i="1"/>
  <c r="O1997" i="1"/>
  <c r="P1996" i="1"/>
  <c r="O1996" i="1"/>
  <c r="P1995" i="1"/>
  <c r="O1995" i="1"/>
  <c r="P1994" i="1"/>
  <c r="O1994" i="1"/>
  <c r="P1993" i="1"/>
  <c r="O1993" i="1"/>
  <c r="P1992" i="1"/>
  <c r="O1992" i="1"/>
  <c r="P1991" i="1"/>
  <c r="O1991" i="1"/>
  <c r="P1990" i="1"/>
  <c r="O1990" i="1"/>
  <c r="P1989" i="1"/>
  <c r="O1989" i="1"/>
  <c r="P1988" i="1"/>
  <c r="O1988" i="1"/>
  <c r="P1987" i="1"/>
  <c r="O1987" i="1"/>
  <c r="P1986" i="1"/>
  <c r="O1986" i="1"/>
  <c r="P1985" i="1"/>
  <c r="O1985" i="1"/>
  <c r="P1984" i="1"/>
  <c r="O1984" i="1"/>
  <c r="P1983" i="1"/>
  <c r="O1983" i="1"/>
  <c r="P1982" i="1"/>
  <c r="O1982" i="1"/>
  <c r="P1981" i="1"/>
  <c r="O1981" i="1"/>
  <c r="P1980" i="1"/>
  <c r="O1980" i="1"/>
  <c r="P1979" i="1"/>
  <c r="O1979" i="1"/>
  <c r="P1978" i="1"/>
  <c r="O1978" i="1"/>
  <c r="P1977" i="1"/>
  <c r="O1977" i="1"/>
  <c r="P1976" i="1"/>
  <c r="O1976" i="1"/>
  <c r="P1975" i="1"/>
  <c r="O1975" i="1"/>
  <c r="P1974" i="1"/>
  <c r="O1974" i="1"/>
  <c r="P1973" i="1"/>
  <c r="O1973" i="1"/>
  <c r="P1972" i="1"/>
  <c r="O1972" i="1"/>
  <c r="P1971" i="1"/>
  <c r="O1971" i="1"/>
  <c r="P1970" i="1"/>
  <c r="O1970" i="1"/>
  <c r="P1969" i="1"/>
  <c r="O1969" i="1"/>
  <c r="P1968" i="1"/>
  <c r="O1968" i="1"/>
  <c r="P1967" i="1"/>
  <c r="O1967" i="1"/>
  <c r="P1966" i="1"/>
  <c r="O1966" i="1"/>
  <c r="P1965" i="1"/>
  <c r="O1965" i="1"/>
  <c r="P1964" i="1"/>
  <c r="O1964" i="1"/>
  <c r="P1963" i="1"/>
  <c r="O1963" i="1"/>
  <c r="P1962" i="1"/>
  <c r="O1962" i="1"/>
  <c r="P1961" i="1"/>
  <c r="O1961" i="1"/>
  <c r="P1960" i="1"/>
  <c r="O1960" i="1"/>
  <c r="P1959" i="1"/>
  <c r="O1959" i="1"/>
  <c r="P1958" i="1"/>
  <c r="O1958" i="1"/>
  <c r="P1957" i="1"/>
  <c r="O1957" i="1"/>
  <c r="P1956" i="1"/>
  <c r="O1956" i="1"/>
  <c r="P1955" i="1"/>
  <c r="O1955" i="1"/>
  <c r="P1954" i="1"/>
  <c r="O1954" i="1"/>
  <c r="P1953" i="1"/>
  <c r="O1953" i="1"/>
  <c r="P1952" i="1"/>
  <c r="O1952" i="1"/>
  <c r="P1951" i="1"/>
  <c r="O1951" i="1"/>
  <c r="P1950" i="1"/>
  <c r="O1950" i="1"/>
  <c r="P1949" i="1"/>
  <c r="O1949" i="1"/>
  <c r="P1948" i="1"/>
  <c r="O1948" i="1"/>
  <c r="P1947" i="1"/>
  <c r="O1947" i="1"/>
  <c r="P1946" i="1"/>
  <c r="O1946" i="1"/>
  <c r="P1945" i="1"/>
  <c r="O1945" i="1"/>
  <c r="P1944" i="1"/>
  <c r="O1944" i="1"/>
  <c r="P1943" i="1"/>
  <c r="O1943" i="1"/>
  <c r="P1942" i="1"/>
  <c r="O1942" i="1"/>
  <c r="P1941" i="1"/>
  <c r="O1941" i="1"/>
  <c r="P1940" i="1"/>
  <c r="O1940" i="1"/>
  <c r="P1939" i="1"/>
  <c r="O1939" i="1"/>
  <c r="P1938" i="1"/>
  <c r="O1938" i="1"/>
  <c r="P1937" i="1"/>
  <c r="O1937" i="1"/>
  <c r="P1936" i="1"/>
  <c r="O1936" i="1"/>
  <c r="P1935" i="1"/>
  <c r="O1935" i="1"/>
  <c r="P1934" i="1"/>
  <c r="O1934" i="1"/>
  <c r="P1933" i="1"/>
  <c r="O1933" i="1"/>
  <c r="P1932" i="1"/>
  <c r="O1932" i="1"/>
  <c r="P1931" i="1"/>
  <c r="O1931" i="1"/>
  <c r="P1930" i="1"/>
  <c r="O1930" i="1"/>
  <c r="P1929" i="1"/>
  <c r="O1929" i="1"/>
  <c r="P1928" i="1"/>
  <c r="O1928" i="1"/>
  <c r="P1927" i="1"/>
  <c r="O1927" i="1"/>
  <c r="P1926" i="1"/>
  <c r="O1926" i="1"/>
  <c r="P1925" i="1"/>
  <c r="O1925" i="1"/>
  <c r="P1924" i="1"/>
  <c r="O1924" i="1"/>
  <c r="P1923" i="1"/>
  <c r="O1923" i="1"/>
  <c r="P1922" i="1"/>
  <c r="O1922" i="1"/>
  <c r="P1921" i="1"/>
  <c r="O1921" i="1"/>
  <c r="P1920" i="1"/>
  <c r="O1920" i="1"/>
  <c r="P1919" i="1"/>
  <c r="O1919" i="1"/>
  <c r="P1918" i="1"/>
  <c r="O1918" i="1"/>
  <c r="P1917" i="1"/>
  <c r="O1917" i="1"/>
  <c r="P1916" i="1"/>
  <c r="O1916" i="1"/>
  <c r="P1915" i="1"/>
  <c r="O1915" i="1"/>
  <c r="P1914" i="1"/>
  <c r="O1914" i="1"/>
  <c r="P1913" i="1"/>
  <c r="O1913" i="1"/>
  <c r="P1912" i="1"/>
  <c r="O1912" i="1"/>
  <c r="P1911" i="1"/>
  <c r="O1911" i="1"/>
  <c r="P1910" i="1"/>
  <c r="O1910" i="1"/>
  <c r="P1909" i="1"/>
  <c r="O1909" i="1"/>
  <c r="P1908" i="1"/>
  <c r="O1908" i="1"/>
  <c r="P1907" i="1"/>
  <c r="O1907" i="1"/>
  <c r="P1906" i="1"/>
  <c r="O1906" i="1"/>
  <c r="P1905" i="1"/>
  <c r="O1905" i="1"/>
  <c r="P1904" i="1"/>
  <c r="O1904" i="1"/>
  <c r="P1903" i="1"/>
  <c r="O1903" i="1"/>
  <c r="P1902" i="1"/>
  <c r="O1902" i="1"/>
  <c r="P1901" i="1"/>
  <c r="O1901" i="1"/>
  <c r="P1900" i="1"/>
  <c r="O1900" i="1"/>
  <c r="P1899" i="1"/>
  <c r="O1899" i="1"/>
  <c r="P1898" i="1"/>
  <c r="O1898" i="1"/>
  <c r="P1897" i="1"/>
  <c r="O1897" i="1"/>
  <c r="P1896" i="1"/>
  <c r="O1896" i="1"/>
  <c r="P1895" i="1"/>
  <c r="O1895" i="1"/>
  <c r="P1894" i="1"/>
  <c r="O1894" i="1"/>
  <c r="P1893" i="1"/>
  <c r="O1893" i="1"/>
  <c r="P1892" i="1"/>
  <c r="O1892" i="1"/>
  <c r="P1891" i="1"/>
  <c r="O1891" i="1"/>
  <c r="P1890" i="1"/>
  <c r="O1890" i="1"/>
  <c r="P1889" i="1"/>
  <c r="O1889" i="1"/>
  <c r="P1888" i="1"/>
  <c r="O1888" i="1"/>
  <c r="P1887" i="1"/>
  <c r="O1887" i="1"/>
  <c r="P1886" i="1"/>
  <c r="O1886" i="1"/>
  <c r="P1885" i="1"/>
  <c r="O1885" i="1"/>
  <c r="P1884" i="1"/>
  <c r="O1884" i="1"/>
  <c r="P1883" i="1"/>
  <c r="O1883" i="1"/>
  <c r="P1882" i="1"/>
  <c r="O1882" i="1"/>
  <c r="P1881" i="1"/>
  <c r="O1881" i="1"/>
  <c r="P1880" i="1"/>
  <c r="O1880" i="1"/>
  <c r="P1879" i="1"/>
  <c r="O1879" i="1"/>
  <c r="P1878" i="1"/>
  <c r="O1878" i="1"/>
  <c r="P1877" i="1"/>
  <c r="O1877" i="1"/>
  <c r="P1876" i="1"/>
  <c r="O1876" i="1"/>
  <c r="P1875" i="1"/>
  <c r="O1875" i="1"/>
  <c r="P1874" i="1"/>
  <c r="O1874" i="1"/>
  <c r="P1873" i="1"/>
  <c r="O1873" i="1"/>
  <c r="P1872" i="1"/>
  <c r="O1872" i="1"/>
  <c r="P1871" i="1"/>
  <c r="O1871" i="1"/>
  <c r="P1870" i="1"/>
  <c r="O1870" i="1"/>
  <c r="P1869" i="1"/>
  <c r="O1869" i="1"/>
  <c r="P1868" i="1"/>
  <c r="O1868" i="1"/>
  <c r="P1867" i="1"/>
  <c r="O1867" i="1"/>
  <c r="P1866" i="1"/>
  <c r="O1866" i="1"/>
  <c r="P1865" i="1"/>
  <c r="O1865" i="1"/>
  <c r="P1864" i="1"/>
  <c r="O1864" i="1"/>
  <c r="P1863" i="1"/>
  <c r="O1863" i="1"/>
  <c r="P1862" i="1"/>
  <c r="O1862" i="1"/>
  <c r="P1861" i="1"/>
  <c r="O1861" i="1"/>
  <c r="P1860" i="1"/>
  <c r="O1860" i="1"/>
  <c r="P1859" i="1"/>
  <c r="O1859" i="1"/>
  <c r="P1858" i="1"/>
  <c r="O1858" i="1"/>
  <c r="P1857" i="1"/>
  <c r="O1857" i="1"/>
  <c r="P1856" i="1"/>
  <c r="O1856" i="1"/>
  <c r="P1855" i="1"/>
  <c r="O1855" i="1"/>
  <c r="P1854" i="1"/>
  <c r="O1854" i="1"/>
  <c r="P1853" i="1"/>
  <c r="O1853" i="1"/>
  <c r="P1852" i="1"/>
  <c r="O1852" i="1"/>
  <c r="P1851" i="1"/>
  <c r="O1851" i="1"/>
  <c r="P1850" i="1"/>
  <c r="O1850" i="1"/>
  <c r="P1849" i="1"/>
  <c r="O1849" i="1"/>
  <c r="P1848" i="1"/>
  <c r="O1848" i="1"/>
  <c r="P1847" i="1"/>
  <c r="O1847" i="1"/>
  <c r="P1846" i="1"/>
  <c r="O1846" i="1"/>
  <c r="P1845" i="1"/>
  <c r="O1845" i="1"/>
  <c r="P1844" i="1"/>
  <c r="O1844" i="1"/>
  <c r="P1843" i="1"/>
  <c r="O1843" i="1"/>
  <c r="P1842" i="1"/>
  <c r="O1842" i="1"/>
  <c r="P1841" i="1"/>
  <c r="O1841" i="1"/>
  <c r="P1840" i="1"/>
  <c r="O1840" i="1"/>
  <c r="P1839" i="1"/>
  <c r="O1839" i="1"/>
  <c r="P1838" i="1"/>
  <c r="O1838" i="1"/>
  <c r="P1837" i="1"/>
  <c r="O1837" i="1"/>
  <c r="P1836" i="1"/>
  <c r="O1836" i="1"/>
  <c r="P1835" i="1"/>
  <c r="O1835" i="1"/>
  <c r="P1834" i="1"/>
  <c r="O1834" i="1"/>
  <c r="P1833" i="1"/>
  <c r="O1833" i="1"/>
  <c r="P1832" i="1"/>
  <c r="O1832" i="1"/>
  <c r="P1831" i="1"/>
  <c r="O1831" i="1"/>
  <c r="P1830" i="1"/>
  <c r="O1830" i="1"/>
  <c r="P1829" i="1"/>
  <c r="O1829" i="1"/>
  <c r="P1828" i="1"/>
  <c r="O1828" i="1"/>
  <c r="P1827" i="1"/>
  <c r="O1827" i="1"/>
  <c r="P1826" i="1"/>
  <c r="O1826" i="1"/>
  <c r="P1825" i="1"/>
  <c r="O1825" i="1"/>
  <c r="P1824" i="1"/>
  <c r="O1824" i="1"/>
  <c r="P1823" i="1"/>
  <c r="O1823" i="1"/>
  <c r="P1822" i="1"/>
  <c r="O1822" i="1"/>
  <c r="P1821" i="1"/>
  <c r="O1821" i="1"/>
  <c r="P1820" i="1"/>
  <c r="O1820" i="1"/>
  <c r="P1819" i="1"/>
  <c r="O1819" i="1"/>
  <c r="P1818" i="1"/>
  <c r="O1818" i="1"/>
  <c r="P1817" i="1"/>
  <c r="O1817" i="1"/>
  <c r="P1816" i="1"/>
  <c r="O1816" i="1"/>
  <c r="P1815" i="1"/>
  <c r="O1815" i="1"/>
  <c r="P1814" i="1"/>
  <c r="O1814" i="1"/>
  <c r="P1813" i="1"/>
  <c r="O1813" i="1"/>
  <c r="P1812" i="1"/>
  <c r="O1812" i="1"/>
  <c r="P1811" i="1"/>
  <c r="O1811" i="1"/>
  <c r="P1810" i="1"/>
  <c r="O1810" i="1"/>
  <c r="P1809" i="1"/>
  <c r="O1809" i="1"/>
  <c r="P1808" i="1"/>
  <c r="O1808" i="1"/>
  <c r="P1807" i="1"/>
  <c r="O1807" i="1"/>
  <c r="P1806" i="1"/>
  <c r="O1806" i="1"/>
  <c r="P1805" i="1"/>
  <c r="O1805" i="1"/>
  <c r="P1804" i="1"/>
  <c r="O1804" i="1"/>
  <c r="P1803" i="1"/>
  <c r="O1803" i="1"/>
  <c r="P1802" i="1"/>
  <c r="O1802" i="1"/>
  <c r="P1801" i="1"/>
  <c r="O1801" i="1"/>
  <c r="P1800" i="1"/>
  <c r="O1800" i="1"/>
  <c r="P1799" i="1"/>
  <c r="O1799" i="1"/>
  <c r="P1798" i="1"/>
  <c r="O1798" i="1"/>
  <c r="P1797" i="1"/>
  <c r="O1797" i="1"/>
  <c r="P1796" i="1"/>
  <c r="O1796" i="1"/>
  <c r="P1795" i="1"/>
  <c r="O1795" i="1"/>
  <c r="P1794" i="1"/>
  <c r="O1794" i="1"/>
  <c r="P1793" i="1"/>
  <c r="O1793" i="1"/>
  <c r="P1792" i="1"/>
  <c r="O1792" i="1"/>
  <c r="P1791" i="1"/>
  <c r="O1791" i="1"/>
  <c r="P1790" i="1"/>
  <c r="O1790" i="1"/>
  <c r="P1789" i="1"/>
  <c r="O1789" i="1"/>
  <c r="P1788" i="1"/>
  <c r="O1788" i="1"/>
  <c r="P1787" i="1"/>
  <c r="O1787" i="1"/>
  <c r="P1786" i="1"/>
  <c r="O1786" i="1"/>
  <c r="P1785" i="1"/>
  <c r="O1785" i="1"/>
  <c r="P1784" i="1"/>
  <c r="O1784" i="1"/>
  <c r="P1783" i="1"/>
  <c r="O1783" i="1"/>
  <c r="P1782" i="1"/>
  <c r="O1782" i="1"/>
  <c r="P1781" i="1"/>
  <c r="O1781" i="1"/>
  <c r="P1780" i="1"/>
  <c r="O1780" i="1"/>
  <c r="P1779" i="1"/>
  <c r="O1779" i="1"/>
  <c r="P1778" i="1"/>
  <c r="O1778" i="1"/>
  <c r="P1777" i="1"/>
  <c r="O1777" i="1"/>
  <c r="P1776" i="1"/>
  <c r="O1776" i="1"/>
  <c r="P1775" i="1"/>
  <c r="O1775" i="1"/>
  <c r="P1774" i="1"/>
  <c r="O1774" i="1"/>
  <c r="P1773" i="1"/>
  <c r="O1773" i="1"/>
  <c r="P1772" i="1"/>
  <c r="O1772" i="1"/>
  <c r="P1771" i="1"/>
  <c r="O1771" i="1"/>
  <c r="P1770" i="1"/>
  <c r="O1770" i="1"/>
  <c r="P1769" i="1"/>
  <c r="O1769" i="1"/>
  <c r="P1768" i="1"/>
  <c r="O1768" i="1"/>
  <c r="P1767" i="1"/>
  <c r="O1767" i="1"/>
  <c r="P1766" i="1"/>
  <c r="O1766" i="1"/>
  <c r="P1765" i="1"/>
  <c r="O1765" i="1"/>
  <c r="P1764" i="1"/>
  <c r="O1764" i="1"/>
  <c r="P1763" i="1"/>
  <c r="O1763" i="1"/>
  <c r="P1762" i="1"/>
  <c r="O1762" i="1"/>
  <c r="P1761" i="1"/>
  <c r="O1761" i="1"/>
  <c r="P1760" i="1"/>
  <c r="O1760" i="1"/>
  <c r="P1759" i="1"/>
  <c r="O1759" i="1"/>
  <c r="P1758" i="1"/>
  <c r="O1758" i="1"/>
  <c r="P1757" i="1"/>
  <c r="O1757" i="1"/>
  <c r="P1756" i="1"/>
  <c r="O1756" i="1"/>
  <c r="P1755" i="1"/>
  <c r="O1755" i="1"/>
  <c r="P1754" i="1"/>
  <c r="O1754" i="1"/>
  <c r="P1753" i="1"/>
  <c r="O1753" i="1"/>
  <c r="P1752" i="1"/>
  <c r="O1752" i="1"/>
  <c r="P1751" i="1"/>
  <c r="O1751" i="1"/>
  <c r="P1750" i="1"/>
  <c r="O1750" i="1"/>
  <c r="P1749" i="1"/>
  <c r="O1749" i="1"/>
  <c r="P1748" i="1"/>
  <c r="O1748" i="1"/>
  <c r="P1747" i="1"/>
  <c r="O1747" i="1"/>
  <c r="P1746" i="1"/>
  <c r="O1746" i="1"/>
  <c r="P1745" i="1"/>
  <c r="O1745" i="1"/>
  <c r="P1744" i="1"/>
  <c r="O1744" i="1"/>
  <c r="P1743" i="1"/>
  <c r="O1743" i="1"/>
  <c r="P1742" i="1"/>
  <c r="O1742" i="1"/>
  <c r="P1741" i="1"/>
  <c r="O1741" i="1"/>
  <c r="P1740" i="1"/>
  <c r="O1740" i="1"/>
  <c r="P1739" i="1"/>
  <c r="O1739" i="1"/>
  <c r="P1738" i="1"/>
  <c r="O1738" i="1"/>
  <c r="P1737" i="1"/>
  <c r="O1737" i="1"/>
  <c r="P1736" i="1"/>
  <c r="O1736" i="1"/>
  <c r="P1735" i="1"/>
  <c r="O1735" i="1"/>
  <c r="P1734" i="1"/>
  <c r="O1734" i="1"/>
  <c r="P1733" i="1"/>
  <c r="O1733" i="1"/>
  <c r="P1732" i="1"/>
  <c r="O1732" i="1"/>
  <c r="P1731" i="1"/>
  <c r="O1731" i="1"/>
  <c r="P1730" i="1"/>
  <c r="O1730" i="1"/>
  <c r="P1729" i="1"/>
  <c r="O1729" i="1"/>
  <c r="P1728" i="1"/>
  <c r="O1728" i="1"/>
  <c r="P1727" i="1"/>
  <c r="O1727" i="1"/>
  <c r="P1726" i="1"/>
  <c r="O1726" i="1"/>
  <c r="P1725" i="1"/>
  <c r="O1725" i="1"/>
  <c r="P1724" i="1"/>
  <c r="O1724" i="1"/>
  <c r="P1723" i="1"/>
  <c r="O1723" i="1"/>
  <c r="P1722" i="1"/>
  <c r="O1722" i="1"/>
  <c r="P1721" i="1"/>
  <c r="O1721" i="1"/>
  <c r="P1720" i="1"/>
  <c r="O1720" i="1"/>
  <c r="P1719" i="1"/>
  <c r="O1719" i="1"/>
  <c r="P1718" i="1"/>
  <c r="O1718" i="1"/>
  <c r="P1717" i="1"/>
  <c r="O1717" i="1"/>
  <c r="P1716" i="1"/>
  <c r="O1716" i="1"/>
  <c r="P1715" i="1"/>
  <c r="O1715" i="1"/>
  <c r="P1714" i="1"/>
  <c r="O1714" i="1"/>
  <c r="P1713" i="1"/>
  <c r="O1713" i="1"/>
  <c r="P1712" i="1"/>
  <c r="O1712" i="1"/>
  <c r="P1711" i="1"/>
  <c r="O1711" i="1"/>
  <c r="P1710" i="1"/>
  <c r="O1710" i="1"/>
  <c r="P1709" i="1"/>
  <c r="O1709" i="1"/>
  <c r="P1708" i="1"/>
  <c r="O1708" i="1"/>
  <c r="P1707" i="1"/>
  <c r="O1707" i="1"/>
  <c r="P1706" i="1"/>
  <c r="O1706" i="1"/>
  <c r="P1705" i="1"/>
  <c r="O1705" i="1"/>
  <c r="P1704" i="1"/>
  <c r="O1704" i="1"/>
  <c r="P1703" i="1"/>
  <c r="O1703" i="1"/>
  <c r="P1702" i="1"/>
  <c r="O1702" i="1"/>
  <c r="P1701" i="1"/>
  <c r="O1701" i="1"/>
  <c r="P1700" i="1"/>
  <c r="O1700" i="1"/>
  <c r="P1699" i="1"/>
  <c r="O1699" i="1"/>
  <c r="P1698" i="1"/>
  <c r="O1698" i="1"/>
  <c r="P1697" i="1"/>
  <c r="O1697" i="1"/>
  <c r="P1696" i="1"/>
  <c r="O1696" i="1"/>
  <c r="P1695" i="1"/>
  <c r="O1695" i="1"/>
  <c r="P1694" i="1"/>
  <c r="O1694" i="1"/>
  <c r="P1693" i="1"/>
  <c r="O1693" i="1"/>
  <c r="P1692" i="1"/>
  <c r="O1692" i="1"/>
  <c r="P1691" i="1"/>
  <c r="O1691" i="1"/>
  <c r="P1690" i="1"/>
  <c r="O1690" i="1"/>
  <c r="P1689" i="1"/>
  <c r="O1689" i="1"/>
  <c r="P1688" i="1"/>
  <c r="O1688" i="1"/>
  <c r="P1687" i="1"/>
  <c r="O1687" i="1"/>
  <c r="P1686" i="1"/>
  <c r="O1686" i="1"/>
  <c r="P1685" i="1"/>
  <c r="O1685" i="1"/>
  <c r="P1684" i="1"/>
  <c r="O1684" i="1"/>
  <c r="P1683" i="1"/>
  <c r="O1683" i="1"/>
  <c r="P1682" i="1"/>
  <c r="O1682" i="1"/>
  <c r="P1681" i="1"/>
  <c r="O1681" i="1"/>
  <c r="P1680" i="1"/>
  <c r="O1680" i="1"/>
  <c r="P1679" i="1"/>
  <c r="O1679" i="1"/>
  <c r="P1678" i="1"/>
  <c r="O1678" i="1"/>
  <c r="P1677" i="1"/>
  <c r="O1677" i="1"/>
  <c r="P1676" i="1"/>
  <c r="O1676" i="1"/>
  <c r="P1675" i="1"/>
  <c r="O1675" i="1"/>
  <c r="P1674" i="1"/>
  <c r="O1674" i="1"/>
  <c r="P1673" i="1"/>
  <c r="O1673" i="1"/>
  <c r="P1672" i="1"/>
  <c r="O1672" i="1"/>
  <c r="P1671" i="1"/>
  <c r="O1671" i="1"/>
  <c r="P1670" i="1"/>
  <c r="O1670" i="1"/>
  <c r="P1669" i="1"/>
  <c r="O1669" i="1"/>
  <c r="P1668" i="1"/>
  <c r="O1668" i="1"/>
  <c r="P1667" i="1"/>
  <c r="O1667" i="1"/>
  <c r="P1666" i="1"/>
  <c r="O1666" i="1"/>
  <c r="P1665" i="1"/>
  <c r="O1665" i="1"/>
  <c r="P1664" i="1"/>
  <c r="O1664" i="1"/>
  <c r="P1663" i="1"/>
  <c r="O1663" i="1"/>
  <c r="P1662" i="1"/>
  <c r="O1662" i="1"/>
  <c r="P1661" i="1"/>
  <c r="O1661" i="1"/>
  <c r="P1660" i="1"/>
  <c r="O1660" i="1"/>
  <c r="P1659" i="1"/>
  <c r="O1659" i="1"/>
  <c r="P1658" i="1"/>
  <c r="O1658" i="1"/>
  <c r="P1657" i="1"/>
  <c r="O1657" i="1"/>
  <c r="P1656" i="1"/>
  <c r="O1656" i="1"/>
  <c r="P1655" i="1"/>
  <c r="O1655" i="1"/>
  <c r="P1654" i="1"/>
  <c r="O1654" i="1"/>
  <c r="P1653" i="1"/>
  <c r="O1653" i="1"/>
  <c r="P1652" i="1"/>
  <c r="O1652" i="1"/>
  <c r="P1651" i="1"/>
  <c r="O1651" i="1"/>
  <c r="P1650" i="1"/>
  <c r="O1650" i="1"/>
  <c r="P1649" i="1"/>
  <c r="O1649" i="1"/>
  <c r="P1648" i="1"/>
  <c r="O1648" i="1"/>
  <c r="P1647" i="1"/>
  <c r="O1647" i="1"/>
  <c r="P1646" i="1"/>
  <c r="O1646" i="1"/>
  <c r="P1645" i="1"/>
  <c r="O1645" i="1"/>
  <c r="P1644" i="1"/>
  <c r="O1644" i="1"/>
  <c r="P1643" i="1"/>
  <c r="O1643" i="1"/>
  <c r="P1642" i="1"/>
  <c r="O1642" i="1"/>
  <c r="P1641" i="1"/>
  <c r="O1641" i="1"/>
  <c r="P1640" i="1"/>
  <c r="O1640" i="1"/>
  <c r="P1639" i="1"/>
  <c r="O1639" i="1"/>
  <c r="P1638" i="1"/>
  <c r="O1638" i="1"/>
  <c r="P1637" i="1"/>
  <c r="O1637" i="1"/>
  <c r="P1636" i="1"/>
  <c r="O1636" i="1"/>
  <c r="P1635" i="1"/>
  <c r="O1635" i="1"/>
  <c r="P1634" i="1"/>
  <c r="O1634" i="1"/>
  <c r="P1633" i="1"/>
  <c r="O1633" i="1"/>
  <c r="P1632" i="1"/>
  <c r="O1632" i="1"/>
  <c r="P1631" i="1"/>
  <c r="O1631" i="1"/>
  <c r="P1630" i="1"/>
  <c r="O1630" i="1"/>
  <c r="P1629" i="1"/>
  <c r="O1629" i="1"/>
  <c r="P1628" i="1"/>
  <c r="O1628" i="1"/>
  <c r="P1627" i="1"/>
  <c r="O1627" i="1"/>
  <c r="P1626" i="1"/>
  <c r="O1626" i="1"/>
  <c r="P1625" i="1"/>
  <c r="O1625" i="1"/>
  <c r="P1624" i="1"/>
  <c r="O1624" i="1"/>
  <c r="P1623" i="1"/>
  <c r="O1623" i="1"/>
  <c r="P1622" i="1"/>
  <c r="O1622" i="1"/>
  <c r="P1621" i="1"/>
  <c r="O1621" i="1"/>
  <c r="P1620" i="1"/>
  <c r="O1620" i="1"/>
  <c r="P1619" i="1"/>
  <c r="O1619" i="1"/>
  <c r="P1618" i="1"/>
  <c r="O1618" i="1"/>
  <c r="P1617" i="1"/>
  <c r="O1617" i="1"/>
  <c r="P1616" i="1"/>
  <c r="O1616" i="1"/>
  <c r="P1615" i="1"/>
  <c r="O1615" i="1"/>
  <c r="P1614" i="1"/>
  <c r="O1614" i="1"/>
  <c r="P1613" i="1"/>
  <c r="O1613" i="1"/>
  <c r="P1612" i="1"/>
  <c r="O1612" i="1"/>
  <c r="P1611" i="1"/>
  <c r="O1611" i="1"/>
  <c r="P1610" i="1"/>
  <c r="O1610" i="1"/>
  <c r="P1609" i="1"/>
  <c r="O1609" i="1"/>
  <c r="P1608" i="1"/>
  <c r="O1608" i="1"/>
  <c r="P1607" i="1"/>
  <c r="O1607" i="1"/>
  <c r="P1606" i="1"/>
  <c r="O1606" i="1"/>
  <c r="P1605" i="1"/>
  <c r="O1605" i="1"/>
  <c r="P1604" i="1"/>
  <c r="O1604" i="1"/>
  <c r="P1603" i="1"/>
  <c r="O1603" i="1"/>
  <c r="P1602" i="1"/>
  <c r="O1602" i="1"/>
  <c r="P1601" i="1"/>
  <c r="O1601" i="1"/>
  <c r="P1600" i="1"/>
  <c r="O1600" i="1"/>
  <c r="P1599" i="1"/>
  <c r="O1599" i="1"/>
  <c r="P1598" i="1"/>
  <c r="O1598" i="1"/>
  <c r="P1597" i="1"/>
  <c r="O1597" i="1"/>
  <c r="P1596" i="1"/>
  <c r="O1596" i="1"/>
  <c r="P1595" i="1"/>
  <c r="O1595" i="1"/>
  <c r="P1594" i="1"/>
  <c r="O1594" i="1"/>
  <c r="P1593" i="1"/>
  <c r="O1593" i="1"/>
  <c r="P1592" i="1"/>
  <c r="O1592" i="1"/>
  <c r="P1591" i="1"/>
  <c r="O1591" i="1"/>
  <c r="P1590" i="1"/>
  <c r="O1590" i="1"/>
  <c r="P1589" i="1"/>
  <c r="O1589" i="1"/>
  <c r="P1588" i="1"/>
  <c r="O1588" i="1"/>
  <c r="P1587" i="1"/>
  <c r="O1587" i="1"/>
  <c r="P1586" i="1"/>
  <c r="O1586" i="1"/>
  <c r="P1585" i="1"/>
  <c r="O1585" i="1"/>
  <c r="P1584" i="1"/>
  <c r="O1584" i="1"/>
  <c r="P1583" i="1"/>
  <c r="O1583" i="1"/>
  <c r="P1582" i="1"/>
  <c r="O1582" i="1"/>
  <c r="P1581" i="1"/>
  <c r="O1581" i="1"/>
  <c r="P1580" i="1"/>
  <c r="O1580" i="1"/>
  <c r="P1579" i="1"/>
  <c r="O1579" i="1"/>
  <c r="P1578" i="1"/>
  <c r="O1578" i="1"/>
  <c r="P1577" i="1"/>
  <c r="O1577" i="1"/>
  <c r="P1576" i="1"/>
  <c r="O1576" i="1"/>
  <c r="P1575" i="1"/>
  <c r="O1575" i="1"/>
  <c r="P1574" i="1"/>
  <c r="O1574" i="1"/>
  <c r="P1573" i="1"/>
  <c r="O1573" i="1"/>
  <c r="P1572" i="1"/>
  <c r="O1572" i="1"/>
  <c r="P1571" i="1"/>
  <c r="O1571" i="1"/>
  <c r="P1570" i="1"/>
  <c r="O1570" i="1"/>
  <c r="P1569" i="1"/>
  <c r="O1569" i="1"/>
  <c r="P1568" i="1"/>
  <c r="O1568" i="1"/>
  <c r="P1567" i="1"/>
  <c r="O1567" i="1"/>
  <c r="P1566" i="1"/>
  <c r="O1566" i="1"/>
  <c r="P1565" i="1"/>
  <c r="O1565" i="1"/>
  <c r="P1564" i="1"/>
  <c r="O1564" i="1"/>
  <c r="P1563" i="1"/>
  <c r="O1563" i="1"/>
  <c r="P1562" i="1"/>
  <c r="O1562" i="1"/>
  <c r="P1561" i="1"/>
  <c r="O1561" i="1"/>
  <c r="P1560" i="1"/>
  <c r="O1560" i="1"/>
  <c r="P1559" i="1"/>
  <c r="O1559" i="1"/>
  <c r="P1558" i="1"/>
  <c r="O1558" i="1"/>
  <c r="P1557" i="1"/>
  <c r="O1557" i="1"/>
  <c r="P1556" i="1"/>
  <c r="O1556" i="1"/>
  <c r="P1555" i="1"/>
  <c r="O1555" i="1"/>
  <c r="P1554" i="1"/>
  <c r="O1554" i="1"/>
  <c r="P1553" i="1"/>
  <c r="O1553" i="1"/>
  <c r="P1552" i="1"/>
  <c r="O1552" i="1"/>
  <c r="P1551" i="1"/>
  <c r="O1551" i="1"/>
  <c r="P1550" i="1"/>
  <c r="O1550" i="1"/>
  <c r="P1549" i="1"/>
  <c r="O1549" i="1"/>
  <c r="P1548" i="1"/>
  <c r="O1548" i="1"/>
  <c r="P1547" i="1"/>
  <c r="O1547" i="1"/>
  <c r="P1546" i="1"/>
  <c r="O1546" i="1"/>
  <c r="P1545" i="1"/>
  <c r="O1545" i="1"/>
  <c r="P1544" i="1"/>
  <c r="O1544" i="1"/>
  <c r="P1543" i="1"/>
  <c r="O1543" i="1"/>
  <c r="P1542" i="1"/>
  <c r="O1542" i="1"/>
  <c r="P1541" i="1"/>
  <c r="O1541" i="1"/>
  <c r="P1540" i="1"/>
  <c r="O1540" i="1"/>
  <c r="P1539" i="1"/>
  <c r="O1539" i="1"/>
  <c r="P1538" i="1"/>
  <c r="O1538" i="1"/>
  <c r="P1537" i="1"/>
  <c r="O1537" i="1"/>
  <c r="P1536" i="1"/>
  <c r="O1536" i="1"/>
  <c r="P1535" i="1"/>
  <c r="O1535" i="1"/>
  <c r="P1534" i="1"/>
  <c r="O1534" i="1"/>
  <c r="P1533" i="1"/>
  <c r="O1533" i="1"/>
  <c r="P1532" i="1"/>
  <c r="O1532" i="1"/>
  <c r="P1531" i="1"/>
  <c r="O1531" i="1"/>
  <c r="P1530" i="1"/>
  <c r="O1530" i="1"/>
  <c r="P1529" i="1"/>
  <c r="O1529" i="1"/>
  <c r="P1528" i="1"/>
  <c r="O1528" i="1"/>
  <c r="P1527" i="1"/>
  <c r="O1527" i="1"/>
  <c r="P1526" i="1"/>
  <c r="O1526" i="1"/>
  <c r="P1525" i="1"/>
  <c r="O1525" i="1"/>
  <c r="P1524" i="1"/>
  <c r="O1524" i="1"/>
  <c r="P1523" i="1"/>
  <c r="O1523" i="1"/>
  <c r="P1522" i="1"/>
  <c r="O1522" i="1"/>
  <c r="P1521" i="1"/>
  <c r="O1521" i="1"/>
  <c r="P1520" i="1"/>
  <c r="O1520" i="1"/>
  <c r="P1519" i="1"/>
  <c r="O1519" i="1"/>
  <c r="P1518" i="1"/>
  <c r="O1518" i="1"/>
  <c r="P1517" i="1"/>
  <c r="O1517" i="1"/>
  <c r="P1516" i="1"/>
  <c r="O1516" i="1"/>
  <c r="P1515" i="1"/>
  <c r="O1515" i="1"/>
  <c r="P1514" i="1"/>
  <c r="O1514" i="1"/>
  <c r="P1513" i="1"/>
  <c r="O1513" i="1"/>
  <c r="P1512" i="1"/>
  <c r="O1512" i="1"/>
  <c r="P1511" i="1"/>
  <c r="O1511" i="1"/>
  <c r="P1510" i="1"/>
  <c r="O1510" i="1"/>
  <c r="P1509" i="1"/>
  <c r="O1509" i="1"/>
  <c r="P1508" i="1"/>
  <c r="O1508" i="1"/>
  <c r="P1507" i="1"/>
  <c r="O1507" i="1"/>
  <c r="P1506" i="1"/>
  <c r="O1506" i="1"/>
  <c r="P1505" i="1"/>
  <c r="O1505" i="1"/>
  <c r="P1504" i="1"/>
  <c r="O1504" i="1"/>
  <c r="P1503" i="1"/>
  <c r="O1503" i="1"/>
  <c r="P1502" i="1"/>
  <c r="O1502" i="1"/>
  <c r="P1501" i="1"/>
  <c r="O1501" i="1"/>
  <c r="P1500" i="1"/>
  <c r="O1500" i="1"/>
  <c r="P1499" i="1"/>
  <c r="O1499" i="1"/>
  <c r="P1498" i="1"/>
  <c r="O1498" i="1"/>
  <c r="P1497" i="1"/>
  <c r="O1497" i="1"/>
  <c r="P1496" i="1"/>
  <c r="O1496" i="1"/>
  <c r="P1495" i="1"/>
  <c r="O1495" i="1"/>
  <c r="P1494" i="1"/>
  <c r="O1494" i="1"/>
  <c r="P1493" i="1"/>
  <c r="O1493" i="1"/>
  <c r="P1492" i="1"/>
  <c r="O1492" i="1"/>
  <c r="P1491" i="1"/>
  <c r="O1491" i="1"/>
  <c r="P1490" i="1"/>
  <c r="O1490" i="1"/>
  <c r="P1489" i="1"/>
  <c r="O1489" i="1"/>
  <c r="P1488" i="1"/>
  <c r="O1488" i="1"/>
  <c r="P1487" i="1"/>
  <c r="O1487" i="1"/>
  <c r="P1486" i="1"/>
  <c r="O1486" i="1"/>
  <c r="P1485" i="1"/>
  <c r="O1485" i="1"/>
  <c r="P1484" i="1"/>
  <c r="O1484" i="1"/>
  <c r="P1483" i="1"/>
  <c r="O1483" i="1"/>
  <c r="P1482" i="1"/>
  <c r="O1482" i="1"/>
  <c r="P1481" i="1"/>
  <c r="O1481" i="1"/>
  <c r="P1480" i="1"/>
  <c r="O1480" i="1"/>
  <c r="P1479" i="1"/>
  <c r="O1479" i="1"/>
  <c r="P1478" i="1"/>
  <c r="O1478" i="1"/>
  <c r="P1477" i="1"/>
  <c r="O1477" i="1"/>
  <c r="P1476" i="1"/>
  <c r="O1476" i="1"/>
  <c r="P1475" i="1"/>
  <c r="O1475" i="1"/>
  <c r="P1474" i="1"/>
  <c r="O1474" i="1"/>
  <c r="P1473" i="1"/>
  <c r="O1473" i="1"/>
  <c r="P1472" i="1"/>
  <c r="O1472" i="1"/>
  <c r="P1471" i="1"/>
  <c r="O1471" i="1"/>
  <c r="P1470" i="1"/>
  <c r="O1470" i="1"/>
  <c r="P1469" i="1"/>
  <c r="O1469" i="1"/>
  <c r="P1468" i="1"/>
  <c r="O1468" i="1"/>
  <c r="P1467" i="1"/>
  <c r="O1467" i="1"/>
  <c r="P1466" i="1"/>
  <c r="O1466" i="1"/>
  <c r="P1465" i="1"/>
  <c r="O1465" i="1"/>
  <c r="P1464" i="1"/>
  <c r="O1464" i="1"/>
  <c r="P1463" i="1"/>
  <c r="O1463" i="1"/>
  <c r="P1462" i="1"/>
  <c r="O1462" i="1"/>
  <c r="P1461" i="1"/>
  <c r="O1461" i="1"/>
  <c r="P1460" i="1"/>
  <c r="O1460" i="1"/>
  <c r="P1459" i="1"/>
  <c r="O1459" i="1"/>
  <c r="P1458" i="1"/>
  <c r="O1458" i="1"/>
  <c r="P1457" i="1"/>
  <c r="O1457" i="1"/>
  <c r="P1456" i="1"/>
  <c r="O1456" i="1"/>
  <c r="P1455" i="1"/>
  <c r="O1455" i="1"/>
  <c r="P1454" i="1"/>
  <c r="O1454" i="1"/>
  <c r="P1453" i="1"/>
  <c r="O1453" i="1"/>
  <c r="P1452" i="1"/>
  <c r="O1452" i="1"/>
  <c r="P1451" i="1"/>
  <c r="O1451" i="1"/>
  <c r="P1450" i="1"/>
  <c r="O1450" i="1"/>
  <c r="P1449" i="1"/>
  <c r="O1449" i="1"/>
  <c r="P1448" i="1"/>
  <c r="O1448" i="1"/>
  <c r="P1447" i="1"/>
  <c r="O1447" i="1"/>
  <c r="P1446" i="1"/>
  <c r="O1446" i="1"/>
  <c r="P1445" i="1"/>
  <c r="O1445" i="1"/>
  <c r="P1444" i="1"/>
  <c r="O1444" i="1"/>
  <c r="P1443" i="1"/>
  <c r="O1443" i="1"/>
  <c r="P1442" i="1"/>
  <c r="O1442" i="1"/>
  <c r="P1441" i="1"/>
  <c r="O1441" i="1"/>
  <c r="P1440" i="1"/>
  <c r="O1440" i="1"/>
  <c r="P1439" i="1"/>
  <c r="O1439" i="1"/>
  <c r="P1438" i="1"/>
  <c r="O1438" i="1"/>
  <c r="P1437" i="1"/>
  <c r="O1437" i="1"/>
  <c r="P1436" i="1"/>
  <c r="O1436" i="1"/>
  <c r="P1435" i="1"/>
  <c r="O1435" i="1"/>
  <c r="P1434" i="1"/>
  <c r="O1434" i="1"/>
  <c r="P1433" i="1"/>
  <c r="O1433" i="1"/>
  <c r="P1432" i="1"/>
  <c r="O1432" i="1"/>
  <c r="P1431" i="1"/>
  <c r="O1431" i="1"/>
  <c r="P1430" i="1"/>
  <c r="O1430" i="1"/>
  <c r="P1429" i="1"/>
  <c r="O1429" i="1"/>
  <c r="P1428" i="1"/>
  <c r="O1428" i="1"/>
  <c r="P1427" i="1"/>
  <c r="O1427" i="1"/>
  <c r="P1426" i="1"/>
  <c r="O1426" i="1"/>
  <c r="P1425" i="1"/>
  <c r="O1425" i="1"/>
  <c r="P1424" i="1"/>
  <c r="O1424" i="1"/>
  <c r="P1423" i="1"/>
  <c r="O1423" i="1"/>
  <c r="P1422" i="1"/>
  <c r="O1422" i="1"/>
  <c r="P1421" i="1"/>
  <c r="O1421" i="1"/>
  <c r="P1420" i="1"/>
  <c r="O1420" i="1"/>
  <c r="P1419" i="1"/>
  <c r="O1419" i="1"/>
  <c r="P1418" i="1"/>
  <c r="O1418" i="1"/>
  <c r="P1417" i="1"/>
  <c r="O1417" i="1"/>
  <c r="P1416" i="1"/>
  <c r="O1416" i="1"/>
  <c r="P1415" i="1"/>
  <c r="O1415" i="1"/>
  <c r="P1414" i="1"/>
  <c r="O1414" i="1"/>
  <c r="P1413" i="1"/>
  <c r="O1413" i="1"/>
  <c r="P1412" i="1"/>
  <c r="O1412" i="1"/>
  <c r="P1411" i="1"/>
  <c r="O1411" i="1"/>
  <c r="P1410" i="1"/>
  <c r="O1410" i="1"/>
  <c r="P1409" i="1"/>
  <c r="O1409" i="1"/>
  <c r="P1408" i="1"/>
  <c r="O1408" i="1"/>
  <c r="P1407" i="1"/>
  <c r="O1407" i="1"/>
  <c r="P1406" i="1"/>
  <c r="O1406" i="1"/>
  <c r="P1405" i="1"/>
  <c r="O1405" i="1"/>
  <c r="P1404" i="1"/>
  <c r="O1404" i="1"/>
  <c r="P1403" i="1"/>
  <c r="O1403" i="1"/>
  <c r="P1402" i="1"/>
  <c r="O1402" i="1"/>
  <c r="P1401" i="1"/>
  <c r="O1401" i="1"/>
  <c r="P1400" i="1"/>
  <c r="O1400" i="1"/>
  <c r="P1399" i="1"/>
  <c r="O1399" i="1"/>
  <c r="P1398" i="1"/>
  <c r="O1398" i="1"/>
  <c r="P1397" i="1"/>
  <c r="O1397" i="1"/>
  <c r="P1396" i="1"/>
  <c r="O1396" i="1"/>
  <c r="P1395" i="1"/>
  <c r="O1395" i="1"/>
  <c r="P1394" i="1"/>
  <c r="O1394" i="1"/>
  <c r="P1393" i="1"/>
  <c r="O1393" i="1"/>
  <c r="P1392" i="1"/>
  <c r="O1392" i="1"/>
  <c r="P1391" i="1"/>
  <c r="O1391" i="1"/>
  <c r="P1390" i="1"/>
  <c r="O1390" i="1"/>
  <c r="P1389" i="1"/>
  <c r="O1389" i="1"/>
  <c r="P1388" i="1"/>
  <c r="O1388" i="1"/>
  <c r="P1387" i="1"/>
  <c r="O1387" i="1"/>
  <c r="P1386" i="1"/>
  <c r="O1386" i="1"/>
  <c r="P1385" i="1"/>
  <c r="O1385" i="1"/>
  <c r="P1384" i="1"/>
  <c r="O1384" i="1"/>
  <c r="P1383" i="1"/>
  <c r="O1383" i="1"/>
  <c r="P1382" i="1"/>
  <c r="O1382" i="1"/>
  <c r="P1381" i="1"/>
  <c r="O1381" i="1"/>
  <c r="P1380" i="1"/>
  <c r="O1380" i="1"/>
  <c r="P1379" i="1"/>
  <c r="O1379" i="1"/>
  <c r="P1378" i="1"/>
  <c r="O1378" i="1"/>
  <c r="P1377" i="1"/>
  <c r="O1377" i="1"/>
  <c r="P1376" i="1"/>
  <c r="O1376" i="1"/>
  <c r="P1375" i="1"/>
  <c r="O1375" i="1"/>
  <c r="P1374" i="1"/>
  <c r="O1374" i="1"/>
  <c r="P1373" i="1"/>
  <c r="O1373" i="1"/>
  <c r="P1372" i="1"/>
  <c r="O1372" i="1"/>
  <c r="P1371" i="1"/>
  <c r="O1371" i="1"/>
  <c r="P1370" i="1"/>
  <c r="O1370" i="1"/>
  <c r="P1369" i="1"/>
  <c r="O1369" i="1"/>
  <c r="P1368" i="1"/>
  <c r="O1368" i="1"/>
  <c r="P1367" i="1"/>
  <c r="O1367" i="1"/>
  <c r="P1366" i="1"/>
  <c r="O1366" i="1"/>
  <c r="P1365" i="1"/>
  <c r="O1365" i="1"/>
  <c r="P1364" i="1"/>
  <c r="O1364" i="1"/>
  <c r="P1363" i="1"/>
  <c r="O1363" i="1"/>
  <c r="P1362" i="1"/>
  <c r="O1362" i="1"/>
  <c r="P1361" i="1"/>
  <c r="O1361" i="1"/>
  <c r="P1360" i="1"/>
  <c r="O1360" i="1"/>
  <c r="P1359" i="1"/>
  <c r="O1359" i="1"/>
  <c r="P1358" i="1"/>
  <c r="O1358" i="1"/>
  <c r="P1357" i="1"/>
  <c r="O1357" i="1"/>
  <c r="P1356" i="1"/>
  <c r="O1356" i="1"/>
  <c r="P1355" i="1"/>
  <c r="O1355" i="1"/>
  <c r="P1354" i="1"/>
  <c r="O1354" i="1"/>
  <c r="P1353" i="1"/>
  <c r="O1353" i="1"/>
  <c r="P1352" i="1"/>
  <c r="O1352" i="1"/>
  <c r="P1351" i="1"/>
  <c r="O1351" i="1"/>
  <c r="P1350" i="1"/>
  <c r="O1350" i="1"/>
  <c r="P1349" i="1"/>
  <c r="O1349" i="1"/>
  <c r="P1348" i="1"/>
  <c r="O1348" i="1"/>
  <c r="P1347" i="1"/>
  <c r="O1347" i="1"/>
  <c r="P1346" i="1"/>
  <c r="O1346" i="1"/>
  <c r="P1345" i="1"/>
  <c r="O1345" i="1"/>
  <c r="P1344" i="1"/>
  <c r="O1344" i="1"/>
  <c r="P1343" i="1"/>
  <c r="O1343" i="1"/>
  <c r="P1342" i="1"/>
  <c r="O1342" i="1"/>
  <c r="P1341" i="1"/>
  <c r="O1341" i="1"/>
  <c r="P1340" i="1"/>
  <c r="O1340" i="1"/>
  <c r="P1339" i="1"/>
  <c r="O1339" i="1"/>
  <c r="P1338" i="1"/>
  <c r="O1338" i="1"/>
  <c r="P1337" i="1"/>
  <c r="O1337" i="1"/>
  <c r="P1336" i="1"/>
  <c r="O1336" i="1"/>
  <c r="P1335" i="1"/>
  <c r="O1335" i="1"/>
  <c r="P1334" i="1"/>
  <c r="O1334" i="1"/>
  <c r="P1333" i="1"/>
  <c r="O1333" i="1"/>
  <c r="P1332" i="1"/>
  <c r="O1332" i="1"/>
  <c r="P1331" i="1"/>
  <c r="O1331" i="1"/>
  <c r="P1330" i="1"/>
  <c r="O1330" i="1"/>
  <c r="P1329" i="1"/>
  <c r="O1329" i="1"/>
  <c r="P1328" i="1"/>
  <c r="O1328" i="1"/>
  <c r="P1327" i="1"/>
  <c r="O1327" i="1"/>
  <c r="P1326" i="1"/>
  <c r="O1326" i="1"/>
  <c r="P1325" i="1"/>
  <c r="O1325" i="1"/>
  <c r="P1324" i="1"/>
  <c r="O1324" i="1"/>
  <c r="P1323" i="1"/>
  <c r="O1323" i="1"/>
  <c r="P1322" i="1"/>
  <c r="O1322" i="1"/>
  <c r="P1321" i="1"/>
  <c r="O1321" i="1"/>
  <c r="P1320" i="1"/>
  <c r="O1320" i="1"/>
  <c r="P1319" i="1"/>
  <c r="O1319" i="1"/>
  <c r="P1318" i="1"/>
  <c r="O1318" i="1"/>
  <c r="P1317" i="1"/>
  <c r="O1317" i="1"/>
  <c r="P1316" i="1"/>
  <c r="O1316" i="1"/>
  <c r="P1315" i="1"/>
  <c r="O1315" i="1"/>
  <c r="P1314" i="1"/>
  <c r="O1314" i="1"/>
  <c r="P1313" i="1"/>
  <c r="O1313" i="1"/>
  <c r="P1312" i="1"/>
  <c r="O1312" i="1"/>
  <c r="P1311" i="1"/>
  <c r="O1311" i="1"/>
  <c r="P1310" i="1"/>
  <c r="O1310" i="1"/>
  <c r="P1309" i="1"/>
  <c r="O1309" i="1"/>
  <c r="P1308" i="1"/>
  <c r="O1308" i="1"/>
  <c r="P1307" i="1"/>
  <c r="O1307" i="1"/>
  <c r="P1306" i="1"/>
  <c r="O1306" i="1"/>
  <c r="P1305" i="1"/>
  <c r="O1305" i="1"/>
  <c r="P1304" i="1"/>
  <c r="O1304" i="1"/>
  <c r="P1303" i="1"/>
  <c r="O1303" i="1"/>
  <c r="P1302" i="1"/>
  <c r="O1302" i="1"/>
  <c r="P1301" i="1"/>
  <c r="O1301" i="1"/>
  <c r="P1300" i="1"/>
  <c r="O1300" i="1"/>
  <c r="P1299" i="1"/>
  <c r="O1299" i="1"/>
  <c r="P1298" i="1"/>
  <c r="O1298" i="1"/>
  <c r="P1297" i="1"/>
  <c r="O1297" i="1"/>
  <c r="P1296" i="1"/>
  <c r="O1296" i="1"/>
  <c r="P1295" i="1"/>
  <c r="O1295" i="1"/>
  <c r="P1294" i="1"/>
  <c r="O1294" i="1"/>
  <c r="P1293" i="1"/>
  <c r="O1293" i="1"/>
  <c r="P1292" i="1"/>
  <c r="O1292" i="1"/>
  <c r="P1291" i="1"/>
  <c r="O1291" i="1"/>
  <c r="P1290" i="1"/>
  <c r="O1290" i="1"/>
  <c r="P1289" i="1"/>
  <c r="O1289" i="1"/>
  <c r="P1288" i="1"/>
  <c r="O1288" i="1"/>
  <c r="P1287" i="1"/>
  <c r="O1287" i="1"/>
  <c r="P1286" i="1"/>
  <c r="O1286" i="1"/>
  <c r="P1285" i="1"/>
  <c r="O1285" i="1"/>
  <c r="P1284" i="1"/>
  <c r="O1284" i="1"/>
  <c r="P1283" i="1"/>
  <c r="O1283" i="1"/>
  <c r="P1282" i="1"/>
  <c r="O1282" i="1"/>
  <c r="P1281" i="1"/>
  <c r="O1281" i="1"/>
  <c r="P1280" i="1"/>
  <c r="O1280" i="1"/>
  <c r="P1279" i="1"/>
  <c r="O1279" i="1"/>
  <c r="P1278" i="1"/>
  <c r="O1278" i="1"/>
  <c r="P1277" i="1"/>
  <c r="O1277" i="1"/>
  <c r="P1276" i="1"/>
  <c r="O1276" i="1"/>
  <c r="P1275" i="1"/>
  <c r="O1275" i="1"/>
  <c r="P1274" i="1"/>
  <c r="O1274" i="1"/>
  <c r="P1273" i="1"/>
  <c r="O1273" i="1"/>
  <c r="P1272" i="1"/>
  <c r="O1272" i="1"/>
  <c r="P1271" i="1"/>
  <c r="O1271" i="1"/>
  <c r="P1270" i="1"/>
  <c r="O1270" i="1"/>
  <c r="P1269" i="1"/>
  <c r="O1269" i="1"/>
  <c r="P1268" i="1"/>
  <c r="O1268" i="1"/>
  <c r="P1267" i="1"/>
  <c r="O1267" i="1"/>
  <c r="P1266" i="1"/>
  <c r="O1266" i="1"/>
  <c r="P1265" i="1"/>
  <c r="O1265" i="1"/>
  <c r="P1264" i="1"/>
  <c r="O1264" i="1"/>
  <c r="P1263" i="1"/>
  <c r="O1263" i="1"/>
  <c r="P1262" i="1"/>
  <c r="O1262" i="1"/>
  <c r="P1261" i="1"/>
  <c r="O1261" i="1"/>
  <c r="P1260" i="1"/>
  <c r="O1260" i="1"/>
  <c r="P1259" i="1"/>
  <c r="O1259" i="1"/>
  <c r="P1258" i="1"/>
  <c r="O1258" i="1"/>
  <c r="P1257" i="1"/>
  <c r="O1257" i="1"/>
  <c r="P1256" i="1"/>
  <c r="O1256" i="1"/>
  <c r="P1255" i="1"/>
  <c r="O1255" i="1"/>
  <c r="P1254" i="1"/>
  <c r="O1254" i="1"/>
  <c r="P1253" i="1"/>
  <c r="O1253" i="1"/>
  <c r="P1252" i="1"/>
  <c r="O1252" i="1"/>
  <c r="P1251" i="1"/>
  <c r="O1251" i="1"/>
  <c r="P1250" i="1"/>
  <c r="O1250" i="1"/>
  <c r="P1249" i="1"/>
  <c r="O1249" i="1"/>
  <c r="P1248" i="1"/>
  <c r="O1248" i="1"/>
  <c r="P1247" i="1"/>
  <c r="O1247" i="1"/>
  <c r="P1246" i="1"/>
  <c r="O1246" i="1"/>
  <c r="P1245" i="1"/>
  <c r="O1245" i="1"/>
  <c r="P1244" i="1"/>
  <c r="O1244" i="1"/>
  <c r="P1243" i="1"/>
  <c r="O1243" i="1"/>
  <c r="P1242" i="1"/>
  <c r="O1242" i="1"/>
  <c r="P1241" i="1"/>
  <c r="O1241" i="1"/>
  <c r="P1240" i="1"/>
  <c r="O1240" i="1"/>
  <c r="P1239" i="1"/>
  <c r="O1239" i="1"/>
  <c r="P1238" i="1"/>
  <c r="O1238" i="1"/>
  <c r="P1237" i="1"/>
  <c r="O1237" i="1"/>
  <c r="P1236" i="1"/>
  <c r="O1236" i="1"/>
  <c r="P1235" i="1"/>
  <c r="O1235" i="1"/>
  <c r="P1234" i="1"/>
  <c r="O1234" i="1"/>
  <c r="P1233" i="1"/>
  <c r="O1233" i="1"/>
  <c r="P1232" i="1"/>
  <c r="O1232" i="1"/>
  <c r="P1231" i="1"/>
  <c r="O1231" i="1"/>
  <c r="P1230" i="1"/>
  <c r="O1230" i="1"/>
  <c r="P1229" i="1"/>
  <c r="O1229" i="1"/>
  <c r="P1228" i="1"/>
  <c r="O1228" i="1"/>
  <c r="P1227" i="1"/>
  <c r="O1227" i="1"/>
  <c r="P1226" i="1"/>
  <c r="O1226" i="1"/>
  <c r="P1225" i="1"/>
  <c r="O1225" i="1"/>
  <c r="P1224" i="1"/>
  <c r="O1224" i="1"/>
  <c r="P1223" i="1"/>
  <c r="O1223" i="1"/>
  <c r="P1222" i="1"/>
  <c r="O1222" i="1"/>
  <c r="P1221" i="1"/>
  <c r="O1221" i="1"/>
  <c r="P1220" i="1"/>
  <c r="O1220" i="1"/>
  <c r="P1219" i="1"/>
  <c r="O1219" i="1"/>
  <c r="P1218" i="1"/>
  <c r="O1218" i="1"/>
  <c r="P1217" i="1"/>
  <c r="O1217" i="1"/>
  <c r="P1216" i="1"/>
  <c r="O1216" i="1"/>
  <c r="P1215" i="1"/>
  <c r="O1215" i="1"/>
  <c r="P1214" i="1"/>
  <c r="O1214" i="1"/>
  <c r="P1213" i="1"/>
  <c r="O1213" i="1"/>
  <c r="P1212" i="1"/>
  <c r="O1212" i="1"/>
  <c r="P1211" i="1"/>
  <c r="O1211" i="1"/>
  <c r="P1210" i="1"/>
  <c r="O1210" i="1"/>
  <c r="P1209" i="1"/>
  <c r="O1209" i="1"/>
  <c r="P1208" i="1"/>
  <c r="O1208" i="1"/>
  <c r="P1207" i="1"/>
  <c r="O1207" i="1"/>
  <c r="P1206" i="1"/>
  <c r="O1206" i="1"/>
  <c r="P1205" i="1"/>
  <c r="O1205" i="1"/>
  <c r="P1204" i="1"/>
  <c r="O1204" i="1"/>
  <c r="P1203" i="1"/>
  <c r="O1203" i="1"/>
  <c r="P1202" i="1"/>
  <c r="O1202" i="1"/>
  <c r="P1201" i="1"/>
  <c r="O1201" i="1"/>
  <c r="P1200" i="1"/>
  <c r="O1200" i="1"/>
  <c r="P1199" i="1"/>
  <c r="O1199" i="1"/>
  <c r="P1198" i="1"/>
  <c r="O1198" i="1"/>
  <c r="P1197" i="1"/>
  <c r="O1197" i="1"/>
  <c r="P1196" i="1"/>
  <c r="O1196" i="1"/>
  <c r="P1195" i="1"/>
  <c r="O1195" i="1"/>
  <c r="P1194" i="1"/>
  <c r="O1194" i="1"/>
  <c r="P1193" i="1"/>
  <c r="O1193" i="1"/>
  <c r="P1192" i="1"/>
  <c r="O1192" i="1"/>
  <c r="P1191" i="1"/>
  <c r="O1191" i="1"/>
  <c r="P1190" i="1"/>
  <c r="O1190" i="1"/>
  <c r="P1189" i="1"/>
  <c r="O1189" i="1"/>
  <c r="P1188" i="1"/>
  <c r="O1188" i="1"/>
  <c r="P1187" i="1"/>
  <c r="O1187" i="1"/>
  <c r="P1186" i="1"/>
  <c r="O1186" i="1"/>
  <c r="P1185" i="1"/>
  <c r="O1185" i="1"/>
  <c r="P1184" i="1"/>
  <c r="O1184" i="1"/>
  <c r="P1183" i="1"/>
  <c r="O1183" i="1"/>
  <c r="P1182" i="1"/>
  <c r="O1182" i="1"/>
  <c r="P1181" i="1"/>
  <c r="O1181" i="1"/>
  <c r="P1180" i="1"/>
  <c r="O1180" i="1"/>
  <c r="P1179" i="1"/>
  <c r="O1179" i="1"/>
  <c r="P1178" i="1"/>
  <c r="O1178" i="1"/>
  <c r="P1177" i="1"/>
  <c r="O1177" i="1"/>
  <c r="P1176" i="1"/>
  <c r="O1176" i="1"/>
  <c r="P1175" i="1"/>
  <c r="O1175" i="1"/>
  <c r="P1174" i="1"/>
  <c r="O1174" i="1"/>
  <c r="P1173" i="1"/>
  <c r="O1173" i="1"/>
  <c r="P1172" i="1"/>
  <c r="O1172" i="1"/>
  <c r="P1171" i="1"/>
  <c r="O1171" i="1"/>
  <c r="P1170" i="1"/>
  <c r="O1170" i="1"/>
  <c r="P1169" i="1"/>
  <c r="O1169" i="1"/>
  <c r="P1168" i="1"/>
  <c r="O1168" i="1"/>
  <c r="P1167" i="1"/>
  <c r="O1167" i="1"/>
  <c r="P1166" i="1"/>
  <c r="O1166" i="1"/>
  <c r="P1165" i="1"/>
  <c r="O1165" i="1"/>
  <c r="P1164" i="1"/>
  <c r="O1164" i="1"/>
  <c r="P1163" i="1"/>
  <c r="O1163" i="1"/>
  <c r="P1162" i="1"/>
  <c r="O1162" i="1"/>
  <c r="P1161" i="1"/>
  <c r="O1161" i="1"/>
  <c r="P1160" i="1"/>
  <c r="O1160" i="1"/>
  <c r="P1159" i="1"/>
  <c r="O1159" i="1"/>
  <c r="P1158" i="1"/>
  <c r="O1158" i="1"/>
  <c r="P1157" i="1"/>
  <c r="O1157" i="1"/>
  <c r="P1156" i="1"/>
  <c r="O1156" i="1"/>
  <c r="P1155" i="1"/>
  <c r="O1155" i="1"/>
  <c r="P1154" i="1"/>
  <c r="O1154" i="1"/>
  <c r="P1153" i="1"/>
  <c r="O1153" i="1"/>
  <c r="P1152" i="1"/>
  <c r="O1152" i="1"/>
  <c r="P1151" i="1"/>
  <c r="O1151" i="1"/>
  <c r="P1150" i="1"/>
  <c r="O1150" i="1"/>
  <c r="P1149" i="1"/>
  <c r="O1149" i="1"/>
  <c r="P1148" i="1"/>
  <c r="O1148" i="1"/>
  <c r="P1147" i="1"/>
  <c r="O1147" i="1"/>
  <c r="P1146" i="1"/>
  <c r="O1146" i="1"/>
  <c r="P1145" i="1"/>
  <c r="O1145" i="1"/>
  <c r="P1144" i="1"/>
  <c r="O1144" i="1"/>
  <c r="P1143" i="1"/>
  <c r="O1143" i="1"/>
  <c r="P1142" i="1"/>
  <c r="O1142" i="1"/>
  <c r="P1141" i="1"/>
  <c r="O1141" i="1"/>
  <c r="P1140" i="1"/>
  <c r="O1140" i="1"/>
  <c r="P1139" i="1"/>
  <c r="O1139" i="1"/>
  <c r="P1138" i="1"/>
  <c r="O1138" i="1"/>
  <c r="P1137" i="1"/>
  <c r="O1137" i="1"/>
  <c r="P1136" i="1"/>
  <c r="O1136" i="1"/>
  <c r="P1135" i="1"/>
  <c r="O1135" i="1"/>
  <c r="P1134" i="1"/>
  <c r="O1134" i="1"/>
  <c r="P1133" i="1"/>
  <c r="O1133" i="1"/>
  <c r="P1132" i="1"/>
  <c r="O1132" i="1"/>
  <c r="P1131" i="1"/>
  <c r="O1131" i="1"/>
  <c r="P1130" i="1"/>
  <c r="O1130" i="1"/>
  <c r="P1129" i="1"/>
  <c r="O1129" i="1"/>
  <c r="P1128" i="1"/>
  <c r="O1128" i="1"/>
  <c r="P1127" i="1"/>
  <c r="O1127" i="1"/>
  <c r="P1126" i="1"/>
  <c r="O1126" i="1"/>
  <c r="P1125" i="1"/>
  <c r="O1125" i="1"/>
  <c r="P1124" i="1"/>
  <c r="O1124" i="1"/>
  <c r="P1123" i="1"/>
  <c r="O1123" i="1"/>
  <c r="P1122" i="1"/>
  <c r="O1122" i="1"/>
  <c r="P1121" i="1"/>
  <c r="O1121" i="1"/>
  <c r="P1120" i="1"/>
  <c r="O1120" i="1"/>
  <c r="P1119" i="1"/>
  <c r="O1119" i="1"/>
  <c r="P1118" i="1"/>
  <c r="O1118" i="1"/>
  <c r="P1117" i="1"/>
  <c r="O1117" i="1"/>
  <c r="P1116" i="1"/>
  <c r="O1116" i="1"/>
  <c r="P1115" i="1"/>
  <c r="O1115" i="1"/>
  <c r="P1114" i="1"/>
  <c r="O1114" i="1"/>
  <c r="P1113" i="1"/>
  <c r="O1113" i="1"/>
  <c r="P1112" i="1"/>
  <c r="O1112" i="1"/>
  <c r="P1111" i="1"/>
  <c r="O1111" i="1"/>
  <c r="P1110" i="1"/>
  <c r="O1110" i="1"/>
  <c r="P1109" i="1"/>
  <c r="O1109" i="1"/>
  <c r="P1108" i="1"/>
  <c r="O1108" i="1"/>
  <c r="P1107" i="1"/>
  <c r="O1107" i="1"/>
  <c r="P1106" i="1"/>
  <c r="O1106" i="1"/>
  <c r="P1105" i="1"/>
  <c r="O1105" i="1"/>
  <c r="P1104" i="1"/>
  <c r="O1104" i="1"/>
  <c r="P1103" i="1"/>
  <c r="O1103" i="1"/>
  <c r="P1102" i="1"/>
  <c r="O1102" i="1"/>
  <c r="P1101" i="1"/>
  <c r="O1101" i="1"/>
  <c r="P1100" i="1"/>
  <c r="O1100" i="1"/>
  <c r="P1099" i="1"/>
  <c r="O1099" i="1"/>
  <c r="P1098" i="1"/>
  <c r="O1098" i="1"/>
  <c r="P1097" i="1"/>
  <c r="O1097" i="1"/>
  <c r="P1096" i="1"/>
  <c r="O1096" i="1"/>
  <c r="P1095" i="1"/>
  <c r="O1095" i="1"/>
  <c r="P1094" i="1"/>
  <c r="O1094" i="1"/>
  <c r="P1093" i="1"/>
  <c r="O1093" i="1"/>
  <c r="P1092" i="1"/>
  <c r="O1092" i="1"/>
  <c r="P1091" i="1"/>
  <c r="O1091" i="1"/>
  <c r="P1090" i="1"/>
  <c r="O1090" i="1"/>
  <c r="P1089" i="1"/>
  <c r="O1089" i="1"/>
  <c r="P1088" i="1"/>
  <c r="O1088" i="1"/>
  <c r="P1087" i="1"/>
  <c r="O1087" i="1"/>
  <c r="P1086" i="1"/>
  <c r="O1086" i="1"/>
  <c r="P1085" i="1"/>
  <c r="O1085" i="1"/>
  <c r="P1084" i="1"/>
  <c r="O1084" i="1"/>
  <c r="P1083" i="1"/>
  <c r="O1083" i="1"/>
  <c r="P1082" i="1"/>
  <c r="O1082" i="1"/>
  <c r="P1081" i="1"/>
  <c r="O1081" i="1"/>
  <c r="P1080" i="1"/>
  <c r="O1080" i="1"/>
  <c r="P1079" i="1"/>
  <c r="O1079" i="1"/>
  <c r="P1078" i="1"/>
  <c r="O1078" i="1"/>
  <c r="P1077" i="1"/>
  <c r="O1077" i="1"/>
  <c r="P1076" i="1"/>
  <c r="O1076" i="1"/>
  <c r="P1075" i="1"/>
  <c r="O1075" i="1"/>
  <c r="P1074" i="1"/>
  <c r="O1074" i="1"/>
  <c r="P1073" i="1"/>
  <c r="O1073" i="1"/>
  <c r="P1072" i="1"/>
  <c r="O1072" i="1"/>
  <c r="P1071" i="1"/>
  <c r="O1071" i="1"/>
  <c r="P1070" i="1"/>
  <c r="O1070" i="1"/>
  <c r="P1069" i="1"/>
  <c r="O1069" i="1"/>
  <c r="P1068" i="1"/>
  <c r="O1068" i="1"/>
  <c r="P1067" i="1"/>
  <c r="O1067" i="1"/>
  <c r="P1066" i="1"/>
  <c r="O1066" i="1"/>
  <c r="P1065" i="1"/>
  <c r="O1065" i="1"/>
  <c r="P1064" i="1"/>
  <c r="O1064" i="1"/>
  <c r="P1063" i="1"/>
  <c r="O1063" i="1"/>
  <c r="P1062" i="1"/>
  <c r="O1062" i="1"/>
  <c r="P1061" i="1"/>
  <c r="O1061" i="1"/>
  <c r="P1060" i="1"/>
  <c r="O1060" i="1"/>
  <c r="P1059" i="1"/>
  <c r="O1059" i="1"/>
  <c r="P1058" i="1"/>
  <c r="O1058" i="1"/>
  <c r="P1057" i="1"/>
  <c r="O1057" i="1"/>
  <c r="P1056" i="1"/>
  <c r="O1056" i="1"/>
  <c r="P1055" i="1"/>
  <c r="O1055" i="1"/>
  <c r="P1054" i="1"/>
  <c r="O1054" i="1"/>
  <c r="P1053" i="1"/>
  <c r="O1053" i="1"/>
  <c r="P1052" i="1"/>
  <c r="O1052" i="1"/>
  <c r="P1051" i="1"/>
  <c r="O1051" i="1"/>
  <c r="P1050" i="1"/>
  <c r="O1050" i="1"/>
  <c r="P1049" i="1"/>
  <c r="O1049" i="1"/>
  <c r="P1048" i="1"/>
  <c r="O1048" i="1"/>
  <c r="P1047" i="1"/>
  <c r="O1047" i="1"/>
  <c r="P1046" i="1"/>
  <c r="O1046" i="1"/>
  <c r="P1045" i="1"/>
  <c r="O1045" i="1"/>
  <c r="P1044" i="1"/>
  <c r="O1044" i="1"/>
  <c r="P1043" i="1"/>
  <c r="O1043" i="1"/>
  <c r="P1042" i="1"/>
  <c r="O1042" i="1"/>
  <c r="P1041" i="1"/>
  <c r="O1041" i="1"/>
  <c r="P1040" i="1"/>
  <c r="O1040" i="1"/>
  <c r="P1039" i="1"/>
  <c r="O1039" i="1"/>
  <c r="P1038" i="1"/>
  <c r="O1038" i="1"/>
  <c r="P1037" i="1"/>
  <c r="O1037" i="1"/>
  <c r="P1036" i="1"/>
  <c r="O1036" i="1"/>
  <c r="P1035" i="1"/>
  <c r="O1035" i="1"/>
  <c r="P1034" i="1"/>
  <c r="O1034" i="1"/>
  <c r="P1033" i="1"/>
  <c r="O1033" i="1"/>
  <c r="P1032" i="1"/>
  <c r="O1032" i="1"/>
  <c r="P1031" i="1"/>
  <c r="O1031" i="1"/>
  <c r="P1030" i="1"/>
  <c r="O1030" i="1"/>
  <c r="P1029" i="1"/>
  <c r="O1029" i="1"/>
  <c r="P1028" i="1"/>
  <c r="O1028" i="1"/>
  <c r="P1027" i="1"/>
  <c r="O1027" i="1"/>
  <c r="P1026" i="1"/>
  <c r="O1026" i="1"/>
  <c r="P1025" i="1"/>
  <c r="O1025" i="1"/>
  <c r="P1024" i="1"/>
  <c r="O1024" i="1"/>
  <c r="P1023" i="1"/>
  <c r="O1023" i="1"/>
  <c r="P1022" i="1"/>
  <c r="O1022" i="1"/>
  <c r="P1021" i="1"/>
  <c r="O1021" i="1"/>
  <c r="P1020" i="1"/>
  <c r="O1020" i="1"/>
  <c r="P1019" i="1"/>
  <c r="O1019" i="1"/>
  <c r="P1018" i="1"/>
  <c r="O1018" i="1"/>
  <c r="P1017" i="1"/>
  <c r="O1017" i="1"/>
  <c r="P1016" i="1"/>
  <c r="O1016" i="1"/>
  <c r="P1015" i="1"/>
  <c r="O1015" i="1"/>
  <c r="P1014" i="1"/>
  <c r="O1014" i="1"/>
  <c r="P1013" i="1"/>
  <c r="O1013" i="1"/>
  <c r="P1012" i="1"/>
  <c r="O1012" i="1"/>
  <c r="P1011" i="1"/>
  <c r="O1011" i="1"/>
  <c r="P1010" i="1"/>
  <c r="O1010" i="1"/>
  <c r="P1009" i="1"/>
  <c r="O1009" i="1"/>
  <c r="P1008" i="1"/>
  <c r="O1008" i="1"/>
  <c r="P1007" i="1"/>
  <c r="O1007" i="1"/>
  <c r="P1006" i="1"/>
  <c r="O1006" i="1"/>
  <c r="P1005" i="1"/>
  <c r="O1005" i="1"/>
  <c r="P1004" i="1"/>
  <c r="O1004" i="1"/>
  <c r="P1003" i="1"/>
  <c r="O1003" i="1"/>
  <c r="P1002" i="1"/>
  <c r="O1002" i="1"/>
  <c r="P1001" i="1"/>
  <c r="O1001" i="1"/>
  <c r="P1000" i="1"/>
  <c r="O1000" i="1"/>
  <c r="P999" i="1"/>
  <c r="O999" i="1"/>
  <c r="P998" i="1"/>
  <c r="O998" i="1"/>
  <c r="P997" i="1"/>
  <c r="O997" i="1"/>
  <c r="P996" i="1"/>
  <c r="O996" i="1"/>
  <c r="P995" i="1"/>
  <c r="O995" i="1"/>
  <c r="P994" i="1"/>
  <c r="O994" i="1"/>
  <c r="P993" i="1"/>
  <c r="O993" i="1"/>
  <c r="P992" i="1"/>
  <c r="O992" i="1"/>
  <c r="P991" i="1"/>
  <c r="O991" i="1"/>
  <c r="P990" i="1"/>
  <c r="O990" i="1"/>
  <c r="P989" i="1"/>
  <c r="O989" i="1"/>
  <c r="P988" i="1"/>
  <c r="O988" i="1"/>
  <c r="P987" i="1"/>
  <c r="O987" i="1"/>
  <c r="P986" i="1"/>
  <c r="O986" i="1"/>
  <c r="P985" i="1"/>
  <c r="O985" i="1"/>
  <c r="P984" i="1"/>
  <c r="O984" i="1"/>
  <c r="P983" i="1"/>
  <c r="O983" i="1"/>
  <c r="P982" i="1"/>
  <c r="O982" i="1"/>
  <c r="P981" i="1"/>
  <c r="O981" i="1"/>
  <c r="P980" i="1"/>
  <c r="O980" i="1"/>
  <c r="P979" i="1"/>
  <c r="O979" i="1"/>
  <c r="P978" i="1"/>
  <c r="O978" i="1"/>
  <c r="P977" i="1"/>
  <c r="O977" i="1"/>
  <c r="P976" i="1"/>
  <c r="O976" i="1"/>
  <c r="P975" i="1"/>
  <c r="O975" i="1"/>
  <c r="P974" i="1"/>
  <c r="O974" i="1"/>
  <c r="P973" i="1"/>
  <c r="O973" i="1"/>
  <c r="P972" i="1"/>
  <c r="O972" i="1"/>
  <c r="P971" i="1"/>
  <c r="O971" i="1"/>
  <c r="P970" i="1"/>
  <c r="O970" i="1"/>
  <c r="P969" i="1"/>
  <c r="O969" i="1"/>
  <c r="P968" i="1"/>
  <c r="O968" i="1"/>
  <c r="P967" i="1"/>
  <c r="O967" i="1"/>
  <c r="P966" i="1"/>
  <c r="O966" i="1"/>
  <c r="P965" i="1"/>
  <c r="O965" i="1"/>
  <c r="P964" i="1"/>
  <c r="O964" i="1"/>
  <c r="P963" i="1"/>
  <c r="O963" i="1"/>
  <c r="P962" i="1"/>
  <c r="O962" i="1"/>
  <c r="P961" i="1"/>
  <c r="O961" i="1"/>
  <c r="P960" i="1"/>
  <c r="O960" i="1"/>
  <c r="P959" i="1"/>
  <c r="O959" i="1"/>
  <c r="P958" i="1"/>
  <c r="O958" i="1"/>
  <c r="P957" i="1"/>
  <c r="O957" i="1"/>
  <c r="P956" i="1"/>
  <c r="O956" i="1"/>
  <c r="P955" i="1"/>
  <c r="O955" i="1"/>
  <c r="P954" i="1"/>
  <c r="O954" i="1"/>
  <c r="P953" i="1"/>
  <c r="O953" i="1"/>
  <c r="P952" i="1"/>
  <c r="O952" i="1"/>
  <c r="P951" i="1"/>
  <c r="O951" i="1"/>
  <c r="P950" i="1"/>
  <c r="O950" i="1"/>
  <c r="P949" i="1"/>
  <c r="O949" i="1"/>
  <c r="P948" i="1"/>
  <c r="O948" i="1"/>
  <c r="P947" i="1"/>
  <c r="O947" i="1"/>
  <c r="P946" i="1"/>
  <c r="O946" i="1"/>
  <c r="P945" i="1"/>
  <c r="O945" i="1"/>
  <c r="P944" i="1"/>
  <c r="O944" i="1"/>
  <c r="P943" i="1"/>
  <c r="O943" i="1"/>
  <c r="P942" i="1"/>
  <c r="O942" i="1"/>
  <c r="P941" i="1"/>
  <c r="O941" i="1"/>
  <c r="P940" i="1"/>
  <c r="O940" i="1"/>
  <c r="P939" i="1"/>
  <c r="O939" i="1"/>
  <c r="P938" i="1"/>
  <c r="O938" i="1"/>
  <c r="P937" i="1"/>
  <c r="O937" i="1"/>
  <c r="P936" i="1"/>
  <c r="O936" i="1"/>
  <c r="P935" i="1"/>
  <c r="O935" i="1"/>
  <c r="P934" i="1"/>
  <c r="O934" i="1"/>
  <c r="P933" i="1"/>
  <c r="O933" i="1"/>
  <c r="P932" i="1"/>
  <c r="O932" i="1"/>
  <c r="P931" i="1"/>
  <c r="O931" i="1"/>
  <c r="P930" i="1"/>
  <c r="O930" i="1"/>
  <c r="P929" i="1"/>
  <c r="O929" i="1"/>
  <c r="P928" i="1"/>
  <c r="O928" i="1"/>
  <c r="P927" i="1"/>
  <c r="O927" i="1"/>
  <c r="P926" i="1"/>
  <c r="O926" i="1"/>
  <c r="P925" i="1"/>
  <c r="O925" i="1"/>
  <c r="P924" i="1"/>
  <c r="O924" i="1"/>
  <c r="P923" i="1"/>
  <c r="O923" i="1"/>
  <c r="P922" i="1"/>
  <c r="O922" i="1"/>
  <c r="P921" i="1"/>
  <c r="O921" i="1"/>
  <c r="P920" i="1"/>
  <c r="O920" i="1"/>
  <c r="P919" i="1"/>
  <c r="O919" i="1"/>
  <c r="P918" i="1"/>
  <c r="O918" i="1"/>
  <c r="P917" i="1"/>
  <c r="O917" i="1"/>
  <c r="P916" i="1"/>
  <c r="O916" i="1"/>
  <c r="P915" i="1"/>
  <c r="O915" i="1"/>
  <c r="P914" i="1"/>
  <c r="O914" i="1"/>
  <c r="P913" i="1"/>
  <c r="O913" i="1"/>
  <c r="P912" i="1"/>
  <c r="O912" i="1"/>
  <c r="P911" i="1"/>
  <c r="O911" i="1"/>
  <c r="P910" i="1"/>
  <c r="O910" i="1"/>
  <c r="P909" i="1"/>
  <c r="O909" i="1"/>
  <c r="P908" i="1"/>
  <c r="O908" i="1"/>
  <c r="P907" i="1"/>
  <c r="O907" i="1"/>
  <c r="P906" i="1"/>
  <c r="O906" i="1"/>
  <c r="P905" i="1"/>
  <c r="O905" i="1"/>
  <c r="P904" i="1"/>
  <c r="O904" i="1"/>
  <c r="P903" i="1"/>
  <c r="O903" i="1"/>
  <c r="P902" i="1"/>
  <c r="O902" i="1"/>
  <c r="P901" i="1"/>
  <c r="O901" i="1"/>
  <c r="P900" i="1"/>
  <c r="O900" i="1"/>
  <c r="P899" i="1"/>
  <c r="O899" i="1"/>
  <c r="P898" i="1"/>
  <c r="O898" i="1"/>
  <c r="P897" i="1"/>
  <c r="O897" i="1"/>
  <c r="P896" i="1"/>
  <c r="O896" i="1"/>
  <c r="P895" i="1"/>
  <c r="O895" i="1"/>
  <c r="P894" i="1"/>
  <c r="O894" i="1"/>
  <c r="P893" i="1"/>
  <c r="O893" i="1"/>
  <c r="P892" i="1"/>
  <c r="O892" i="1"/>
  <c r="P891" i="1"/>
  <c r="O891" i="1"/>
  <c r="P890" i="1"/>
  <c r="O890" i="1"/>
  <c r="P889" i="1"/>
  <c r="O889" i="1"/>
  <c r="P888" i="1"/>
  <c r="O888" i="1"/>
  <c r="P887" i="1"/>
  <c r="O887" i="1"/>
  <c r="P886" i="1"/>
  <c r="O886" i="1"/>
  <c r="P885" i="1"/>
  <c r="O885" i="1"/>
  <c r="P884" i="1"/>
  <c r="O884" i="1"/>
  <c r="P883" i="1"/>
  <c r="O883" i="1"/>
  <c r="P882" i="1"/>
  <c r="O882" i="1"/>
  <c r="P881" i="1"/>
  <c r="O881" i="1"/>
  <c r="P880" i="1"/>
  <c r="O880" i="1"/>
  <c r="P879" i="1"/>
  <c r="O879" i="1"/>
  <c r="P878" i="1"/>
  <c r="O878" i="1"/>
  <c r="P877" i="1"/>
  <c r="O877" i="1"/>
  <c r="P876" i="1"/>
  <c r="O876" i="1"/>
  <c r="P875" i="1"/>
  <c r="O875" i="1"/>
  <c r="P874" i="1"/>
  <c r="O874" i="1"/>
  <c r="P873" i="1"/>
  <c r="O873" i="1"/>
  <c r="P872" i="1"/>
  <c r="O872" i="1"/>
  <c r="P871" i="1"/>
  <c r="O871" i="1"/>
  <c r="P870" i="1"/>
  <c r="O870" i="1"/>
  <c r="P869" i="1"/>
  <c r="O869" i="1"/>
  <c r="P868" i="1"/>
  <c r="O868" i="1"/>
  <c r="P867" i="1"/>
  <c r="O867" i="1"/>
  <c r="P866" i="1"/>
  <c r="O866" i="1"/>
  <c r="P865" i="1"/>
  <c r="O865" i="1"/>
  <c r="P864" i="1"/>
  <c r="O864" i="1"/>
  <c r="P863" i="1"/>
  <c r="O863" i="1"/>
  <c r="P862" i="1"/>
  <c r="O862" i="1"/>
  <c r="P861" i="1"/>
  <c r="O861" i="1"/>
  <c r="P860" i="1"/>
  <c r="O860" i="1"/>
  <c r="P859" i="1"/>
  <c r="O859" i="1"/>
  <c r="P858" i="1"/>
  <c r="O858" i="1"/>
  <c r="P857" i="1"/>
  <c r="O857" i="1"/>
  <c r="P856" i="1"/>
  <c r="O856" i="1"/>
  <c r="P855" i="1"/>
  <c r="O855" i="1"/>
  <c r="P854" i="1"/>
  <c r="O854" i="1"/>
  <c r="P853" i="1"/>
  <c r="O853" i="1"/>
  <c r="P852" i="1"/>
  <c r="O852" i="1"/>
  <c r="P851" i="1"/>
  <c r="O851" i="1"/>
  <c r="P850" i="1"/>
  <c r="O850" i="1"/>
  <c r="P849" i="1"/>
  <c r="O849" i="1"/>
  <c r="P848" i="1"/>
  <c r="O848" i="1"/>
  <c r="P847" i="1"/>
  <c r="O847" i="1"/>
  <c r="P846" i="1"/>
  <c r="O846" i="1"/>
  <c r="P845" i="1"/>
  <c r="O845" i="1"/>
  <c r="P844" i="1"/>
  <c r="O844" i="1"/>
  <c r="P843" i="1"/>
  <c r="O843" i="1"/>
  <c r="P842" i="1"/>
  <c r="O842" i="1"/>
  <c r="P841" i="1"/>
  <c r="O841" i="1"/>
  <c r="P840" i="1"/>
  <c r="O840" i="1"/>
  <c r="P839" i="1"/>
  <c r="O839" i="1"/>
  <c r="P838" i="1"/>
  <c r="O838" i="1"/>
  <c r="P837" i="1"/>
  <c r="O837" i="1"/>
  <c r="P836" i="1"/>
  <c r="O836" i="1"/>
  <c r="P835" i="1"/>
  <c r="O835" i="1"/>
  <c r="P834" i="1"/>
  <c r="O834" i="1"/>
  <c r="P833" i="1"/>
  <c r="O833" i="1"/>
  <c r="P832" i="1"/>
  <c r="O832" i="1"/>
  <c r="P831" i="1"/>
  <c r="O831" i="1"/>
  <c r="P830" i="1"/>
  <c r="O830" i="1"/>
  <c r="P829" i="1"/>
  <c r="O829" i="1"/>
  <c r="P828" i="1"/>
  <c r="O828" i="1"/>
  <c r="P827" i="1"/>
  <c r="O827" i="1"/>
  <c r="P826" i="1"/>
  <c r="O826" i="1"/>
  <c r="P825" i="1"/>
  <c r="O825" i="1"/>
  <c r="P824" i="1"/>
  <c r="O824" i="1"/>
  <c r="P823" i="1"/>
  <c r="O823" i="1"/>
  <c r="P822" i="1"/>
  <c r="O822" i="1"/>
  <c r="P821" i="1"/>
  <c r="O821" i="1"/>
  <c r="P820" i="1"/>
  <c r="O820" i="1"/>
  <c r="P819" i="1"/>
  <c r="O819" i="1"/>
  <c r="P818" i="1"/>
  <c r="O818" i="1"/>
  <c r="P817" i="1"/>
  <c r="O817" i="1"/>
  <c r="P816" i="1"/>
  <c r="O816" i="1"/>
  <c r="P815" i="1"/>
  <c r="O815" i="1"/>
  <c r="P814" i="1"/>
  <c r="O814" i="1"/>
  <c r="P813" i="1"/>
  <c r="O813" i="1"/>
  <c r="P812" i="1"/>
  <c r="O812" i="1"/>
  <c r="P811" i="1"/>
  <c r="O811" i="1"/>
  <c r="P810" i="1"/>
  <c r="O810" i="1"/>
  <c r="P809" i="1"/>
  <c r="O809" i="1"/>
  <c r="P808" i="1"/>
  <c r="O808" i="1"/>
  <c r="P807" i="1"/>
  <c r="O807" i="1"/>
  <c r="P806" i="1"/>
  <c r="O806" i="1"/>
  <c r="P805" i="1"/>
  <c r="O805" i="1"/>
  <c r="P804" i="1"/>
  <c r="O804" i="1"/>
  <c r="P803" i="1"/>
  <c r="O803" i="1"/>
  <c r="P802" i="1"/>
  <c r="O802" i="1"/>
  <c r="P801" i="1"/>
  <c r="O801" i="1"/>
  <c r="P800" i="1"/>
  <c r="O800" i="1"/>
  <c r="P799" i="1"/>
  <c r="O799" i="1"/>
  <c r="P798" i="1"/>
  <c r="O798" i="1"/>
  <c r="P797" i="1"/>
  <c r="O797" i="1"/>
  <c r="P796" i="1"/>
  <c r="O796" i="1"/>
  <c r="P795" i="1"/>
  <c r="O795" i="1"/>
  <c r="P794" i="1"/>
  <c r="O794" i="1"/>
  <c r="P793" i="1"/>
  <c r="O793" i="1"/>
  <c r="P792" i="1"/>
  <c r="O792" i="1"/>
  <c r="P791" i="1"/>
  <c r="O791" i="1"/>
  <c r="P790" i="1"/>
  <c r="O790" i="1"/>
  <c r="P789" i="1"/>
  <c r="O789" i="1"/>
  <c r="P788" i="1"/>
  <c r="O788" i="1"/>
  <c r="P787" i="1"/>
  <c r="O787" i="1"/>
  <c r="P786" i="1"/>
  <c r="O786" i="1"/>
  <c r="P785" i="1"/>
  <c r="O785" i="1"/>
  <c r="P784" i="1"/>
  <c r="O784" i="1"/>
  <c r="P783" i="1"/>
  <c r="O783" i="1"/>
  <c r="P782" i="1"/>
  <c r="O782" i="1"/>
  <c r="P781" i="1"/>
  <c r="O781" i="1"/>
  <c r="P780" i="1"/>
  <c r="O780" i="1"/>
  <c r="P779" i="1"/>
  <c r="O779" i="1"/>
  <c r="P778" i="1"/>
  <c r="O778" i="1"/>
  <c r="P777" i="1"/>
  <c r="O777" i="1"/>
  <c r="P776" i="1"/>
  <c r="O776" i="1"/>
  <c r="P775" i="1"/>
  <c r="O775" i="1"/>
  <c r="P774" i="1"/>
  <c r="O774" i="1"/>
  <c r="P773" i="1"/>
  <c r="O773" i="1"/>
  <c r="P772" i="1"/>
  <c r="O772" i="1"/>
  <c r="P771" i="1"/>
  <c r="O771" i="1"/>
  <c r="P770" i="1"/>
  <c r="O770" i="1"/>
  <c r="P769" i="1"/>
  <c r="O769" i="1"/>
  <c r="P768" i="1"/>
  <c r="O768" i="1"/>
  <c r="P767" i="1"/>
  <c r="O767" i="1"/>
  <c r="P766" i="1"/>
  <c r="O766" i="1"/>
  <c r="P765" i="1"/>
  <c r="O765" i="1"/>
  <c r="P764" i="1"/>
  <c r="O764" i="1"/>
  <c r="P763" i="1"/>
  <c r="O763" i="1"/>
  <c r="P762" i="1"/>
  <c r="O762" i="1"/>
  <c r="P761" i="1"/>
  <c r="O761" i="1"/>
  <c r="P760" i="1"/>
  <c r="O760" i="1"/>
  <c r="P759" i="1"/>
  <c r="O759" i="1"/>
  <c r="P758" i="1"/>
  <c r="O758" i="1"/>
  <c r="P757" i="1"/>
  <c r="O757" i="1"/>
  <c r="P756" i="1"/>
  <c r="O756" i="1"/>
  <c r="P755" i="1"/>
  <c r="O755" i="1"/>
  <c r="P754" i="1"/>
  <c r="O754" i="1"/>
  <c r="P753" i="1"/>
  <c r="O753" i="1"/>
  <c r="P752" i="1"/>
  <c r="O752" i="1"/>
  <c r="P751" i="1"/>
  <c r="O751" i="1"/>
  <c r="P750" i="1"/>
  <c r="O750" i="1"/>
  <c r="P749" i="1"/>
  <c r="O749" i="1"/>
  <c r="P748" i="1"/>
  <c r="O748" i="1"/>
  <c r="P747" i="1"/>
  <c r="O747" i="1"/>
  <c r="P746" i="1"/>
  <c r="O746" i="1"/>
  <c r="P745" i="1"/>
  <c r="O745" i="1"/>
  <c r="P744" i="1"/>
  <c r="O744" i="1"/>
  <c r="P743" i="1"/>
  <c r="O743" i="1"/>
  <c r="P742" i="1"/>
  <c r="O742" i="1"/>
  <c r="P741" i="1"/>
  <c r="O741" i="1"/>
  <c r="P740" i="1"/>
  <c r="O740" i="1"/>
  <c r="P739" i="1"/>
  <c r="O739" i="1"/>
  <c r="P738" i="1"/>
  <c r="O738" i="1"/>
  <c r="P737" i="1"/>
  <c r="O737" i="1"/>
  <c r="P736" i="1"/>
  <c r="O736" i="1"/>
  <c r="P735" i="1"/>
  <c r="O735" i="1"/>
  <c r="P734" i="1"/>
  <c r="O734" i="1"/>
  <c r="P733" i="1"/>
  <c r="O733" i="1"/>
  <c r="P732" i="1"/>
  <c r="O732" i="1"/>
  <c r="P731" i="1"/>
  <c r="O731" i="1"/>
  <c r="P730" i="1"/>
  <c r="O730" i="1"/>
  <c r="P729" i="1"/>
  <c r="O729" i="1"/>
  <c r="P728" i="1"/>
  <c r="O728" i="1"/>
  <c r="P727" i="1"/>
  <c r="O727" i="1"/>
  <c r="P726" i="1"/>
  <c r="O726" i="1"/>
  <c r="P725" i="1"/>
  <c r="O725" i="1"/>
  <c r="P724" i="1"/>
  <c r="O724" i="1"/>
  <c r="P723" i="1"/>
  <c r="O723" i="1"/>
  <c r="P722" i="1"/>
  <c r="O722" i="1"/>
  <c r="P721" i="1"/>
  <c r="O721" i="1"/>
  <c r="P720" i="1"/>
  <c r="O720" i="1"/>
  <c r="P719" i="1"/>
  <c r="O719" i="1"/>
  <c r="P718" i="1"/>
  <c r="O718" i="1"/>
  <c r="P717" i="1"/>
  <c r="O717" i="1"/>
  <c r="P716" i="1"/>
  <c r="O716" i="1"/>
  <c r="P715" i="1"/>
  <c r="O715" i="1"/>
  <c r="P714" i="1"/>
  <c r="O714" i="1"/>
  <c r="P713" i="1"/>
  <c r="O713" i="1"/>
  <c r="P712" i="1"/>
  <c r="O712" i="1"/>
  <c r="P711" i="1"/>
  <c r="O711" i="1"/>
  <c r="P710" i="1"/>
  <c r="O710" i="1"/>
  <c r="P709" i="1"/>
  <c r="O709" i="1"/>
  <c r="P708" i="1"/>
  <c r="O708" i="1"/>
  <c r="P707" i="1"/>
  <c r="O707" i="1"/>
  <c r="P706" i="1"/>
  <c r="O706" i="1"/>
  <c r="P705" i="1"/>
  <c r="O705" i="1"/>
  <c r="P704" i="1"/>
  <c r="O704" i="1"/>
  <c r="P703" i="1"/>
  <c r="O703" i="1"/>
  <c r="P702" i="1"/>
  <c r="O702" i="1"/>
  <c r="P701" i="1"/>
  <c r="O701" i="1"/>
  <c r="P700" i="1"/>
  <c r="O700" i="1"/>
  <c r="P699" i="1"/>
  <c r="O699" i="1"/>
  <c r="P698" i="1"/>
  <c r="O698" i="1"/>
  <c r="P697" i="1"/>
  <c r="O697" i="1"/>
  <c r="P696" i="1"/>
  <c r="O696" i="1"/>
  <c r="P695" i="1"/>
  <c r="O695" i="1"/>
  <c r="P694" i="1"/>
  <c r="O694" i="1"/>
  <c r="P693" i="1"/>
  <c r="O693" i="1"/>
  <c r="P692" i="1"/>
  <c r="O692" i="1"/>
  <c r="P691" i="1"/>
  <c r="O691" i="1"/>
  <c r="P690" i="1"/>
  <c r="O690" i="1"/>
  <c r="P689" i="1"/>
  <c r="O689" i="1"/>
  <c r="P688" i="1"/>
  <c r="O688" i="1"/>
  <c r="P687" i="1"/>
  <c r="O687" i="1"/>
  <c r="P686" i="1"/>
  <c r="O686" i="1"/>
  <c r="P685" i="1"/>
  <c r="O685" i="1"/>
  <c r="P684" i="1"/>
  <c r="O684" i="1"/>
  <c r="P683" i="1"/>
  <c r="O683" i="1"/>
  <c r="P682" i="1"/>
  <c r="O682" i="1"/>
  <c r="P681" i="1"/>
  <c r="O681" i="1"/>
  <c r="P680" i="1"/>
  <c r="O680" i="1"/>
  <c r="P679" i="1"/>
  <c r="O679" i="1"/>
  <c r="P678" i="1"/>
  <c r="O678" i="1"/>
  <c r="P677" i="1"/>
  <c r="O677" i="1"/>
  <c r="P676" i="1"/>
  <c r="O676" i="1"/>
  <c r="P675" i="1"/>
  <c r="O675" i="1"/>
  <c r="P674" i="1"/>
  <c r="O674" i="1"/>
  <c r="P673" i="1"/>
  <c r="O673" i="1"/>
  <c r="P672" i="1"/>
  <c r="O672" i="1"/>
  <c r="P671" i="1"/>
  <c r="O671" i="1"/>
  <c r="P670" i="1"/>
  <c r="O670" i="1"/>
  <c r="P669" i="1"/>
  <c r="O669" i="1"/>
  <c r="P668" i="1"/>
  <c r="O668" i="1"/>
  <c r="P667" i="1"/>
  <c r="O667" i="1"/>
  <c r="P666" i="1"/>
  <c r="O666" i="1"/>
  <c r="P665" i="1"/>
  <c r="O665" i="1"/>
  <c r="P664" i="1"/>
  <c r="O664" i="1"/>
  <c r="P663" i="1"/>
  <c r="O663" i="1"/>
  <c r="P662" i="1"/>
  <c r="O662" i="1"/>
  <c r="P661" i="1"/>
  <c r="O661" i="1"/>
  <c r="P660" i="1"/>
  <c r="O660" i="1"/>
  <c r="P659" i="1"/>
  <c r="O659" i="1"/>
  <c r="P658" i="1"/>
  <c r="O658" i="1"/>
  <c r="P657" i="1"/>
  <c r="O657" i="1"/>
  <c r="P656" i="1"/>
  <c r="O656" i="1"/>
  <c r="P655" i="1"/>
  <c r="O655" i="1"/>
  <c r="P654" i="1"/>
  <c r="O654" i="1"/>
  <c r="P653" i="1"/>
  <c r="O653" i="1"/>
  <c r="P652" i="1"/>
  <c r="O652" i="1"/>
  <c r="P651" i="1"/>
  <c r="O651" i="1"/>
  <c r="P650" i="1"/>
  <c r="O650" i="1"/>
  <c r="P649" i="1"/>
  <c r="O649" i="1"/>
  <c r="P648" i="1"/>
  <c r="O648" i="1"/>
  <c r="P647" i="1"/>
  <c r="O647" i="1"/>
  <c r="P646" i="1"/>
  <c r="O646" i="1"/>
  <c r="P645" i="1"/>
  <c r="O645" i="1"/>
  <c r="P644" i="1"/>
  <c r="O644" i="1"/>
  <c r="P643" i="1"/>
  <c r="O643" i="1"/>
  <c r="P642" i="1"/>
  <c r="O642" i="1"/>
  <c r="P641" i="1"/>
  <c r="O641" i="1"/>
  <c r="P640" i="1"/>
  <c r="O640" i="1"/>
  <c r="P639" i="1"/>
  <c r="O639" i="1"/>
  <c r="P638" i="1"/>
  <c r="O638" i="1"/>
  <c r="P637" i="1"/>
  <c r="O637" i="1"/>
  <c r="P636" i="1"/>
  <c r="O636" i="1"/>
  <c r="P635" i="1"/>
  <c r="O635" i="1"/>
  <c r="P634" i="1"/>
  <c r="O634" i="1"/>
  <c r="P633" i="1"/>
  <c r="O633" i="1"/>
  <c r="P632" i="1"/>
  <c r="O632" i="1"/>
  <c r="P631" i="1"/>
  <c r="O631" i="1"/>
  <c r="P630" i="1"/>
  <c r="O630" i="1"/>
  <c r="P629" i="1"/>
  <c r="O629" i="1"/>
  <c r="P628" i="1"/>
  <c r="O628" i="1"/>
  <c r="P627" i="1"/>
  <c r="O627" i="1"/>
  <c r="P626" i="1"/>
  <c r="O626" i="1"/>
  <c r="P625" i="1"/>
  <c r="O625" i="1"/>
  <c r="P624" i="1"/>
  <c r="O624" i="1"/>
  <c r="P623" i="1"/>
  <c r="O623" i="1"/>
  <c r="P622" i="1"/>
  <c r="O622" i="1"/>
  <c r="P621" i="1"/>
  <c r="O621" i="1"/>
  <c r="P620" i="1"/>
  <c r="O620" i="1"/>
  <c r="P619" i="1"/>
  <c r="O619" i="1"/>
  <c r="P618" i="1"/>
  <c r="O618" i="1"/>
  <c r="P617" i="1"/>
  <c r="O617" i="1"/>
  <c r="P616" i="1"/>
  <c r="O616" i="1"/>
  <c r="P615" i="1"/>
  <c r="O615" i="1"/>
  <c r="P614" i="1"/>
  <c r="O614" i="1"/>
  <c r="P613" i="1"/>
  <c r="O613" i="1"/>
  <c r="P612" i="1"/>
  <c r="O612" i="1"/>
  <c r="P611" i="1"/>
  <c r="O611" i="1"/>
  <c r="P610" i="1"/>
  <c r="O610" i="1"/>
  <c r="P609" i="1"/>
  <c r="O609" i="1"/>
  <c r="P608" i="1"/>
  <c r="O608" i="1"/>
  <c r="P607" i="1"/>
  <c r="O607" i="1"/>
  <c r="P606" i="1"/>
  <c r="O606" i="1"/>
  <c r="P605" i="1"/>
  <c r="O605" i="1"/>
  <c r="P604" i="1"/>
  <c r="O604" i="1"/>
  <c r="P603" i="1"/>
  <c r="O603" i="1"/>
  <c r="P602" i="1"/>
  <c r="O602" i="1"/>
  <c r="P601" i="1"/>
  <c r="O601" i="1"/>
  <c r="P600" i="1"/>
  <c r="O600" i="1"/>
  <c r="P599" i="1"/>
  <c r="O599" i="1"/>
  <c r="P598" i="1"/>
  <c r="O598" i="1"/>
  <c r="P597" i="1"/>
  <c r="O597" i="1"/>
  <c r="P596" i="1"/>
  <c r="O596" i="1"/>
  <c r="P595" i="1"/>
  <c r="O595" i="1"/>
  <c r="P594" i="1"/>
  <c r="O594" i="1"/>
  <c r="P593" i="1"/>
  <c r="O593" i="1"/>
  <c r="P592" i="1"/>
  <c r="O592" i="1"/>
  <c r="P591" i="1"/>
  <c r="O591" i="1"/>
  <c r="P590" i="1"/>
  <c r="O590" i="1"/>
  <c r="P589" i="1"/>
  <c r="O589" i="1"/>
  <c r="P588" i="1"/>
  <c r="O588" i="1"/>
  <c r="P587" i="1"/>
  <c r="O587" i="1"/>
  <c r="P586" i="1"/>
  <c r="O586" i="1"/>
  <c r="P585" i="1"/>
  <c r="O585" i="1"/>
  <c r="P584" i="1"/>
  <c r="O584" i="1"/>
  <c r="P583" i="1"/>
  <c r="O583" i="1"/>
  <c r="P582" i="1"/>
  <c r="O582" i="1"/>
  <c r="P581" i="1"/>
  <c r="O581" i="1"/>
  <c r="P580" i="1"/>
  <c r="O580" i="1"/>
  <c r="P579" i="1"/>
  <c r="O579" i="1"/>
  <c r="P578" i="1"/>
  <c r="O578" i="1"/>
  <c r="P577" i="1"/>
  <c r="O577" i="1"/>
  <c r="P576" i="1"/>
  <c r="O576" i="1"/>
  <c r="P575" i="1"/>
  <c r="O575" i="1"/>
  <c r="P574" i="1"/>
  <c r="O574" i="1"/>
  <c r="P573" i="1"/>
  <c r="O573" i="1"/>
  <c r="P572" i="1"/>
  <c r="O572" i="1"/>
  <c r="P571" i="1"/>
  <c r="O571" i="1"/>
  <c r="P570" i="1"/>
  <c r="O570" i="1"/>
  <c r="P569" i="1"/>
  <c r="O569" i="1"/>
  <c r="P568" i="1"/>
  <c r="O568" i="1"/>
  <c r="P567" i="1"/>
  <c r="O567" i="1"/>
  <c r="P566" i="1"/>
  <c r="O566" i="1"/>
  <c r="P565" i="1"/>
  <c r="O565" i="1"/>
  <c r="P564" i="1"/>
  <c r="O564" i="1"/>
  <c r="P563" i="1"/>
  <c r="O563" i="1"/>
  <c r="P562" i="1"/>
  <c r="O562" i="1"/>
  <c r="P561" i="1"/>
  <c r="O561" i="1"/>
  <c r="P560" i="1"/>
  <c r="O560" i="1"/>
  <c r="P559" i="1"/>
  <c r="O559" i="1"/>
  <c r="P558" i="1"/>
  <c r="O558" i="1"/>
  <c r="P557" i="1"/>
  <c r="O557" i="1"/>
  <c r="P556" i="1"/>
  <c r="O556" i="1"/>
  <c r="P555" i="1"/>
  <c r="O555" i="1"/>
  <c r="P554" i="1"/>
  <c r="O554" i="1"/>
  <c r="P553" i="1"/>
  <c r="O553" i="1"/>
  <c r="P552" i="1"/>
  <c r="O552" i="1"/>
  <c r="P551" i="1"/>
  <c r="O551" i="1"/>
  <c r="P550" i="1"/>
  <c r="O550" i="1"/>
  <c r="P549" i="1"/>
  <c r="O549" i="1"/>
  <c r="P548" i="1"/>
  <c r="O548" i="1"/>
  <c r="P547" i="1"/>
  <c r="O547" i="1"/>
  <c r="P546" i="1"/>
  <c r="O546" i="1"/>
  <c r="P545" i="1"/>
  <c r="O545" i="1"/>
  <c r="P544" i="1"/>
  <c r="O544" i="1"/>
  <c r="P543" i="1"/>
  <c r="O543" i="1"/>
  <c r="P542" i="1"/>
  <c r="O542" i="1"/>
  <c r="P541" i="1"/>
  <c r="O541" i="1"/>
  <c r="P540" i="1"/>
  <c r="O540" i="1"/>
  <c r="P539" i="1"/>
  <c r="O539" i="1"/>
  <c r="P538" i="1"/>
  <c r="O538" i="1"/>
  <c r="P537" i="1"/>
  <c r="O537" i="1"/>
  <c r="P536" i="1"/>
  <c r="O536" i="1"/>
  <c r="P535" i="1"/>
  <c r="O535" i="1"/>
  <c r="P534" i="1"/>
  <c r="O534" i="1"/>
  <c r="P533" i="1"/>
  <c r="O533" i="1"/>
  <c r="P532" i="1"/>
  <c r="O532" i="1"/>
  <c r="P531" i="1"/>
  <c r="O531" i="1"/>
  <c r="P530" i="1"/>
  <c r="O530" i="1"/>
  <c r="P529" i="1"/>
  <c r="O529" i="1"/>
  <c r="P528" i="1"/>
  <c r="O528" i="1"/>
  <c r="P527" i="1"/>
  <c r="O527" i="1"/>
  <c r="P526" i="1"/>
  <c r="O526" i="1"/>
  <c r="P525" i="1"/>
  <c r="O525" i="1"/>
  <c r="P524" i="1"/>
  <c r="O524" i="1"/>
  <c r="P523" i="1"/>
  <c r="O523" i="1"/>
  <c r="P522" i="1"/>
  <c r="O522" i="1"/>
  <c r="P521" i="1"/>
  <c r="O521" i="1"/>
  <c r="P520" i="1"/>
  <c r="O520" i="1"/>
  <c r="P519" i="1"/>
  <c r="O519" i="1"/>
  <c r="P518" i="1"/>
  <c r="O518" i="1"/>
  <c r="P517" i="1"/>
  <c r="O517" i="1"/>
  <c r="P516" i="1"/>
  <c r="O516" i="1"/>
  <c r="P515" i="1"/>
  <c r="O515" i="1"/>
  <c r="P514" i="1"/>
  <c r="O514" i="1"/>
  <c r="P513" i="1"/>
  <c r="O513" i="1"/>
  <c r="P512" i="1"/>
  <c r="O512" i="1"/>
  <c r="P511" i="1"/>
  <c r="O511" i="1"/>
  <c r="P510" i="1"/>
  <c r="O510" i="1"/>
  <c r="P509" i="1"/>
  <c r="O509" i="1"/>
  <c r="P508" i="1"/>
  <c r="O508" i="1"/>
  <c r="P507" i="1"/>
  <c r="O507" i="1"/>
  <c r="P506" i="1"/>
  <c r="O506" i="1"/>
  <c r="P505" i="1"/>
  <c r="O505" i="1"/>
  <c r="P504" i="1"/>
  <c r="O504" i="1"/>
  <c r="P503" i="1"/>
  <c r="O503" i="1"/>
  <c r="P502" i="1"/>
  <c r="O502" i="1"/>
  <c r="P501" i="1"/>
  <c r="O501" i="1"/>
  <c r="P500" i="1"/>
  <c r="O500" i="1"/>
  <c r="P499" i="1"/>
  <c r="O499" i="1"/>
  <c r="P498" i="1"/>
  <c r="O498" i="1"/>
  <c r="P497" i="1"/>
  <c r="O497" i="1"/>
  <c r="P496" i="1"/>
  <c r="O496" i="1"/>
  <c r="P495" i="1"/>
  <c r="O495" i="1"/>
  <c r="P494" i="1"/>
  <c r="O494" i="1"/>
  <c r="P493" i="1"/>
  <c r="O493" i="1"/>
  <c r="P492" i="1"/>
  <c r="O492" i="1"/>
  <c r="P491" i="1"/>
  <c r="O491" i="1"/>
  <c r="P490" i="1"/>
  <c r="O490" i="1"/>
  <c r="P489" i="1"/>
  <c r="O489" i="1"/>
  <c r="P488" i="1"/>
  <c r="O488" i="1"/>
  <c r="P487" i="1"/>
  <c r="O487" i="1"/>
  <c r="P486" i="1"/>
  <c r="O486" i="1"/>
  <c r="P485" i="1"/>
  <c r="O485" i="1"/>
  <c r="P484" i="1"/>
  <c r="O484" i="1"/>
  <c r="P483" i="1"/>
  <c r="O483" i="1"/>
  <c r="P482" i="1"/>
  <c r="O482" i="1"/>
  <c r="P481" i="1"/>
  <c r="O481" i="1"/>
  <c r="P480" i="1"/>
  <c r="O480" i="1"/>
  <c r="P479" i="1"/>
  <c r="O479" i="1"/>
  <c r="P478" i="1"/>
  <c r="O478" i="1"/>
  <c r="P477" i="1"/>
  <c r="O477" i="1"/>
  <c r="P476" i="1"/>
  <c r="O476" i="1"/>
  <c r="P475" i="1"/>
  <c r="O475" i="1"/>
  <c r="P474" i="1"/>
  <c r="O474" i="1"/>
  <c r="P473" i="1"/>
  <c r="O473" i="1"/>
  <c r="P472" i="1"/>
  <c r="O472" i="1"/>
  <c r="P471" i="1"/>
  <c r="O471" i="1"/>
  <c r="P470" i="1"/>
  <c r="O470" i="1"/>
  <c r="P469" i="1"/>
  <c r="O469" i="1"/>
  <c r="P468" i="1"/>
  <c r="O468" i="1"/>
  <c r="P467" i="1"/>
  <c r="O467" i="1"/>
  <c r="P466" i="1"/>
  <c r="O466" i="1"/>
  <c r="P465" i="1"/>
  <c r="O465" i="1"/>
  <c r="P464" i="1"/>
  <c r="O464" i="1"/>
  <c r="P463" i="1"/>
  <c r="O463" i="1"/>
  <c r="P462" i="1"/>
  <c r="O462" i="1"/>
  <c r="P461" i="1"/>
  <c r="O461" i="1"/>
  <c r="P460" i="1"/>
  <c r="O460" i="1"/>
  <c r="P459" i="1"/>
  <c r="O459" i="1"/>
  <c r="P458" i="1"/>
  <c r="O458" i="1"/>
  <c r="P457" i="1"/>
  <c r="O457" i="1"/>
  <c r="P456" i="1"/>
  <c r="O456" i="1"/>
  <c r="P455" i="1"/>
  <c r="O455" i="1"/>
  <c r="P454" i="1"/>
  <c r="O454" i="1"/>
  <c r="P453" i="1"/>
  <c r="O453" i="1"/>
  <c r="P452" i="1"/>
  <c r="O452" i="1"/>
  <c r="P451" i="1"/>
  <c r="O451" i="1"/>
  <c r="P450" i="1"/>
  <c r="O450" i="1"/>
  <c r="P449" i="1"/>
  <c r="O449" i="1"/>
  <c r="P448" i="1"/>
  <c r="O448" i="1"/>
  <c r="P447" i="1"/>
  <c r="O447" i="1"/>
  <c r="P446" i="1"/>
  <c r="O446" i="1"/>
  <c r="P445" i="1"/>
  <c r="O445" i="1"/>
  <c r="P444" i="1"/>
  <c r="O444" i="1"/>
  <c r="P443" i="1"/>
  <c r="O443" i="1"/>
  <c r="P442" i="1"/>
  <c r="O442" i="1"/>
  <c r="P441" i="1"/>
  <c r="O441" i="1"/>
  <c r="P440" i="1"/>
  <c r="O440" i="1"/>
  <c r="P439" i="1"/>
  <c r="O439" i="1"/>
  <c r="P438" i="1"/>
  <c r="O438" i="1"/>
  <c r="P437" i="1"/>
  <c r="O437" i="1"/>
  <c r="P436" i="1"/>
  <c r="O436" i="1"/>
  <c r="P435" i="1"/>
  <c r="O435" i="1"/>
  <c r="P434" i="1"/>
  <c r="O434" i="1"/>
  <c r="P433" i="1"/>
  <c r="O433" i="1"/>
  <c r="P432" i="1"/>
  <c r="O432" i="1"/>
  <c r="P431" i="1"/>
  <c r="O431" i="1"/>
  <c r="P430" i="1"/>
  <c r="O430" i="1"/>
  <c r="P429" i="1"/>
  <c r="O429" i="1"/>
  <c r="P428" i="1"/>
  <c r="O428" i="1"/>
  <c r="P427" i="1"/>
  <c r="O427" i="1"/>
  <c r="P426" i="1"/>
  <c r="O426" i="1"/>
  <c r="P425" i="1"/>
  <c r="O425" i="1"/>
  <c r="P424" i="1"/>
  <c r="O424" i="1"/>
  <c r="P423" i="1"/>
  <c r="O423" i="1"/>
  <c r="P422" i="1"/>
  <c r="O422" i="1"/>
  <c r="P421" i="1"/>
  <c r="O421" i="1"/>
  <c r="P420" i="1"/>
  <c r="O420" i="1"/>
  <c r="P419" i="1"/>
  <c r="O419" i="1"/>
  <c r="P418" i="1"/>
  <c r="O418" i="1"/>
  <c r="P417" i="1"/>
  <c r="O417" i="1"/>
  <c r="P416" i="1"/>
  <c r="O416" i="1"/>
  <c r="P415" i="1"/>
  <c r="O415" i="1"/>
  <c r="P414" i="1"/>
  <c r="O414" i="1"/>
  <c r="P413" i="1"/>
  <c r="O413" i="1"/>
  <c r="P412" i="1"/>
  <c r="O412" i="1"/>
  <c r="P411" i="1"/>
  <c r="O411" i="1"/>
  <c r="P410" i="1"/>
  <c r="O410" i="1"/>
  <c r="P409" i="1"/>
  <c r="O409" i="1"/>
  <c r="P408" i="1"/>
  <c r="O408" i="1"/>
  <c r="P407" i="1"/>
  <c r="O407" i="1"/>
  <c r="P406" i="1"/>
  <c r="O406" i="1"/>
  <c r="P405" i="1"/>
  <c r="O405" i="1"/>
  <c r="P404" i="1"/>
  <c r="O404" i="1"/>
  <c r="P403" i="1"/>
  <c r="O403" i="1"/>
  <c r="P402" i="1"/>
  <c r="O402" i="1"/>
  <c r="P401" i="1"/>
  <c r="O401" i="1"/>
  <c r="P400" i="1"/>
  <c r="O400" i="1"/>
  <c r="P399" i="1"/>
  <c r="O399" i="1"/>
  <c r="P398" i="1"/>
  <c r="O398" i="1"/>
  <c r="P397" i="1"/>
  <c r="O397" i="1"/>
  <c r="P396" i="1"/>
  <c r="O396" i="1"/>
  <c r="P395" i="1"/>
  <c r="O395" i="1"/>
  <c r="P394" i="1"/>
  <c r="O394" i="1"/>
  <c r="P393" i="1"/>
  <c r="O393" i="1"/>
  <c r="P392" i="1"/>
  <c r="O392" i="1"/>
  <c r="P391" i="1"/>
  <c r="O391" i="1"/>
  <c r="P390" i="1"/>
  <c r="O390" i="1"/>
  <c r="P389" i="1"/>
  <c r="O389" i="1"/>
  <c r="P388" i="1"/>
  <c r="O388" i="1"/>
  <c r="P387" i="1"/>
  <c r="O387" i="1"/>
  <c r="P386" i="1"/>
  <c r="O386" i="1"/>
  <c r="P385" i="1"/>
  <c r="O385" i="1"/>
  <c r="P384" i="1"/>
  <c r="O384" i="1"/>
  <c r="P383" i="1"/>
  <c r="O383" i="1"/>
  <c r="P382" i="1"/>
  <c r="O382" i="1"/>
  <c r="P381" i="1"/>
  <c r="O381" i="1"/>
  <c r="P380" i="1"/>
  <c r="O380" i="1"/>
  <c r="P379" i="1"/>
  <c r="O379" i="1"/>
  <c r="P378" i="1"/>
  <c r="O378" i="1"/>
  <c r="P377" i="1"/>
  <c r="O377" i="1"/>
  <c r="P376" i="1"/>
  <c r="O376" i="1"/>
  <c r="P375" i="1"/>
  <c r="O375" i="1"/>
  <c r="P374" i="1"/>
  <c r="O374" i="1"/>
  <c r="P373" i="1"/>
  <c r="O373" i="1"/>
  <c r="P372" i="1"/>
  <c r="O372" i="1"/>
  <c r="P371" i="1"/>
  <c r="O371" i="1"/>
  <c r="P370" i="1"/>
  <c r="O370" i="1"/>
  <c r="P369" i="1"/>
  <c r="O369" i="1"/>
  <c r="P368" i="1"/>
  <c r="O368" i="1"/>
  <c r="P367" i="1"/>
  <c r="O367" i="1"/>
  <c r="P366" i="1"/>
  <c r="O366" i="1"/>
  <c r="P365" i="1"/>
  <c r="O365" i="1"/>
  <c r="P364" i="1"/>
  <c r="O364" i="1"/>
  <c r="P363" i="1"/>
  <c r="O363" i="1"/>
  <c r="P362" i="1"/>
  <c r="O362" i="1"/>
  <c r="P361" i="1"/>
  <c r="O361" i="1"/>
  <c r="P360" i="1"/>
  <c r="O360" i="1"/>
  <c r="P359" i="1"/>
  <c r="O359" i="1"/>
  <c r="P358" i="1"/>
  <c r="O358" i="1"/>
  <c r="P357" i="1"/>
  <c r="O357" i="1"/>
  <c r="P356" i="1"/>
  <c r="O356" i="1"/>
  <c r="P355" i="1"/>
  <c r="O355" i="1"/>
  <c r="P354" i="1"/>
  <c r="O354" i="1"/>
  <c r="P353" i="1"/>
  <c r="O353" i="1"/>
  <c r="P352" i="1"/>
  <c r="O352" i="1"/>
  <c r="P351" i="1"/>
  <c r="O351" i="1"/>
  <c r="P350" i="1"/>
  <c r="O350" i="1"/>
  <c r="P349" i="1"/>
  <c r="O349" i="1"/>
  <c r="P348" i="1"/>
  <c r="O348" i="1"/>
  <c r="P347" i="1"/>
  <c r="O347" i="1"/>
  <c r="P346" i="1"/>
  <c r="O346" i="1"/>
  <c r="P345" i="1"/>
  <c r="O345" i="1"/>
  <c r="P344" i="1"/>
  <c r="O344" i="1"/>
  <c r="P343" i="1"/>
  <c r="O343" i="1"/>
  <c r="P342" i="1"/>
  <c r="O342" i="1"/>
  <c r="P341" i="1"/>
  <c r="O341" i="1"/>
  <c r="P340" i="1"/>
  <c r="O340" i="1"/>
  <c r="P339" i="1"/>
  <c r="O339" i="1"/>
  <c r="P338" i="1"/>
  <c r="O338" i="1"/>
  <c r="P337" i="1"/>
  <c r="O337" i="1"/>
  <c r="P336" i="1"/>
  <c r="O336" i="1"/>
  <c r="P335" i="1"/>
  <c r="O335" i="1"/>
  <c r="P334" i="1"/>
  <c r="O334" i="1"/>
  <c r="P333" i="1"/>
  <c r="O333" i="1"/>
  <c r="P332" i="1"/>
  <c r="O332" i="1"/>
  <c r="P331" i="1"/>
  <c r="O331" i="1"/>
  <c r="P330" i="1"/>
  <c r="O330" i="1"/>
  <c r="P329" i="1"/>
  <c r="O329" i="1"/>
  <c r="P328" i="1"/>
  <c r="O328" i="1"/>
  <c r="P327" i="1"/>
  <c r="O327" i="1"/>
  <c r="P326" i="1"/>
  <c r="O326" i="1"/>
  <c r="P325" i="1"/>
  <c r="O325" i="1"/>
  <c r="P324" i="1"/>
  <c r="O324" i="1"/>
  <c r="P323" i="1"/>
  <c r="O323" i="1"/>
  <c r="P322" i="1"/>
  <c r="O322" i="1"/>
  <c r="P321" i="1"/>
  <c r="O321" i="1"/>
  <c r="P320" i="1"/>
  <c r="O320" i="1"/>
  <c r="P319" i="1"/>
  <c r="O319" i="1"/>
  <c r="P318" i="1"/>
  <c r="O318" i="1"/>
  <c r="P317" i="1"/>
  <c r="O317" i="1"/>
  <c r="P316" i="1"/>
  <c r="O316" i="1"/>
  <c r="P315" i="1"/>
  <c r="O315" i="1"/>
  <c r="P314" i="1"/>
  <c r="O314" i="1"/>
  <c r="P313" i="1"/>
  <c r="O313" i="1"/>
  <c r="P312" i="1"/>
  <c r="O312" i="1"/>
  <c r="P311" i="1"/>
  <c r="O311" i="1"/>
  <c r="P310" i="1"/>
  <c r="O310" i="1"/>
  <c r="P309" i="1"/>
  <c r="O309" i="1"/>
  <c r="P308" i="1"/>
  <c r="O308" i="1"/>
  <c r="P307" i="1"/>
  <c r="O307" i="1"/>
  <c r="P306" i="1"/>
  <c r="O306" i="1"/>
  <c r="P305" i="1"/>
  <c r="O305" i="1"/>
  <c r="P304" i="1"/>
  <c r="O304" i="1"/>
  <c r="P303" i="1"/>
  <c r="O303" i="1"/>
  <c r="P302" i="1"/>
  <c r="O302" i="1"/>
  <c r="P301" i="1"/>
  <c r="O301" i="1"/>
  <c r="P300" i="1"/>
  <c r="O300" i="1"/>
  <c r="P299" i="1"/>
  <c r="O299" i="1"/>
  <c r="P298" i="1"/>
  <c r="O298" i="1"/>
  <c r="P297" i="1"/>
  <c r="O297" i="1"/>
  <c r="P296" i="1"/>
  <c r="O296" i="1"/>
  <c r="P295" i="1"/>
  <c r="O295" i="1"/>
  <c r="P294" i="1"/>
  <c r="O294" i="1"/>
  <c r="P293" i="1"/>
  <c r="O293" i="1"/>
  <c r="P292" i="1"/>
  <c r="O292" i="1"/>
  <c r="P291" i="1"/>
  <c r="O291" i="1"/>
  <c r="P290" i="1"/>
  <c r="O290" i="1"/>
  <c r="P289" i="1"/>
  <c r="O289" i="1"/>
  <c r="P288" i="1"/>
  <c r="O288" i="1"/>
  <c r="P287" i="1"/>
  <c r="O287" i="1"/>
  <c r="P286" i="1"/>
  <c r="O286" i="1"/>
  <c r="P285" i="1"/>
  <c r="O285" i="1"/>
  <c r="P284" i="1"/>
  <c r="O284" i="1"/>
  <c r="P283" i="1"/>
  <c r="O283" i="1"/>
  <c r="P282" i="1"/>
  <c r="O282" i="1"/>
  <c r="P281" i="1"/>
  <c r="O281" i="1"/>
  <c r="P280" i="1"/>
  <c r="O280" i="1"/>
  <c r="P279" i="1"/>
  <c r="O279" i="1"/>
  <c r="P278" i="1"/>
  <c r="O278" i="1"/>
  <c r="P277" i="1"/>
  <c r="O277" i="1"/>
  <c r="P276" i="1"/>
  <c r="O276" i="1"/>
  <c r="P275" i="1"/>
  <c r="O275" i="1"/>
  <c r="P274" i="1"/>
  <c r="O274" i="1"/>
  <c r="P273" i="1"/>
  <c r="O273" i="1"/>
  <c r="P272" i="1"/>
  <c r="O272" i="1"/>
  <c r="P271" i="1"/>
  <c r="O271" i="1"/>
  <c r="P270" i="1"/>
  <c r="O270" i="1"/>
  <c r="P269" i="1"/>
  <c r="O269" i="1"/>
  <c r="P268" i="1"/>
  <c r="O268" i="1"/>
  <c r="P267" i="1"/>
  <c r="O267" i="1"/>
  <c r="P266" i="1"/>
  <c r="O266" i="1"/>
  <c r="P265" i="1"/>
  <c r="O265" i="1"/>
  <c r="P264" i="1"/>
  <c r="O264" i="1"/>
  <c r="P263" i="1"/>
  <c r="O263" i="1"/>
  <c r="P262" i="1"/>
  <c r="O262" i="1"/>
  <c r="P261" i="1"/>
  <c r="O261" i="1"/>
  <c r="P260" i="1"/>
  <c r="O260" i="1"/>
  <c r="P259" i="1"/>
  <c r="O259" i="1"/>
  <c r="P258" i="1"/>
  <c r="O258" i="1"/>
  <c r="P257" i="1"/>
  <c r="O257" i="1"/>
  <c r="P256" i="1"/>
  <c r="O256" i="1"/>
  <c r="P255" i="1"/>
  <c r="O255" i="1"/>
  <c r="P254" i="1"/>
  <c r="O254" i="1"/>
  <c r="P253" i="1"/>
  <c r="O253" i="1"/>
  <c r="P252" i="1"/>
  <c r="O252" i="1"/>
  <c r="P251" i="1"/>
  <c r="O251" i="1"/>
  <c r="P250" i="1"/>
  <c r="O250" i="1"/>
  <c r="P249" i="1"/>
  <c r="O249" i="1"/>
  <c r="P248" i="1"/>
  <c r="O248" i="1"/>
  <c r="P247" i="1"/>
  <c r="O247" i="1"/>
  <c r="P246" i="1"/>
  <c r="O246" i="1"/>
  <c r="P245" i="1"/>
  <c r="O245" i="1"/>
  <c r="P244" i="1"/>
  <c r="O244" i="1"/>
  <c r="P243" i="1"/>
  <c r="O243" i="1"/>
  <c r="P242" i="1"/>
  <c r="O242" i="1"/>
  <c r="P241" i="1"/>
  <c r="O241" i="1"/>
  <c r="P240" i="1"/>
  <c r="O240" i="1"/>
  <c r="P239" i="1"/>
  <c r="O239" i="1"/>
  <c r="P238" i="1"/>
  <c r="O238" i="1"/>
  <c r="P237" i="1"/>
  <c r="O237" i="1"/>
  <c r="P236" i="1"/>
  <c r="O236" i="1"/>
  <c r="P235" i="1"/>
  <c r="O235" i="1"/>
  <c r="P234" i="1"/>
  <c r="O234" i="1"/>
  <c r="P233" i="1"/>
  <c r="O233" i="1"/>
  <c r="P232" i="1"/>
  <c r="O232" i="1"/>
  <c r="P231" i="1"/>
  <c r="O231" i="1"/>
  <c r="P230" i="1"/>
  <c r="O230" i="1"/>
  <c r="P229" i="1"/>
  <c r="O229" i="1"/>
  <c r="P228" i="1"/>
  <c r="O228" i="1"/>
  <c r="P227" i="1"/>
  <c r="O227" i="1"/>
  <c r="P226" i="1"/>
  <c r="O226" i="1"/>
  <c r="P225" i="1"/>
  <c r="O225" i="1"/>
  <c r="P224" i="1"/>
  <c r="O224" i="1"/>
  <c r="P223" i="1"/>
  <c r="O223" i="1"/>
  <c r="P222" i="1"/>
  <c r="O222" i="1"/>
  <c r="P221" i="1"/>
  <c r="O221" i="1"/>
  <c r="P220" i="1"/>
  <c r="O220" i="1"/>
  <c r="P219" i="1"/>
  <c r="O219" i="1"/>
  <c r="P218" i="1"/>
  <c r="O218" i="1"/>
  <c r="P217" i="1"/>
  <c r="O217" i="1"/>
  <c r="P216" i="1"/>
  <c r="O216" i="1"/>
  <c r="P215" i="1"/>
  <c r="O215" i="1"/>
  <c r="P214" i="1"/>
  <c r="O214" i="1"/>
  <c r="P213" i="1"/>
  <c r="O213" i="1"/>
  <c r="P212" i="1"/>
  <c r="O212" i="1"/>
  <c r="P211" i="1"/>
  <c r="O211" i="1"/>
  <c r="P210" i="1"/>
  <c r="O210" i="1"/>
  <c r="P209" i="1"/>
  <c r="O209" i="1"/>
  <c r="P208" i="1"/>
  <c r="O208" i="1"/>
  <c r="P207" i="1"/>
  <c r="O207" i="1"/>
  <c r="P206" i="1"/>
  <c r="O206" i="1"/>
  <c r="P205" i="1"/>
  <c r="O205" i="1"/>
  <c r="P204" i="1"/>
  <c r="O204" i="1"/>
  <c r="P203" i="1"/>
  <c r="O203" i="1"/>
  <c r="P202" i="1"/>
  <c r="O202" i="1"/>
  <c r="P201" i="1"/>
  <c r="O201" i="1"/>
  <c r="P200" i="1"/>
  <c r="O200" i="1"/>
  <c r="P199" i="1"/>
  <c r="O199" i="1"/>
  <c r="P198" i="1"/>
  <c r="O198" i="1"/>
  <c r="P197" i="1"/>
  <c r="O197" i="1"/>
  <c r="P196" i="1"/>
  <c r="O196" i="1"/>
  <c r="P195" i="1"/>
  <c r="O195" i="1"/>
  <c r="P194" i="1"/>
  <c r="O194" i="1"/>
  <c r="P193" i="1"/>
  <c r="O193" i="1"/>
  <c r="P192" i="1"/>
  <c r="O192" i="1"/>
  <c r="P191" i="1"/>
  <c r="O191" i="1"/>
  <c r="P190" i="1"/>
  <c r="O190" i="1"/>
  <c r="P189" i="1"/>
  <c r="O189" i="1"/>
  <c r="P188" i="1"/>
  <c r="O188" i="1"/>
  <c r="P187" i="1"/>
  <c r="O187" i="1"/>
  <c r="P186" i="1"/>
  <c r="O186" i="1"/>
  <c r="P185" i="1"/>
  <c r="O185" i="1"/>
  <c r="P184" i="1"/>
  <c r="O184" i="1"/>
  <c r="P183" i="1"/>
  <c r="O183" i="1"/>
  <c r="P182" i="1"/>
  <c r="O182" i="1"/>
  <c r="P181" i="1"/>
  <c r="O181" i="1"/>
  <c r="P180" i="1"/>
  <c r="O180" i="1"/>
  <c r="P179" i="1"/>
  <c r="O179" i="1"/>
  <c r="P178" i="1"/>
  <c r="O178" i="1"/>
  <c r="P177" i="1"/>
  <c r="O177" i="1"/>
  <c r="P176" i="1"/>
  <c r="O176" i="1"/>
  <c r="P175" i="1"/>
  <c r="O175" i="1"/>
  <c r="P174" i="1"/>
  <c r="O174" i="1"/>
  <c r="P173" i="1"/>
  <c r="O173" i="1"/>
  <c r="P172" i="1"/>
  <c r="O172" i="1"/>
  <c r="P171" i="1"/>
  <c r="O171" i="1"/>
  <c r="P170" i="1"/>
  <c r="O170" i="1"/>
  <c r="P169" i="1"/>
  <c r="O169" i="1"/>
  <c r="P168" i="1"/>
  <c r="O168" i="1"/>
  <c r="P167" i="1"/>
  <c r="O167" i="1"/>
  <c r="P166" i="1"/>
  <c r="O166" i="1"/>
  <c r="P165" i="1"/>
  <c r="O165" i="1"/>
  <c r="P164" i="1"/>
  <c r="O164" i="1"/>
  <c r="P163" i="1"/>
  <c r="O163" i="1"/>
  <c r="P162" i="1"/>
  <c r="O162" i="1"/>
  <c r="P161" i="1"/>
  <c r="O161" i="1"/>
  <c r="P160" i="1"/>
  <c r="O160" i="1"/>
  <c r="P159" i="1"/>
  <c r="O159" i="1"/>
  <c r="P158" i="1"/>
  <c r="O158" i="1"/>
  <c r="P157" i="1"/>
  <c r="O157" i="1"/>
  <c r="P156" i="1"/>
  <c r="O156" i="1"/>
  <c r="P155" i="1"/>
  <c r="O155" i="1"/>
  <c r="P154" i="1"/>
  <c r="O154" i="1"/>
  <c r="P153" i="1"/>
  <c r="O153" i="1"/>
  <c r="P152" i="1"/>
  <c r="O152" i="1"/>
  <c r="P151" i="1"/>
  <c r="O151" i="1"/>
  <c r="P150" i="1"/>
  <c r="O150" i="1"/>
  <c r="P149" i="1"/>
  <c r="O149" i="1"/>
  <c r="P148" i="1"/>
  <c r="O148" i="1"/>
  <c r="P147" i="1"/>
  <c r="O147" i="1"/>
  <c r="P146" i="1"/>
  <c r="O146" i="1"/>
  <c r="P145" i="1"/>
  <c r="O145" i="1"/>
  <c r="P144" i="1"/>
  <c r="O144" i="1"/>
  <c r="P143" i="1"/>
  <c r="O143" i="1"/>
  <c r="P142" i="1"/>
  <c r="O142" i="1"/>
  <c r="P141" i="1"/>
  <c r="O141" i="1"/>
  <c r="P140" i="1"/>
  <c r="O140" i="1"/>
  <c r="P139" i="1"/>
  <c r="O139" i="1"/>
  <c r="P138" i="1"/>
  <c r="O138" i="1"/>
  <c r="P137" i="1"/>
  <c r="O137" i="1"/>
  <c r="P136" i="1"/>
  <c r="O136" i="1"/>
  <c r="P135" i="1"/>
  <c r="O135" i="1"/>
  <c r="P134" i="1"/>
  <c r="O134" i="1"/>
  <c r="P133" i="1"/>
  <c r="O133" i="1"/>
  <c r="P132" i="1"/>
  <c r="O132" i="1"/>
  <c r="P131" i="1"/>
  <c r="O131" i="1"/>
  <c r="P130" i="1"/>
  <c r="O130" i="1"/>
  <c r="P129" i="1"/>
  <c r="O129" i="1"/>
  <c r="P128" i="1"/>
  <c r="O128" i="1"/>
  <c r="P127" i="1"/>
  <c r="O127" i="1"/>
  <c r="P126" i="1"/>
  <c r="O126" i="1"/>
  <c r="P125" i="1"/>
  <c r="O125" i="1"/>
  <c r="P124" i="1"/>
  <c r="O124" i="1"/>
  <c r="P123" i="1"/>
  <c r="O123" i="1"/>
  <c r="P122" i="1"/>
  <c r="O122" i="1"/>
  <c r="P121" i="1"/>
  <c r="O121" i="1"/>
  <c r="P120" i="1"/>
  <c r="O120" i="1"/>
  <c r="P119" i="1"/>
  <c r="O119" i="1"/>
  <c r="P118" i="1"/>
  <c r="O118" i="1"/>
  <c r="P117" i="1"/>
  <c r="O117" i="1"/>
  <c r="P116" i="1"/>
  <c r="O116" i="1"/>
  <c r="P115" i="1"/>
  <c r="O115" i="1"/>
  <c r="P114" i="1"/>
  <c r="O114" i="1"/>
  <c r="P113" i="1"/>
  <c r="O113" i="1"/>
  <c r="P112" i="1"/>
  <c r="O112" i="1"/>
  <c r="P111" i="1"/>
  <c r="O111" i="1"/>
  <c r="P110" i="1"/>
  <c r="O110" i="1"/>
  <c r="P109" i="1"/>
  <c r="O109" i="1"/>
  <c r="P108" i="1"/>
  <c r="O108" i="1"/>
  <c r="P107" i="1"/>
  <c r="O107" i="1"/>
  <c r="P106" i="1"/>
  <c r="O106" i="1"/>
  <c r="P105" i="1"/>
  <c r="O105" i="1"/>
  <c r="P104" i="1"/>
  <c r="O104" i="1"/>
  <c r="P103" i="1"/>
  <c r="O103" i="1"/>
  <c r="P102" i="1"/>
  <c r="O102" i="1"/>
  <c r="P101" i="1"/>
  <c r="O101" i="1"/>
  <c r="P100" i="1"/>
  <c r="O100" i="1"/>
  <c r="P99" i="1"/>
  <c r="O99" i="1"/>
  <c r="P98" i="1"/>
  <c r="O98" i="1"/>
  <c r="P97" i="1"/>
  <c r="O97" i="1"/>
  <c r="P96" i="1"/>
  <c r="O96" i="1"/>
  <c r="P95" i="1"/>
  <c r="O95" i="1"/>
  <c r="P94" i="1"/>
  <c r="O94" i="1"/>
  <c r="P93" i="1"/>
  <c r="O93" i="1"/>
  <c r="P92" i="1"/>
  <c r="O92" i="1"/>
  <c r="P91" i="1"/>
  <c r="O91" i="1"/>
  <c r="P90" i="1"/>
  <c r="O90" i="1"/>
  <c r="P89" i="1"/>
  <c r="O89" i="1"/>
  <c r="P88" i="1"/>
  <c r="O88" i="1"/>
  <c r="P87" i="1"/>
  <c r="O87" i="1"/>
  <c r="P86" i="1"/>
  <c r="O86" i="1"/>
  <c r="P85" i="1"/>
  <c r="O85" i="1"/>
  <c r="P84" i="1"/>
  <c r="O84" i="1"/>
  <c r="P83" i="1"/>
  <c r="O83" i="1"/>
  <c r="P82" i="1"/>
  <c r="O82" i="1"/>
  <c r="P81" i="1"/>
  <c r="O81" i="1"/>
  <c r="P80" i="1"/>
  <c r="O80" i="1"/>
  <c r="P79" i="1"/>
  <c r="O79" i="1"/>
  <c r="P78" i="1"/>
  <c r="O78" i="1"/>
  <c r="P77" i="1"/>
  <c r="O77" i="1"/>
  <c r="P76" i="1"/>
  <c r="O76" i="1"/>
  <c r="P75" i="1"/>
  <c r="O75" i="1"/>
  <c r="P74" i="1"/>
  <c r="O74" i="1"/>
  <c r="P73" i="1"/>
  <c r="O73" i="1"/>
  <c r="P72" i="1"/>
  <c r="O72" i="1"/>
  <c r="P71" i="1"/>
  <c r="O71" i="1"/>
  <c r="P70" i="1"/>
  <c r="O70" i="1"/>
  <c r="P69" i="1"/>
  <c r="O69" i="1"/>
  <c r="P68" i="1"/>
  <c r="O68" i="1"/>
  <c r="P67" i="1"/>
  <c r="O67" i="1"/>
  <c r="P66" i="1"/>
  <c r="O66" i="1"/>
  <c r="P65" i="1"/>
  <c r="O65" i="1"/>
  <c r="P64" i="1"/>
  <c r="O64" i="1"/>
  <c r="P63" i="1"/>
  <c r="O63" i="1"/>
  <c r="P62" i="1"/>
  <c r="O62" i="1"/>
  <c r="P61" i="1"/>
  <c r="O61" i="1"/>
  <c r="P60" i="1"/>
  <c r="O60" i="1"/>
  <c r="P59" i="1"/>
  <c r="O59" i="1"/>
  <c r="P58" i="1"/>
  <c r="O58" i="1"/>
  <c r="P57" i="1"/>
  <c r="O57" i="1"/>
  <c r="P56" i="1"/>
  <c r="O56" i="1"/>
  <c r="P55" i="1"/>
  <c r="O55" i="1"/>
  <c r="P54" i="1"/>
  <c r="O54" i="1"/>
  <c r="P53" i="1"/>
  <c r="O53" i="1"/>
  <c r="P52" i="1"/>
  <c r="O52" i="1"/>
  <c r="P51" i="1"/>
  <c r="O51" i="1"/>
  <c r="P50" i="1"/>
  <c r="O50" i="1"/>
  <c r="P49" i="1"/>
  <c r="O49" i="1"/>
  <c r="P48" i="1"/>
  <c r="O48" i="1"/>
  <c r="P47" i="1"/>
  <c r="O47" i="1"/>
  <c r="P46" i="1"/>
  <c r="O46" i="1"/>
  <c r="P45" i="1"/>
  <c r="O45" i="1"/>
  <c r="P44" i="1"/>
  <c r="O44" i="1"/>
  <c r="P43" i="1"/>
  <c r="O43" i="1"/>
  <c r="P42" i="1"/>
  <c r="O42" i="1"/>
  <c r="P41" i="1"/>
  <c r="O41" i="1"/>
  <c r="P40" i="1"/>
  <c r="O40" i="1"/>
  <c r="P39" i="1"/>
  <c r="O39" i="1"/>
  <c r="P38" i="1"/>
  <c r="O38" i="1"/>
  <c r="P37" i="1"/>
  <c r="O37" i="1"/>
  <c r="P36" i="1"/>
  <c r="O36" i="1"/>
  <c r="P35" i="1"/>
  <c r="O35" i="1"/>
  <c r="P34" i="1"/>
  <c r="O34" i="1"/>
  <c r="P33" i="1"/>
  <c r="O33" i="1"/>
  <c r="P32" i="1"/>
  <c r="O32" i="1"/>
  <c r="P31" i="1"/>
  <c r="O31" i="1"/>
  <c r="P30" i="1"/>
  <c r="O30" i="1"/>
  <c r="P29" i="1"/>
  <c r="O29" i="1"/>
  <c r="P28" i="1"/>
  <c r="O28" i="1"/>
  <c r="P27" i="1"/>
  <c r="O27" i="1"/>
  <c r="P26" i="1"/>
  <c r="O26" i="1"/>
  <c r="P25" i="1"/>
  <c r="O25" i="1"/>
  <c r="P24" i="1"/>
  <c r="O24" i="1"/>
  <c r="P23" i="1"/>
  <c r="O23" i="1"/>
  <c r="P22" i="1"/>
  <c r="O22" i="1"/>
  <c r="P21" i="1"/>
  <c r="O21" i="1"/>
  <c r="P20" i="1"/>
  <c r="O20" i="1"/>
  <c r="P19" i="1"/>
  <c r="O19" i="1"/>
  <c r="P18" i="1"/>
  <c r="O18" i="1"/>
  <c r="P17" i="1"/>
  <c r="O17" i="1"/>
  <c r="P16" i="1"/>
  <c r="O16" i="1"/>
  <c r="P15" i="1"/>
  <c r="O15" i="1"/>
  <c r="P14" i="1"/>
  <c r="O14" i="1"/>
  <c r="P13" i="1"/>
  <c r="O13" i="1"/>
  <c r="P12" i="1"/>
  <c r="O12" i="1"/>
  <c r="P11" i="1"/>
  <c r="O11" i="1"/>
  <c r="P10" i="1"/>
  <c r="O10" i="1"/>
  <c r="P9" i="1"/>
  <c r="O9" i="1"/>
  <c r="P8" i="1"/>
  <c r="O8" i="1"/>
  <c r="P7" i="1"/>
  <c r="O7" i="1"/>
  <c r="P6" i="1"/>
  <c r="O6" i="1"/>
  <c r="P5" i="1"/>
  <c r="O5" i="1"/>
  <c r="P4" i="1"/>
  <c r="O4" i="1"/>
  <c r="P3" i="1"/>
  <c r="O3" i="1"/>
  <c r="P2" i="1"/>
  <c r="O2" i="1"/>
</calcChain>
</file>

<file path=xl/sharedStrings.xml><?xml version="1.0" encoding="utf-8"?>
<sst xmlns="http://schemas.openxmlformats.org/spreadsheetml/2006/main" count="33034" uniqueCount="8400">
  <si>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</si>
  <si>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</si>
  <si>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</si>
  <si>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</si>
  <si>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</si>
  <si>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</si>
  <si>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</si>
  <si>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</si>
  <si>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</si>
  <si>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</si>
  <si>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</si>
  <si>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</si>
  <si>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</si>
  <si>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</si>
  <si>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</si>
  <si>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</si>
  <si>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</si>
  <si>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</si>
  <si>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</si>
  <si>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</si>
  <si>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</si>
  <si>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</si>
  <si>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</si>
  <si>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</si>
  <si>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</si>
  <si>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</si>
  <si>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</si>
  <si>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</si>
  <si>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</si>
  <si>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</si>
  <si>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</si>
  <si>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</si>
  <si>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</si>
  <si>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</si>
  <si>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</si>
  <si>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</si>
  <si>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</si>
  <si>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</si>
  <si>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</si>
  <si>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</si>
  <si>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</si>
  <si>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</si>
  <si>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</si>
  <si>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</si>
  <si>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</si>
  <si>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</si>
  <si>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</si>
  <si>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</si>
  <si>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</si>
  <si>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</si>
  <si>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</si>
  <si>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</si>
  <si>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</si>
  <si>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</si>
  <si>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</si>
  <si>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</si>
  <si>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</si>
  <si>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</si>
  <si>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</si>
  <si>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</si>
  <si>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</si>
  <si>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</si>
  <si>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</si>
  <si>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</si>
  <si>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</si>
  <si>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</si>
  <si>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</si>
  <si>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</si>
  <si>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</si>
  <si>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</si>
  <si>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</si>
  <si>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</si>
  <si>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</si>
  <si>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</si>
  <si>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</si>
  <si>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</si>
  <si>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</si>
  <si>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</si>
  <si>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</si>
  <si>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</si>
  <si>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</si>
  <si>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</si>
  <si>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</si>
  <si>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</si>
  <si>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</si>
  <si>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</si>
  <si>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</si>
  <si>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</si>
  <si>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</si>
  <si>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</si>
  <si>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</si>
  <si>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</si>
  <si>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</si>
  <si>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</si>
  <si>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</si>
  <si>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</si>
  <si>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</si>
  <si>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</si>
  <si>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</si>
  <si>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</si>
  <si>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</si>
  <si>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</si>
  <si>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</si>
  <si>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</si>
  <si>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</si>
  <si>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</si>
  <si>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</si>
  <si>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</si>
  <si>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</si>
  <si>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</si>
  <si>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</si>
  <si>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</si>
  <si>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</si>
  <si>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</si>
  <si>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</si>
  <si>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</si>
  <si>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</si>
  <si>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</si>
  <si>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</si>
  <si>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</si>
  <si>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</si>
  <si>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</si>
  <si>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</si>
  <si>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</si>
  <si>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</si>
  <si>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</si>
  <si>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</si>
  <si>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</si>
  <si>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</si>
  <si>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</si>
  <si>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</si>
  <si>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</si>
  <si>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</si>
  <si>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</si>
  <si>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</si>
  <si>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</si>
  <si>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</si>
  <si>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</si>
  <si>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</si>
  <si>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</si>
  <si>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</si>
  <si>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</si>
  <si>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</si>
  <si>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</si>
  <si>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</si>
  <si>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</si>
  <si>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</si>
  <si>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</si>
  <si>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</si>
  <si>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</si>
  <si>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</si>
  <si>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</si>
  <si>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</si>
  <si>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</si>
  <si>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</si>
  <si>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</si>
  <si>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</si>
  <si>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</si>
  <si>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</si>
  <si>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</si>
  <si>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</si>
  <si>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</si>
  <si>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</si>
  <si>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</si>
  <si>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</si>
  <si>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</si>
  <si>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</si>
  <si>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</si>
  <si>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</si>
  <si>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</si>
  <si>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</si>
  <si>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</si>
  <si>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</si>
  <si>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</si>
  <si>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</si>
  <si>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</si>
  <si>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</si>
  <si>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</si>
  <si>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</si>
  <si>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</si>
  <si>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</si>
  <si>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</si>
  <si>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</si>
  <si>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</si>
  <si>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</si>
  <si>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</si>
  <si>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</si>
  <si>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</si>
  <si>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</si>
  <si>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</si>
  <si>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</si>
  <si>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</si>
  <si>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</si>
  <si>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</si>
  <si>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</si>
  <si>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</si>
  <si>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</si>
  <si>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</si>
  <si>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</si>
  <si>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</si>
  <si>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</si>
  <si>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</si>
  <si>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</si>
  <si>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</si>
  <si>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</si>
  <si>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</si>
  <si>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</si>
  <si>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</si>
  <si>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</si>
  <si>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</si>
  <si>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</si>
  <si>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</si>
  <si>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</si>
  <si>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</si>
  <si>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</si>
  <si>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</si>
  <si>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</si>
  <si>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</si>
  <si>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</si>
  <si>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</si>
  <si>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</si>
  <si>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</si>
  <si>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</si>
  <si>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</si>
  <si>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</si>
  <si>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</si>
  <si>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</si>
  <si>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</si>
  <si>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</si>
  <si>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</si>
  <si>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</si>
  <si>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</si>
  <si>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</si>
  <si>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</si>
  <si>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</si>
  <si>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</si>
  <si>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</si>
  <si>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</si>
  <si>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</si>
  <si>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</si>
  <si>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</si>
  <si>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</si>
  <si>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</si>
  <si>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</si>
  <si>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</si>
  <si>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</si>
  <si>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</si>
  <si>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</si>
  <si>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</si>
  <si>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</si>
  <si>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</si>
  <si>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</si>
  <si>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</si>
  <si>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</si>
  <si>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</si>
  <si>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</si>
  <si>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</si>
  <si>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</si>
  <si>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</si>
  <si>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</si>
  <si>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</si>
  <si>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</si>
  <si>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</si>
  <si>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</si>
  <si>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</si>
  <si>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</si>
  <si>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</si>
  <si>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</si>
  <si>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</si>
  <si>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</si>
  <si>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</si>
  <si>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</si>
  <si>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</si>
  <si>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</si>
  <si>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</si>
  <si>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</si>
  <si>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</si>
  <si>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</si>
  <si>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</si>
  <si>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</si>
  <si>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</si>
  <si>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</si>
  <si>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</si>
  <si>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</si>
  <si>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</si>
  <si>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</si>
  <si>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</si>
  <si>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</si>
  <si>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</si>
  <si>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</si>
  <si>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</si>
  <si>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</si>
  <si>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</si>
  <si>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</si>
  <si>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</si>
  <si>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</si>
  <si>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</si>
  <si>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</si>
  <si>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</si>
  <si>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</si>
  <si>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</si>
  <si>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</si>
  <si>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</si>
  <si>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</si>
  <si>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</si>
  <si>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</si>
  <si>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</si>
  <si>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</si>
  <si>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</si>
  <si>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</si>
  <si>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</si>
  <si>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</si>
  <si>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</si>
  <si>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</si>
  <si>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</si>
  <si>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</si>
  <si>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</si>
  <si>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</si>
  <si>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</si>
  <si>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</si>
  <si>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</si>
  <si>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</si>
  <si>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</si>
  <si>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</si>
  <si>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</si>
  <si>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</si>
  <si>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</si>
  <si>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</si>
  <si>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</si>
  <si>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</si>
  <si>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</si>
  <si>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</si>
  <si>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</si>
  <si>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</si>
  <si>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</si>
  <si>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</si>
  <si>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</si>
  <si>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</si>
  <si>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</si>
  <si>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</si>
  <si>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</si>
  <si>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</si>
  <si>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</si>
  <si>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</si>
  <si>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</si>
  <si>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</si>
  <si>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</si>
  <si>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</si>
  <si>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</si>
  <si>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</si>
  <si>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</si>
  <si>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</si>
  <si>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</si>
  <si>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</si>
  <si>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</si>
  <si>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</si>
  <si>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</si>
  <si>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</si>
  <si>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</si>
  <si>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</si>
  <si>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</si>
  <si>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</si>
  <si>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</si>
  <si>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</si>
  <si>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</si>
  <si>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</si>
  <si>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</si>
  <si>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</si>
  <si>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</si>
  <si>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</si>
  <si>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</si>
  <si>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</si>
  <si>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</si>
  <si>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</si>
  <si>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</si>
  <si>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</si>
  <si>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</si>
  <si>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</si>
  <si>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</si>
  <si>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</si>
  <si>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</si>
  <si>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</si>
  <si>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</si>
  <si>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</si>
  <si>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</si>
  <si>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</si>
  <si>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</si>
  <si>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</si>
  <si>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</si>
  <si>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</si>
  <si>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</si>
  <si>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</si>
  <si>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</si>
  <si>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</si>
  <si>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</si>
  <si>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</si>
  <si>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</si>
  <si>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</si>
  <si>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</si>
  <si>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</si>
  <si>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</si>
  <si>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</si>
  <si>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</si>
  <si>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</si>
  <si>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</si>
  <si>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</si>
  <si>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</si>
  <si>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</si>
  <si>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</si>
  <si>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</si>
  <si>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</si>
  <si>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</si>
  <si>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</si>
  <si>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</si>
  <si>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</si>
  <si>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</si>
  <si>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</si>
  <si>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</si>
  <si>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</si>
  <si>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</si>
  <si>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</si>
  <si>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</si>
  <si>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</si>
  <si>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</si>
  <si>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</si>
  <si>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</si>
  <si>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</si>
  <si>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</si>
  <si>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</si>
  <si>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</si>
  <si>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</si>
  <si>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</si>
  <si>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</si>
  <si>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</si>
  <si>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</si>
  <si>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</si>
  <si>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</si>
  <si>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</si>
  <si>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</si>
  <si>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</si>
  <si>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</si>
  <si>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</si>
  <si>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</si>
  <si>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</si>
  <si>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</si>
  <si>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</si>
  <si>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</si>
  <si>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</si>
  <si>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</si>
  <si>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</si>
  <si>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</si>
  <si>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</si>
  <si>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</si>
  <si>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</si>
  <si>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</si>
  <si>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</si>
  <si>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</si>
  <si>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</si>
  <si>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</si>
  <si>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</si>
  <si>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</si>
  <si>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</si>
  <si>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</si>
  <si>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</si>
  <si>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</si>
  <si>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</si>
  <si>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</si>
  <si>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</si>
  <si>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</si>
  <si>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</si>
  <si>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</si>
  <si>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</si>
  <si>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</si>
  <si>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</si>
  <si>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</si>
  <si>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</si>
  <si>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</si>
  <si>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</si>
  <si>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</si>
  <si>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</si>
  <si>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</si>
  <si>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</si>
  <si>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</si>
  <si>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</si>
  <si>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</si>
  <si>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</si>
  <si>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</si>
  <si>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</si>
  <si>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</si>
  <si>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</si>
  <si>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</si>
  <si>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</si>
  <si>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</si>
  <si>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</si>
  <si>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</si>
  <si>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</si>
  <si>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</si>
  <si>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</si>
  <si>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</si>
  <si>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</si>
  <si>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</si>
  <si>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</si>
  <si>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</si>
  <si>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</si>
  <si>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</si>
  <si>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</si>
  <si>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</si>
  <si>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</si>
  <si>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</si>
  <si>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</si>
  <si>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</si>
  <si>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</si>
  <si>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</si>
  <si>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</si>
  <si>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</si>
  <si>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</si>
  <si>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</si>
  <si>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</si>
  <si>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</si>
  <si>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</si>
  <si>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</si>
  <si>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</si>
  <si>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</si>
  <si>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</si>
  <si>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</si>
  <si>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</si>
  <si>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</si>
  <si>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</si>
  <si>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</si>
  <si>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</si>
  <si>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</si>
  <si>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</si>
  <si>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</si>
  <si>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</si>
  <si>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</si>
  <si>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</si>
  <si>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</si>
  <si>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</si>
  <si>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</si>
  <si>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</si>
  <si>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</si>
  <si>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</si>
  <si>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</si>
  <si>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</si>
  <si>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</si>
  <si>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</si>
  <si>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</si>
  <si>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</si>
  <si>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</si>
  <si>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</si>
  <si>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</si>
  <si>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</si>
  <si>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</si>
  <si>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</si>
  <si>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</si>
  <si>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</si>
  <si>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</si>
  <si>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</si>
  <si>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</si>
  <si>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</si>
  <si>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</si>
  <si>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</si>
  <si>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</si>
  <si>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</si>
  <si>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</si>
  <si>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</si>
  <si>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</si>
  <si>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</si>
  <si>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</si>
  <si>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</si>
  <si>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</si>
  <si>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</si>
  <si>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</si>
  <si>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</si>
  <si>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</si>
  <si>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</si>
  <si>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</si>
  <si>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</si>
  <si>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</si>
  <si>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</si>
  <si>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</si>
  <si>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</si>
  <si>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</si>
  <si>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</si>
  <si>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</si>
  <si>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</si>
  <si>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</si>
  <si>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</si>
  <si>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</si>
  <si>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</si>
  <si>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</si>
  <si>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</si>
  <si>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</si>
  <si>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</si>
  <si>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</si>
  <si>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</si>
  <si>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</si>
  <si>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</si>
  <si>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</si>
  <si>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</si>
  <si>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</si>
  <si>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</si>
  <si>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</si>
  <si>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</si>
  <si>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</si>
  <si>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</si>
  <si>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</si>
  <si>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</si>
  <si>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</si>
  <si>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</si>
  <si>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</si>
  <si>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</si>
  <si>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</si>
  <si>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</si>
  <si>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</si>
  <si>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</si>
  <si>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</si>
  <si>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</si>
  <si>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</si>
  <si>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</si>
  <si>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</si>
  <si>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</si>
  <si>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</si>
  <si>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</si>
  <si>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</si>
  <si>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</si>
  <si>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</si>
  <si>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</si>
  <si>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</si>
  <si>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</si>
  <si>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</si>
  <si>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</si>
  <si>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</si>
  <si>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</si>
  <si>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</si>
  <si>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</si>
  <si>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</si>
  <si>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</si>
  <si>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</si>
  <si>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</si>
  <si>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</si>
  <si>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</si>
  <si>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</si>
  <si>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</si>
  <si>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</si>
  <si>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</si>
  <si>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</si>
  <si>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</si>
  <si>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</si>
  <si>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</si>
  <si>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</si>
  <si>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</si>
  <si>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</si>
  <si>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</si>
  <si>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</si>
  <si>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</si>
  <si>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</si>
  <si>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</si>
  <si>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</si>
  <si>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</si>
  <si>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</si>
  <si>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</si>
  <si>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</si>
  <si>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</si>
  <si>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</si>
  <si>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</si>
  <si>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</si>
  <si>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</si>
  <si>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</si>
  <si>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</si>
  <si>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</si>
  <si>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</si>
  <si>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</si>
  <si>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</si>
  <si>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</si>
  <si>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</si>
  <si>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</si>
  <si>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</si>
  <si>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</si>
  <si>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</si>
  <si>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</si>
  <si>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</si>
  <si>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</si>
  <si>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</si>
  <si>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</si>
  <si>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</si>
  <si>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</si>
  <si>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</si>
  <si>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</si>
  <si>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</si>
  <si>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</si>
  <si>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</si>
  <si>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</si>
  <si>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</si>
  <si>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</si>
  <si>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</si>
  <si>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</si>
  <si>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</si>
  <si>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</si>
  <si>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</si>
  <si>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</si>
  <si>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</si>
  <si>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</si>
  <si>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</si>
  <si>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</si>
  <si>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</si>
  <si>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</si>
  <si>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</si>
  <si>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</si>
  <si>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</si>
  <si>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</si>
  <si>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</si>
  <si>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</si>
  <si>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</si>
  <si>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</si>
  <si>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</si>
  <si>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</si>
  <si>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</si>
  <si>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</si>
  <si>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</si>
  <si>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</si>
  <si>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</si>
  <si>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</si>
  <si>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</si>
  <si>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</si>
  <si>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</si>
  <si>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</si>
  <si>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</si>
  <si>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</si>
  <si>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</si>
  <si>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</si>
  <si>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</si>
  <si>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</si>
  <si>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</si>
  <si>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</si>
  <si>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</si>
  <si>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</si>
  <si>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</si>
  <si>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</si>
  <si>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</si>
  <si>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</si>
  <si>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</si>
  <si>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</si>
  <si>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</si>
  <si>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</si>
  <si>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</si>
  <si>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</si>
  <si>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</si>
  <si>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</si>
  <si>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</si>
  <si>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</si>
  <si>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</si>
  <si>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</si>
  <si>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</si>
  <si>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</si>
  <si>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</si>
  <si>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</si>
  <si>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</si>
  <si>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</si>
  <si>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</si>
  <si>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</si>
  <si>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</si>
  <si>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</si>
  <si>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</si>
  <si>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</si>
  <si>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</si>
  <si>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</si>
  <si>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</si>
  <si>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</si>
  <si>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</si>
  <si>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</si>
  <si>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</si>
  <si>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</si>
  <si>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</si>
  <si>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</si>
  <si>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</si>
  <si>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</si>
  <si>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</si>
  <si>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</si>
  <si>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</si>
  <si>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</si>
  <si>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</si>
  <si>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</si>
  <si>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</si>
  <si>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</si>
  <si>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</si>
  <si>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</si>
  <si>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</si>
  <si>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</si>
  <si>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</si>
  <si>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</si>
  <si>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</si>
  <si>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</si>
  <si>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</si>
  <si>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</si>
  <si>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</si>
  <si>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</si>
  <si>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</si>
  <si>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</si>
  <si>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</si>
  <si>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</si>
  <si>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</si>
  <si>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</si>
  <si>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</si>
  <si>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</si>
  <si>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</si>
  <si>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</si>
  <si>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</si>
  <si>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</si>
  <si>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</si>
  <si>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</si>
  <si>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</si>
  <si>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</si>
  <si>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</si>
  <si>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</si>
  <si>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</si>
  <si>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</si>
  <si>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</si>
  <si>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</si>
  <si>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</si>
  <si>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</si>
  <si>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</si>
  <si>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</si>
  <si>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</si>
  <si>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</si>
  <si>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</si>
  <si>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</si>
  <si>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</si>
  <si>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</si>
  <si>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</si>
  <si>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</si>
  <si>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</si>
  <si>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</si>
  <si>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</si>
  <si>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</si>
  <si>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</si>
  <si>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</si>
  <si>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</si>
  <si>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</si>
  <si>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</si>
  <si>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</si>
  <si>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</si>
  <si>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</si>
  <si>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</si>
  <si>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</si>
  <si>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</si>
  <si>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</si>
  <si>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</si>
  <si>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</si>
  <si>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</si>
  <si>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</si>
  <si>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</si>
  <si>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</si>
  <si>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</si>
  <si>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</si>
  <si>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</si>
  <si>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</si>
  <si>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</si>
  <si>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</si>
  <si>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</si>
  <si>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</si>
  <si>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</si>
  <si>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</si>
  <si>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</si>
  <si>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</si>
  <si>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</si>
  <si>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</si>
  <si>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</si>
  <si>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</si>
  <si>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</si>
  <si>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</si>
  <si>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</si>
  <si>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</si>
  <si>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</si>
  <si>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</si>
  <si>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</si>
  <si>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</si>
  <si>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</si>
  <si>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</si>
  <si>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</si>
  <si>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</si>
  <si>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</si>
  <si>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</si>
  <si>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</si>
  <si>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</si>
  <si>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</si>
  <si>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</si>
  <si>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</si>
  <si>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</si>
  <si>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</si>
  <si>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</si>
  <si>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</si>
  <si>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</si>
  <si>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</si>
  <si>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</si>
  <si>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</si>
  <si>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</si>
  <si>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</si>
  <si>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</si>
  <si>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</si>
  <si>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</si>
  <si>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</si>
  <si>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</si>
  <si>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</si>
  <si>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</si>
  <si>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</si>
  <si>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</si>
  <si>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</si>
  <si>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</si>
  <si>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</si>
  <si>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</si>
  <si>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</si>
  <si>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</si>
  <si>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</si>
  <si>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</si>
  <si>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</si>
  <si>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</si>
  <si>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</si>
  <si>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</si>
  <si>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</si>
  <si>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</si>
  <si>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</si>
  <si>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</si>
  <si>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</si>
  <si>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</si>
  <si>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</si>
  <si>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</si>
  <si>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</si>
  <si>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</si>
  <si>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</si>
  <si>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</si>
  <si>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</si>
  <si>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</si>
  <si>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</si>
  <si>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</si>
  <si>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</si>
  <si>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</si>
  <si>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</si>
  <si>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</si>
  <si>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</si>
  <si>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</si>
  <si>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</si>
  <si>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</si>
  <si>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</si>
  <si>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</si>
  <si>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</si>
  <si>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</si>
  <si>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</si>
  <si>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</si>
  <si>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</si>
  <si>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</si>
  <si>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</si>
  <si>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</si>
  <si>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</si>
  <si>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</si>
  <si>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</si>
  <si>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</si>
  <si>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</si>
  <si>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</si>
  <si>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</si>
  <si>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</si>
  <si>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</si>
  <si>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</si>
  <si>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</si>
  <si>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</si>
  <si>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</si>
  <si>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</si>
  <si>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</si>
  <si>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</si>
  <si>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</si>
  <si>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</si>
  <si>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</si>
  <si>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</si>
  <si>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</si>
  <si>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</si>
  <si>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</si>
  <si>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</si>
  <si>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</si>
  <si>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</si>
  <si>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</si>
  <si>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</si>
  <si>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</si>
  <si>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</si>
  <si>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</si>
  <si>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</si>
  <si>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</si>
  <si>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</si>
  <si>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</si>
  <si>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</si>
  <si>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</si>
  <si>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</si>
  <si>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</si>
  <si>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</si>
  <si>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</si>
  <si>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</si>
  <si>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</si>
  <si>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</si>
  <si>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</si>
  <si>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</si>
  <si>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</si>
  <si>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</si>
  <si>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</si>
  <si>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</si>
  <si>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</si>
  <si>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</si>
  <si>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</si>
  <si>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</si>
  <si>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</si>
  <si>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</si>
  <si>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</si>
  <si>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</si>
  <si>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</si>
  <si>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</si>
  <si>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</si>
  <si>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</si>
  <si>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</si>
  <si>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</si>
  <si>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</si>
  <si>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</si>
  <si>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</si>
  <si>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</si>
  <si>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</si>
  <si>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</si>
  <si>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</si>
  <si>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</si>
  <si>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</si>
  <si>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</si>
  <si>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</si>
  <si>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</si>
  <si>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</si>
  <si>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</si>
  <si>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</si>
  <si>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</si>
  <si>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</si>
  <si>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</si>
  <si>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</si>
  <si>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</si>
  <si>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</si>
  <si>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</si>
  <si>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</si>
  <si>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</si>
  <si>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</si>
  <si>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</si>
  <si>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</si>
  <si>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</si>
  <si>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</si>
  <si>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</si>
  <si>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</si>
  <si>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</si>
  <si>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</si>
  <si>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</si>
  <si>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</si>
  <si>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</si>
  <si>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</si>
  <si>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</si>
  <si>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</si>
  <si>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</si>
  <si>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</si>
  <si>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</si>
  <si>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</si>
  <si>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</si>
  <si>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</si>
  <si>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</si>
  <si>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</si>
  <si>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</si>
  <si>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</si>
  <si>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</si>
  <si>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</si>
  <si>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</si>
  <si>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</si>
  <si>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</si>
  <si>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</si>
  <si>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</si>
  <si>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</si>
  <si>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</si>
  <si>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</si>
  <si>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</si>
  <si>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</si>
  <si>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</si>
  <si>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</si>
  <si>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</si>
  <si>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</si>
  <si>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</si>
  <si>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</si>
  <si>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</si>
  <si>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</si>
  <si>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</si>
  <si>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</si>
  <si>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</si>
  <si>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</si>
  <si>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</si>
  <si>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</si>
  <si>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</si>
  <si>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</si>
  <si>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</si>
  <si>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</si>
  <si>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</si>
  <si>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</si>
  <si>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</si>
  <si>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</si>
  <si>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</si>
  <si>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</si>
  <si>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</si>
  <si>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</si>
  <si>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</si>
  <si>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</si>
  <si>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</si>
  <si>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</si>
  <si>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</si>
  <si>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</si>
  <si>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</si>
  <si>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</si>
  <si>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</si>
  <si>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</si>
  <si>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</si>
  <si>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</si>
  <si>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</si>
  <si>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</si>
  <si>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</si>
  <si>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</si>
  <si>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</si>
  <si>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</si>
  <si>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</si>
  <si>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</si>
  <si>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</si>
  <si>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</si>
  <si>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</si>
  <si>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</si>
  <si>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</si>
  <si>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</si>
  <si>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</si>
  <si>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</si>
  <si>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</si>
  <si>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</si>
  <si>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</si>
  <si>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</si>
  <si>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</si>
  <si>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</si>
  <si>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</si>
  <si>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</si>
  <si>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</si>
  <si>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</si>
  <si>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</si>
  <si>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</si>
  <si>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</si>
  <si>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</si>
  <si>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</si>
  <si>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</si>
  <si>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</si>
  <si>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</si>
  <si>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</si>
  <si>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</si>
  <si>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</si>
  <si>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</si>
  <si>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</si>
  <si>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</si>
  <si>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</si>
  <si>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</si>
  <si>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</si>
  <si>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</si>
  <si>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</si>
  <si>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</si>
  <si>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</si>
  <si>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</si>
  <si>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</si>
  <si>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</si>
  <si>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</si>
  <si>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</si>
  <si>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</si>
  <si>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</si>
  <si>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</si>
  <si>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</si>
  <si>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</si>
  <si>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</si>
  <si>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</si>
  <si>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</si>
  <si>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</si>
  <si>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</si>
  <si>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</si>
  <si>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</si>
  <si>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</si>
  <si>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</si>
  <si>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</si>
  <si>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</si>
  <si>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</si>
  <si>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</si>
  <si>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</si>
  <si>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</si>
  <si>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</si>
  <si>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</si>
  <si>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</si>
  <si>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</si>
  <si>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</si>
  <si>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</si>
  <si>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</si>
  <si>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</si>
  <si>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</si>
  <si>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</si>
  <si>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</si>
  <si>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</si>
  <si>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</si>
  <si>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</si>
  <si>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</si>
  <si>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</si>
  <si>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</si>
  <si>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</si>
  <si>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</si>
  <si>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</si>
  <si>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</si>
  <si>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</si>
  <si>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</si>
  <si>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</si>
  <si>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</si>
  <si>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</si>
  <si>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</si>
  <si>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</si>
  <si>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</si>
  <si>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</si>
  <si>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</si>
  <si>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</si>
  <si>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</si>
  <si>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</si>
  <si>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</si>
  <si>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</si>
  <si>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</si>
  <si>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</si>
  <si>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</si>
  <si>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</si>
  <si>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</si>
  <si>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</si>
  <si>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</si>
  <si>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</si>
  <si>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</si>
  <si>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</si>
  <si>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</si>
  <si>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</si>
  <si>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</si>
  <si>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</si>
  <si>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</si>
  <si>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</si>
  <si>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</si>
  <si>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</si>
  <si>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</si>
  <si>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</si>
  <si>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</si>
  <si>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</si>
  <si>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</si>
  <si>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</si>
  <si>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</si>
  <si>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</si>
  <si>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</si>
  <si>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</si>
  <si>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</si>
  <si>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</si>
  <si>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</si>
  <si>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</si>
  <si>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</si>
  <si>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</si>
  <si>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</si>
  <si>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</si>
  <si>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</si>
  <si>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</si>
  <si>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</si>
  <si>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</si>
  <si>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</si>
  <si>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</si>
  <si>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</si>
  <si>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</si>
  <si>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</si>
  <si>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</si>
  <si>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</si>
  <si>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</si>
  <si>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</si>
  <si>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</si>
  <si>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</si>
  <si>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</si>
  <si>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</si>
  <si>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</si>
  <si>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</si>
  <si>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</si>
  <si>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</si>
  <si>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</si>
  <si>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</si>
  <si>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</si>
  <si>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</si>
  <si>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</si>
  <si>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</si>
  <si>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</si>
  <si>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</si>
  <si>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</si>
  <si>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</si>
  <si>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</si>
  <si>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</si>
  <si>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</si>
  <si>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</si>
  <si>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</si>
  <si>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</si>
  <si>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</si>
  <si>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</si>
  <si>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</si>
  <si>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</si>
  <si>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</si>
  <si>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</si>
  <si>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</si>
  <si>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</si>
  <si>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</si>
  <si>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</si>
  <si>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</si>
  <si>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</si>
  <si>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</si>
  <si>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</si>
  <si>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</si>
  <si>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</si>
  <si>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</si>
  <si>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</si>
  <si>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</si>
  <si>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</si>
  <si>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</si>
  <si>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</si>
  <si>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</si>
  <si>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</si>
  <si>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</si>
  <si>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</si>
  <si>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</si>
  <si>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</si>
  <si>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</si>
  <si>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</si>
  <si>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</si>
  <si>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</si>
  <si>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</si>
  <si>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</si>
  <si>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</si>
  <si>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</si>
  <si>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</si>
  <si>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</si>
  <si>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</si>
  <si>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</si>
  <si>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</si>
  <si>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</si>
  <si>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</si>
  <si>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</si>
  <si>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</si>
  <si>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</si>
  <si>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</si>
  <si>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</si>
  <si>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</si>
  <si>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</si>
  <si>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</si>
  <si>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</si>
  <si>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</si>
  <si>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</si>
  <si>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</si>
  <si>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</si>
  <si>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</si>
  <si>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</si>
  <si>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</si>
  <si>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</si>
  <si>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</si>
  <si>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</si>
  <si>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</si>
  <si>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</si>
  <si>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</si>
  <si>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</si>
  <si>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</si>
  <si>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</si>
  <si>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</si>
  <si>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</si>
  <si>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</si>
  <si>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</si>
  <si>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</si>
  <si>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</si>
  <si>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</si>
  <si>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</si>
  <si>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</si>
  <si>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</si>
  <si>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</si>
  <si>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</si>
  <si>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</si>
  <si>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</si>
  <si>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</si>
  <si>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</si>
  <si>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</si>
  <si>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</si>
  <si>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</si>
  <si>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</si>
  <si>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</si>
  <si>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</si>
  <si>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</si>
  <si>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</si>
  <si>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</si>
  <si>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</si>
  <si>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</si>
  <si>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</si>
  <si>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</si>
  <si>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</si>
  <si>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</si>
  <si>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</si>
  <si>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</si>
  <si>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</si>
  <si>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</si>
  <si>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</si>
  <si>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</si>
  <si>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</si>
  <si>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</si>
  <si>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</si>
  <si>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</si>
  <si>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</si>
  <si>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</si>
  <si>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</si>
  <si>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</si>
  <si>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</si>
  <si>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</si>
  <si>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</si>
  <si>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</si>
  <si>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</si>
  <si>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</si>
  <si>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</si>
  <si>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</si>
  <si>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</si>
  <si>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</si>
  <si>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</si>
  <si>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</si>
  <si>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</si>
  <si>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</si>
  <si>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</si>
  <si>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</si>
  <si>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</si>
  <si>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</si>
  <si>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</si>
  <si>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</si>
  <si>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</si>
  <si>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</si>
  <si>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</si>
  <si>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</si>
  <si>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</si>
  <si>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</si>
  <si>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</si>
  <si>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</si>
  <si>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</si>
  <si>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</si>
  <si>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</si>
  <si>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</si>
  <si>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</si>
  <si>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</si>
  <si>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</si>
  <si>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</si>
  <si>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</si>
  <si>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</si>
  <si>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</si>
  <si>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</si>
  <si>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</si>
  <si>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</si>
  <si>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</si>
  <si>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</si>
  <si>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</si>
  <si>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</si>
  <si>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</si>
  <si>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</si>
  <si>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</si>
  <si>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</si>
  <si>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</si>
  <si>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</si>
  <si>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</si>
  <si>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</si>
  <si>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</si>
  <si>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</si>
  <si>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</si>
  <si>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</si>
  <si>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</si>
  <si>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</si>
  <si>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</si>
  <si>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</si>
  <si>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</si>
  <si>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</si>
  <si>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</si>
  <si>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</si>
  <si>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</si>
  <si>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</si>
  <si>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</si>
  <si>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</si>
  <si>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</si>
  <si>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</si>
  <si>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</si>
  <si>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</si>
  <si>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</si>
  <si>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</si>
  <si>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</si>
  <si>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</si>
  <si>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</si>
  <si>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</si>
  <si>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</si>
  <si>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</si>
  <si>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</si>
  <si>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</si>
  <si>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</si>
  <si>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</si>
  <si>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</si>
  <si>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</si>
  <si>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</si>
  <si>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</si>
  <si>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</si>
  <si>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</si>
  <si>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</si>
  <si>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</si>
  <si>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</si>
  <si>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</si>
  <si>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</si>
  <si>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</si>
  <si>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</si>
  <si>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</si>
  <si>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</si>
  <si>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</si>
  <si>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</si>
  <si>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</si>
  <si>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</si>
  <si>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</si>
  <si>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</si>
  <si>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</si>
  <si>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</si>
  <si>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</si>
  <si>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</si>
  <si>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</si>
  <si>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</si>
  <si>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</si>
  <si>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</si>
  <si>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</si>
  <si>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</si>
  <si>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</si>
  <si>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</si>
  <si>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</si>
  <si>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</si>
  <si>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</si>
  <si>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</si>
  <si>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</si>
  <si>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</si>
  <si>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</si>
  <si>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</si>
  <si>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</si>
  <si>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</si>
  <si>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</si>
  <si>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</si>
  <si>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</si>
  <si>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</si>
  <si>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</si>
  <si>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</si>
  <si>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</si>
  <si>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</si>
  <si>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</si>
  <si>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</si>
  <si>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</si>
  <si>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</si>
  <si>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</si>
  <si>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</si>
  <si>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</si>
  <si>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</si>
  <si>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</si>
  <si>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</si>
  <si>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</si>
  <si>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</si>
  <si>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</si>
  <si>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</si>
  <si>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</si>
  <si>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</si>
  <si>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</si>
  <si>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</si>
  <si>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</si>
  <si>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</si>
  <si>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</si>
  <si>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</si>
  <si>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</si>
  <si>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</si>
  <si>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</si>
  <si>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</si>
  <si>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</si>
  <si>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</si>
  <si>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</si>
  <si>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</si>
  <si>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</si>
  <si>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</si>
  <si>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</si>
  <si>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</si>
  <si>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</si>
  <si>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</si>
  <si>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</si>
  <si>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</si>
  <si>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</si>
  <si>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</si>
  <si>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</si>
  <si>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</si>
  <si>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</si>
  <si>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</si>
  <si>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</si>
  <si>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</si>
  <si>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</si>
  <si>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</si>
  <si>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</si>
  <si>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</si>
  <si>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</si>
  <si>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</si>
  <si>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</si>
  <si>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</si>
  <si>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</si>
  <si>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</si>
  <si>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</si>
  <si>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</si>
  <si>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</si>
  <si>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</si>
  <si>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</si>
  <si>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</si>
  <si>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</si>
  <si>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</si>
  <si>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</si>
  <si>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</si>
  <si>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</si>
  <si>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</si>
  <si>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</si>
  <si>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</si>
  <si>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</si>
  <si>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</si>
  <si>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</si>
  <si>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</si>
  <si>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</si>
  <si>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</si>
  <si>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</si>
  <si>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</si>
  <si>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</si>
  <si>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</si>
  <si>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</si>
  <si>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</si>
  <si>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</si>
  <si>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</si>
  <si>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</si>
  <si>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</si>
  <si>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</si>
  <si>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</si>
  <si>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</si>
  <si>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</si>
  <si>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</si>
  <si>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</si>
  <si>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</si>
  <si>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</si>
  <si>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</si>
  <si>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</si>
  <si>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</si>
  <si>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</si>
  <si>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</si>
  <si>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</si>
  <si>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</si>
  <si>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</si>
  <si>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</si>
  <si>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</si>
  <si>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</si>
  <si>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</si>
  <si>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</si>
  <si>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</si>
  <si>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</si>
  <si>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</si>
  <si>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</si>
  <si>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</si>
  <si>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</si>
  <si>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</si>
  <si>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</si>
  <si>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</si>
  <si>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</si>
  <si>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</si>
  <si>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</si>
  <si>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</si>
  <si>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</si>
  <si>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</si>
  <si>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</si>
  <si>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</si>
  <si>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</si>
  <si>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</si>
  <si>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</si>
  <si>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</si>
  <si>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</si>
  <si>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</si>
  <si>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</si>
  <si>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</si>
  <si>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</si>
  <si>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</si>
  <si>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</si>
  <si>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</si>
  <si>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</si>
  <si>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</si>
  <si>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</si>
  <si>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</si>
  <si>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</si>
  <si>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</si>
  <si>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</si>
  <si>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</si>
  <si>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</si>
  <si>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</si>
  <si>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</si>
  <si>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</si>
  <si>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</si>
  <si>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</si>
  <si>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</si>
  <si>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</si>
  <si>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</si>
  <si>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</si>
  <si>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</si>
  <si>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</si>
  <si>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</si>
  <si>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</si>
  <si>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</si>
  <si>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</si>
  <si>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</si>
  <si>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</si>
  <si>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</si>
  <si>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</si>
  <si>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</si>
  <si>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</si>
  <si>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</si>
  <si>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</si>
  <si>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</si>
  <si>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</si>
  <si>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</si>
  <si>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</si>
  <si>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</si>
  <si>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</si>
  <si>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</si>
  <si>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</si>
  <si>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</si>
  <si>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</si>
  <si>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</si>
  <si>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</si>
  <si>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</si>
  <si>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</si>
  <si>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</si>
  <si>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</si>
  <si>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</si>
  <si>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</si>
  <si>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</si>
  <si>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</si>
  <si>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</si>
  <si>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</si>
  <si>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</si>
  <si>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</si>
  <si>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</si>
  <si>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</si>
  <si>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</si>
  <si>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</si>
  <si>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</si>
  <si>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</si>
  <si>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</si>
  <si>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</si>
  <si>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</si>
  <si>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</si>
  <si>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</si>
  <si>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</si>
  <si>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</si>
  <si>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</si>
  <si>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</si>
  <si>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</si>
  <si>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</si>
  <si>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</si>
  <si>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</si>
  <si>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</si>
  <si>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</si>
  <si>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</si>
  <si>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</si>
  <si>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</si>
  <si>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</si>
  <si>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</si>
  <si>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</si>
  <si>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</si>
  <si>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</si>
  <si>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</si>
  <si>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</si>
  <si>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</si>
  <si>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</si>
  <si>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</si>
  <si>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</si>
  <si>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</si>
  <si>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</si>
  <si>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</si>
  <si>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</si>
  <si>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</si>
  <si>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</si>
  <si>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</si>
  <si>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</si>
  <si>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</si>
  <si>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</si>
  <si>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</si>
  <si>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</si>
  <si>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</si>
  <si>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</si>
  <si>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</si>
  <si>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</si>
  <si>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</si>
  <si>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</si>
  <si>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</si>
  <si>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</si>
  <si>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</si>
  <si>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</si>
  <si>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</si>
  <si>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</si>
  <si>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</si>
  <si>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</si>
  <si>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</si>
  <si>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</si>
  <si>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</si>
  <si>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</si>
  <si>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</si>
  <si>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</si>
  <si>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</si>
  <si>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</si>
  <si>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</si>
  <si>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</si>
  <si>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</si>
  <si>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</si>
  <si>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</si>
  <si>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</si>
  <si>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</si>
  <si>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</si>
  <si>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</si>
  <si>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</si>
  <si>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</si>
  <si>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</si>
  <si>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</si>
  <si>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</si>
  <si>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</si>
  <si>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</si>
  <si>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</si>
  <si>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</si>
  <si>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</si>
  <si>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</si>
  <si>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</si>
  <si>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</si>
  <si>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</si>
  <si>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</si>
  <si>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</si>
  <si>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</si>
  <si>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</si>
  <si>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</si>
  <si>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</si>
  <si>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</si>
  <si>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</si>
  <si>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</si>
  <si>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</si>
  <si>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</si>
  <si>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</si>
  <si>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</si>
  <si>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</si>
  <si>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</si>
  <si>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</si>
  <si>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</si>
  <si>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</si>
  <si>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</si>
  <si>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</si>
  <si>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</si>
  <si>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</si>
  <si>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</si>
  <si>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</si>
  <si>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</si>
  <si>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</si>
  <si>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</si>
  <si>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</si>
  <si>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</si>
  <si>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</si>
  <si>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</si>
  <si>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</si>
  <si>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</si>
  <si>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</si>
  <si>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</si>
  <si>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</si>
  <si>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</si>
  <si>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</si>
  <si>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</si>
  <si>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</si>
  <si>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</si>
  <si>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</si>
  <si>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</si>
  <si>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</si>
  <si>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</si>
  <si>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</si>
  <si>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</si>
  <si>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</si>
  <si>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</si>
  <si>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</si>
  <si>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</si>
  <si>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</si>
  <si>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</si>
  <si>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</si>
  <si>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</si>
  <si>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</si>
  <si>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</si>
  <si>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</si>
  <si>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</si>
  <si>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</si>
  <si>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</si>
  <si>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</si>
  <si>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</si>
  <si>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</si>
  <si>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</si>
  <si>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</si>
  <si>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</si>
  <si>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</si>
  <si>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</si>
  <si>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</si>
  <si>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</si>
  <si>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</si>
  <si>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</si>
  <si>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</si>
  <si>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</si>
  <si>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</si>
  <si>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</si>
  <si>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</si>
  <si>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</si>
  <si>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</si>
  <si>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</si>
  <si>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</si>
  <si>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</si>
  <si>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</si>
  <si>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</si>
  <si>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</si>
  <si>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</si>
  <si>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</si>
  <si>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</si>
  <si>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</si>
  <si>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</si>
  <si>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</si>
  <si>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</si>
  <si>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</si>
  <si>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</si>
  <si>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</si>
  <si>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</si>
  <si>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</si>
  <si>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</si>
  <si>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</si>
  <si>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</si>
  <si>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</si>
  <si>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</si>
  <si>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</si>
  <si>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</si>
  <si>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</si>
  <si>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</si>
  <si>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</si>
  <si>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</si>
  <si>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</si>
  <si>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</si>
  <si>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</si>
  <si>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</si>
  <si>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</si>
  <si>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</si>
  <si>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</si>
  <si>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</si>
  <si>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</si>
  <si>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</si>
  <si>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</si>
  <si>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</si>
  <si>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</si>
  <si>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</si>
  <si>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</si>
  <si>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</si>
  <si>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</si>
  <si>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</si>
  <si>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</si>
  <si>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</si>
  <si>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</si>
  <si>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</si>
  <si>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</si>
  <si>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</si>
  <si>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</si>
  <si>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</si>
  <si>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</si>
  <si>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</si>
  <si>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</si>
  <si>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</si>
  <si>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</si>
  <si>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</si>
  <si>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</si>
  <si>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</si>
  <si>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</si>
  <si>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</si>
  <si>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</si>
  <si>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</si>
  <si>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</si>
  <si>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</si>
  <si>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</si>
  <si>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</si>
  <si>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</si>
  <si>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</si>
  <si>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</si>
  <si>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</si>
  <si>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</si>
  <si>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</si>
  <si>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</si>
  <si>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</si>
  <si>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</si>
  <si>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</si>
  <si>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</si>
  <si>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</si>
  <si>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</si>
  <si>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</si>
  <si>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</si>
  <si>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</si>
  <si>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</si>
  <si>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</si>
  <si>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</si>
  <si>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</si>
  <si>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</si>
  <si>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</si>
  <si>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</si>
  <si>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</si>
  <si>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</si>
  <si>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</si>
  <si>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</si>
  <si>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</si>
  <si>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</si>
  <si>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</si>
  <si>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</si>
  <si>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</si>
  <si>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</si>
  <si>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</si>
  <si>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</si>
  <si>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</si>
  <si>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</si>
  <si>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</si>
  <si>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</si>
  <si>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</si>
  <si>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</si>
  <si>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</si>
  <si>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</si>
  <si>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</si>
  <si>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</si>
  <si>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</si>
  <si>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</si>
  <si>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</si>
  <si>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</si>
  <si>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</si>
  <si>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</si>
  <si>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</si>
  <si>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</si>
  <si>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</si>
  <si>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</si>
  <si>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</si>
  <si>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</si>
  <si>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</si>
  <si>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</si>
  <si>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</si>
  <si>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</si>
  <si>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</si>
  <si>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</si>
  <si>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</si>
  <si>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</si>
  <si>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</si>
  <si>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</si>
  <si>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</si>
  <si>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</si>
  <si>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</si>
  <si>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</si>
  <si>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</si>
  <si>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</si>
  <si>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</si>
  <si>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</si>
  <si>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</si>
  <si>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</si>
  <si>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</si>
  <si>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</si>
  <si>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</si>
  <si>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</si>
  <si>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</si>
  <si>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</si>
  <si>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</si>
  <si>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</si>
  <si>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</si>
  <si>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</si>
  <si>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</si>
  <si>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</si>
  <si>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</si>
  <si>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</si>
  <si>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</si>
  <si>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</si>
  <si>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</si>
  <si>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</si>
  <si>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</si>
  <si>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</si>
  <si>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</si>
  <si>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</si>
  <si>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</si>
  <si>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</si>
  <si>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</si>
  <si>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</si>
  <si>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</si>
  <si>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</si>
  <si>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</si>
  <si>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</si>
  <si>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</si>
  <si>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</si>
  <si>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</si>
  <si>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</si>
  <si>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</si>
  <si>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</si>
  <si>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</si>
  <si>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</si>
  <si>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</si>
  <si>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</si>
  <si>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</si>
  <si>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</si>
  <si>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</si>
  <si>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</si>
  <si>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</si>
  <si>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</si>
  <si>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</si>
  <si>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</si>
  <si>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</si>
  <si>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</si>
  <si>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</si>
  <si>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</si>
  <si>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</si>
  <si>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</si>
  <si>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</si>
  <si>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</si>
  <si>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</si>
  <si>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</si>
  <si>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</si>
  <si>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</si>
  <si>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</si>
  <si>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</si>
  <si>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</si>
  <si>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</si>
  <si>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</si>
  <si>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</si>
  <si>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</si>
  <si>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</si>
  <si>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</si>
  <si>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</si>
  <si>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</si>
  <si>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</si>
  <si>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</si>
  <si>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</si>
  <si>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</si>
  <si>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</si>
  <si>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</si>
  <si>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</si>
  <si>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</si>
  <si>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</si>
  <si>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</si>
  <si>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</si>
  <si>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</si>
  <si>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</si>
  <si>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</si>
  <si>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</si>
  <si>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</si>
  <si>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</si>
  <si>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</si>
  <si>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</si>
  <si>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</si>
  <si>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</si>
  <si>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</si>
  <si>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</si>
  <si>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</si>
  <si>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</si>
  <si>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</si>
  <si>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</si>
  <si>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</si>
  <si>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</si>
  <si>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</si>
  <si>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</si>
  <si>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</si>
  <si>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</si>
  <si>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</si>
  <si>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</si>
  <si>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</si>
  <si>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</si>
  <si>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</si>
  <si>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</si>
  <si>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</si>
  <si>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</si>
  <si>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</si>
  <si>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</si>
  <si>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</si>
  <si>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</si>
  <si>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</si>
  <si>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</si>
  <si>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</si>
  <si>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</si>
  <si>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</si>
  <si>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</si>
  <si>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</si>
  <si>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</si>
  <si>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</si>
  <si>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</si>
  <si>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</si>
  <si>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</si>
  <si>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</si>
  <si>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</si>
  <si>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</si>
  <si>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</si>
  <si>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</si>
  <si>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</si>
  <si>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</si>
  <si>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</si>
  <si>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</si>
  <si>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</si>
  <si>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</si>
  <si>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</si>
  <si>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</si>
  <si>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</si>
  <si>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</si>
  <si>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</si>
  <si>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</si>
  <si>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</si>
  <si>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</si>
  <si>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</si>
  <si>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</si>
  <si>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</si>
  <si>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</si>
  <si>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</si>
  <si>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</si>
  <si>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</si>
  <si>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</si>
  <si>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</si>
  <si>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</si>
  <si>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</si>
  <si>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</si>
  <si>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</si>
  <si>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</si>
  <si>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</si>
  <si>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</si>
  <si>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</si>
  <si>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</si>
  <si>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</si>
  <si>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</si>
  <si>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</si>
  <si>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</si>
  <si>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</si>
  <si>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</si>
  <si>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</si>
  <si>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</si>
  <si>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</si>
  <si>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</si>
  <si>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</si>
  <si>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</si>
  <si>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</si>
  <si>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</si>
  <si>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</si>
  <si>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</si>
  <si>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</si>
  <si>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</si>
  <si>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</si>
  <si>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</si>
  <si>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</si>
  <si>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</si>
  <si>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</si>
  <si>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</si>
  <si>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</si>
  <si>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</si>
  <si>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</si>
  <si>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</si>
  <si>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</si>
  <si>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</si>
  <si>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</si>
  <si>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</si>
  <si>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</si>
  <si>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</si>
  <si>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</si>
  <si>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</si>
  <si>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</si>
  <si>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</si>
  <si>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</si>
  <si>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</si>
  <si>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</si>
  <si>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</si>
  <si>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</si>
  <si>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</si>
  <si>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</si>
  <si>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</si>
  <si>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</si>
  <si>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</si>
  <si>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</si>
  <si>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</si>
  <si>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</si>
  <si>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</si>
  <si>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</si>
  <si>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</si>
  <si>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</si>
  <si>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</si>
  <si>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</si>
  <si>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</si>
  <si>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</si>
  <si>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</si>
  <si>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</si>
  <si>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</si>
  <si>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</si>
  <si>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</si>
  <si>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</si>
  <si>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</si>
  <si>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</si>
  <si>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</si>
  <si>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</si>
  <si>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</si>
  <si>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</si>
  <si>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</si>
  <si>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</si>
  <si>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</si>
  <si>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</si>
  <si>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</si>
  <si>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</si>
  <si>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</si>
  <si>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</si>
  <si>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</si>
  <si>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</si>
  <si>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</si>
  <si>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</si>
  <si>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</si>
  <si>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</si>
  <si>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</si>
  <si>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</si>
  <si>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</si>
  <si>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</si>
  <si>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</si>
  <si>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</si>
  <si>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</si>
  <si>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</si>
  <si>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</si>
  <si>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</si>
  <si>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</si>
  <si>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</si>
  <si>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</si>
  <si>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</si>
  <si>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</si>
  <si>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</si>
  <si>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</si>
  <si>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</si>
  <si>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</si>
  <si>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</si>
  <si>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</si>
  <si>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</si>
  <si>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</si>
  <si>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</si>
  <si>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</si>
  <si>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</si>
  <si>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</si>
  <si>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</si>
  <si>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</si>
  <si>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</si>
  <si>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</si>
  <si>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</si>
  <si>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</si>
  <si>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</si>
  <si>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</si>
  <si>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</si>
  <si>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</si>
  <si>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</si>
  <si>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</si>
  <si>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</si>
  <si>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</si>
  <si>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</si>
  <si>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</si>
  <si>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</si>
  <si>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</si>
  <si>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</si>
  <si>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</si>
  <si>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</si>
  <si>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</si>
  <si>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</si>
  <si>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</si>
  <si>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</si>
  <si>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</si>
  <si>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</si>
  <si>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</si>
  <si>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</si>
  <si>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</si>
  <si>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</si>
  <si>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</si>
  <si>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</si>
  <si>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</si>
  <si>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</si>
  <si>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</si>
  <si>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</si>
  <si>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</si>
  <si>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</si>
  <si>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</si>
  <si>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</si>
  <si>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</si>
  <si>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</si>
  <si>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</si>
  <si>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</si>
  <si>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</si>
  <si>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</si>
  <si>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</si>
  <si>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</si>
  <si>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</si>
  <si>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</si>
  <si>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</si>
  <si>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</si>
  <si>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</si>
  <si>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</si>
  <si>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</si>
  <si>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</si>
  <si>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</si>
  <si>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</si>
  <si>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</si>
  <si>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</si>
  <si>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</si>
  <si>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</si>
  <si>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</si>
  <si>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</si>
  <si>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</si>
  <si>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</si>
  <si>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</si>
  <si>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</si>
  <si>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</si>
  <si>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</si>
  <si>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</si>
  <si>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</si>
  <si>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</si>
  <si>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</si>
  <si>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</si>
  <si>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</si>
  <si>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</si>
  <si>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</si>
  <si>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</si>
  <si>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</si>
  <si>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</si>
  <si>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</si>
  <si>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</si>
  <si>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</si>
  <si>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</si>
  <si>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</si>
  <si>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</si>
  <si>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</si>
  <si>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</si>
  <si>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</si>
  <si>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</si>
  <si>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</si>
  <si>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</si>
  <si>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</si>
  <si>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</si>
  <si>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</si>
  <si>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</si>
  <si>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</si>
  <si>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</si>
  <si>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</si>
  <si>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</si>
  <si>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</si>
  <si>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</si>
  <si>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</si>
  <si>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</si>
  <si>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</si>
  <si>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</si>
  <si>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</si>
  <si>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</si>
  <si>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</si>
  <si>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</si>
  <si>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</si>
  <si>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</si>
  <si>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</si>
  <si>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</si>
  <si>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</si>
  <si>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</si>
  <si>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</si>
  <si>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</si>
  <si>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</si>
  <si>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</si>
  <si>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</si>
  <si>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</si>
  <si>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</si>
  <si>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</si>
  <si>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</si>
  <si>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</si>
  <si>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</si>
  <si>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</si>
  <si>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</si>
  <si>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</si>
  <si>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</si>
  <si>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</si>
  <si>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</si>
  <si>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</si>
  <si>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</si>
  <si>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</si>
  <si>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</si>
  <si>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</si>
  <si>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</si>
  <si>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</si>
  <si>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</si>
  <si>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</si>
  <si>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</si>
  <si>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</si>
  <si>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</si>
  <si>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</si>
  <si>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</si>
  <si>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</si>
  <si>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</si>
  <si>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</si>
  <si>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</si>
  <si>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</si>
  <si>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</si>
  <si>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</si>
  <si>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</si>
  <si>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</si>
  <si>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</si>
  <si>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</si>
  <si>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</si>
  <si>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</si>
  <si>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</si>
  <si>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</si>
  <si>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</si>
  <si>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</si>
  <si>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</si>
  <si>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</si>
  <si>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</si>
  <si>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</si>
  <si>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</si>
  <si>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</si>
  <si>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</si>
  <si>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</si>
  <si>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</si>
  <si>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</si>
  <si>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</si>
  <si>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</si>
  <si>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</si>
  <si>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</si>
  <si>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</si>
  <si>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</si>
  <si>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</si>
  <si>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</si>
  <si>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</si>
  <si>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</si>
  <si>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</si>
  <si>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</si>
  <si>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</si>
  <si>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</si>
  <si>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</si>
  <si>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</si>
  <si>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</si>
  <si>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</si>
  <si>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</si>
  <si>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</si>
  <si>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</si>
  <si>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</si>
  <si>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</si>
  <si>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</si>
  <si>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</si>
  <si>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</si>
  <si>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</si>
  <si>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</si>
  <si>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</si>
  <si>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</si>
  <si>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</si>
  <si>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</si>
  <si>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</si>
  <si>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</si>
  <si>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</si>
  <si>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</si>
  <si>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</si>
  <si>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</si>
  <si>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</si>
  <si>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</si>
  <si>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</si>
  <si>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</si>
  <si>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</si>
  <si>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</si>
  <si>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</si>
  <si>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</si>
  <si>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</si>
  <si>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</si>
  <si>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</si>
  <si>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</si>
  <si>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</si>
  <si>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</si>
  <si>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</si>
  <si>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</si>
  <si>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</si>
  <si>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</si>
  <si>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</si>
  <si>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</si>
  <si>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</si>
  <si>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</si>
  <si>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</si>
  <si>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</si>
  <si>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</si>
  <si>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</si>
  <si>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</si>
  <si>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</si>
  <si>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</si>
  <si>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</si>
  <si>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</si>
  <si>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</si>
  <si>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</si>
  <si>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</si>
  <si>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</si>
  <si>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</si>
  <si>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</si>
  <si>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</si>
  <si>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</si>
  <si>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</si>
  <si>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</si>
  <si>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</si>
  <si>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</si>
  <si>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</si>
  <si>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</si>
  <si>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</si>
  <si>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</si>
  <si>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</si>
  <si>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</si>
  <si>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</si>
  <si>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</si>
  <si>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</si>
  <si>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</si>
  <si>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</si>
  <si>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</si>
  <si>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</si>
  <si>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</si>
  <si>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</si>
  <si>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</si>
  <si>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</si>
  <si>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</si>
  <si>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</si>
  <si>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</si>
  <si>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</si>
  <si>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</si>
  <si>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</si>
  <si>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</si>
  <si>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</si>
  <si>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</si>
  <si>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</si>
  <si>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</si>
  <si>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</si>
  <si>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</si>
  <si>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</si>
  <si>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</si>
  <si>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</si>
  <si>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</si>
  <si>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</si>
  <si>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</si>
  <si>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</si>
  <si>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</si>
  <si>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</si>
  <si>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</si>
  <si>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</si>
  <si>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</si>
  <si>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</si>
  <si>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</si>
  <si>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</si>
  <si>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</si>
  <si>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</si>
  <si>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</si>
  <si>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</si>
  <si>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</si>
  <si>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</si>
  <si>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</si>
  <si>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</si>
  <si>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</si>
  <si>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</si>
  <si>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</si>
  <si>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</si>
  <si>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</si>
  <si>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</si>
  <si>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</si>
  <si>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</si>
  <si>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</si>
  <si>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</si>
  <si>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</si>
  <si>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</si>
  <si>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</si>
  <si>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</si>
  <si>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</si>
  <si>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</si>
  <si>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</si>
  <si>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</si>
  <si>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</si>
  <si>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</si>
  <si>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</si>
  <si>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</si>
  <si>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</si>
  <si>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</si>
  <si>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</si>
  <si>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</si>
  <si>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</si>
  <si>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</si>
  <si>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</si>
  <si>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</si>
  <si>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</si>
  <si>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</si>
  <si>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</si>
  <si>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</si>
  <si>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</si>
  <si>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</si>
  <si>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</si>
  <si>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</si>
  <si>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</si>
  <si>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</si>
  <si>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</si>
  <si>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</si>
  <si>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</si>
  <si>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</si>
  <si>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</si>
  <si>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</si>
  <si>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</si>
  <si>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</si>
  <si>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</si>
  <si>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</si>
  <si>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</si>
  <si>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</si>
  <si>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</si>
  <si>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</si>
  <si>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</si>
  <si>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</si>
  <si>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</si>
  <si>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</si>
  <si>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</si>
  <si>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</si>
  <si>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</si>
  <si>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</si>
  <si>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</si>
  <si>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</si>
  <si>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</si>
  <si>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</si>
  <si>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</si>
  <si>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</si>
  <si>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</si>
  <si>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</si>
  <si>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</si>
  <si>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</si>
  <si>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</si>
  <si>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</si>
  <si>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</si>
  <si>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</si>
  <si>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</si>
  <si>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</si>
  <si>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</si>
  <si>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</si>
  <si>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</si>
  <si>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</si>
  <si>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</si>
  <si>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</si>
  <si>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</si>
  <si>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</si>
  <si>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</si>
  <si>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</si>
  <si>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</si>
  <si>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</si>
  <si>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</si>
  <si>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</si>
  <si>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</si>
  <si>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</si>
  <si>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</si>
  <si>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</si>
  <si>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</si>
  <si>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</si>
  <si>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</si>
  <si>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</si>
  <si>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</si>
  <si>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</si>
  <si>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</si>
  <si>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</si>
  <si>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</si>
  <si>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</si>
  <si>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</si>
  <si>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</si>
  <si>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</si>
  <si>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</si>
  <si>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</si>
  <si>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</si>
  <si>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</si>
  <si>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</si>
  <si>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</si>
  <si>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</si>
  <si>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</si>
  <si>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</si>
  <si>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</si>
  <si>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</si>
  <si>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</si>
  <si>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</si>
  <si>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</si>
  <si>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</si>
  <si>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</si>
  <si>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</si>
  <si>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</si>
  <si>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</si>
  <si>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</si>
  <si>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</si>
  <si>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</si>
  <si>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</si>
  <si>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</si>
  <si>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</si>
  <si>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</si>
  <si>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</si>
  <si>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</si>
  <si>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</si>
  <si>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</si>
  <si>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</si>
  <si>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</si>
  <si>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</si>
  <si>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</si>
  <si>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</si>
  <si>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</si>
  <si>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</si>
  <si>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</si>
  <si>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</si>
  <si>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</si>
  <si>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</si>
  <si>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</si>
  <si>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</si>
  <si>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</si>
  <si>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</si>
  <si>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</si>
  <si>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</si>
  <si>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</si>
  <si>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</si>
  <si>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</si>
  <si>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</si>
  <si>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</si>
  <si>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</si>
  <si>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</si>
  <si>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</si>
  <si>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</si>
  <si>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</si>
  <si>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</si>
  <si>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</si>
  <si>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</si>
  <si>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</si>
  <si>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</si>
  <si>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</si>
  <si>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</si>
  <si>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</si>
  <si>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</si>
  <si>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</si>
  <si>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</si>
  <si>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</si>
  <si>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</si>
  <si>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</si>
  <si>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</si>
  <si>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</si>
  <si>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</si>
  <si>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</si>
  <si>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</si>
  <si>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</si>
  <si>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</si>
  <si>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</si>
  <si>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</si>
  <si>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</si>
  <si>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</si>
  <si>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</si>
  <si>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</si>
  <si>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</si>
  <si>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</si>
  <si>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</si>
  <si>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</si>
  <si>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</si>
  <si>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</si>
  <si>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</si>
  <si>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</si>
  <si>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</si>
  <si>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</si>
  <si>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</si>
  <si>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</si>
  <si>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</si>
  <si>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</si>
  <si>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</si>
  <si>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</si>
  <si>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</si>
  <si>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</si>
  <si>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</si>
  <si>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</si>
  <si>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</si>
  <si>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</si>
  <si>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</si>
  <si>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</si>
  <si>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</si>
  <si>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</si>
  <si>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</si>
  <si>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</si>
  <si>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</si>
  <si>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</si>
  <si>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</si>
  <si>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</si>
  <si>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</si>
  <si>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</si>
  <si>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</si>
  <si>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</si>
  <si>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</si>
  <si>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</si>
  <si>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</si>
  <si>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</si>
  <si>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</si>
  <si>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</si>
  <si>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</si>
  <si>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</si>
  <si>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</si>
  <si>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</si>
  <si>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</si>
  <si>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</si>
  <si>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</si>
  <si>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</si>
  <si>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</si>
  <si>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</si>
  <si>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</si>
  <si>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</si>
  <si>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</si>
  <si>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</si>
  <si>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</si>
  <si>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</si>
  <si>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</si>
  <si>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</si>
  <si>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</si>
  <si>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</si>
  <si>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</si>
  <si>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</si>
  <si>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</si>
  <si>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</si>
  <si>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</si>
  <si>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</si>
  <si>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</si>
  <si>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</si>
  <si>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</si>
  <si>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</si>
  <si>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</si>
  <si>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</si>
  <si>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</si>
  <si>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</si>
  <si>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</si>
  <si>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</si>
  <si>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</si>
  <si>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</si>
  <si>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</si>
  <si>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</si>
  <si>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</si>
  <si>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</si>
  <si>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</si>
  <si>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</si>
  <si>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</si>
  <si>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</si>
  <si>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</si>
  <si>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</si>
  <si>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</si>
  <si>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</si>
  <si>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</si>
  <si>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</si>
  <si>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</si>
  <si>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</si>
  <si>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</si>
  <si>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</si>
  <si>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</si>
  <si>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</si>
  <si>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</si>
  <si>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</si>
  <si>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</si>
  <si>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</si>
  <si>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</si>
  <si>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</si>
  <si>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</si>
  <si>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</si>
  <si>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</si>
  <si>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</si>
  <si>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</si>
  <si>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</si>
  <si>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</si>
  <si>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</si>
  <si>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</si>
  <si>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</si>
  <si>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</si>
  <si>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</si>
  <si>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</si>
  <si>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</si>
  <si>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</si>
  <si>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</si>
  <si>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</si>
  <si>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</si>
  <si>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</si>
  <si>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</si>
  <si>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</si>
  <si>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</si>
  <si>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</si>
  <si>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</si>
  <si>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</si>
  <si>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</si>
  <si>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</si>
  <si>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</si>
  <si>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</si>
  <si>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</si>
  <si>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</si>
  <si>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</si>
  <si>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</si>
  <si>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</si>
  <si>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</si>
  <si>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</si>
  <si>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</si>
  <si>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</si>
  <si>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</si>
  <si>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</si>
  <si>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</si>
  <si>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</si>
  <si>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</si>
  <si>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</si>
  <si>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</si>
  <si>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</si>
  <si>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</si>
  <si>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</si>
  <si>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</si>
  <si>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</si>
  <si>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</si>
  <si>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</si>
  <si>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</si>
  <si>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</si>
  <si>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</si>
  <si>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</si>
  <si>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</si>
  <si>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</si>
  <si>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</si>
  <si>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</si>
  <si>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</si>
  <si>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</si>
  <si>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</si>
  <si>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</si>
  <si>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</si>
  <si>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</si>
  <si>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</si>
  <si>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</si>
  <si>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</si>
  <si>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</si>
  <si>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</si>
  <si>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</si>
  <si>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</si>
  <si>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</si>
  <si>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</si>
  <si>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</si>
  <si>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</si>
  <si>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</si>
  <si>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</si>
  <si>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</si>
  <si>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</si>
  <si>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</si>
  <si>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</si>
  <si>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</si>
  <si>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</si>
  <si>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</si>
  <si>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</si>
  <si>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</si>
  <si>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</si>
  <si>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</si>
  <si>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</si>
  <si>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</si>
  <si>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</si>
  <si>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</si>
  <si>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</si>
  <si>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</si>
  <si>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</si>
  <si>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</si>
  <si>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</si>
  <si>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</si>
  <si>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</si>
  <si>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</si>
  <si>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</si>
  <si>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</si>
  <si>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</si>
  <si>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</si>
  <si>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</si>
  <si>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</si>
  <si>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</si>
  <si>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</si>
  <si>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</si>
  <si>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</si>
  <si>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</si>
  <si>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</si>
  <si>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</si>
  <si>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</si>
  <si>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</si>
  <si>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</si>
  <si>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</si>
  <si>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</si>
  <si>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</si>
  <si>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</si>
  <si>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</si>
  <si>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</si>
  <si>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</si>
  <si>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</si>
  <si>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</si>
  <si>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</si>
  <si>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</si>
  <si>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</si>
  <si>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</si>
  <si>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</si>
  <si>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</si>
  <si>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</si>
  <si>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</si>
  <si>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</si>
  <si>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</si>
  <si>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</si>
  <si>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</si>
  <si>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</si>
  <si>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</si>
  <si>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</si>
  <si>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</si>
  <si>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</si>
  <si>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</si>
  <si>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</si>
  <si>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</si>
  <si>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</si>
  <si>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</si>
  <si>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</si>
  <si>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</si>
  <si>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</si>
  <si>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</si>
  <si>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</si>
  <si>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</si>
  <si>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</si>
  <si>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</si>
  <si>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</si>
  <si>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</si>
  <si>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</si>
  <si>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</si>
  <si>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</si>
  <si>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</si>
  <si>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</si>
  <si>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</si>
  <si>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</si>
  <si>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</si>
  <si>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</si>
  <si>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</si>
  <si>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</si>
  <si>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</si>
  <si>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</si>
  <si>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</si>
  <si>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</si>
  <si>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</si>
  <si>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</si>
  <si>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</si>
  <si>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</si>
  <si>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</si>
  <si>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</si>
  <si>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</si>
  <si>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</si>
  <si>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</si>
  <si>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</si>
  <si>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</si>
  <si>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</si>
  <si>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</si>
  <si>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</si>
  <si>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</si>
  <si>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</si>
  <si>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</si>
  <si>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</si>
  <si>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</si>
  <si>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</si>
  <si>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</si>
  <si>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</si>
  <si>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</si>
  <si>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</si>
  <si>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</si>
  <si>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</si>
  <si>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</si>
  <si>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</si>
  <si>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</si>
  <si>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</si>
  <si>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</si>
  <si>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</si>
  <si>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</si>
  <si>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</si>
  <si>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</si>
  <si>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</si>
  <si>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</si>
  <si>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</si>
  <si>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</si>
  <si>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</si>
  <si>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</si>
  <si>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</si>
  <si>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</si>
  <si>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</si>
  <si>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</si>
  <si>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</si>
  <si>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</si>
  <si>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</si>
  <si>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</si>
  <si>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</si>
  <si>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</si>
  <si>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</si>
  <si>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</si>
  <si>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</si>
  <si>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</si>
  <si>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</si>
  <si>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</si>
  <si>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</si>
  <si>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</si>
  <si>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</si>
  <si>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</si>
  <si>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</si>
  <si>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</si>
  <si>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</si>
  <si>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</si>
  <si>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</si>
  <si>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</si>
  <si>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</si>
  <si>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</si>
  <si>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</si>
  <si>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</si>
  <si>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</si>
  <si>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</si>
  <si>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</si>
  <si>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</si>
  <si>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</si>
  <si>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</si>
  <si>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</si>
  <si>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</si>
  <si>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</si>
  <si>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</si>
  <si>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</si>
  <si>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</si>
  <si>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</si>
  <si>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</si>
  <si>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</si>
  <si>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</si>
  <si>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</si>
  <si>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</si>
  <si>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</si>
  <si>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</si>
  <si>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</si>
  <si>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</si>
  <si>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</si>
  <si>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</si>
  <si>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</si>
  <si>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</si>
  <si>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</si>
  <si>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</si>
  <si>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</si>
  <si>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</si>
  <si>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</si>
  <si>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</si>
  <si>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</si>
  <si>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</si>
  <si>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</si>
  <si>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</si>
  <si>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</si>
  <si>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</si>
  <si>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</si>
  <si>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</si>
  <si>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</si>
  <si>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</si>
  <si>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</si>
  <si>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</si>
  <si>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</si>
  <si>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</si>
  <si>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</si>
  <si>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</si>
  <si>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</si>
  <si>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</si>
  <si>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</si>
  <si>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</si>
  <si>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</si>
  <si>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</si>
  <si>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</si>
  <si>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</si>
  <si>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</si>
  <si>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</si>
  <si>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</si>
  <si>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</si>
  <si>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</si>
  <si>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</si>
  <si>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</si>
  <si>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</si>
  <si>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</si>
  <si>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</si>
  <si>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</si>
  <si>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</si>
  <si>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</si>
  <si>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</si>
  <si>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</si>
  <si>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</si>
  <si>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</si>
  <si>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</si>
  <si>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</si>
  <si>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</si>
  <si>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</si>
  <si>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</si>
  <si>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</si>
  <si>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</si>
  <si>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</si>
  <si>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</si>
  <si>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</si>
  <si>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</si>
  <si>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</si>
  <si>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</si>
  <si>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</si>
  <si>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</si>
  <si>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</si>
  <si>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</si>
  <si>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</si>
  <si>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</si>
  <si>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</si>
  <si>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</si>
  <si>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</si>
  <si>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</si>
  <si>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</si>
  <si>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</si>
  <si>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</si>
  <si>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</si>
  <si>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</si>
  <si>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</si>
  <si>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</si>
  <si>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</si>
  <si>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</si>
  <si>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</si>
  <si>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</si>
  <si>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</si>
  <si>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</si>
  <si>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</si>
  <si>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</si>
  <si>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</si>
  <si>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</si>
  <si>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</si>
  <si>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</si>
  <si>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</si>
  <si>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</si>
  <si>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</si>
  <si>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</si>
  <si>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</si>
  <si>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</si>
  <si>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</si>
  <si>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</si>
  <si>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</si>
  <si>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</si>
  <si>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</si>
  <si>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</si>
  <si>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</si>
  <si>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</si>
  <si>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</si>
  <si>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</si>
  <si>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</si>
  <si>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</si>
  <si>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</si>
  <si>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</si>
  <si>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</si>
  <si>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</si>
  <si>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</si>
  <si>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</si>
  <si>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</si>
  <si>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</si>
  <si>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</si>
  <si>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</si>
  <si>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</si>
  <si>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</si>
  <si>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</si>
  <si>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</si>
  <si>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</si>
  <si>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</si>
  <si>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</si>
  <si>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</si>
  <si>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</si>
  <si>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</si>
  <si>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</si>
  <si>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</si>
  <si>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</si>
  <si>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</si>
  <si>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</si>
  <si>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</si>
  <si>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</si>
  <si>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</si>
  <si>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</si>
  <si>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</si>
  <si>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</si>
  <si>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</si>
  <si>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</si>
  <si>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</si>
  <si>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</si>
  <si>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</si>
  <si>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</si>
  <si>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</si>
  <si>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</si>
  <si>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</si>
  <si>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</si>
  <si>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</si>
  <si>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</si>
  <si>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</si>
  <si>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</si>
  <si>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</si>
  <si>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</si>
  <si>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</si>
  <si>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</si>
  <si>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</si>
  <si>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</si>
  <si>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</si>
  <si>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</si>
  <si>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</si>
  <si>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</si>
  <si>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</si>
  <si>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</si>
  <si>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</si>
  <si>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</si>
  <si>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</si>
  <si>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</si>
  <si>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</si>
  <si>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</si>
  <si>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</si>
  <si>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</si>
  <si>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</si>
  <si>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</si>
  <si>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</si>
  <si>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</si>
  <si>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</si>
  <si>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</si>
  <si>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</si>
  <si>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</si>
  <si>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</si>
  <si>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</si>
  <si>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</si>
  <si>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</si>
  <si>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</si>
  <si>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</si>
  <si>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</si>
  <si>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</si>
  <si>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</si>
  <si>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</si>
  <si>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</si>
  <si>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</si>
  <si>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</si>
  <si>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</si>
  <si>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</si>
  <si>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</si>
  <si>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</si>
  <si>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</si>
  <si>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</si>
  <si>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</si>
  <si>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</si>
  <si>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</si>
  <si>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</si>
  <si>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</si>
  <si>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</si>
  <si>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</si>
  <si>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</si>
  <si>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</si>
  <si>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</si>
  <si>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</si>
  <si>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</si>
  <si>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</si>
  <si>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</si>
  <si>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</si>
  <si>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</si>
  <si>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</si>
  <si>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</si>
  <si>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</si>
  <si>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</si>
  <si>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</si>
  <si>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</si>
  <si>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</si>
  <si>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</si>
  <si>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</si>
  <si>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</si>
  <si>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</si>
  <si>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</si>
  <si>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</si>
  <si>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</si>
  <si>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</si>
  <si>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</si>
  <si>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</si>
  <si>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</si>
  <si>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</si>
  <si>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</si>
  <si>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</si>
  <si>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</si>
  <si>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</si>
  <si>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</si>
  <si>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</si>
  <si>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</si>
  <si>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</si>
  <si>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</si>
  <si>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</si>
  <si>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</si>
  <si>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</si>
  <si>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</si>
  <si>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</si>
  <si>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</si>
  <si>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</si>
  <si>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</si>
  <si>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</si>
  <si>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</si>
  <si>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</si>
  <si>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</si>
  <si>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</si>
  <si>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</si>
  <si>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</si>
  <si>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</si>
  <si>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</si>
  <si>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</si>
  <si>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</si>
  <si>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</si>
  <si>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</si>
  <si>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</si>
  <si>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</si>
  <si>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</si>
  <si>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</si>
  <si>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</si>
  <si>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</si>
  <si>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</si>
  <si>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</si>
  <si>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</si>
  <si>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</si>
  <si>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</si>
  <si>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</si>
  <si>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</si>
  <si>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</si>
  <si>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</si>
  <si>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</si>
  <si>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</si>
  <si>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</si>
  <si>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</si>
  <si>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</si>
  <si>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</si>
  <si>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</si>
  <si>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</si>
  <si>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</si>
  <si>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</si>
  <si>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</si>
  <si>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</si>
  <si>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</si>
  <si>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</si>
  <si>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</si>
  <si>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</si>
  <si>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</si>
  <si>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</si>
  <si>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</si>
  <si>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</si>
  <si>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</si>
  <si>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</si>
  <si>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</si>
  <si>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</si>
  <si>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</si>
  <si>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</si>
  <si>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</si>
  <si>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</si>
  <si>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</si>
  <si>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</si>
  <si>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</si>
  <si>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</si>
  <si>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</si>
  <si>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</si>
  <si>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</si>
  <si>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</si>
  <si>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</si>
  <si>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</si>
  <si>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</si>
  <si>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</si>
  <si>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</si>
  <si>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</si>
  <si>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</si>
  <si>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</si>
  <si>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</si>
  <si>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</si>
  <si>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</si>
  <si>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</si>
  <si>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</si>
  <si>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</si>
  <si>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</si>
  <si>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</si>
  <si>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</si>
  <si>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</si>
  <si>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</si>
  <si>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</si>
  <si>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</si>
  <si>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</si>
  <si>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</si>
  <si>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</si>
  <si>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</si>
  <si>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</si>
  <si>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</si>
  <si>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</si>
  <si>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</si>
  <si>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</si>
  <si>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</si>
  <si>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</si>
  <si>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</si>
  <si>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</si>
  <si>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</si>
  <si>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</si>
  <si>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</si>
  <si>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</si>
  <si>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</si>
  <si>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</si>
  <si>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</si>
  <si>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</si>
  <si>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</si>
  <si>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</si>
  <si>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</si>
  <si>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</si>
  <si>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</si>
  <si>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</si>
  <si>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</si>
  <si>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</si>
  <si>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</si>
  <si>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</si>
  <si>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</si>
  <si>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</si>
  <si>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</si>
  <si>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</si>
  <si>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</si>
  <si>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</si>
  <si>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</si>
  <si>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</si>
  <si>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</si>
  <si>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</si>
  <si>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</si>
  <si>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</si>
  <si>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</si>
  <si>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</si>
  <si>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</si>
  <si>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</si>
  <si>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</si>
  <si>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</si>
  <si>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</si>
  <si>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</si>
  <si>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</si>
  <si>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</si>
  <si>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</si>
  <si>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</si>
  <si>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</si>
  <si>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</si>
  <si>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</si>
  <si>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</si>
  <si>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</si>
  <si>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</si>
  <si>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</si>
  <si>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</si>
  <si>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</si>
  <si>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</si>
  <si>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</si>
  <si>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</si>
  <si>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</si>
  <si>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</si>
  <si>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</si>
  <si>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</si>
  <si>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</si>
  <si>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</si>
  <si>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</si>
  <si>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</si>
  <si>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</si>
  <si>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</si>
  <si>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</si>
  <si>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</si>
  <si>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</si>
  <si>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</si>
  <si>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</si>
  <si>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</si>
  <si>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</si>
  <si>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</si>
  <si>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</si>
  <si>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</si>
  <si>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</si>
  <si>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</si>
  <si>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</si>
  <si>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</si>
  <si>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</si>
  <si>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</si>
  <si>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</si>
  <si>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</si>
  <si>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</si>
  <si>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</si>
  <si>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</si>
  <si>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</si>
  <si>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</si>
  <si>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</si>
  <si>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</si>
  <si>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</si>
  <si>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</si>
  <si>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</si>
  <si>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</si>
  <si>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</si>
  <si>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</si>
  <si>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</si>
  <si>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</si>
  <si>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</si>
  <si>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</si>
  <si>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</si>
  <si>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</si>
  <si>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</si>
  <si>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</si>
  <si>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</si>
  <si>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</si>
  <si>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</si>
  <si>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</si>
  <si>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</si>
  <si>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</si>
  <si>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</si>
  <si>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</si>
  <si>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</si>
  <si>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</si>
  <si>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</si>
  <si>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</si>
  <si>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</si>
  <si>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</si>
  <si>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</si>
  <si>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</si>
  <si>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</si>
  <si>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</si>
  <si>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</si>
  <si>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</si>
  <si>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</si>
  <si>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</si>
  <si>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</si>
  <si>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</si>
  <si>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</si>
  <si>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</si>
  <si>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</si>
  <si>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</si>
  <si>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</si>
  <si>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</si>
  <si>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</si>
  <si>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</si>
  <si>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</si>
  <si>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</si>
  <si>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</si>
  <si>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</si>
  <si>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</si>
  <si>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</si>
  <si>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</si>
  <si>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</si>
  <si>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</si>
  <si>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</si>
  <si>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</si>
  <si>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</si>
  <si>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</si>
  <si>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</si>
  <si>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</si>
  <si>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</si>
  <si>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</si>
  <si>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</si>
  <si>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</si>
  <si>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</si>
  <si>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</si>
  <si>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</si>
  <si>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</si>
  <si>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</si>
  <si>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</si>
  <si>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</si>
  <si>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</si>
  <si>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</si>
  <si>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</si>
  <si>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</si>
  <si>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</si>
  <si>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</si>
  <si>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</si>
  <si>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</si>
  <si>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</si>
  <si>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</si>
  <si>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</si>
  <si>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</si>
  <si>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</si>
  <si>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</si>
  <si>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</si>
  <si>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</si>
  <si>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</si>
  <si>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</si>
  <si>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</si>
  <si>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</si>
  <si>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</si>
  <si>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</si>
  <si>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</si>
  <si>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</si>
  <si>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</si>
  <si>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</si>
  <si>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</si>
  <si>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</si>
  <si>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</si>
  <si>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</si>
  <si>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</si>
  <si>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</si>
  <si>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</si>
  <si>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</si>
  <si>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</si>
  <si>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</si>
  <si>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</si>
  <si>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</si>
  <si>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</si>
  <si>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</si>
  <si>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</si>
  <si>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</si>
  <si>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</si>
  <si>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</si>
  <si>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</si>
  <si>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</si>
  <si>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</si>
  <si>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</si>
  <si>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</si>
  <si>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</si>
  <si>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</si>
  <si>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</si>
  <si>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</si>
  <si>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</si>
  <si>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</si>
  <si>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</si>
  <si>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</si>
  <si>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</si>
  <si>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</si>
  <si>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</si>
  <si>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</si>
  <si>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</si>
  <si>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</si>
  <si>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</si>
  <si>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</si>
  <si>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</si>
  <si>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</si>
  <si>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</si>
  <si>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</si>
  <si>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</si>
  <si>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</si>
  <si>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</si>
  <si>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</si>
  <si>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</si>
  <si>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</si>
  <si>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</si>
  <si>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</si>
  <si>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</si>
  <si>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</si>
  <si>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</si>
  <si>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</si>
  <si>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</si>
  <si>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</si>
  <si>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</si>
  <si>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</si>
  <si>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</si>
  <si>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</si>
  <si>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</si>
  <si>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</si>
  <si>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</si>
  <si>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</si>
  <si>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</si>
  <si>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</si>
  <si>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</si>
  <si>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</si>
  <si>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</si>
  <si>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</si>
  <si>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</si>
  <si>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</si>
  <si>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</si>
  <si>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</si>
  <si>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</si>
  <si>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</si>
  <si>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</si>
  <si>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</si>
  <si>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</si>
  <si>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</si>
  <si>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</si>
  <si>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</si>
  <si>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</si>
  <si>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</si>
  <si>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</si>
  <si>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</si>
  <si>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</si>
  <si>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</si>
  <si>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</si>
  <si>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</si>
  <si>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</si>
  <si>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</si>
  <si>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</si>
  <si>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</si>
  <si>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</si>
  <si>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</si>
  <si>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</si>
  <si>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</si>
  <si>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</si>
  <si>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</si>
  <si>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</si>
  <si>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</si>
  <si>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</si>
  <si>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</si>
  <si>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</si>
  <si>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</si>
  <si>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</si>
  <si>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</si>
  <si>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</si>
  <si>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</si>
  <si>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</si>
  <si>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</si>
  <si>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</si>
  <si>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</si>
  <si>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</si>
  <si>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</si>
  <si>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</si>
  <si>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</si>
  <si>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</si>
  <si>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</si>
  <si>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</si>
  <si>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</si>
  <si>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</si>
  <si>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</si>
  <si>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</si>
  <si>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</si>
  <si>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</si>
  <si>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</si>
  <si>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</si>
  <si>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</si>
  <si>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</si>
  <si>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</si>
  <si>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</si>
  <si>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</si>
  <si>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</si>
  <si>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</si>
  <si>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</si>
  <si>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</si>
  <si>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</si>
  <si>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</si>
  <si>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</si>
  <si>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</si>
  <si>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</si>
  <si>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</si>
  <si>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</si>
  <si>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</si>
  <si>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</si>
  <si>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</si>
  <si>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</si>
  <si>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</si>
  <si>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</si>
  <si>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</si>
  <si>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</si>
  <si>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</si>
  <si>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</si>
  <si>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</si>
  <si>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</si>
  <si>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</si>
  <si>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</si>
  <si>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</si>
  <si>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</si>
  <si>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</si>
  <si>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</si>
  <si>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</si>
  <si>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</si>
  <si>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</si>
  <si>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</si>
  <si>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</si>
  <si>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</si>
  <si>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</si>
  <si>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</si>
  <si>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</si>
  <si>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</si>
  <si>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</si>
  <si>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</si>
  <si>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</si>
  <si>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</si>
  <si>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</si>
  <si>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</si>
  <si>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</si>
  <si>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</si>
  <si>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</si>
  <si>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</si>
  <si>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</si>
  <si>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</si>
  <si>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</si>
  <si>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</si>
  <si>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</si>
  <si>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</si>
  <si>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</si>
  <si>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</si>
  <si>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</si>
  <si>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</si>
  <si>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</si>
  <si>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</si>
  <si>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</si>
  <si>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</si>
  <si>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</si>
  <si>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</si>
  <si>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</si>
  <si>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</si>
  <si>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</si>
  <si>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</si>
  <si>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</si>
  <si>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</si>
  <si>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</si>
  <si>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</si>
  <si>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</si>
  <si>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</si>
  <si>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</si>
  <si>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</si>
  <si>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</si>
  <si>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</si>
  <si>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</si>
  <si>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</si>
  <si>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</si>
  <si>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</si>
  <si>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</si>
  <si>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</si>
  <si>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</si>
  <si>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</si>
  <si>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</si>
  <si>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</si>
  <si>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</si>
  <si>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</si>
  <si>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</si>
  <si>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</si>
  <si>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</si>
  <si>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</si>
  <si>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</si>
  <si>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</si>
  <si>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</si>
  <si>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</si>
  <si>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</si>
  <si>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</si>
  <si>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</si>
  <si>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</si>
  <si>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</si>
  <si>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</si>
  <si>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</si>
  <si>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</si>
  <si>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</si>
  <si>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</si>
  <si>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</si>
  <si>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</si>
  <si>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</si>
  <si>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</si>
  <si>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</si>
  <si>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</si>
  <si>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</si>
  <si>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</si>
  <si>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</si>
  <si>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</si>
  <si>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</si>
  <si>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</si>
  <si>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</si>
  <si>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</si>
  <si>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</si>
  <si>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</si>
  <si>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</si>
  <si>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</si>
  <si>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</si>
  <si>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</si>
  <si>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</si>
  <si>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</si>
  <si>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</si>
  <si>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</si>
  <si>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</si>
  <si>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</si>
  <si>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</si>
  <si>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</si>
  <si>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</si>
  <si>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</si>
  <si>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</si>
  <si>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</si>
  <si>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</si>
  <si>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</si>
  <si>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</si>
  <si>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</si>
  <si>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</si>
  <si>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</si>
  <si>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</si>
  <si>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</si>
  <si>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</si>
  <si>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</si>
  <si>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</si>
  <si>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</si>
  <si>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</si>
  <si>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</si>
  <si>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</si>
  <si>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</si>
  <si>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</si>
  <si>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</si>
  <si>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</si>
  <si>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</si>
  <si>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</si>
  <si>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</si>
  <si>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</si>
  <si>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</si>
  <si>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</si>
  <si>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</si>
  <si>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</si>
  <si>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</si>
  <si>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</si>
  <si>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</si>
  <si>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</si>
  <si>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</si>
  <si>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</si>
  <si>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</si>
  <si>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</si>
  <si>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</si>
  <si>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</si>
  <si>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</si>
  <si>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</si>
  <si>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</si>
  <si>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</si>
  <si>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</si>
  <si>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</si>
  <si>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</si>
  <si>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</si>
  <si>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</si>
  <si>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</si>
  <si>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</si>
  <si>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</si>
  <si>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</si>
  <si>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</si>
  <si>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</si>
  <si>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</si>
  <si>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</si>
  <si>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</si>
  <si>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</si>
  <si>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</si>
  <si>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</si>
  <si>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</si>
  <si>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</si>
  <si>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</si>
  <si>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</si>
  <si>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</si>
  <si>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</si>
  <si>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</si>
  <si>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</si>
  <si>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</si>
  <si>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</si>
  <si>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</si>
  <si>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</si>
  <si>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</si>
  <si>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</si>
  <si>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</si>
  <si>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</si>
  <si>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</si>
  <si>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</si>
  <si>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</si>
  <si>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</si>
  <si>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</si>
  <si>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</si>
  <si>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</si>
  <si>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</si>
  <si>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</si>
  <si>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</si>
  <si>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</si>
  <si>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</si>
  <si>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</si>
  <si>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</si>
  <si>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</si>
  <si>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</si>
  <si>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</si>
  <si>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</si>
  <si>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</si>
  <si>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</si>
  <si>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</si>
  <si>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</si>
  <si>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</si>
  <si>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</si>
  <si>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</si>
  <si>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</si>
  <si>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</si>
  <si>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</si>
  <si>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</si>
  <si>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</si>
  <si>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</si>
  <si>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</si>
  <si>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</si>
  <si>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</si>
  <si>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</si>
  <si>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</si>
  <si>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</si>
  <si>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</si>
  <si>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</si>
  <si>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</si>
  <si>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</si>
  <si>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</si>
  <si>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</si>
  <si>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</si>
  <si>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</si>
  <si>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</si>
  <si>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</si>
  <si>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</si>
  <si>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</si>
  <si>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</si>
  <si>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</si>
  <si>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</si>
  <si>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</si>
  <si>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</si>
  <si>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</si>
  <si>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</si>
  <si>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</si>
  <si>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</si>
  <si>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</si>
  <si>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</si>
  <si>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</si>
  <si>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</si>
  <si>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</si>
  <si>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</si>
  <si>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</si>
  <si>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</si>
  <si>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</si>
  <si>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</si>
  <si>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</si>
  <si>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</si>
  <si>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</si>
  <si>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</si>
  <si>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</si>
  <si>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</si>
  <si>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</si>
  <si>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</si>
  <si>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</si>
  <si>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</si>
  <si>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</si>
  <si>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</si>
  <si>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</si>
  <si>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</si>
  <si>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</si>
  <si>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</si>
  <si>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</si>
  <si>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</si>
  <si>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</si>
  <si>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</si>
  <si>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</si>
  <si>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</si>
  <si>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</si>
  <si>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</si>
  <si>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</si>
  <si>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</si>
  <si>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</si>
  <si>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</si>
  <si>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</si>
  <si>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</si>
  <si>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</si>
  <si>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</si>
  <si>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</si>
  <si>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</si>
  <si>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</si>
  <si>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</si>
  <si>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</si>
  <si>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</si>
  <si>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</si>
  <si>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</si>
  <si>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</si>
  <si>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</si>
  <si>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</si>
  <si>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</si>
  <si>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</si>
  <si>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</si>
  <si>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</si>
  <si>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</si>
  <si>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</si>
  <si>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</si>
  <si>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</si>
  <si>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</si>
  <si>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</si>
  <si>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</si>
  <si>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</si>
  <si>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</si>
  <si>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</si>
  <si>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</si>
  <si>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</si>
  <si>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</si>
  <si>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</si>
  <si>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</si>
  <si>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</si>
  <si>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</si>
  <si>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</si>
  <si>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</si>
  <si>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</si>
  <si>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</si>
  <si>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</si>
  <si>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</si>
  <si>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</si>
  <si>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</si>
  <si>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</si>
  <si>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</si>
  <si>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</si>
  <si>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</si>
  <si>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</si>
  <si>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</si>
  <si>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</si>
  <si>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</si>
  <si>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</si>
  <si>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</si>
  <si>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</si>
  <si>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</si>
  <si>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</si>
  <si>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</si>
  <si>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</si>
  <si>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</si>
  <si>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</si>
  <si>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</si>
  <si>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</si>
  <si>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</si>
  <si>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</si>
  <si>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</si>
  <si>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</si>
  <si>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</si>
  <si>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</si>
  <si>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</si>
  <si>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</si>
  <si>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</si>
  <si>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</si>
  <si>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</si>
  <si>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</si>
  <si>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</si>
  <si>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</si>
  <si>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</si>
  <si>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</si>
  <si>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</si>
  <si>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</si>
  <si>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</si>
  <si>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</si>
  <si>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</si>
  <si>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</si>
  <si>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</si>
  <si>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</si>
  <si>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</si>
  <si>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</si>
  <si>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</si>
  <si>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</si>
  <si>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</si>
  <si>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</si>
  <si>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</si>
  <si>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</si>
  <si>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</si>
  <si>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</si>
  <si>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</si>
  <si>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</si>
  <si>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</si>
  <si>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</si>
  <si>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</si>
  <si>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</si>
  <si>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</si>
  <si>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</si>
  <si>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</si>
  <si>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</si>
  <si>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</si>
  <si>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</si>
  <si>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</si>
  <si>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</si>
  <si>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</si>
  <si>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</si>
  <si>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</si>
  <si>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</si>
  <si>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</si>
  <si>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</si>
  <si>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</si>
  <si>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</si>
  <si>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</si>
  <si>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</si>
  <si>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</si>
  <si>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</si>
  <si>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</si>
  <si>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</si>
  <si>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</si>
  <si>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</si>
  <si>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</si>
  <si>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</si>
  <si>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</si>
  <si>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</si>
  <si>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</si>
  <si>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</si>
  <si>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</si>
  <si>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</si>
  <si>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</si>
  <si>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</si>
  <si>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</si>
  <si>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</si>
  <si>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</si>
  <si>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</si>
  <si>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</si>
  <si>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</si>
  <si>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</si>
  <si>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</si>
  <si>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</si>
  <si>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</si>
  <si>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</si>
  <si>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</si>
  <si>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</si>
  <si>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</si>
  <si>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</si>
  <si>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</si>
  <si>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</si>
  <si>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</si>
  <si>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</si>
  <si>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</si>
  <si>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</si>
  <si>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</si>
  <si>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</si>
  <si>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</si>
  <si>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</si>
  <si>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</si>
  <si>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</si>
  <si>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</si>
  <si>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</si>
  <si>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</si>
  <si>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</si>
  <si>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</si>
  <si>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</si>
  <si>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</si>
  <si>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</si>
  <si>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</si>
  <si>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</si>
  <si>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</si>
  <si>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</si>
  <si>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</si>
  <si>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</si>
  <si>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</si>
  <si>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</si>
  <si>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</si>
  <si>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</si>
  <si>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</si>
  <si>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</si>
  <si>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</si>
  <si>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</si>
  <si>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</si>
  <si>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</si>
  <si>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</si>
  <si>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</si>
  <si>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</si>
  <si>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</si>
  <si>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</si>
  <si>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</si>
  <si>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</si>
  <si>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</si>
  <si>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</si>
  <si>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</si>
  <si>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</si>
  <si>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</si>
  <si>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</si>
  <si>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</si>
  <si>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</si>
  <si>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</si>
  <si>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</si>
  <si>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</si>
  <si>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</si>
  <si>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</si>
  <si>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</si>
  <si>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</si>
  <si>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</si>
  <si>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</si>
  <si>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</si>
  <si>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</si>
  <si>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</si>
  <si>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</si>
  <si>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</si>
  <si>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</si>
  <si>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</si>
  <si>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</si>
  <si>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</si>
  <si>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</si>
  <si>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</si>
  <si>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</si>
  <si>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</si>
  <si>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</si>
  <si>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</si>
  <si>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</si>
  <si>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</si>
  <si>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</si>
  <si>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</si>
  <si>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</si>
  <si>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</si>
  <si>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</si>
  <si>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</si>
  <si>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</si>
  <si>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</si>
  <si>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</si>
  <si>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</si>
  <si>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</si>
  <si>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</si>
  <si>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</si>
  <si>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</si>
  <si>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</si>
  <si>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</si>
  <si>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</si>
  <si>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</si>
  <si>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</si>
  <si>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</si>
  <si>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</si>
  <si>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</si>
  <si>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</si>
  <si>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</si>
  <si>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</si>
  <si>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</si>
  <si>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</si>
  <si>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</si>
  <si>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</si>
  <si>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</si>
  <si>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</si>
  <si>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</si>
  <si>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</si>
  <si>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</si>
  <si>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</si>
  <si>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</si>
  <si>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</si>
  <si>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</si>
  <si>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</si>
  <si>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</si>
  <si>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</si>
  <si>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</si>
  <si>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</si>
  <si>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</si>
  <si>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</si>
  <si>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</si>
  <si>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</si>
  <si>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</si>
  <si>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</si>
  <si>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</si>
  <si>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</si>
  <si>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</si>
  <si>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</si>
  <si>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</si>
  <si>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</si>
  <si>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</si>
  <si>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</si>
  <si>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</si>
  <si>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</si>
  <si>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</si>
  <si>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</si>
  <si>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</si>
  <si>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</si>
  <si>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</si>
  <si>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</si>
  <si>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</si>
  <si>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</si>
  <si>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</si>
  <si>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</si>
  <si>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</si>
  <si>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</si>
  <si>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</si>
  <si>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</si>
  <si>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</si>
  <si>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</si>
  <si>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</si>
  <si>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</si>
  <si>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</si>
  <si>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</si>
  <si>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</si>
  <si>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</si>
  <si>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</si>
  <si>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</si>
  <si>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</si>
  <si>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</si>
  <si>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</si>
  <si>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</si>
  <si>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</si>
  <si>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</si>
  <si>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</si>
  <si>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</si>
  <si>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</si>
  <si>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</si>
  <si>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</si>
  <si>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</si>
  <si>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</si>
  <si>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</si>
  <si>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</si>
  <si>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</si>
  <si>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</si>
  <si>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</si>
  <si>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</si>
  <si>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</si>
  <si>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</si>
  <si>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</si>
  <si>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</si>
  <si>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</si>
  <si>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</si>
  <si>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</si>
  <si>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</si>
  <si>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</si>
  <si>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</si>
  <si>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</si>
  <si>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</si>
  <si>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</si>
  <si>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</si>
  <si>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</si>
  <si>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</si>
  <si>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</si>
  <si>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</si>
  <si>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</si>
  <si>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</si>
  <si>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</si>
  <si>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</si>
  <si>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</si>
  <si>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</si>
  <si>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</si>
  <si>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</si>
  <si>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</si>
  <si>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</si>
  <si>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</si>
  <si>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</si>
  <si>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</si>
  <si>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</si>
  <si>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</si>
  <si>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</si>
  <si>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</si>
  <si>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</si>
  <si>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</si>
  <si>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</si>
  <si>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</si>
  <si>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</si>
  <si>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</si>
  <si>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</si>
  <si>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</si>
  <si>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</si>
  <si>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</si>
  <si>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</si>
  <si>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</si>
  <si>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</si>
  <si>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</si>
  <si>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</si>
  <si>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</si>
  <si>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</si>
  <si>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</si>
  <si>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</si>
  <si>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</si>
  <si>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</si>
  <si>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</si>
  <si>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</si>
  <si>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</si>
  <si>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</si>
  <si>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</si>
  <si>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</si>
  <si>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</si>
  <si>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</si>
  <si>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</si>
  <si>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</si>
  <si>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</si>
  <si>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</si>
  <si>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</si>
  <si>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</si>
  <si>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</si>
  <si>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</si>
  <si>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</si>
  <si>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</si>
  <si>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</si>
  <si>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</si>
  <si>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</si>
  <si>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</si>
  <si>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</si>
  <si>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</si>
  <si>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</si>
  <si>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</si>
  <si>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</si>
  <si>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</si>
  <si>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</si>
  <si>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</si>
  <si>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</si>
  <si>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</si>
  <si>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</si>
  <si>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</si>
  <si>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</si>
  <si>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</si>
  <si>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</si>
  <si>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</si>
  <si>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</si>
  <si>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</si>
  <si>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</si>
  <si>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</si>
  <si>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</si>
  <si>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</si>
  <si>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</si>
  <si>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</si>
  <si>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</si>
  <si>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</si>
  <si>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</si>
  <si>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</si>
  <si>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</si>
  <si>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</si>
  <si>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</si>
  <si>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</si>
  <si>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</si>
  <si>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</si>
  <si>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</si>
  <si>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</si>
  <si>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</si>
  <si>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</si>
  <si>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</si>
  <si>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</si>
  <si>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</si>
  <si>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</si>
  <si>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</si>
  <si>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</si>
  <si>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</si>
  <si>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</si>
  <si>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</si>
  <si>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</si>
  <si>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</si>
  <si>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</si>
  <si>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</si>
  <si>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</si>
  <si>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</si>
  <si>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</si>
  <si>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</si>
  <si>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</si>
  <si>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</si>
  <si>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</si>
  <si>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</si>
  <si>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</si>
  <si>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</si>
  <si>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</si>
  <si>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</si>
  <si>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</si>
  <si>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</si>
  <si>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</si>
  <si>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</si>
  <si>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</si>
  <si>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</si>
  <si>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</si>
  <si>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</si>
  <si>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</si>
  <si>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</si>
  <si>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</si>
  <si>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</si>
  <si>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</si>
  <si>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</si>
  <si>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</si>
  <si>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</si>
  <si>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</si>
  <si>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</si>
  <si>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</si>
  <si>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</si>
  <si>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</si>
  <si>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</si>
  <si>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</si>
  <si>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</si>
  <si>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</si>
  <si>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</si>
  <si>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</si>
  <si>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</si>
  <si>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</si>
  <si>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</si>
  <si>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</si>
  <si>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</si>
  <si>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</si>
  <si>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</si>
  <si>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</si>
  <si>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</si>
  <si>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</si>
  <si>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</si>
  <si>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</si>
  <si>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</si>
  <si>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</si>
  <si>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</si>
  <si>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</si>
  <si>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</si>
  <si>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</si>
  <si>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</si>
  <si>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</si>
  <si>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</si>
  <si>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</si>
  <si>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</si>
  <si>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</si>
  <si>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</si>
  <si>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</si>
  <si>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</si>
  <si>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</si>
  <si>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</si>
  <si>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</si>
  <si>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</si>
  <si>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</si>
  <si>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</si>
  <si>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</si>
  <si>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</si>
  <si>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</si>
  <si>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</si>
  <si>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</si>
  <si>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</si>
  <si>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</si>
  <si>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</si>
  <si>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</si>
  <si>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</si>
  <si>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</si>
  <si>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</si>
  <si>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</si>
  <si>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</si>
  <si>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</si>
  <si>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</si>
  <si>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</si>
  <si>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</si>
  <si>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</si>
  <si>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</si>
  <si>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</si>
  <si>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</si>
  <si>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</si>
  <si>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</si>
  <si>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</si>
  <si>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</si>
  <si>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</si>
  <si>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</si>
  <si>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</si>
  <si>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</si>
  <si>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</si>
  <si>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</si>
  <si>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</si>
  <si>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</si>
  <si>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</si>
  <si>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</si>
  <si>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</si>
  <si>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</si>
  <si>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</si>
  <si>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</si>
  <si>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</si>
  <si>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</si>
  <si>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</si>
  <si>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</si>
  <si>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</si>
  <si>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</si>
  <si>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</si>
  <si>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</si>
  <si>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</si>
  <si>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</si>
  <si>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</si>
  <si>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</si>
  <si>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</si>
  <si>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</si>
  <si>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</si>
  <si>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</si>
  <si>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</si>
  <si>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</si>
  <si>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</si>
  <si>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</si>
  <si>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</si>
  <si>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</si>
  <si>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</si>
  <si>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</si>
  <si>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</si>
  <si>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</si>
  <si>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</si>
  <si>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</si>
  <si>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</si>
  <si>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</si>
  <si>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</si>
  <si>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</si>
  <si>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</si>
  <si>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</si>
  <si>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</si>
  <si>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</si>
  <si>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</si>
  <si>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</si>
  <si>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</si>
  <si>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</si>
  <si>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</si>
  <si>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</si>
  <si>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</si>
  <si>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</si>
  <si>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</si>
  <si>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</si>
  <si>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</si>
  <si>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</si>
  <si>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</si>
  <si>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</si>
  <si>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</si>
  <si>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</si>
  <si>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</si>
  <si>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</si>
  <si>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</si>
  <si>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</si>
  <si>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</si>
  <si>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</si>
  <si>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</si>
  <si>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</si>
  <si>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</si>
  <si>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</si>
  <si>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</si>
  <si>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</si>
  <si>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</si>
  <si>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</si>
  <si>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</si>
  <si>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</si>
  <si>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</si>
  <si>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</si>
  <si>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</si>
  <si>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</si>
  <si>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</si>
  <si>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</si>
  <si>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</si>
  <si>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</si>
  <si>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</si>
  <si>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</si>
  <si>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</si>
  <si>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</si>
  <si>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</si>
  <si>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</si>
  <si>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</si>
  <si>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</si>
  <si>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</si>
  <si>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</si>
  <si>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</si>
  <si>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</si>
  <si>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</si>
  <si>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</si>
  <si>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</si>
  <si>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</si>
  <si>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</si>
  <si>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</si>
  <si>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</si>
  <si>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</si>
  <si>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</si>
  <si>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</si>
  <si>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</si>
  <si>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</si>
  <si>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</si>
  <si>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</si>
  <si>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</si>
  <si>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</si>
  <si>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</si>
  <si>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</si>
  <si>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</si>
  <si>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</si>
  <si>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</si>
  <si>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</si>
  <si>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</si>
  <si>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</si>
  <si>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</si>
  <si>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</si>
  <si>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</si>
  <si>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</si>
  <si>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</si>
  <si>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</si>
  <si>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</si>
  <si>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</si>
  <si>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</si>
  <si>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</si>
  <si>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</si>
  <si>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</si>
  <si>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</si>
  <si>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</si>
  <si>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</si>
  <si>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</si>
  <si>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</si>
  <si>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</si>
  <si>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</si>
  <si>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</si>
  <si>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</si>
  <si>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</si>
  <si>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</si>
  <si>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</si>
  <si>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</si>
  <si>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</si>
  <si>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</si>
  <si>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</si>
  <si>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</si>
  <si>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</si>
  <si>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</si>
  <si>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</si>
  <si>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</si>
  <si>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</si>
  <si>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</si>
  <si>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</si>
  <si>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</si>
  <si>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</si>
  <si>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</si>
  <si>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</si>
  <si>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</si>
  <si>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</si>
  <si>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</si>
  <si>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</si>
  <si>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</si>
  <si>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</si>
  <si>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</si>
  <si>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</si>
  <si>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</si>
  <si>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</si>
  <si>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</si>
  <si>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</si>
  <si>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</si>
  <si>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</si>
  <si>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</si>
  <si>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</si>
  <si>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</si>
  <si>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</si>
  <si>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</si>
  <si>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</si>
  <si>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</si>
  <si>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</si>
  <si>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</si>
  <si>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</si>
  <si>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</si>
  <si>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</si>
  <si>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</si>
  <si>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</si>
  <si>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</si>
  <si>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</si>
  <si>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</si>
  <si>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</si>
  <si>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</si>
  <si>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</si>
  <si>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</si>
  <si>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</si>
  <si>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</si>
  <si>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</si>
  <si>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</si>
  <si>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</si>
  <si>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</si>
  <si>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</si>
  <si>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</si>
  <si>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</si>
  <si>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</si>
  <si>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</si>
  <si>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</si>
  <si>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</si>
  <si>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</si>
  <si>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</si>
  <si>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</si>
  <si>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</si>
  <si>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</si>
  <si>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</si>
  <si>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</si>
  <si>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</si>
  <si>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</si>
  <si>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</si>
  <si>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</si>
  <si>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</si>
  <si>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</si>
  <si>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</si>
  <si>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</si>
  <si>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</si>
  <si>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</si>
  <si>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</si>
  <si>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</si>
  <si>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</si>
  <si>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</si>
  <si>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</si>
  <si>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</si>
  <si>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</si>
  <si>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</si>
  <si>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</si>
  <si>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</si>
  <si>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</si>
  <si>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</si>
  <si>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</si>
  <si>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</si>
  <si>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</si>
  <si>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</si>
  <si>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</si>
  <si>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</si>
  <si>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</si>
  <si>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</si>
  <si>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</si>
  <si>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</si>
  <si>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</si>
  <si>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</si>
  <si>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</si>
  <si>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</si>
  <si>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</si>
  <si>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</si>
  <si>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</si>
  <si>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</si>
  <si>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</si>
  <si>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</si>
  <si>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</si>
  <si>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</si>
  <si>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</si>
  <si>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</si>
  <si>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</si>
  <si>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</si>
  <si>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</si>
  <si>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</si>
  <si>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</si>
  <si>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</si>
  <si>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</si>
  <si>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</si>
  <si>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</si>
  <si>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</si>
  <si>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</si>
  <si>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</si>
  <si>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</si>
  <si>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</si>
  <si>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</si>
  <si>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</si>
  <si>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</si>
  <si>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</si>
  <si>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</si>
  <si>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</si>
  <si>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</si>
  <si>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</si>
  <si>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</si>
  <si>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</si>
  <si>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</si>
  <si>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</si>
  <si>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</si>
  <si>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</si>
  <si>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</si>
  <si>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</si>
  <si>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</si>
  <si>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</si>
  <si>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</si>
  <si>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</si>
  <si>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</si>
  <si>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</si>
  <si>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</si>
  <si>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</si>
  <si>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</si>
  <si>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</si>
  <si>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</si>
  <si>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</si>
  <si>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</si>
  <si>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</si>
  <si>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</si>
  <si>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</si>
  <si>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</si>
  <si>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</si>
  <si>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</si>
  <si>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</si>
  <si>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</si>
  <si>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</si>
  <si>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</si>
  <si>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</si>
  <si>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</si>
  <si>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</si>
  <si>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</si>
  <si>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</si>
  <si>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</si>
  <si>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</si>
  <si>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</si>
  <si>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</si>
  <si>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</si>
  <si>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</si>
  <si>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</si>
  <si>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</si>
  <si>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</si>
  <si>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</si>
  <si>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</si>
  <si>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</si>
  <si>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</si>
  <si>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</si>
  <si>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</si>
  <si>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</si>
  <si>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</si>
  <si>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</si>
  <si>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</si>
  <si>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</si>
  <si>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</si>
  <si>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</si>
  <si>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</si>
  <si>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</si>
  <si>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</si>
  <si>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</si>
  <si>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</si>
  <si>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</si>
  <si>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</si>
  <si>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</si>
  <si>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</si>
  <si>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</si>
  <si>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</si>
  <si>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</si>
  <si>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</si>
  <si>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</si>
  <si>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</si>
  <si>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</si>
  <si>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</si>
  <si>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</si>
  <si>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</si>
  <si>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</si>
  <si>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</si>
  <si>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</si>
  <si>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</si>
  <si>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</si>
  <si>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</si>
  <si>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</si>
  <si>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</si>
  <si>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</si>
  <si>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</si>
  <si>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</si>
  <si>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</si>
  <si>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</si>
  <si>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</si>
  <si>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</si>
  <si>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</si>
  <si>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</si>
  <si>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</si>
  <si>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</si>
  <si>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</si>
  <si>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</si>
  <si>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</si>
  <si>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</si>
  <si>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</si>
  <si>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</si>
  <si>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</si>
  <si>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</si>
  <si>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</si>
  <si>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</si>
  <si>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</si>
  <si>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</si>
  <si>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</si>
  <si>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</si>
  <si>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</si>
  <si>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</si>
  <si>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</si>
  <si>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</si>
  <si>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</si>
  <si>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</si>
  <si>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</si>
  <si>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</si>
  <si>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</si>
  <si>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</si>
  <si>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</si>
  <si>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</si>
  <si>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</si>
  <si>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</si>
  <si>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</si>
  <si>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</si>
  <si>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</si>
  <si>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</si>
  <si>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</si>
  <si>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</si>
  <si>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</si>
  <si>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</si>
  <si>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</si>
  <si>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</si>
  <si>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</si>
  <si>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</si>
  <si>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</si>
  <si>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</si>
  <si>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</si>
  <si>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</si>
  <si>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</si>
  <si>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</si>
  <si>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</si>
  <si>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</si>
  <si>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</si>
  <si>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</si>
  <si>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</si>
  <si>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</si>
  <si>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</si>
  <si>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</si>
  <si>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</si>
  <si>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</si>
  <si>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</si>
  <si>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</si>
  <si>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</si>
  <si>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</si>
  <si>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</si>
  <si>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</si>
  <si>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</si>
  <si>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</si>
  <si>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</si>
  <si>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</si>
  <si>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</si>
  <si>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</si>
  <si>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</si>
  <si>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</si>
  <si>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</si>
  <si>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</si>
  <si>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</si>
  <si>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</si>
  <si>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</si>
  <si>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</si>
  <si>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</si>
  <si>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</si>
  <si>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</si>
  <si>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</si>
  <si>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</si>
  <si>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</si>
  <si>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</si>
  <si>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</si>
  <si>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</si>
  <si>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</si>
  <si>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</si>
  <si>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</si>
  <si>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</si>
  <si>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</si>
  <si>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</si>
  <si>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</si>
  <si>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</si>
  <si>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</si>
  <si>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</si>
  <si>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</si>
  <si>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</si>
  <si>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</si>
  <si>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</si>
  <si>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</si>
  <si>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</si>
  <si>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</si>
  <si>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</si>
  <si>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</si>
  <si>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</si>
  <si>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</si>
  <si>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</si>
  <si>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</si>
  <si>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</si>
  <si>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</si>
  <si>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</si>
  <si>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</si>
  <si>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</si>
  <si>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</si>
  <si>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</si>
  <si>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</si>
  <si>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</si>
  <si>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</si>
  <si>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</si>
  <si>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</si>
  <si>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</si>
  <si>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</si>
  <si>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</si>
  <si>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</si>
  <si>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</si>
  <si>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</si>
  <si>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</si>
  <si>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</si>
  <si>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</si>
  <si>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</si>
  <si>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</si>
  <si>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</si>
  <si>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</si>
  <si>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</si>
  <si>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</si>
  <si>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</si>
  <si>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</si>
  <si>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</si>
  <si>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</si>
  <si>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</si>
  <si>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</si>
  <si>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</si>
  <si>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</si>
  <si>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</si>
  <si>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</si>
  <si>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</si>
  <si>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</si>
  <si>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</si>
  <si>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</si>
  <si>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</si>
  <si>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</si>
  <si>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</si>
  <si>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</si>
  <si>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</si>
  <si>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</si>
  <si>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</si>
  <si>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</si>
  <si>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</si>
  <si>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</si>
  <si>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</si>
  <si>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</si>
  <si>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</si>
  <si>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</si>
  <si>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</si>
  <si>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</si>
  <si>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</si>
  <si>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</si>
  <si>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</si>
  <si>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</si>
  <si>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</si>
  <si>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</si>
  <si>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</si>
  <si>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</si>
  <si>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</si>
  <si>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</si>
  <si>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</si>
  <si>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</si>
  <si>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</si>
  <si>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</si>
  <si>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</si>
  <si>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</si>
  <si>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</si>
  <si>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</si>
  <si>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</si>
  <si>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</si>
  <si>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</si>
  <si>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</si>
  <si>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</si>
  <si>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</si>
  <si>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</si>
  <si>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</si>
  <si>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</si>
  <si>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</si>
  <si>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</si>
  <si>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</si>
  <si>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</si>
  <si>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</si>
  <si>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</si>
  <si>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</si>
  <si>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</si>
  <si>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</si>
  <si>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</si>
  <si>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</si>
  <si>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</si>
  <si>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</si>
  <si>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</si>
  <si>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</si>
  <si>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</si>
  <si>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</si>
  <si>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</si>
  <si>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</si>
  <si>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</si>
  <si>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</si>
  <si>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</si>
  <si>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</si>
  <si>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</si>
  <si>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</si>
  <si>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</si>
  <si>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</si>
  <si>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</si>
  <si>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</si>
  <si>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</si>
  <si>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</si>
  <si>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</si>
  <si>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</si>
  <si>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</si>
  <si>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</si>
  <si>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</si>
  <si>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</si>
  <si>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</si>
  <si>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</si>
  <si>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</si>
  <si>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</si>
  <si>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</si>
  <si>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</si>
  <si>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</si>
  <si>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</si>
  <si>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</si>
  <si>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</si>
  <si>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</si>
  <si>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</si>
  <si>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</si>
  <si>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</si>
  <si>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</si>
  <si>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</si>
  <si>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</si>
  <si>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</si>
  <si>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</si>
  <si>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</si>
  <si>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</si>
  <si>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</si>
  <si>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</si>
  <si>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</si>
  <si>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</si>
  <si>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</si>
  <si>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</si>
  <si>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</si>
  <si>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</si>
  <si>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</si>
  <si>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</si>
  <si>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</si>
  <si>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</si>
  <si>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</si>
  <si>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</si>
  <si>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</si>
  <si>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</si>
  <si>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</si>
  <si>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</si>
  <si>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</si>
  <si>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</si>
  <si>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</si>
  <si>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</si>
  <si>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</si>
  <si>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</si>
  <si>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</si>
  <si>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</si>
  <si>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</si>
  <si>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</si>
  <si>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</si>
  <si>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</si>
  <si>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</si>
  <si>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</si>
  <si>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</si>
  <si>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</si>
  <si>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</si>
  <si>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</si>
  <si>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</si>
  <si>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</si>
  <si>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</si>
  <si>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</si>
  <si>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</si>
  <si>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</si>
  <si>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</si>
  <si>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</si>
  <si>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</si>
  <si>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</si>
  <si>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</si>
  <si>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</si>
  <si>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</si>
  <si>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</si>
  <si>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</si>
  <si>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</si>
  <si>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</si>
  <si>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</si>
  <si>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</si>
  <si>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</si>
  <si>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</si>
  <si>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</si>
  <si>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</si>
  <si>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</si>
  <si>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</si>
  <si>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</si>
  <si>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</si>
  <si>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</si>
  <si>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</si>
  <si>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</si>
  <si>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</si>
  <si>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</si>
  <si>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</si>
  <si>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</si>
  <si>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</si>
  <si>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</si>
  <si>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</si>
  <si>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</si>
  <si>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</si>
  <si>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</si>
  <si>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</si>
  <si>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</si>
  <si>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</si>
  <si>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</si>
  <si>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</si>
  <si>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</si>
  <si>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</si>
  <si>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</si>
  <si>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</si>
  <si>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</si>
  <si>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</si>
  <si>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</si>
  <si>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</si>
  <si>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</si>
  <si>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</si>
  <si>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</si>
  <si>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</si>
  <si>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</si>
  <si>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</si>
  <si>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</si>
  <si>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</si>
  <si>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</si>
  <si>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</si>
  <si>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</si>
  <si>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</si>
  <si>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</si>
  <si>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</si>
  <si>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</si>
  <si>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</si>
  <si>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</si>
  <si>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</si>
  <si>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</si>
  <si>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</si>
  <si>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</si>
  <si>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</si>
  <si>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</si>
  <si>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</si>
  <si>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</si>
  <si>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</si>
  <si>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</si>
  <si>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</si>
  <si>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</si>
  <si>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</si>
  <si>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</si>
  <si>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</si>
  <si>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</si>
  <si>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</si>
  <si>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</si>
  <si>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</si>
  <si>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</si>
  <si>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</si>
  <si>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</si>
  <si>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</si>
  <si>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</si>
  <si>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</si>
  <si>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</si>
  <si>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</si>
  <si>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</si>
  <si>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</si>
  <si>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</si>
  <si>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</si>
  <si>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</si>
  <si>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</si>
  <si>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</si>
  <si>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</si>
  <si>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</si>
  <si>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</si>
  <si>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</si>
  <si>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</si>
  <si>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</si>
  <si>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</si>
  <si>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</si>
  <si>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</si>
  <si>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</si>
  <si>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</si>
  <si>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</si>
  <si>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</si>
  <si>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</si>
  <si>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</si>
  <si>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</si>
  <si>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</si>
  <si>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</si>
  <si>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</si>
  <si>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</si>
  <si>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</si>
  <si>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</si>
  <si>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</si>
  <si>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</si>
  <si>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</si>
  <si>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</si>
  <si>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</si>
  <si>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</si>
  <si>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</si>
  <si>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</si>
  <si>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</si>
  <si>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</si>
  <si>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</si>
  <si>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</si>
  <si>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</si>
  <si>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</si>
  <si>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</si>
  <si>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</si>
  <si>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</si>
  <si>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</si>
  <si>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</si>
  <si>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</si>
  <si>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</si>
  <si>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</si>
  <si>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</si>
  <si>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</si>
  <si>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</si>
  <si>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</si>
  <si>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</si>
  <si>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</si>
  <si>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</si>
  <si>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</si>
  <si>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</si>
  <si>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</si>
  <si>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</si>
  <si>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</si>
  <si>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</si>
  <si>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</si>
  <si>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</si>
  <si>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</si>
  <si>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</si>
  <si>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</si>
  <si>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</si>
  <si>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</si>
  <si>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</si>
  <si>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</si>
  <si>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</si>
  <si>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</si>
  <si>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</si>
  <si>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</si>
  <si>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</si>
  <si>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</si>
  <si>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</si>
  <si>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</si>
  <si>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</si>
  <si>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</si>
  <si>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</si>
  <si>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</si>
  <si>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</si>
  <si>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</si>
  <si>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</si>
  <si>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</si>
  <si>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</si>
  <si>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</si>
  <si>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</si>
  <si>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</si>
  <si>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</si>
  <si>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</si>
  <si>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</si>
  <si>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</si>
  <si>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</si>
  <si>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</si>
  <si>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</si>
  <si>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</si>
  <si>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</si>
  <si>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</si>
  <si>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</si>
  <si>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</si>
  <si>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</si>
  <si>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</si>
  <si>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</si>
  <si>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</si>
  <si>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</si>
  <si>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</si>
  <si>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</si>
  <si>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</si>
  <si>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</si>
  <si>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</si>
  <si>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</si>
  <si>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</si>
  <si>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</si>
  <si>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</si>
  <si>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</si>
  <si>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</si>
  <si>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</si>
  <si>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</si>
  <si>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</si>
  <si>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</si>
  <si>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</si>
  <si>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</si>
  <si>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</si>
  <si>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</si>
  <si>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</si>
  <si>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</si>
  <si>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</si>
  <si>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</si>
  <si>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</si>
  <si>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</si>
  <si>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</si>
  <si>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</si>
  <si>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</si>
  <si>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</si>
  <si>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</si>
  <si>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</si>
  <si>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</si>
  <si>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</si>
  <si>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</si>
  <si>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</si>
  <si>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</si>
  <si>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</si>
  <si>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</si>
  <si>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</si>
  <si>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</si>
  <si>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</si>
  <si>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</si>
  <si>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</si>
  <si>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</si>
  <si>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</si>
  <si>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</si>
  <si>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</si>
  <si>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</si>
  <si>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</si>
  <si>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</si>
  <si>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</si>
  <si>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</si>
  <si>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</si>
  <si>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</si>
  <si>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</si>
  <si>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</si>
  <si>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</si>
  <si>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</si>
  <si>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</si>
  <si>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</si>
  <si>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</si>
  <si>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</si>
  <si>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</si>
  <si>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</si>
  <si>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</si>
  <si>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</si>
  <si>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</si>
  <si>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</si>
  <si>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</si>
  <si>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</si>
  <si>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</si>
  <si>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</si>
  <si>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</si>
  <si>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</si>
  <si>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</si>
  <si>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</si>
  <si>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</si>
  <si>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</si>
  <si>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</si>
  <si>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</si>
  <si>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</si>
  <si>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</si>
  <si>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</si>
  <si>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</si>
  <si>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</si>
  <si>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</si>
  <si>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</si>
  <si>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</si>
  <si>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</si>
  <si>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</si>
  <si>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</si>
  <si>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</si>
  <si>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</si>
  <si>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</si>
  <si>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</si>
  <si>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</si>
  <si>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</si>
  <si>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</si>
  <si>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</si>
  <si>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</si>
  <si>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</si>
  <si>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</si>
  <si>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</si>
  <si>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</si>
  <si>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</si>
  <si>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</si>
  <si>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</si>
  <si>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</si>
  <si>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</si>
  <si>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</si>
  <si>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</si>
  <si>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</si>
  <si>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</si>
  <si>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</si>
  <si>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</si>
  <si>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</si>
  <si>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</si>
  <si>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</si>
  <si>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</si>
  <si>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</si>
  <si>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</si>
  <si>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</si>
  <si>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</si>
  <si>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</si>
  <si>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</si>
  <si>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</si>
  <si>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</si>
  <si>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</si>
  <si>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</si>
  <si>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</si>
  <si>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</si>
  <si>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</si>
  <si>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</si>
  <si>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</si>
  <si>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</si>
  <si>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</si>
  <si>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</si>
  <si>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</si>
  <si>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</si>
  <si>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</si>
  <si>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</si>
  <si>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</si>
  <si>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</si>
  <si>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</si>
  <si>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</si>
  <si>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</si>
  <si>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</si>
  <si>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</si>
  <si>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</si>
  <si>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</si>
  <si>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</si>
  <si>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</si>
  <si>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</si>
  <si>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</si>
  <si>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</si>
  <si>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</si>
  <si>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</si>
  <si>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</si>
  <si>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</si>
  <si>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</si>
  <si>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</si>
  <si>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</si>
  <si>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</si>
  <si>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</si>
  <si>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</si>
  <si>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</si>
  <si>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</si>
  <si>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</si>
  <si>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</si>
  <si>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</si>
  <si>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</si>
  <si>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</si>
  <si>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</si>
  <si>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</si>
  <si>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</si>
  <si>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</si>
  <si>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</si>
  <si>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</si>
  <si>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</si>
  <si>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</si>
  <si>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</si>
  <si>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</si>
  <si>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</si>
  <si>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</si>
  <si>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</si>
  <si>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</si>
  <si>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</si>
  <si>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</si>
  <si>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</si>
  <si>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</si>
  <si>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</si>
  <si>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</si>
  <si>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</si>
  <si>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</si>
  <si>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</si>
  <si>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</si>
  <si>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</si>
  <si>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</si>
  <si>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</si>
  <si>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</si>
  <si>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</si>
  <si>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</si>
  <si>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</si>
  <si>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</si>
  <si>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</si>
  <si>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</si>
  <si>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</si>
  <si>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</si>
  <si>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</si>
  <si>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</si>
  <si>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</si>
  <si>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</si>
  <si>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</si>
  <si>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</si>
  <si>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</si>
  <si>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</si>
  <si>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</si>
  <si>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</si>
  <si>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</si>
  <si>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</si>
  <si>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</si>
  <si>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</si>
  <si>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</si>
  <si>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</si>
  <si>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</si>
  <si>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</si>
  <si>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</si>
  <si>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</si>
  <si>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</si>
  <si>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</si>
  <si>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</si>
  <si>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</si>
  <si>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</si>
  <si>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</si>
  <si>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</si>
  <si>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</si>
  <si>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</si>
  <si>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</si>
  <si>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</si>
  <si>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</si>
  <si>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</si>
  <si>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</si>
  <si>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</si>
  <si>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</si>
  <si>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</si>
  <si>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</si>
  <si>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</si>
  <si>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</si>
  <si>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</si>
  <si>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</si>
  <si>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</si>
  <si>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</si>
  <si>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</si>
  <si>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</si>
  <si>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</si>
  <si>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</si>
  <si>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</si>
  <si>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</si>
  <si>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</si>
  <si>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</si>
  <si>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</si>
  <si>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</si>
  <si>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</si>
  <si>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</si>
  <si>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</si>
  <si>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</si>
  <si>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</si>
  <si>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</si>
  <si>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</si>
  <si>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</si>
  <si>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</si>
  <si>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</si>
  <si>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</si>
  <si>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</si>
  <si>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</si>
  <si>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</si>
  <si>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</si>
  <si>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</si>
  <si>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</si>
  <si>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</si>
  <si>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</si>
  <si>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</si>
  <si>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</si>
  <si>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</si>
  <si>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</si>
  <si>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</si>
  <si>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</si>
  <si>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</si>
  <si>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</si>
  <si>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</si>
  <si>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</si>
  <si>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</si>
  <si>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</si>
  <si>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</si>
  <si>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</si>
  <si>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</si>
  <si>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</si>
  <si>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</si>
  <si>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</si>
  <si>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</si>
  <si>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</si>
  <si>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</si>
  <si>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</si>
  <si>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</si>
  <si>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</si>
  <si>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</si>
  <si>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</si>
  <si>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</si>
  <si>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</si>
  <si>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</si>
  <si>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</si>
  <si>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</si>
  <si>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</si>
  <si>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</si>
  <si>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</si>
  <si>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</si>
  <si>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</si>
  <si>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</si>
  <si>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</si>
  <si>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</si>
  <si>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</si>
  <si>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</si>
  <si>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</si>
  <si>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</si>
  <si>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</si>
  <si>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</si>
  <si>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</si>
  <si>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</si>
  <si>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</si>
  <si>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</si>
  <si>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</si>
  <si>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</si>
  <si>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</si>
  <si>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</si>
  <si>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</si>
  <si>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</si>
  <si>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</si>
  <si>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</si>
  <si>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</si>
  <si>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</si>
  <si>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</si>
  <si>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</si>
  <si>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</si>
  <si>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</si>
  <si>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</si>
  <si>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</si>
  <si>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</si>
  <si>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</si>
  <si>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</si>
  <si>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</si>
  <si>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</si>
  <si>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</si>
  <si>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</si>
  <si>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</si>
  <si>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</si>
  <si>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</si>
  <si>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</si>
  <si>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</si>
  <si>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</si>
  <si>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</si>
  <si>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</si>
  <si>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</si>
  <si>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</si>
  <si>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</si>
  <si>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</si>
  <si>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</si>
  <si>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</si>
  <si>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</si>
  <si>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</si>
  <si>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</si>
  <si>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</si>
  <si>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</si>
  <si>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</si>
  <si>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</si>
  <si>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</si>
  <si>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</si>
  <si>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</si>
  <si>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</si>
  <si>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</si>
  <si>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</si>
  <si>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</si>
  <si>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</si>
  <si>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</si>
  <si>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</si>
  <si>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</si>
  <si>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</si>
  <si>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</si>
  <si>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</si>
  <si>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</si>
  <si>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</si>
  <si>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</si>
  <si>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</si>
  <si>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</si>
  <si>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</si>
  <si>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</si>
  <si>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</si>
  <si>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</si>
  <si>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</si>
  <si>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</si>
  <si>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</si>
  <si>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</si>
  <si>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</si>
  <si>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</si>
  <si>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</si>
  <si>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</si>
  <si>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</si>
  <si>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</si>
  <si>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</si>
  <si>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</si>
  <si>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</si>
  <si>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</si>
  <si>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</si>
  <si>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</si>
  <si>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</si>
  <si>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</si>
  <si>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</si>
  <si>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</si>
  <si>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</si>
  <si>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</si>
  <si>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</si>
  <si>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</si>
  <si>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</si>
  <si>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</si>
  <si>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</si>
  <si>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</si>
  <si>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</si>
  <si>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</si>
  <si>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</si>
  <si>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</si>
  <si>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</si>
  <si>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</si>
  <si>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</si>
  <si>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</si>
  <si>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</si>
  <si>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</si>
  <si>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</si>
  <si>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</si>
  <si>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</si>
  <si>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</si>
  <si>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</si>
  <si>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</si>
  <si>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</si>
  <si>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</si>
  <si>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</si>
  <si>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</si>
  <si>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</si>
  <si>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</si>
  <si>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</si>
  <si>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</si>
  <si>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</si>
  <si>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</si>
  <si>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</si>
  <si>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</si>
  <si>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</si>
  <si>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</si>
  <si>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</si>
  <si>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</si>
  <si>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</si>
  <si>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</si>
  <si>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</si>
  <si>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</si>
  <si>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</si>
  <si>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</si>
  <si>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</si>
  <si>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</si>
  <si>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</si>
  <si>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</si>
  <si>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</si>
  <si>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</si>
  <si>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</si>
  <si>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</si>
  <si>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</si>
  <si>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</si>
  <si>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</si>
  <si>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</si>
  <si>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</si>
  <si>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</si>
  <si>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</si>
  <si>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</si>
  <si>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</si>
  <si>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</si>
  <si>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</si>
  <si>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</si>
  <si>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</si>
  <si>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</si>
  <si>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</si>
  <si>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</si>
  <si>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</si>
  <si>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</si>
  <si>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</si>
  <si>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</si>
  <si>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</si>
  <si>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</si>
  <si>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</si>
  <si>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</si>
  <si>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</si>
  <si>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</si>
  <si>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</si>
  <si>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</si>
  <si>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</si>
  <si>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</si>
  <si>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</si>
  <si>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</si>
  <si>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</si>
  <si>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</si>
  <si>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</si>
  <si>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</si>
  <si>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</si>
  <si>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</si>
  <si>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</si>
  <si>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</si>
  <si>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</si>
  <si>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</si>
  <si>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</si>
  <si>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</si>
  <si>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</si>
  <si>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</si>
  <si>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</si>
  <si>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</si>
  <si>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</si>
  <si>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</si>
  <si>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</si>
  <si>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</si>
  <si>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</si>
  <si>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</si>
  <si>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</si>
  <si>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</si>
  <si>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</si>
  <si>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</si>
  <si>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</si>
  <si>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</si>
  <si>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</si>
  <si>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</si>
  <si>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</si>
  <si>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</si>
  <si>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</si>
  <si>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</si>
  <si>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</si>
  <si>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</si>
  <si>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</si>
  <si>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</si>
  <si>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</si>
  <si>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</si>
  <si>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</si>
  <si>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</si>
  <si>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</si>
  <si>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</si>
  <si>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</si>
  <si>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</si>
  <si>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</si>
  <si>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</si>
  <si>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</si>
  <si>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</si>
  <si>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</si>
  <si>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</si>
  <si>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</si>
  <si>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</si>
  <si>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</si>
  <si>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</si>
  <si>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</si>
  <si>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</si>
  <si>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</si>
  <si>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</si>
  <si>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</si>
  <si>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</si>
  <si>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</si>
  <si>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</si>
  <si>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</si>
  <si>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</si>
  <si>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</si>
  <si>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</si>
  <si>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</si>
  <si>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</si>
  <si>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</si>
  <si>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</si>
  <si>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</si>
  <si>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</si>
  <si>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</si>
  <si>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</si>
  <si>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</si>
  <si>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</si>
  <si>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</si>
  <si>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</si>
  <si>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</si>
  <si>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</si>
  <si>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</si>
  <si>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</si>
  <si>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</si>
  <si>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</si>
  <si>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</si>
  <si>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</si>
  <si>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</si>
  <si>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</si>
  <si>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</si>
  <si>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</si>
  <si>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</si>
  <si>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</si>
  <si>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</si>
  <si>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</si>
  <si>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</si>
  <si>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</si>
  <si>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</si>
  <si>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</si>
  <si>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</si>
  <si>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</si>
  <si>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</si>
  <si>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</si>
  <si>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</si>
  <si>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</si>
  <si>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</si>
  <si>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</si>
  <si>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</si>
  <si>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</si>
  <si>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</si>
  <si>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</si>
  <si>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</si>
  <si>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</si>
  <si>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</si>
  <si>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</si>
  <si>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</si>
  <si>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</si>
  <si>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</si>
  <si>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</si>
  <si>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</si>
  <si>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</si>
  <si>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</si>
  <si>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</si>
  <si>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</si>
  <si>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</si>
  <si>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</si>
  <si>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</si>
  <si>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</si>
  <si>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</si>
  <si>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</si>
  <si>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</si>
  <si>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</si>
  <si>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</si>
  <si>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</si>
  <si>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</si>
  <si>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</si>
  <si>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</si>
  <si>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</si>
  <si>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</si>
  <si>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</si>
  <si>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</si>
  <si>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</si>
  <si>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</si>
  <si>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</si>
  <si>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</si>
  <si>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</si>
  <si>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</si>
  <si>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</si>
  <si>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</si>
  <si>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</si>
  <si>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</si>
  <si>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</si>
  <si>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</si>
  <si>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</si>
  <si>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</si>
  <si>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</si>
  <si>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</si>
  <si>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</si>
  <si>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</si>
  <si>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</si>
  <si>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</si>
  <si>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</si>
  <si>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</si>
  <si>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</si>
  <si>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</si>
  <si>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</si>
  <si>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</si>
  <si>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</si>
  <si>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</si>
  <si>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</si>
  <si>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</si>
  <si>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</si>
  <si>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</si>
  <si>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</si>
  <si>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</si>
  <si>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</si>
  <si>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</si>
  <si>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</si>
  <si>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</si>
  <si>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</si>
  <si>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</si>
  <si>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</si>
  <si>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</si>
  <si>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</si>
  <si>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</si>
  <si>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</si>
  <si>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</si>
  <si>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</si>
  <si>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</si>
  <si>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</si>
  <si>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</si>
  <si>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</si>
  <si>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</si>
  <si>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</si>
  <si>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</si>
  <si>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</si>
  <si>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</si>
  <si>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</si>
  <si>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</si>
  <si>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</si>
  <si>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</si>
  <si>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</si>
  <si>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</si>
  <si>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</si>
  <si>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</si>
  <si>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</si>
  <si>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</si>
  <si>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</si>
  <si>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</si>
  <si>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</si>
  <si>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</si>
  <si>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</si>
  <si>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</si>
  <si>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</si>
  <si>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</si>
  <si>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</si>
  <si>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</si>
  <si>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</si>
  <si>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</si>
  <si>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</si>
  <si>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</si>
  <si>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</si>
  <si>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</si>
  <si>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</si>
  <si>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</si>
  <si>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</si>
  <si>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</si>
  <si>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</si>
  <si>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</si>
  <si>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</si>
  <si>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</si>
  <si>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</si>
  <si>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</si>
  <si>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</si>
  <si>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</si>
  <si>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</si>
  <si>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</si>
  <si>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</si>
  <si>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</si>
  <si>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</si>
  <si>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</si>
  <si>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</si>
  <si>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</si>
  <si>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</si>
  <si>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</si>
  <si>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</si>
  <si>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</si>
  <si>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</si>
  <si>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</si>
  <si>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</si>
  <si>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</si>
  <si>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</si>
  <si>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</si>
  <si>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</si>
  <si>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</si>
  <si>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</si>
  <si>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</si>
  <si>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</si>
  <si>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</si>
  <si>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</si>
  <si>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</si>
  <si>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</si>
  <si>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</si>
  <si>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</si>
  <si>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</si>
  <si>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</si>
  <si>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</si>
  <si>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</si>
  <si>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</si>
  <si>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</si>
  <si>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</si>
  <si>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</si>
  <si>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</si>
  <si>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</si>
  <si>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</si>
  <si>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</si>
  <si>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</si>
  <si>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</si>
  <si>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</si>
  <si>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</si>
  <si>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</si>
  <si>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</si>
  <si>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</si>
  <si>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</si>
  <si>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</si>
  <si>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</si>
  <si>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</si>
  <si>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</si>
  <si>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</si>
  <si>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</si>
  <si>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</si>
  <si>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</si>
  <si>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</si>
  <si>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</si>
  <si>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</si>
  <si>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</si>
  <si>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</si>
  <si>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</si>
  <si>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</si>
  <si>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</si>
  <si>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</si>
  <si>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</si>
  <si>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</si>
  <si>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</si>
  <si>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</si>
  <si>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</si>
  <si>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</si>
  <si>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</si>
  <si>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</si>
  <si>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</si>
  <si>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</si>
  <si>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</si>
  <si>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</si>
  <si>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</si>
  <si>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</si>
  <si>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</si>
  <si>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</si>
  <si>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</si>
  <si>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</si>
  <si>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</si>
  <si>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</si>
  <si>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</si>
  <si>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</si>
  <si>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</si>
  <si>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</si>
  <si>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</si>
  <si>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</si>
  <si>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</si>
  <si>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</si>
  <si>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</si>
  <si>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</si>
  <si>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</si>
  <si>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</si>
  <si>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</si>
  <si>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</si>
  <si>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</si>
  <si>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</si>
  <si>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</si>
  <si>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</si>
  <si>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</si>
  <si>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</si>
  <si>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</si>
  <si>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</si>
  <si>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</si>
  <si>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</si>
  <si>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</si>
  <si>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</si>
  <si>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</si>
  <si>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</si>
  <si>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</si>
  <si>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</si>
  <si>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</si>
  <si>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</si>
  <si>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</si>
  <si>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</si>
  <si>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</si>
  <si>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</si>
  <si>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</si>
  <si>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</si>
  <si>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</si>
  <si>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</si>
  <si>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</si>
  <si>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</si>
  <si>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</si>
  <si>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</si>
  <si>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</si>
  <si>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</si>
  <si>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</si>
  <si>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</si>
  <si>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</si>
  <si>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</si>
  <si>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</si>
  <si>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</si>
  <si>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</si>
  <si>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</si>
  <si>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</si>
  <si>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</si>
  <si>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</si>
  <si>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</si>
  <si>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</si>
  <si>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</si>
  <si>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</si>
  <si>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</si>
  <si>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</si>
  <si>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</si>
  <si>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</si>
  <si>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</si>
  <si>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</si>
  <si>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</si>
  <si>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</si>
  <si>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</si>
  <si>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</si>
  <si>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</si>
  <si>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</si>
  <si>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</si>
  <si>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</si>
  <si>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</si>
  <si>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</si>
  <si>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</si>
  <si>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</si>
  <si>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</si>
  <si>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</si>
  <si>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</si>
  <si>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</si>
  <si>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</si>
  <si>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</si>
  <si>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</si>
  <si>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</si>
  <si>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</si>
  <si>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</si>
  <si>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</si>
  <si>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</si>
  <si>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</si>
  <si>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</si>
  <si>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</si>
  <si>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</si>
  <si>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</si>
  <si>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</si>
  <si>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</si>
  <si>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</si>
  <si>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</si>
  <si>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</si>
  <si>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</si>
  <si>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</si>
  <si>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</si>
  <si>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</si>
  <si>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</si>
  <si>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</si>
  <si>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</si>
  <si>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</si>
  <si>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</si>
  <si>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</si>
  <si>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</si>
  <si>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</si>
  <si>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</si>
  <si>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</si>
  <si>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</si>
  <si>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</si>
  <si>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</si>
  <si>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</si>
  <si>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</si>
  <si>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</si>
  <si>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</si>
  <si>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</si>
  <si>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</si>
  <si>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</si>
  <si>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</si>
  <si>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</si>
  <si>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</si>
  <si>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</si>
  <si>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</si>
  <si>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</si>
  <si>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</si>
  <si>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</si>
  <si>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</si>
  <si>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</si>
  <si>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</si>
  <si>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</si>
  <si>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</si>
  <si>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</si>
  <si>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</si>
  <si>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</si>
  <si>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</si>
  <si>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</si>
  <si>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</si>
  <si>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</si>
  <si>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</si>
  <si>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</si>
  <si>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</si>
  <si>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</si>
  <si>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</si>
  <si>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</si>
  <si>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</si>
  <si>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</si>
  <si>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</si>
  <si>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</si>
  <si>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</si>
  <si>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</si>
  <si>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</si>
  <si>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</si>
  <si>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</si>
  <si>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</si>
  <si>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</si>
  <si>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</si>
  <si>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</si>
  <si>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</si>
  <si>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</si>
  <si>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</si>
  <si>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</si>
  <si>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</si>
  <si>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</si>
  <si>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</si>
  <si>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</si>
  <si>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</si>
  <si>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</si>
  <si>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</si>
  <si>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</si>
  <si>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</si>
  <si>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</si>
  <si>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</si>
  <si>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</si>
  <si>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</si>
  <si>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</si>
  <si>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</si>
  <si>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</si>
  <si>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</si>
  <si>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</si>
  <si>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</si>
  <si>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</si>
  <si>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</si>
  <si>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</si>
  <si>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</si>
  <si>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</si>
  <si>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</si>
  <si>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</si>
  <si>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</si>
  <si>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</si>
  <si>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</si>
  <si>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</si>
  <si>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</si>
  <si>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</si>
  <si>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</si>
  <si>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</si>
  <si>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</si>
  <si>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</si>
  <si>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</si>
  <si>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</si>
  <si>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</si>
  <si>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</si>
  <si>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</si>
  <si>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</si>
  <si>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</si>
  <si>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</si>
  <si>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</si>
  <si>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</si>
  <si>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</si>
  <si>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</si>
  <si>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</si>
  <si>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</si>
  <si>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</si>
  <si>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</si>
  <si>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</si>
  <si>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</si>
  <si>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</si>
  <si>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</si>
  <si>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</si>
  <si>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</si>
  <si>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</si>
  <si>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</si>
  <si>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</si>
  <si>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</si>
  <si>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</si>
  <si>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</si>
  <si>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</si>
  <si>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</si>
  <si>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</si>
  <si>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</si>
  <si>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</si>
  <si>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</si>
  <si>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</si>
  <si>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</si>
  <si>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</si>
  <si>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</si>
  <si>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</si>
  <si>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</si>
  <si>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</si>
  <si>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</si>
  <si>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</si>
  <si>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</si>
  <si>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</si>
  <si>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</si>
  <si>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</si>
  <si>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</si>
  <si>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</si>
  <si>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</si>
  <si>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</si>
  <si>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</si>
  <si>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</si>
  <si>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</si>
  <si>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</si>
  <si>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</si>
  <si>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</si>
  <si>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</si>
  <si>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</si>
  <si>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</si>
  <si>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</si>
  <si>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</si>
  <si>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</si>
  <si>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</si>
  <si>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</si>
  <si>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</si>
  <si>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</si>
  <si>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</si>
  <si>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</si>
  <si>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</si>
  <si>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</si>
  <si>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</si>
  <si>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</si>
  <si>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</si>
  <si>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</si>
  <si>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</si>
  <si>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</si>
  <si>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</si>
  <si>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</si>
  <si>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</si>
  <si>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</si>
  <si>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</si>
  <si>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</si>
  <si>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</si>
  <si>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</si>
  <si>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</si>
  <si>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</si>
  <si>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</si>
  <si>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</si>
  <si>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</si>
  <si>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</si>
  <si>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</si>
  <si>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</si>
  <si>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</si>
  <si>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</si>
  <si>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</si>
  <si>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</si>
  <si>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</si>
  <si>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</si>
  <si>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</si>
  <si>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</si>
  <si>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</si>
  <si>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</si>
  <si>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</si>
  <si>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</si>
  <si>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</si>
  <si>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</si>
  <si>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</si>
  <si>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</si>
  <si>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</si>
  <si>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</si>
  <si>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</si>
  <si>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</si>
  <si>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</si>
  <si>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</si>
  <si>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</si>
  <si>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</si>
  <si>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</si>
  <si>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</si>
  <si>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</si>
  <si>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</si>
  <si>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</si>
  <si>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</si>
  <si>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</si>
  <si>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</si>
  <si>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</si>
  <si>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</si>
  <si>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</si>
  <si>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</si>
  <si>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</si>
  <si>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</si>
  <si>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</si>
  <si>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</si>
  <si>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</si>
  <si>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</si>
  <si>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</si>
  <si>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</si>
  <si>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</si>
  <si>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</si>
  <si>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</si>
  <si>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</si>
  <si>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</si>
  <si>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</si>
  <si>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</si>
  <si>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</si>
  <si>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</si>
  <si>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</si>
  <si>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</si>
  <si>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</si>
  <si>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</si>
  <si>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</si>
  <si>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</si>
  <si>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</si>
  <si>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</si>
  <si>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</si>
  <si>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</si>
  <si>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</si>
  <si>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</si>
  <si>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</si>
  <si>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</si>
  <si>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</si>
  <si>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</si>
  <si>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</si>
  <si>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</si>
  <si>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</si>
  <si>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</si>
  <si>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</si>
  <si>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</si>
  <si>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</si>
  <si>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</si>
  <si>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</si>
  <si>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</si>
  <si>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</si>
  <si>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</si>
  <si>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</si>
  <si>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</si>
  <si>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</si>
  <si>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</si>
  <si>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</si>
  <si>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</si>
  <si>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</si>
  <si>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</si>
  <si>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</si>
  <si>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</si>
  <si>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</si>
  <si>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</si>
  <si>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</si>
  <si>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</si>
  <si>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</si>
  <si>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</si>
  <si>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</si>
  <si>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</si>
  <si>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</si>
  <si>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</si>
  <si>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</si>
  <si>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</si>
  <si>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</si>
  <si>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</si>
  <si>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</si>
  <si>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</si>
  <si>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</si>
  <si>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</si>
  <si>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</si>
  <si>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</si>
  <si>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</si>
  <si>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</si>
  <si>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</si>
  <si>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</si>
  <si>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</si>
  <si>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</si>
  <si>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</si>
  <si>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</si>
  <si>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</si>
  <si>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</si>
  <si>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</si>
  <si>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</si>
  <si>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</si>
  <si>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</si>
  <si>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</si>
  <si>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</si>
  <si>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</si>
  <si>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</si>
  <si>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</si>
  <si>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</si>
  <si>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</si>
  <si>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</si>
  <si>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</si>
  <si>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</si>
  <si>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</si>
  <si>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</si>
  <si>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</si>
  <si>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</si>
  <si>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</si>
  <si>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</si>
  <si>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</si>
  <si>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</si>
  <si>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</si>
  <si>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</si>
  <si>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</si>
  <si>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</si>
  <si>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</si>
  <si>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</si>
  <si>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</si>
  <si>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</si>
  <si>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</si>
  <si>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</si>
  <si>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</si>
  <si>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</si>
  <si>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</si>
  <si>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</si>
  <si>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</si>
  <si>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</si>
  <si>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</si>
  <si>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</si>
  <si>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</si>
  <si>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</si>
  <si>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</si>
  <si>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</si>
  <si>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</si>
  <si>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</si>
  <si>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</si>
  <si>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</si>
  <si>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</si>
  <si>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</si>
  <si>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</si>
  <si>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</si>
  <si>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</si>
  <si>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</si>
  <si>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</si>
  <si>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</si>
  <si>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</si>
  <si>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</si>
  <si>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</si>
  <si>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</si>
  <si>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</si>
  <si>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</si>
  <si>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</si>
  <si>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</si>
  <si>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</si>
  <si>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</si>
  <si>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</si>
  <si>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</si>
  <si>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</si>
  <si>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</si>
  <si>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</si>
  <si>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</si>
  <si>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</si>
  <si>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</si>
  <si>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</si>
  <si>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</si>
  <si>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</si>
  <si>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</si>
  <si>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</si>
  <si>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</si>
  <si>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</si>
  <si>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</si>
  <si>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</si>
  <si>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</si>
  <si>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</si>
  <si>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</si>
  <si>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</si>
  <si>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</si>
  <si>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</si>
  <si>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</si>
  <si>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</si>
  <si>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</si>
  <si>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</si>
  <si>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</si>
  <si>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</si>
  <si>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</si>
  <si>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</si>
  <si>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</si>
  <si>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</si>
  <si>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</si>
  <si>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</si>
  <si>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</si>
  <si>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</si>
  <si>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</si>
  <si>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</si>
  <si>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</si>
  <si>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</si>
  <si>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</si>
  <si>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</si>
  <si>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</si>
  <si>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</si>
  <si>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</si>
  <si>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</si>
  <si>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</si>
  <si>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</si>
  <si>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</si>
  <si>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</si>
  <si>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</si>
  <si>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</si>
  <si>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</si>
  <si>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</si>
  <si>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</si>
  <si>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</si>
  <si>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</si>
  <si>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</si>
  <si>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</si>
  <si>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</si>
  <si>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</si>
  <si>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</si>
  <si>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</si>
  <si>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</si>
  <si>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</si>
  <si>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</si>
  <si>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</si>
  <si>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</si>
  <si>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</si>
  <si>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</si>
  <si>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</si>
  <si>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</si>
  <si>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</si>
  <si>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</si>
  <si>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</si>
  <si>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</si>
  <si>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</si>
  <si>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</si>
  <si>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</si>
  <si>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</si>
  <si>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</si>
  <si>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</si>
  <si>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</si>
  <si>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</si>
  <si>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</si>
  <si>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</si>
  <si>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</si>
  <si>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</si>
  <si>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</si>
  <si>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</si>
  <si>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</si>
  <si>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</si>
  <si>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</si>
  <si>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</si>
  <si>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</si>
  <si>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</si>
  <si>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</si>
  <si>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</si>
  <si>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</si>
  <si>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</si>
  <si>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</si>
  <si>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</si>
  <si>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</si>
  <si>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</si>
  <si>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</si>
  <si>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</si>
  <si>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</si>
  <si>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</si>
  <si>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</si>
  <si>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</si>
  <si>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</si>
  <si>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</si>
  <si>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</si>
  <si>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</si>
  <si>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</si>
  <si>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</si>
  <si>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</si>
  <si>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</si>
  <si>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</si>
  <si>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</si>
  <si>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</si>
  <si>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</si>
  <si>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</si>
  <si>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</si>
  <si>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</si>
  <si>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</si>
  <si>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</si>
  <si>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</si>
  <si>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</si>
  <si>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</si>
  <si>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</si>
  <si>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</si>
  <si>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</si>
  <si>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</si>
  <si>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</si>
  <si>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</si>
  <si>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</si>
  <si>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</si>
  <si>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</si>
  <si>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</si>
  <si>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</si>
  <si>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</si>
  <si>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</si>
  <si>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</si>
  <si>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</si>
  <si>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</si>
  <si>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</si>
  <si>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</si>
  <si>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</si>
  <si>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</si>
  <si>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</si>
  <si>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</si>
  <si>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</si>
  <si>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</si>
  <si>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</si>
  <si>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</si>
  <si>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</si>
  <si>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</si>
  <si>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</si>
  <si>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</si>
  <si>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</si>
  <si>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</si>
  <si>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</si>
  <si>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</si>
  <si>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</si>
  <si>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</si>
  <si>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</si>
  <si>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</si>
  <si>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</si>
  <si>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</si>
  <si>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</si>
  <si>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</si>
  <si>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</si>
  <si>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</si>
  <si>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</si>
  <si>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</si>
  <si>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</si>
  <si>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</si>
  <si>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</si>
  <si>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</si>
  <si>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</si>
  <si>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</si>
  <si>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</si>
  <si>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</si>
  <si>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</si>
  <si>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</si>
  <si>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</si>
  <si>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</si>
  <si>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</si>
  <si>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</si>
  <si>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</si>
  <si>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</si>
  <si>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</si>
  <si>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</si>
  <si>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</si>
  <si>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</si>
  <si>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</si>
  <si>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</si>
  <si>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</si>
  <si>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</si>
  <si>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</si>
  <si>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</si>
  <si>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</si>
  <si>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</si>
  <si>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</si>
  <si>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</si>
  <si>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</si>
  <si>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</si>
  <si>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</si>
  <si>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</si>
  <si>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</si>
  <si>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</si>
  <si>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</si>
  <si>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</si>
  <si>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</si>
  <si>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</si>
  <si>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</si>
  <si>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</si>
  <si>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</si>
  <si>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</si>
  <si>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</si>
  <si>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</si>
  <si>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</si>
  <si>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</si>
  <si>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</si>
  <si>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</si>
  <si>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</si>
  <si>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</si>
  <si>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</si>
  <si>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</si>
  <si>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</si>
  <si>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</si>
  <si>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</si>
  <si>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</si>
  <si>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</si>
  <si>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</si>
  <si>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</si>
  <si>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</si>
  <si>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</si>
  <si>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</si>
  <si>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</si>
  <si>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</si>
  <si>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</si>
  <si>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</si>
  <si>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</si>
  <si>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</si>
  <si>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</si>
  <si>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</si>
  <si>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</si>
  <si>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</si>
  <si>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</si>
  <si>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</si>
  <si>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</si>
  <si>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</si>
  <si>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</si>
  <si>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</si>
  <si>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</si>
  <si>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</si>
  <si>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</si>
  <si>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</si>
  <si>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</si>
  <si>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</si>
  <si>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</si>
  <si>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</si>
  <si>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</si>
  <si>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</si>
  <si>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</si>
  <si>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</si>
  <si>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</si>
  <si>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</si>
  <si>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</si>
  <si>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</si>
  <si>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</si>
  <si>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</si>
  <si>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</si>
  <si>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</si>
  <si>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</si>
  <si>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</si>
  <si>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</si>
  <si>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</si>
  <si>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</si>
  <si>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</si>
  <si>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</si>
  <si>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</si>
  <si>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</si>
  <si>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</si>
  <si>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</si>
  <si>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</si>
  <si>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</si>
  <si>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</si>
  <si>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</si>
  <si>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</si>
  <si>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</si>
  <si>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</si>
  <si>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</si>
  <si>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</si>
  <si>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</si>
  <si>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</si>
  <si>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</si>
  <si>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</si>
  <si>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</si>
  <si>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</si>
  <si>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</si>
  <si>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</si>
  <si>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</si>
  <si>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</si>
  <si>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</si>
  <si>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</si>
  <si>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</si>
  <si>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</si>
  <si>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</si>
  <si>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</si>
  <si>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</si>
  <si>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</si>
  <si>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</si>
  <si>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</si>
  <si>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</si>
  <si>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</si>
  <si>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</si>
  <si>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</si>
  <si>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</si>
  <si>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</si>
  <si>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</si>
  <si>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</si>
  <si>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</si>
  <si>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</si>
  <si>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</si>
  <si>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</si>
  <si>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</si>
  <si>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</si>
  <si>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</si>
  <si>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</si>
  <si>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</si>
  <si>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</si>
  <si>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</si>
  <si>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</si>
  <si>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</si>
  <si>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</si>
  <si>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</si>
  <si>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</si>
  <si>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</si>
  <si>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</si>
  <si>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</si>
  <si>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</si>
  <si>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</si>
  <si>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</si>
  <si>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</si>
  <si>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</si>
  <si>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</si>
  <si>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</si>
  <si>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</si>
  <si>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</si>
  <si>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</si>
  <si>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</si>
  <si>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</si>
  <si>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</si>
  <si>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</si>
  <si>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</si>
  <si>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</si>
  <si>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</si>
  <si>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</si>
  <si>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</si>
  <si>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</si>
  <si>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</si>
  <si>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</si>
  <si>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</si>
  <si>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</si>
  <si>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</si>
  <si>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</si>
  <si>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</si>
  <si>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</si>
  <si>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</si>
  <si>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</si>
  <si>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</si>
  <si>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</si>
  <si>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</si>
  <si>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</si>
  <si>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</si>
  <si>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</si>
  <si>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</si>
  <si>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</si>
  <si>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</si>
  <si>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</si>
  <si>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</si>
  <si>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</si>
  <si>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</si>
  <si>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</si>
  <si>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</si>
  <si>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</si>
  <si>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</si>
  <si>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</si>
  <si>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</si>
  <si>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</si>
  <si>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</si>
  <si>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</si>
  <si>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</si>
  <si>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</si>
  <si>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</si>
  <si>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</si>
  <si>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</si>
  <si>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</si>
  <si>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</si>
  <si>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</si>
  <si>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</si>
  <si>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</si>
  <si>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</si>
  <si>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</si>
  <si>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</si>
  <si>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</si>
  <si>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</si>
  <si>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</si>
  <si>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</si>
  <si>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</si>
  <si>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</si>
  <si>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</si>
  <si>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</si>
  <si>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</si>
  <si>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</si>
  <si>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</si>
  <si>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</si>
  <si>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</si>
  <si>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</si>
  <si>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</si>
  <si>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</si>
  <si>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</si>
  <si>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</si>
  <si>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</si>
  <si>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</si>
  <si>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</si>
  <si>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</si>
  <si>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</si>
  <si>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</si>
  <si>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</si>
  <si>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</si>
  <si>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</si>
  <si>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</si>
  <si>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</si>
  <si>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</si>
  <si>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</si>
  <si>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</si>
  <si>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</si>
  <si>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</si>
  <si>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</si>
  <si>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</si>
  <si>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</si>
  <si>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</si>
  <si>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</si>
  <si>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</si>
  <si>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</si>
  <si>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</si>
  <si>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</si>
  <si>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</si>
  <si>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</si>
  <si>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</si>
  <si>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</si>
  <si>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</si>
  <si>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</si>
  <si>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</si>
  <si>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</si>
  <si>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</si>
  <si>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</si>
  <si>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</si>
  <si>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</si>
  <si>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</si>
  <si>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</si>
  <si>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</si>
  <si>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</si>
  <si>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</si>
  <si>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</si>
  <si>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</si>
  <si>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</si>
  <si>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</si>
  <si>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</si>
  <si>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</si>
  <si>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</si>
  <si>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</si>
  <si>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</si>
  <si>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</si>
  <si>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</si>
  <si>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</si>
  <si>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</si>
  <si>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</si>
  <si>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</si>
  <si>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</si>
  <si>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</si>
  <si>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</si>
  <si>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</si>
  <si>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</si>
  <si>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</si>
  <si>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</si>
  <si>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</si>
  <si>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</si>
  <si>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</si>
  <si>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</si>
  <si>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</si>
  <si>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</si>
  <si>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</si>
  <si>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</si>
  <si>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</si>
  <si>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</si>
  <si>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</si>
  <si>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</si>
  <si>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</si>
  <si>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</si>
  <si>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</si>
  <si>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</si>
  <si>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</si>
  <si>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</si>
  <si>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</si>
  <si>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</si>
  <si>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</si>
  <si>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</si>
  <si>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</si>
  <si>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</si>
  <si>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</si>
  <si>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</si>
  <si>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</si>
  <si>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</si>
  <si>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</si>
  <si>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</si>
  <si>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</si>
  <si>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</si>
  <si>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</si>
  <si>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</si>
  <si>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</si>
  <si>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</si>
  <si>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</si>
  <si>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</si>
  <si>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</si>
  <si>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</si>
  <si>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</si>
  <si>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</si>
  <si>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</si>
  <si>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</si>
  <si>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</si>
  <si>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</si>
  <si>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</si>
  <si>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</si>
  <si>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</si>
  <si>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</si>
  <si>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</si>
  <si>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</si>
  <si>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</si>
  <si>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</si>
  <si>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</si>
  <si>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</si>
  <si>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</si>
  <si>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</si>
  <si>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</si>
  <si>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</si>
  <si>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</si>
  <si>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</si>
  <si>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</si>
  <si>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</si>
  <si>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</si>
  <si>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</si>
  <si>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</si>
  <si>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</si>
  <si>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</si>
  <si>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</si>
  <si>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</si>
  <si>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</si>
  <si>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</si>
  <si>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</si>
  <si>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</si>
  <si>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</si>
  <si>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</si>
  <si>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</si>
  <si>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</si>
  <si>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</si>
  <si>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</si>
  <si>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</si>
  <si>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</si>
  <si>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</si>
  <si>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</si>
  <si>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</si>
  <si>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</si>
  <si>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</si>
  <si>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</si>
  <si>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</si>
  <si>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</si>
  <si>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</si>
  <si>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</si>
  <si>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</si>
  <si>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</si>
  <si>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</si>
  <si>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</si>
  <si>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</si>
  <si>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</si>
  <si>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</si>
  <si>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</si>
  <si>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</si>
  <si>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</si>
  <si>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</si>
  <si>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</si>
  <si>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</si>
  <si>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</si>
  <si>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</si>
  <si>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</si>
  <si>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</si>
  <si>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</si>
  <si>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</si>
  <si>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</si>
  <si>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</si>
  <si>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</si>
  <si>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</si>
  <si>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</si>
  <si>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</si>
  <si>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</si>
  <si>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</si>
  <si>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</si>
  <si>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</si>
  <si>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</si>
  <si>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</si>
  <si>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</si>
  <si>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</si>
  <si>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</si>
  <si>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</si>
  <si>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</si>
  <si>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</si>
  <si>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</si>
  <si>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</si>
  <si>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</si>
  <si>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</si>
  <si>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</si>
  <si>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</si>
  <si>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</si>
  <si>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</si>
  <si>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</si>
  <si>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</si>
  <si>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</si>
  <si>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</si>
  <si>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</si>
  <si>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</si>
  <si>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</si>
  <si>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</si>
  <si>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</si>
  <si>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</si>
  <si>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</si>
  <si>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</si>
  <si>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</si>
  <si>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</si>
  <si>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</si>
  <si>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</si>
  <si>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</si>
  <si>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</si>
  <si>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</si>
  <si>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</si>
  <si>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</si>
  <si>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</si>
  <si>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</si>
  <si>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</si>
  <si>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</si>
  <si>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</si>
  <si>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</si>
  <si>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</si>
  <si>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</si>
  <si>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</si>
  <si>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</si>
  <si>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</si>
  <si>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</si>
  <si>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</si>
  <si>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</si>
  <si>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</si>
  <si>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</si>
  <si>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</si>
  <si>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</si>
  <si>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</si>
  <si>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</si>
  <si>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</si>
  <si>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</si>
  <si>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</si>
  <si>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</si>
  <si>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</si>
  <si>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</si>
  <si>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</si>
  <si>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</si>
  <si>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</si>
  <si>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</si>
  <si>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</si>
  <si>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</si>
  <si>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</si>
  <si>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</si>
  <si>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</si>
  <si>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</si>
  <si>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</si>
  <si>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</si>
  <si>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</si>
  <si>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</si>
  <si>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</si>
  <si>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</si>
  <si>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</si>
  <si>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</si>
  <si>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</si>
  <si>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</si>
  <si>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</si>
  <si>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</si>
  <si>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</si>
  <si>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</si>
  <si>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</si>
  <si>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</si>
  <si>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</si>
  <si>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</si>
  <si>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</si>
  <si>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</si>
  <si>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</si>
  <si>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</si>
  <si>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</si>
  <si>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</si>
  <si>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</si>
  <si>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</si>
  <si>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</si>
  <si>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</si>
  <si>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</si>
  <si>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</si>
  <si>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</si>
  <si>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</si>
  <si>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</si>
  <si>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</si>
  <si>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</si>
  <si>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</si>
  <si>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</si>
  <si>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</si>
  <si>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</si>
  <si>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</si>
  <si>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</si>
  <si>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</si>
  <si>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</si>
  <si>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</si>
  <si>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</si>
  <si>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</si>
  <si>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</si>
  <si>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</si>
  <si>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</si>
  <si>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</si>
  <si>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</si>
  <si>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</si>
  <si>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</si>
  <si>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</si>
  <si>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</si>
  <si>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</si>
  <si>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</si>
  <si>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</si>
  <si>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</si>
  <si>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</si>
  <si>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</si>
  <si>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</si>
  <si>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</si>
  <si>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</si>
  <si>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</si>
  <si>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</si>
  <si>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</si>
  <si>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</si>
  <si>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</si>
  <si>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</si>
  <si>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</si>
  <si>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</si>
  <si>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</si>
  <si>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</si>
  <si>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</si>
  <si>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</si>
  <si>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</si>
  <si>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</si>
  <si>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</si>
  <si>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</si>
  <si>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</si>
  <si>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</si>
  <si>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</si>
  <si>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</si>
  <si>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</si>
  <si>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</si>
  <si>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</si>
  <si>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</si>
  <si>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</si>
  <si>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</si>
  <si>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</si>
  <si>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</si>
  <si>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</si>
  <si>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</si>
  <si>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</si>
  <si>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</si>
  <si>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</si>
  <si>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</si>
  <si>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</si>
  <si>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</si>
  <si>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</si>
  <si>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</si>
  <si>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</si>
  <si>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</si>
  <si>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</si>
  <si>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</si>
  <si>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</si>
  <si>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</si>
  <si>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</si>
  <si>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</si>
  <si>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</si>
  <si>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</si>
  <si>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</si>
  <si>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</si>
  <si>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</si>
  <si>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</si>
  <si>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</si>
  <si>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</si>
  <si>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</si>
  <si>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</si>
  <si>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</si>
  <si>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</si>
  <si>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</si>
  <si>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</si>
  <si>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</si>
  <si>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</si>
  <si>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</si>
  <si>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</si>
  <si>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</si>
  <si>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</si>
  <si>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</si>
  <si>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</si>
  <si>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</si>
  <si>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</si>
  <si>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</si>
  <si>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</si>
  <si>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</si>
  <si>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</si>
  <si>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</si>
  <si>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</si>
  <si>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</si>
  <si>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</si>
  <si>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</si>
  <si>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</si>
  <si>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</si>
  <si>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</si>
  <si>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</si>
  <si>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</si>
  <si>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</si>
  <si>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</si>
  <si>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</si>
  <si>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</si>
  <si>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</si>
  <si>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</si>
  <si>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</si>
  <si>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</si>
  <si>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</si>
  <si>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</si>
  <si>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</si>
  <si>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</si>
  <si>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</si>
  <si>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</si>
  <si>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</si>
  <si>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</si>
  <si>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</si>
  <si>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</si>
  <si>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</si>
  <si>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</si>
  <si>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</si>
  <si>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</si>
  <si>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</si>
  <si>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</si>
  <si>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</si>
  <si>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</si>
  <si>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</si>
  <si>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</si>
  <si>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</si>
  <si>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</si>
  <si>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</si>
  <si>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</si>
  <si>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</si>
  <si>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</si>
  <si>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</si>
  <si>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</si>
  <si>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</si>
  <si>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</si>
  <si>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</si>
  <si>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</si>
  <si>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</si>
  <si>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</si>
  <si>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</si>
  <si>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</si>
  <si>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</si>
  <si>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</si>
  <si>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</si>
  <si>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</si>
  <si>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</si>
  <si>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</si>
  <si>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</si>
  <si>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</si>
  <si>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</si>
  <si>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</si>
  <si>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</si>
  <si>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</si>
  <si>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</si>
  <si>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</si>
  <si>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</si>
  <si>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</si>
  <si>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</si>
  <si>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</si>
  <si>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</si>
  <si>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</si>
  <si>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</si>
  <si>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</si>
  <si>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</si>
  <si>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</si>
  <si>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</si>
  <si>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</si>
  <si>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</si>
  <si>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</si>
  <si>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</si>
  <si>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</si>
  <si>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</si>
  <si>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</si>
  <si>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</si>
  <si>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</si>
  <si>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</si>
  <si>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</si>
  <si>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</si>
  <si>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</si>
  <si>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</si>
  <si>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</si>
  <si>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</si>
  <si>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</si>
  <si>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</si>
  <si>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</si>
  <si>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</si>
  <si>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</si>
  <si>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</si>
  <si>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</si>
  <si>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</si>
  <si>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</si>
  <si>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</si>
  <si>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</si>
  <si>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</si>
  <si>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</si>
  <si>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</si>
  <si>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</si>
  <si>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</si>
  <si>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</si>
  <si>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</si>
  <si>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</si>
  <si>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</si>
  <si>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</si>
  <si>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</si>
  <si>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</si>
  <si>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</si>
  <si>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</si>
  <si>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</si>
  <si>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</si>
  <si>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</si>
  <si>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</si>
  <si>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</si>
  <si>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</si>
  <si>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</si>
  <si>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</si>
  <si>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</si>
  <si>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</si>
  <si>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</si>
  <si>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</si>
  <si>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</si>
  <si>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</si>
  <si>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</si>
  <si>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</si>
  <si>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</si>
  <si>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</si>
  <si>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</si>
  <si>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</si>
  <si>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</si>
  <si>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</si>
  <si>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</si>
  <si>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</si>
  <si>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</si>
  <si>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</si>
  <si>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</si>
  <si>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</si>
  <si>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</si>
  <si>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</si>
  <si>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</si>
  <si>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</si>
  <si>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</si>
  <si>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</si>
  <si>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</si>
  <si>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</si>
  <si>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</si>
  <si>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</si>
  <si>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</si>
  <si>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</si>
  <si>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</si>
  <si>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</si>
  <si>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</si>
  <si>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</si>
  <si>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</si>
  <si>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</si>
  <si>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</si>
  <si>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</si>
  <si>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</si>
  <si>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</si>
  <si>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</si>
  <si>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</si>
  <si>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</si>
  <si>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</si>
  <si>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</si>
  <si>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</si>
  <si>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</si>
  <si>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</si>
  <si>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</si>
  <si>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</si>
  <si>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</si>
  <si>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</si>
  <si>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</si>
  <si>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</si>
  <si>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</si>
  <si>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</si>
  <si>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</si>
  <si>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</si>
  <si>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</si>
  <si>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</si>
  <si>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</si>
  <si>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</si>
  <si>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</si>
  <si>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</si>
  <si>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</si>
  <si>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</si>
  <si>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</si>
  <si>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</si>
  <si>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</si>
  <si>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</si>
  <si>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</si>
  <si>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</si>
  <si>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</si>
  <si>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</si>
  <si>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</si>
  <si>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</si>
  <si>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</si>
  <si>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</si>
  <si>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</si>
  <si>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</si>
  <si>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</si>
  <si>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</si>
  <si>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</si>
  <si>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</si>
  <si>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</si>
  <si>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</si>
  <si>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</si>
  <si>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</si>
  <si>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</si>
  <si>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</si>
  <si>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</si>
  <si>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</si>
  <si>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</si>
  <si>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</si>
  <si>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</si>
  <si>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</si>
  <si>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</si>
  <si>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</si>
  <si>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</si>
  <si>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</si>
  <si>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</si>
  <si>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</si>
  <si>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</si>
  <si>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</si>
  <si>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</si>
  <si>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</si>
  <si>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</si>
  <si>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</si>
  <si>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</si>
  <si>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</si>
  <si>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</si>
  <si>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</si>
  <si>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</si>
  <si>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</si>
  <si>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</si>
  <si>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</si>
  <si>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</si>
  <si>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</si>
  <si>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</si>
  <si>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</si>
  <si>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</si>
  <si>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</si>
  <si>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</si>
  <si>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</si>
  <si>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</si>
  <si>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</si>
  <si>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</si>
  <si>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</si>
  <si>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</si>
  <si>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</si>
  <si>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</si>
  <si>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</si>
  <si>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</si>
  <si>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</si>
  <si>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</si>
  <si>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</si>
  <si>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</si>
  <si>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</si>
  <si>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</si>
  <si>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</si>
  <si>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</si>
  <si>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</si>
  <si>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</si>
  <si>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</si>
  <si>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</si>
  <si>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</si>
  <si>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</si>
  <si>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</si>
  <si>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</si>
  <si>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</si>
  <si>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</si>
  <si>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</si>
  <si>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</si>
  <si>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</si>
  <si>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</si>
  <si>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</si>
  <si>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</si>
  <si>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</si>
  <si>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</si>
  <si>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</si>
  <si>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</si>
  <si>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</si>
  <si>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</si>
  <si>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</si>
  <si>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</si>
  <si>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</si>
  <si>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</si>
  <si>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</si>
  <si>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</si>
  <si>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</si>
  <si>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</si>
  <si>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</si>
  <si>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</si>
  <si>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</si>
  <si>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</si>
  <si>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</si>
  <si>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</si>
  <si>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</si>
  <si>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</si>
  <si>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</si>
  <si>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</si>
  <si>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</si>
  <si>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</si>
  <si>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</si>
  <si>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</si>
  <si>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</si>
  <si>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</si>
  <si>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</si>
  <si>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</si>
  <si>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</si>
  <si>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</si>
  <si>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</si>
  <si>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</si>
  <si>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</si>
  <si>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</si>
  <si>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</si>
  <si>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</si>
  <si>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</si>
  <si>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</si>
  <si>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</si>
  <si>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</si>
  <si>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</si>
  <si>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</si>
  <si>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</si>
  <si>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</si>
  <si>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</si>
  <si>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</si>
  <si>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</si>
  <si>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</si>
  <si>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</si>
  <si>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</si>
  <si>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</si>
  <si>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</si>
  <si>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</si>
  <si>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</si>
  <si>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</si>
  <si>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</si>
  <si>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</si>
  <si>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</si>
  <si>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</si>
  <si>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</si>
  <si>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</si>
  <si>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</si>
  <si>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</si>
  <si>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</si>
  <si>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</si>
  <si>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</si>
  <si>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</si>
  <si>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</si>
  <si>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</si>
  <si>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</si>
  <si>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</si>
  <si>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</si>
  <si>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</si>
  <si>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</si>
  <si>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</si>
  <si>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</si>
  <si>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</si>
  <si>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</si>
  <si>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</si>
  <si>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</si>
  <si>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</si>
  <si>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</si>
  <si>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</si>
  <si>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</si>
  <si>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</si>
  <si>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</si>
  <si>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</si>
  <si>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</si>
  <si>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</si>
  <si>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</si>
  <si>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</si>
  <si>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</si>
  <si>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</si>
  <si>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</si>
  <si>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</si>
  <si>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</si>
  <si>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</si>
  <si>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</si>
  <si>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</si>
  <si>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</si>
  <si>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</si>
  <si>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</si>
  <si>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</si>
  <si>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</si>
  <si>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</si>
  <si>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</si>
  <si>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</si>
  <si>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</si>
  <si>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</si>
  <si>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</si>
  <si>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</si>
  <si>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</si>
  <si>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</si>
  <si>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</si>
  <si>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</si>
  <si>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</si>
  <si>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</si>
  <si>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</si>
  <si>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</si>
  <si>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</si>
  <si>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</si>
  <si>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</si>
  <si>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</si>
  <si>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</si>
  <si>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</si>
  <si>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</si>
  <si>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</si>
  <si>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</si>
  <si>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</si>
  <si>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</si>
  <si>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</si>
  <si>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</si>
  <si>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</si>
  <si>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</si>
  <si>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</si>
  <si>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</si>
  <si>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</si>
  <si>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</si>
  <si>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</si>
  <si>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</si>
  <si>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</si>
  <si>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</si>
  <si>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</si>
  <si>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</si>
  <si>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</si>
  <si>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</si>
  <si>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</si>
  <si>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</si>
  <si>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</si>
  <si>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</si>
  <si>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</si>
  <si>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</si>
  <si>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</si>
  <si>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</si>
  <si>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</si>
  <si>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</si>
  <si>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</si>
  <si>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</si>
  <si>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</si>
  <si>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</si>
  <si>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</si>
  <si>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</si>
  <si>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</si>
  <si>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</si>
  <si>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</si>
  <si>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</si>
  <si>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</si>
  <si>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</si>
  <si>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</si>
  <si>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</si>
  <si>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</si>
  <si>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</si>
  <si>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</si>
  <si>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</si>
  <si>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</si>
  <si>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</si>
  <si>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</si>
  <si>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</si>
  <si>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</si>
  <si>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</si>
  <si>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</si>
  <si>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</si>
  <si>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</si>
  <si>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</si>
  <si>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</si>
  <si>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</si>
  <si>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</si>
  <si>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</si>
  <si>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</si>
  <si>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</si>
  <si>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</si>
  <si>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</si>
  <si>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</si>
  <si>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</si>
  <si>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</si>
  <si>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</si>
  <si>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</si>
  <si>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</si>
  <si>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</si>
  <si>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</si>
  <si>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</si>
  <si>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</si>
  <si>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</si>
  <si>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</si>
  <si>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</si>
  <si>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</si>
  <si>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</si>
  <si>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</si>
  <si>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</si>
  <si>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</si>
  <si>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</si>
  <si>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</si>
  <si>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</si>
  <si>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</si>
  <si>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</si>
  <si>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</si>
  <si>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</si>
  <si>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</si>
  <si>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</si>
  <si>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</si>
  <si>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</si>
  <si>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</si>
  <si>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</si>
  <si>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</si>
  <si>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</si>
  <si>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</si>
  <si>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</si>
  <si>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</si>
  <si>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</si>
  <si>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</si>
  <si>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</si>
  <si>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</si>
  <si>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</si>
  <si>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</si>
  <si>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</si>
  <si>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</si>
  <si>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</si>
  <si>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</si>
  <si>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</si>
  <si>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</si>
  <si>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</si>
  <si>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</si>
  <si>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</si>
  <si>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</si>
  <si>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</si>
  <si>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</si>
  <si>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</si>
  <si>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</si>
  <si>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</si>
  <si>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</si>
  <si>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Catetgory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</si>
  <si>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</si>
  <si>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</si>
  <si>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</si>
  <si>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</si>
  <si>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</si>
  <si>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</si>
  <si>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</si>
  <si>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</si>
  <si>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</si>
  <si>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</si>
  <si>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</si>
  <si>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</si>
  <si>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</si>
  <si>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</si>
  <si>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</si>
  <si>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</si>
  <si>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</si>
  <si>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</si>
  <si>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</si>
  <si>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</si>
  <si>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</si>
  <si>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</si>
  <si>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</si>
  <si>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</si>
  <si>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</si>
  <si>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</si>
  <si>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</si>
  <si>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</si>
  <si>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</si>
  <si>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</si>
  <si>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</si>
  <si>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</si>
  <si>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</si>
  <si>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</si>
  <si>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</si>
  <si>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</si>
  <si>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</si>
  <si>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</si>
  <si>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</si>
  <si>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</si>
  <si>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</si>
  <si>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</si>
  <si>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</si>
  <si>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</si>
  <si>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</si>
  <si>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</si>
  <si>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</si>
  <si>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</si>
  <si>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</si>
  <si>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</si>
  <si>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</si>
  <si>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</si>
  <si>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</si>
  <si>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state</t>
  </si>
  <si>
    <t>Column Labels</t>
  </si>
  <si>
    <t>(All)</t>
  </si>
  <si>
    <t>Date Ended Conversion</t>
  </si>
  <si>
    <t>Date Created</t>
  </si>
  <si>
    <t>May</t>
  </si>
  <si>
    <t>Jul</t>
  </si>
  <si>
    <t>Aug</t>
  </si>
  <si>
    <t>Sep</t>
  </si>
  <si>
    <t>Oct</t>
  </si>
  <si>
    <t>Nov</t>
  </si>
  <si>
    <t>Jan</t>
  </si>
  <si>
    <t>Feb</t>
  </si>
  <si>
    <t>Mar</t>
  </si>
  <si>
    <t>Apr</t>
  </si>
  <si>
    <t>Jun</t>
  </si>
  <si>
    <t>Dec</t>
  </si>
  <si>
    <t>Years</t>
  </si>
  <si>
    <t>Goal</t>
  </si>
  <si>
    <t xml:space="preserve"> Number Successful</t>
  </si>
  <si>
    <t xml:space="preserve"> Number Failed</t>
  </si>
  <si>
    <t xml:space="preserve"> Number Canceled</t>
  </si>
  <si>
    <t xml:space="preserve"> Total Projects</t>
  </si>
  <si>
    <t xml:space="preserve"> Percentage Successful</t>
  </si>
  <si>
    <t xml:space="preserve"> Percentage Failed</t>
  </si>
  <si>
    <t>Percentage Canceled</t>
  </si>
  <si>
    <t>Less Than 1000</t>
  </si>
  <si>
    <r>
      <t>*</t>
    </r>
    <r>
      <rPr>
        <sz val="9"/>
        <color rgb="FF24292E"/>
        <rFont val="Consolas"/>
        <family val="3"/>
      </rPr>
      <t xml:space="preserve"> 1000 to 4999</t>
    </r>
  </si>
  <si>
    <r>
      <t>*</t>
    </r>
    <r>
      <rPr>
        <sz val="9"/>
        <color rgb="FF24292E"/>
        <rFont val="Consolas"/>
        <family val="3"/>
      </rPr>
      <t xml:space="preserve"> 5000 to 9999</t>
    </r>
  </si>
  <si>
    <r>
      <t>*</t>
    </r>
    <r>
      <rPr>
        <sz val="9"/>
        <color rgb="FF24292E"/>
        <rFont val="Consolas"/>
        <family val="3"/>
      </rPr>
      <t xml:space="preserve"> 10000 to 14999</t>
    </r>
  </si>
  <si>
    <r>
      <t>*</t>
    </r>
    <r>
      <rPr>
        <sz val="9"/>
        <color rgb="FF24292E"/>
        <rFont val="Consolas"/>
        <family val="3"/>
      </rPr>
      <t xml:space="preserve"> 15000 to 19999</t>
    </r>
  </si>
  <si>
    <r>
      <t>*</t>
    </r>
    <r>
      <rPr>
        <sz val="9"/>
        <color rgb="FF24292E"/>
        <rFont val="Consolas"/>
        <family val="3"/>
      </rPr>
      <t xml:space="preserve"> 20000 to 24999</t>
    </r>
  </si>
  <si>
    <r>
      <t>*</t>
    </r>
    <r>
      <rPr>
        <sz val="9"/>
        <color rgb="FF24292E"/>
        <rFont val="Consolas"/>
        <family val="3"/>
      </rPr>
      <t xml:space="preserve"> 25000 to 29999</t>
    </r>
  </si>
  <si>
    <r>
      <t>*</t>
    </r>
    <r>
      <rPr>
        <sz val="9"/>
        <color rgb="FF24292E"/>
        <rFont val="Consolas"/>
        <family val="3"/>
      </rPr>
      <t xml:space="preserve"> 30000 to 34999</t>
    </r>
  </si>
  <si>
    <r>
      <t>*</t>
    </r>
    <r>
      <rPr>
        <sz val="9"/>
        <color rgb="FF24292E"/>
        <rFont val="Consolas"/>
        <family val="3"/>
      </rPr>
      <t xml:space="preserve"> 35000 to 39999</t>
    </r>
  </si>
  <si>
    <r>
      <t>*</t>
    </r>
    <r>
      <rPr>
        <sz val="9"/>
        <color rgb="FF24292E"/>
        <rFont val="Consolas"/>
        <family val="3"/>
      </rPr>
      <t xml:space="preserve"> 40000 to 44999</t>
    </r>
  </si>
  <si>
    <r>
      <t>*</t>
    </r>
    <r>
      <rPr>
        <sz val="9"/>
        <color rgb="FF24292E"/>
        <rFont val="Consolas"/>
        <family val="3"/>
      </rPr>
      <t xml:space="preserve"> 45000 to 49999</t>
    </r>
  </si>
  <si>
    <r>
      <t>*</t>
    </r>
    <r>
      <rPr>
        <sz val="9"/>
        <color rgb="FF24292E"/>
        <rFont val="Consolas"/>
        <family val="3"/>
      </rPr>
      <t xml:space="preserve"> Greater than or equal to 50000</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</si>
</sst>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11"/>
      <color theme="1"/>
      <name val="Calibri"/>
      <family val="2"/>
      <scheme val="minor"/>
    </font>
    <font>
      <sz val="10"/>
      <color rgb="FF000000"/>
      <name val="Courier New"/>
      <family val="3"/>
    </font>
    <font>
      <sz val="9"/>
      <color rgb="FF24292E"/>
      <name val="Consolas"/>
      <family val="3"/>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3" fillId="0" borderId="0" xfId="0" applyNumberFormat="1" applyFont="1" applyAlignment="1">
      <alignment vertical="center"/>
    </xf>
    <xf numFmtId="14" fontId="1" fillId="0" borderId="0" xfId="0" applyNumberFormat="1" applyFont="1" applyAlignment="1">
      <alignment horizontal="center"/>
    </xf>
    <xf numFmtId="14" fontId="0" fillId="0" borderId="0" xfId="0" applyNumberFormat="1"/>
    <xf numFmtId="14" fontId="0" fillId="0" borderId="0" xfId="0" applyNumberFormat="1" applyAlignment="1">
      <alignment horizontal="left"/>
    </xf>
  </cellXfs>
  <cellStyles count="2">
    <cellStyle name="Normal" xfId="0" builtinId="0"/>
    <cellStyle name="Percent" xfId="1" builtinId="5"/>
  </cellStyles>
  <dxfs count="8">
    <dxf>
      <font>
        <b/>
        <i/>
        <u val="double"/>
        <color theme="7"/>
      </font>
      <fill>
        <patternFill>
          <bgColor rgb="FF00B050"/>
        </patternFill>
      </fill>
      <border>
        <left style="thin">
          <color rgb="FF00B050"/>
        </left>
        <right style="thin">
          <color rgb="FF00B050"/>
        </right>
        <top style="thin">
          <color rgb="FF00B050"/>
        </top>
        <bottom style="thin">
          <color rgb="FF00B050"/>
        </bottom>
      </border>
    </dxf>
    <dxf>
      <font>
        <b/>
        <i/>
        <u val="double"/>
        <color theme="8"/>
      </font>
      <fill>
        <patternFill>
          <bgColor rgb="FFFF0000"/>
        </patternFill>
      </fill>
      <border>
        <left style="thin">
          <color rgb="FFFF0000"/>
        </left>
        <right style="thin">
          <color rgb="FFFF0000"/>
        </right>
        <top style="thin">
          <color rgb="FFFF0000"/>
        </top>
        <bottom style="thin">
          <color rgb="FFFF0000"/>
        </bottom>
      </border>
    </dxf>
    <dxf>
      <font>
        <color rgb="FFFFFF00"/>
      </font>
      <fill>
        <patternFill>
          <bgColor rgb="FFFF0000"/>
        </patternFill>
      </fill>
      <border>
        <left style="thin">
          <color auto="1"/>
        </left>
        <right style="thin">
          <color auto="1"/>
        </right>
        <top style="thin">
          <color auto="1"/>
        </top>
        <bottom style="thin">
          <color auto="1"/>
        </bottom>
        <vertical/>
        <horizontal/>
      </border>
    </dxf>
    <dxf>
      <font>
        <b/>
        <i val="0"/>
        <color theme="8" tint="0.59996337778862885"/>
      </font>
      <fill>
        <patternFill>
          <bgColor theme="9" tint="-0.24994659260841701"/>
        </patternFill>
      </fill>
      <border>
        <vertical/>
        <horizontal/>
      </border>
    </dxf>
    <dxf>
      <font>
        <color theme="7"/>
      </font>
      <fill>
        <patternFill>
          <bgColor rgb="FF00B050"/>
        </patternFill>
      </fill>
    </dxf>
    <dxf>
      <font>
        <color theme="8"/>
      </font>
      <fill>
        <patternFill>
          <bgColor rgb="FFFF0000"/>
        </patternFill>
      </fill>
    </dxf>
    <dxf>
      <font>
        <color rgb="FFFFFF00"/>
      </font>
      <fill>
        <patternFill>
          <bgColor rgb="FFFF0000"/>
        </patternFill>
      </fill>
      <border>
        <left style="thin">
          <color auto="1"/>
        </left>
        <right style="thin">
          <color auto="1"/>
        </right>
        <top style="thin">
          <color auto="1"/>
        </top>
        <bottom style="thin">
          <color auto="1"/>
        </bottom>
        <vertical/>
        <horizontal/>
      </border>
    </dxf>
    <dxf>
      <font>
        <b/>
        <i val="0"/>
        <color theme="8" tint="0.59996337778862885"/>
      </font>
      <fill>
        <patternFill>
          <bgColor theme="9" tint="-0.24994659260841701"/>
        </patternFill>
      </fill>
      <border>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Number1.xlsx]Pivot Table by State &amp; Country!PivotTable3</c:name>
    <c:fmtId val="0"/>
  </c:pivotSource>
  <c:chart>
    <c:autoTitleDeleted val="0"/>
    <c:pivotFmts>
      <c:pivotFmt>
        <c:idx val="0"/>
        <c:spPr>
          <a:solidFill>
            <a:schemeClr val="accent1"/>
          </a:solidFill>
          <a:ln>
            <a:noFill/>
          </a:ln>
          <a:effectLst/>
        </c:spPr>
        <c:marker>
          <c:symbol val="none"/>
        </c:marker>
      </c:pivotFmt>
    </c:pivotFmts>
    <c:plotArea>
      <c:layout/>
      <c:barChart>
        <c:barDir val="col"/>
        <c:grouping val="stacked"/>
        <c:varyColors val="0"/>
        <c:ser>
          <c:idx val="0"/>
          <c:order val="0"/>
          <c:tx>
            <c:strRef>
              <c:f>'Pivot Table by State &amp; Country'!$B$4:$B$5</c:f>
              <c:strCache>
                <c:ptCount val="1"/>
                <c:pt idx="0">
                  <c:v>animation</c:v>
                </c:pt>
              </c:strCache>
            </c:strRef>
          </c:tx>
          <c:spPr>
            <a:solidFill>
              <a:schemeClr val="accent1"/>
            </a:solidFill>
            <a:ln>
              <a:noFill/>
            </a:ln>
            <a:effectLst/>
          </c:spPr>
          <c:invertIfNegative val="0"/>
          <c:cat>
            <c:strRef>
              <c:f>'Pivot Table by State &amp; Country'!$A$6:$A$10</c:f>
              <c:strCache>
                <c:ptCount val="4"/>
                <c:pt idx="0">
                  <c:v>canceled</c:v>
                </c:pt>
                <c:pt idx="1">
                  <c:v>failed</c:v>
                </c:pt>
                <c:pt idx="2">
                  <c:v>live</c:v>
                </c:pt>
                <c:pt idx="3">
                  <c:v>successful</c:v>
                </c:pt>
              </c:strCache>
            </c:strRef>
          </c:cat>
          <c:val>
            <c:numRef>
              <c:f>'Pivot Table by State &amp; Country'!$B$6:$B$10</c:f>
              <c:numCache>
                <c:formatCode>General</c:formatCode>
                <c:ptCount val="4"/>
                <c:pt idx="3">
                  <c:v>100</c:v>
                </c:pt>
              </c:numCache>
            </c:numRef>
          </c:val>
          <c:extLst>
            <c:ext xmlns:c16="http://schemas.microsoft.com/office/drawing/2014/chart" uri="{C3380CC4-5D6E-409C-BE32-E72D297353CC}">
              <c16:uniqueId val="{00000000-2E28-4C81-9173-CB9856FE0E29}"/>
            </c:ext>
          </c:extLst>
        </c:ser>
        <c:ser>
          <c:idx val="1"/>
          <c:order val="1"/>
          <c:tx>
            <c:strRef>
              <c:f>'Pivot Table by State &amp; Country'!$C$4:$C$5</c:f>
              <c:strCache>
                <c:ptCount val="1"/>
                <c:pt idx="0">
                  <c:v>art books</c:v>
                </c:pt>
              </c:strCache>
            </c:strRef>
          </c:tx>
          <c:spPr>
            <a:solidFill>
              <a:schemeClr val="accent2"/>
            </a:solidFill>
            <a:ln>
              <a:noFill/>
            </a:ln>
            <a:effectLst/>
          </c:spPr>
          <c:invertIfNegative val="0"/>
          <c:cat>
            <c:strRef>
              <c:f>'Pivot Table by State &amp; Country'!$A$6:$A$10</c:f>
              <c:strCache>
                <c:ptCount val="4"/>
                <c:pt idx="0">
                  <c:v>canceled</c:v>
                </c:pt>
                <c:pt idx="1">
                  <c:v>failed</c:v>
                </c:pt>
                <c:pt idx="2">
                  <c:v>live</c:v>
                </c:pt>
                <c:pt idx="3">
                  <c:v>successful</c:v>
                </c:pt>
              </c:strCache>
            </c:strRef>
          </c:cat>
          <c:val>
            <c:numRef>
              <c:f>'Pivot Table by State &amp; Country'!$C$6:$C$10</c:f>
              <c:numCache>
                <c:formatCode>General</c:formatCode>
                <c:ptCount val="4"/>
                <c:pt idx="0">
                  <c:v>20</c:v>
                </c:pt>
              </c:numCache>
            </c:numRef>
          </c:val>
          <c:extLst>
            <c:ext xmlns:c16="http://schemas.microsoft.com/office/drawing/2014/chart" uri="{C3380CC4-5D6E-409C-BE32-E72D297353CC}">
              <c16:uniqueId val="{00000029-2E28-4C81-9173-CB9856FE0E29}"/>
            </c:ext>
          </c:extLst>
        </c:ser>
        <c:ser>
          <c:idx val="2"/>
          <c:order val="2"/>
          <c:tx>
            <c:strRef>
              <c:f>'Pivot Table by State &amp; Country'!$D$4:$D$5</c:f>
              <c:strCache>
                <c:ptCount val="1"/>
                <c:pt idx="0">
                  <c:v>audio</c:v>
                </c:pt>
              </c:strCache>
            </c:strRef>
          </c:tx>
          <c:spPr>
            <a:solidFill>
              <a:schemeClr val="accent3"/>
            </a:solidFill>
            <a:ln>
              <a:noFill/>
            </a:ln>
            <a:effectLst/>
          </c:spPr>
          <c:invertIfNegative val="0"/>
          <c:cat>
            <c:strRef>
              <c:f>'Pivot Table by State &amp; Country'!$A$6:$A$10</c:f>
              <c:strCache>
                <c:ptCount val="4"/>
                <c:pt idx="0">
                  <c:v>canceled</c:v>
                </c:pt>
                <c:pt idx="1">
                  <c:v>failed</c:v>
                </c:pt>
                <c:pt idx="2">
                  <c:v>live</c:v>
                </c:pt>
                <c:pt idx="3">
                  <c:v>successful</c:v>
                </c:pt>
              </c:strCache>
            </c:strRef>
          </c:cat>
          <c:val>
            <c:numRef>
              <c:f>'Pivot Table by State &amp; Country'!$D$6:$D$10</c:f>
              <c:numCache>
                <c:formatCode>General</c:formatCode>
                <c:ptCount val="4"/>
                <c:pt idx="3">
                  <c:v>24</c:v>
                </c:pt>
              </c:numCache>
            </c:numRef>
          </c:val>
          <c:extLst>
            <c:ext xmlns:c16="http://schemas.microsoft.com/office/drawing/2014/chart" uri="{C3380CC4-5D6E-409C-BE32-E72D297353CC}">
              <c16:uniqueId val="{0000002A-2E28-4C81-9173-CB9856FE0E29}"/>
            </c:ext>
          </c:extLst>
        </c:ser>
        <c:ser>
          <c:idx val="3"/>
          <c:order val="3"/>
          <c:tx>
            <c:strRef>
              <c:f>'Pivot Table by State &amp; Country'!$E$4:$E$5</c:f>
              <c:strCache>
                <c:ptCount val="1"/>
                <c:pt idx="0">
                  <c:v>children's books</c:v>
                </c:pt>
              </c:strCache>
            </c:strRef>
          </c:tx>
          <c:spPr>
            <a:solidFill>
              <a:schemeClr val="accent4"/>
            </a:solidFill>
            <a:ln>
              <a:noFill/>
            </a:ln>
            <a:effectLst/>
          </c:spPr>
          <c:invertIfNegative val="0"/>
          <c:cat>
            <c:strRef>
              <c:f>'Pivot Table by State &amp; Country'!$A$6:$A$10</c:f>
              <c:strCache>
                <c:ptCount val="4"/>
                <c:pt idx="0">
                  <c:v>canceled</c:v>
                </c:pt>
                <c:pt idx="1">
                  <c:v>failed</c:v>
                </c:pt>
                <c:pt idx="2">
                  <c:v>live</c:v>
                </c:pt>
                <c:pt idx="3">
                  <c:v>successful</c:v>
                </c:pt>
              </c:strCache>
            </c:strRef>
          </c:cat>
          <c:val>
            <c:numRef>
              <c:f>'Pivot Table by State &amp; Country'!$E$6:$E$10</c:f>
              <c:numCache>
                <c:formatCode>General</c:formatCode>
                <c:ptCount val="4"/>
                <c:pt idx="1">
                  <c:v>40</c:v>
                </c:pt>
              </c:numCache>
            </c:numRef>
          </c:val>
          <c:extLst>
            <c:ext xmlns:c16="http://schemas.microsoft.com/office/drawing/2014/chart" uri="{C3380CC4-5D6E-409C-BE32-E72D297353CC}">
              <c16:uniqueId val="{0000002B-2E28-4C81-9173-CB9856FE0E29}"/>
            </c:ext>
          </c:extLst>
        </c:ser>
        <c:ser>
          <c:idx val="4"/>
          <c:order val="4"/>
          <c:tx>
            <c:strRef>
              <c:f>'Pivot Table by State &amp; Country'!$F$4:$F$5</c:f>
              <c:strCache>
                <c:ptCount val="1"/>
                <c:pt idx="0">
                  <c:v>classical music</c:v>
                </c:pt>
              </c:strCache>
            </c:strRef>
          </c:tx>
          <c:spPr>
            <a:solidFill>
              <a:schemeClr val="accent5"/>
            </a:solidFill>
            <a:ln>
              <a:noFill/>
            </a:ln>
            <a:effectLst/>
          </c:spPr>
          <c:invertIfNegative val="0"/>
          <c:cat>
            <c:strRef>
              <c:f>'Pivot Table by State &amp; Country'!$A$6:$A$10</c:f>
              <c:strCache>
                <c:ptCount val="4"/>
                <c:pt idx="0">
                  <c:v>canceled</c:v>
                </c:pt>
                <c:pt idx="1">
                  <c:v>failed</c:v>
                </c:pt>
                <c:pt idx="2">
                  <c:v>live</c:v>
                </c:pt>
                <c:pt idx="3">
                  <c:v>successful</c:v>
                </c:pt>
              </c:strCache>
            </c:strRef>
          </c:cat>
          <c:val>
            <c:numRef>
              <c:f>'Pivot Table by State &amp; Country'!$F$6:$F$10</c:f>
              <c:numCache>
                <c:formatCode>General</c:formatCode>
                <c:ptCount val="4"/>
                <c:pt idx="3">
                  <c:v>40</c:v>
                </c:pt>
              </c:numCache>
            </c:numRef>
          </c:val>
          <c:extLst>
            <c:ext xmlns:c16="http://schemas.microsoft.com/office/drawing/2014/chart" uri="{C3380CC4-5D6E-409C-BE32-E72D297353CC}">
              <c16:uniqueId val="{0000002C-2E28-4C81-9173-CB9856FE0E29}"/>
            </c:ext>
          </c:extLst>
        </c:ser>
        <c:ser>
          <c:idx val="5"/>
          <c:order val="5"/>
          <c:tx>
            <c:strRef>
              <c:f>'Pivot Table by State &amp; Country'!$G$4:$G$5</c:f>
              <c:strCache>
                <c:ptCount val="1"/>
                <c:pt idx="0">
                  <c:v>documentary</c:v>
                </c:pt>
              </c:strCache>
            </c:strRef>
          </c:tx>
          <c:spPr>
            <a:solidFill>
              <a:schemeClr val="accent6"/>
            </a:solidFill>
            <a:ln>
              <a:noFill/>
            </a:ln>
            <a:effectLst/>
          </c:spPr>
          <c:invertIfNegative val="0"/>
          <c:cat>
            <c:strRef>
              <c:f>'Pivot Table by State &amp; Country'!$A$6:$A$10</c:f>
              <c:strCache>
                <c:ptCount val="4"/>
                <c:pt idx="0">
                  <c:v>canceled</c:v>
                </c:pt>
                <c:pt idx="1">
                  <c:v>failed</c:v>
                </c:pt>
                <c:pt idx="2">
                  <c:v>live</c:v>
                </c:pt>
                <c:pt idx="3">
                  <c:v>successful</c:v>
                </c:pt>
              </c:strCache>
            </c:strRef>
          </c:cat>
          <c:val>
            <c:numRef>
              <c:f>'Pivot Table by State &amp; Country'!$G$6:$G$10</c:f>
              <c:numCache>
                <c:formatCode>General</c:formatCode>
                <c:ptCount val="4"/>
                <c:pt idx="3">
                  <c:v>180</c:v>
                </c:pt>
              </c:numCache>
            </c:numRef>
          </c:val>
          <c:extLst>
            <c:ext xmlns:c16="http://schemas.microsoft.com/office/drawing/2014/chart" uri="{C3380CC4-5D6E-409C-BE32-E72D297353CC}">
              <c16:uniqueId val="{0000002D-2E28-4C81-9173-CB9856FE0E29}"/>
            </c:ext>
          </c:extLst>
        </c:ser>
        <c:ser>
          <c:idx val="6"/>
          <c:order val="6"/>
          <c:tx>
            <c:strRef>
              <c:f>'Pivot Table by State &amp; Country'!$H$4:$H$5</c:f>
              <c:strCache>
                <c:ptCount val="1"/>
                <c:pt idx="0">
                  <c:v>drama</c:v>
                </c:pt>
              </c:strCache>
            </c:strRef>
          </c:tx>
          <c:spPr>
            <a:solidFill>
              <a:schemeClr val="accent1">
                <a:lumMod val="60000"/>
              </a:schemeClr>
            </a:solidFill>
            <a:ln>
              <a:noFill/>
            </a:ln>
            <a:effectLst/>
          </c:spPr>
          <c:invertIfNegative val="0"/>
          <c:cat>
            <c:strRef>
              <c:f>'Pivot Table by State &amp; Country'!$A$6:$A$10</c:f>
              <c:strCache>
                <c:ptCount val="4"/>
                <c:pt idx="0">
                  <c:v>canceled</c:v>
                </c:pt>
                <c:pt idx="1">
                  <c:v>failed</c:v>
                </c:pt>
                <c:pt idx="2">
                  <c:v>live</c:v>
                </c:pt>
                <c:pt idx="3">
                  <c:v>successful</c:v>
                </c:pt>
              </c:strCache>
            </c:strRef>
          </c:cat>
          <c:val>
            <c:numRef>
              <c:f>'Pivot Table by State &amp; Country'!$H$6:$H$10</c:f>
              <c:numCache>
                <c:formatCode>General</c:formatCode>
                <c:ptCount val="4"/>
                <c:pt idx="3">
                  <c:v>80</c:v>
                </c:pt>
              </c:numCache>
            </c:numRef>
          </c:val>
          <c:extLst>
            <c:ext xmlns:c16="http://schemas.microsoft.com/office/drawing/2014/chart" uri="{C3380CC4-5D6E-409C-BE32-E72D297353CC}">
              <c16:uniqueId val="{00000000-3B65-4CE9-9DE9-85EF7580F771}"/>
            </c:ext>
          </c:extLst>
        </c:ser>
        <c:ser>
          <c:idx val="7"/>
          <c:order val="7"/>
          <c:tx>
            <c:strRef>
              <c:f>'Pivot Table by State &amp; Country'!$I$4:$I$5</c:f>
              <c:strCache>
                <c:ptCount val="1"/>
                <c:pt idx="0">
                  <c:v>electronic music</c:v>
                </c:pt>
              </c:strCache>
            </c:strRef>
          </c:tx>
          <c:spPr>
            <a:solidFill>
              <a:schemeClr val="accent2">
                <a:lumMod val="60000"/>
              </a:schemeClr>
            </a:solidFill>
            <a:ln>
              <a:noFill/>
            </a:ln>
            <a:effectLst/>
          </c:spPr>
          <c:invertIfNegative val="0"/>
          <c:cat>
            <c:strRef>
              <c:f>'Pivot Table by State &amp; Country'!$A$6:$A$10</c:f>
              <c:strCache>
                <c:ptCount val="4"/>
                <c:pt idx="0">
                  <c:v>canceled</c:v>
                </c:pt>
                <c:pt idx="1">
                  <c:v>failed</c:v>
                </c:pt>
                <c:pt idx="2">
                  <c:v>live</c:v>
                </c:pt>
                <c:pt idx="3">
                  <c:v>successful</c:v>
                </c:pt>
              </c:strCache>
            </c:strRef>
          </c:cat>
          <c:val>
            <c:numRef>
              <c:f>'Pivot Table by State &amp; Country'!$I$6:$I$10</c:f>
              <c:numCache>
                <c:formatCode>General</c:formatCode>
                <c:ptCount val="4"/>
                <c:pt idx="3">
                  <c:v>40</c:v>
                </c:pt>
              </c:numCache>
            </c:numRef>
          </c:val>
          <c:extLst>
            <c:ext xmlns:c16="http://schemas.microsoft.com/office/drawing/2014/chart" uri="{C3380CC4-5D6E-409C-BE32-E72D297353CC}">
              <c16:uniqueId val="{00000001-3B65-4CE9-9DE9-85EF7580F771}"/>
            </c:ext>
          </c:extLst>
        </c:ser>
        <c:ser>
          <c:idx val="8"/>
          <c:order val="8"/>
          <c:tx>
            <c:strRef>
              <c:f>'Pivot Table by State &amp; Country'!$J$4:$J$5</c:f>
              <c:strCache>
                <c:ptCount val="1"/>
                <c:pt idx="0">
                  <c:v>faith</c:v>
                </c:pt>
              </c:strCache>
            </c:strRef>
          </c:tx>
          <c:spPr>
            <a:solidFill>
              <a:schemeClr val="accent3">
                <a:lumMod val="60000"/>
              </a:schemeClr>
            </a:solidFill>
            <a:ln>
              <a:noFill/>
            </a:ln>
            <a:effectLst/>
          </c:spPr>
          <c:invertIfNegative val="0"/>
          <c:cat>
            <c:strRef>
              <c:f>'Pivot Table by State &amp; Country'!$A$6:$A$10</c:f>
              <c:strCache>
                <c:ptCount val="4"/>
                <c:pt idx="0">
                  <c:v>canceled</c:v>
                </c:pt>
                <c:pt idx="1">
                  <c:v>failed</c:v>
                </c:pt>
                <c:pt idx="2">
                  <c:v>live</c:v>
                </c:pt>
                <c:pt idx="3">
                  <c:v>successful</c:v>
                </c:pt>
              </c:strCache>
            </c:strRef>
          </c:cat>
          <c:val>
            <c:numRef>
              <c:f>'Pivot Table by State &amp; Country'!$J$6:$J$10</c:f>
              <c:numCache>
                <c:formatCode>General</c:formatCode>
                <c:ptCount val="4"/>
                <c:pt idx="1">
                  <c:v>40</c:v>
                </c:pt>
                <c:pt idx="2">
                  <c:v>20</c:v>
                </c:pt>
              </c:numCache>
            </c:numRef>
          </c:val>
          <c:extLst>
            <c:ext xmlns:c16="http://schemas.microsoft.com/office/drawing/2014/chart" uri="{C3380CC4-5D6E-409C-BE32-E72D297353CC}">
              <c16:uniqueId val="{00000002-3B65-4CE9-9DE9-85EF7580F771}"/>
            </c:ext>
          </c:extLst>
        </c:ser>
        <c:ser>
          <c:idx val="9"/>
          <c:order val="9"/>
          <c:tx>
            <c:strRef>
              <c:f>'Pivot Table by State &amp; Country'!$K$4:$K$5</c:f>
              <c:strCache>
                <c:ptCount val="1"/>
                <c:pt idx="0">
                  <c:v>fiction</c:v>
                </c:pt>
              </c:strCache>
            </c:strRef>
          </c:tx>
          <c:spPr>
            <a:solidFill>
              <a:schemeClr val="accent4">
                <a:lumMod val="60000"/>
              </a:schemeClr>
            </a:solidFill>
            <a:ln>
              <a:noFill/>
            </a:ln>
            <a:effectLst/>
          </c:spPr>
          <c:invertIfNegative val="0"/>
          <c:cat>
            <c:strRef>
              <c:f>'Pivot Table by State &amp; Country'!$A$6:$A$10</c:f>
              <c:strCache>
                <c:ptCount val="4"/>
                <c:pt idx="0">
                  <c:v>canceled</c:v>
                </c:pt>
                <c:pt idx="1">
                  <c:v>failed</c:v>
                </c:pt>
                <c:pt idx="2">
                  <c:v>live</c:v>
                </c:pt>
                <c:pt idx="3">
                  <c:v>successful</c:v>
                </c:pt>
              </c:strCache>
            </c:strRef>
          </c:cat>
          <c:val>
            <c:numRef>
              <c:f>'Pivot Table by State &amp; Country'!$K$6:$K$10</c:f>
              <c:numCache>
                <c:formatCode>General</c:formatCode>
                <c:ptCount val="4"/>
                <c:pt idx="3">
                  <c:v>40</c:v>
                </c:pt>
              </c:numCache>
            </c:numRef>
          </c:val>
          <c:extLst>
            <c:ext xmlns:c16="http://schemas.microsoft.com/office/drawing/2014/chart" uri="{C3380CC4-5D6E-409C-BE32-E72D297353CC}">
              <c16:uniqueId val="{00000003-3B65-4CE9-9DE9-85EF7580F771}"/>
            </c:ext>
          </c:extLst>
        </c:ser>
        <c:ser>
          <c:idx val="10"/>
          <c:order val="10"/>
          <c:tx>
            <c:strRef>
              <c:f>'Pivot Table by State &amp; Country'!$L$4:$L$5</c:f>
              <c:strCache>
                <c:ptCount val="1"/>
                <c:pt idx="0">
                  <c:v>food trucks</c:v>
                </c:pt>
              </c:strCache>
            </c:strRef>
          </c:tx>
          <c:spPr>
            <a:solidFill>
              <a:schemeClr val="accent5">
                <a:lumMod val="60000"/>
              </a:schemeClr>
            </a:solidFill>
            <a:ln>
              <a:noFill/>
            </a:ln>
            <a:effectLst/>
          </c:spPr>
          <c:invertIfNegative val="0"/>
          <c:cat>
            <c:strRef>
              <c:f>'Pivot Table by State &amp; Country'!$A$6:$A$10</c:f>
              <c:strCache>
                <c:ptCount val="4"/>
                <c:pt idx="0">
                  <c:v>canceled</c:v>
                </c:pt>
                <c:pt idx="1">
                  <c:v>failed</c:v>
                </c:pt>
                <c:pt idx="2">
                  <c:v>live</c:v>
                </c:pt>
                <c:pt idx="3">
                  <c:v>successful</c:v>
                </c:pt>
              </c:strCache>
            </c:strRef>
          </c:cat>
          <c:val>
            <c:numRef>
              <c:f>'Pivot Table by State &amp; Country'!$L$6:$L$10</c:f>
              <c:numCache>
                <c:formatCode>General</c:formatCode>
                <c:ptCount val="4"/>
                <c:pt idx="0">
                  <c:v>20</c:v>
                </c:pt>
                <c:pt idx="1">
                  <c:v>80</c:v>
                </c:pt>
                <c:pt idx="3">
                  <c:v>40</c:v>
                </c:pt>
              </c:numCache>
            </c:numRef>
          </c:val>
          <c:extLst>
            <c:ext xmlns:c16="http://schemas.microsoft.com/office/drawing/2014/chart" uri="{C3380CC4-5D6E-409C-BE32-E72D297353CC}">
              <c16:uniqueId val="{00000004-3B65-4CE9-9DE9-85EF7580F771}"/>
            </c:ext>
          </c:extLst>
        </c:ser>
        <c:ser>
          <c:idx val="11"/>
          <c:order val="11"/>
          <c:tx>
            <c:strRef>
              <c:f>'Pivot Table by State &amp; Country'!$M$4:$M$5</c:f>
              <c:strCache>
                <c:ptCount val="1"/>
                <c:pt idx="0">
                  <c:v>gadgets</c:v>
                </c:pt>
              </c:strCache>
            </c:strRef>
          </c:tx>
          <c:spPr>
            <a:solidFill>
              <a:schemeClr val="accent6">
                <a:lumMod val="60000"/>
              </a:schemeClr>
            </a:solidFill>
            <a:ln>
              <a:noFill/>
            </a:ln>
            <a:effectLst/>
          </c:spPr>
          <c:invertIfNegative val="0"/>
          <c:cat>
            <c:strRef>
              <c:f>'Pivot Table by State &amp; Country'!$A$6:$A$10</c:f>
              <c:strCache>
                <c:ptCount val="4"/>
                <c:pt idx="0">
                  <c:v>canceled</c:v>
                </c:pt>
                <c:pt idx="1">
                  <c:v>failed</c:v>
                </c:pt>
                <c:pt idx="2">
                  <c:v>live</c:v>
                </c:pt>
                <c:pt idx="3">
                  <c:v>successful</c:v>
                </c:pt>
              </c:strCache>
            </c:strRef>
          </c:cat>
          <c:val>
            <c:numRef>
              <c:f>'Pivot Table by State &amp; Country'!$M$6:$M$10</c:f>
              <c:numCache>
                <c:formatCode>General</c:formatCode>
                <c:ptCount val="4"/>
                <c:pt idx="1">
                  <c:v>20</c:v>
                </c:pt>
              </c:numCache>
            </c:numRef>
          </c:val>
          <c:extLst>
            <c:ext xmlns:c16="http://schemas.microsoft.com/office/drawing/2014/chart" uri="{C3380CC4-5D6E-409C-BE32-E72D297353CC}">
              <c16:uniqueId val="{00000005-3B65-4CE9-9DE9-85EF7580F771}"/>
            </c:ext>
          </c:extLst>
        </c:ser>
        <c:ser>
          <c:idx val="12"/>
          <c:order val="12"/>
          <c:tx>
            <c:strRef>
              <c:f>'Pivot Table by State &amp; Country'!$N$4:$N$5</c:f>
              <c:strCache>
                <c:ptCount val="1"/>
                <c:pt idx="0">
                  <c:v>hardware</c:v>
                </c:pt>
              </c:strCache>
            </c:strRef>
          </c:tx>
          <c:spPr>
            <a:solidFill>
              <a:schemeClr val="accent1">
                <a:lumMod val="80000"/>
                <a:lumOff val="20000"/>
              </a:schemeClr>
            </a:solidFill>
            <a:ln>
              <a:noFill/>
            </a:ln>
            <a:effectLst/>
          </c:spPr>
          <c:invertIfNegative val="0"/>
          <c:cat>
            <c:strRef>
              <c:f>'Pivot Table by State &amp; Country'!$A$6:$A$10</c:f>
              <c:strCache>
                <c:ptCount val="4"/>
                <c:pt idx="0">
                  <c:v>canceled</c:v>
                </c:pt>
                <c:pt idx="1">
                  <c:v>failed</c:v>
                </c:pt>
                <c:pt idx="2">
                  <c:v>live</c:v>
                </c:pt>
                <c:pt idx="3">
                  <c:v>successful</c:v>
                </c:pt>
              </c:strCache>
            </c:strRef>
          </c:cat>
          <c:val>
            <c:numRef>
              <c:f>'Pivot Table by State &amp; Country'!$N$6:$N$10</c:f>
              <c:numCache>
                <c:formatCode>General</c:formatCode>
                <c:ptCount val="4"/>
                <c:pt idx="3">
                  <c:v>140</c:v>
                </c:pt>
              </c:numCache>
            </c:numRef>
          </c:val>
          <c:extLst>
            <c:ext xmlns:c16="http://schemas.microsoft.com/office/drawing/2014/chart" uri="{C3380CC4-5D6E-409C-BE32-E72D297353CC}">
              <c16:uniqueId val="{00000006-3B65-4CE9-9DE9-85EF7580F771}"/>
            </c:ext>
          </c:extLst>
        </c:ser>
        <c:ser>
          <c:idx val="13"/>
          <c:order val="13"/>
          <c:tx>
            <c:strRef>
              <c:f>'Pivot Table by State &amp; Country'!$O$4:$O$5</c:f>
              <c:strCache>
                <c:ptCount val="1"/>
                <c:pt idx="0">
                  <c:v>indie rock</c:v>
                </c:pt>
              </c:strCache>
            </c:strRef>
          </c:tx>
          <c:spPr>
            <a:solidFill>
              <a:schemeClr val="accent2">
                <a:lumMod val="80000"/>
                <a:lumOff val="20000"/>
              </a:schemeClr>
            </a:solidFill>
            <a:ln>
              <a:noFill/>
            </a:ln>
            <a:effectLst/>
          </c:spPr>
          <c:invertIfNegative val="0"/>
          <c:cat>
            <c:strRef>
              <c:f>'Pivot Table by State &amp; Country'!$A$6:$A$10</c:f>
              <c:strCache>
                <c:ptCount val="4"/>
                <c:pt idx="0">
                  <c:v>canceled</c:v>
                </c:pt>
                <c:pt idx="1">
                  <c:v>failed</c:v>
                </c:pt>
                <c:pt idx="2">
                  <c:v>live</c:v>
                </c:pt>
                <c:pt idx="3">
                  <c:v>successful</c:v>
                </c:pt>
              </c:strCache>
            </c:strRef>
          </c:cat>
          <c:val>
            <c:numRef>
              <c:f>'Pivot Table by State &amp; Country'!$O$6:$O$10</c:f>
              <c:numCache>
                <c:formatCode>General</c:formatCode>
                <c:ptCount val="4"/>
                <c:pt idx="3">
                  <c:v>160</c:v>
                </c:pt>
              </c:numCache>
            </c:numRef>
          </c:val>
          <c:extLst>
            <c:ext xmlns:c16="http://schemas.microsoft.com/office/drawing/2014/chart" uri="{C3380CC4-5D6E-409C-BE32-E72D297353CC}">
              <c16:uniqueId val="{00000007-3B65-4CE9-9DE9-85EF7580F771}"/>
            </c:ext>
          </c:extLst>
        </c:ser>
        <c:ser>
          <c:idx val="14"/>
          <c:order val="14"/>
          <c:tx>
            <c:strRef>
              <c:f>'Pivot Table by State &amp; Country'!$P$4:$P$5</c:f>
              <c:strCache>
                <c:ptCount val="1"/>
                <c:pt idx="0">
                  <c:v>jazz</c:v>
                </c:pt>
              </c:strCache>
            </c:strRef>
          </c:tx>
          <c:spPr>
            <a:solidFill>
              <a:schemeClr val="accent3">
                <a:lumMod val="80000"/>
                <a:lumOff val="20000"/>
              </a:schemeClr>
            </a:solidFill>
            <a:ln>
              <a:noFill/>
            </a:ln>
            <a:effectLst/>
          </c:spPr>
          <c:invertIfNegative val="0"/>
          <c:cat>
            <c:strRef>
              <c:f>'Pivot Table by State &amp; Country'!$A$6:$A$10</c:f>
              <c:strCache>
                <c:ptCount val="4"/>
                <c:pt idx="0">
                  <c:v>canceled</c:v>
                </c:pt>
                <c:pt idx="1">
                  <c:v>failed</c:v>
                </c:pt>
                <c:pt idx="2">
                  <c:v>live</c:v>
                </c:pt>
                <c:pt idx="3">
                  <c:v>successful</c:v>
                </c:pt>
              </c:strCache>
            </c:strRef>
          </c:cat>
          <c:val>
            <c:numRef>
              <c:f>'Pivot Table by State &amp; Country'!$P$6:$P$10</c:f>
              <c:numCache>
                <c:formatCode>General</c:formatCode>
                <c:ptCount val="4"/>
                <c:pt idx="3">
                  <c:v>60</c:v>
                </c:pt>
              </c:numCache>
            </c:numRef>
          </c:val>
          <c:extLst>
            <c:ext xmlns:c16="http://schemas.microsoft.com/office/drawing/2014/chart" uri="{C3380CC4-5D6E-409C-BE32-E72D297353CC}">
              <c16:uniqueId val="{00000008-3B65-4CE9-9DE9-85EF7580F771}"/>
            </c:ext>
          </c:extLst>
        </c:ser>
        <c:ser>
          <c:idx val="15"/>
          <c:order val="15"/>
          <c:tx>
            <c:strRef>
              <c:f>'Pivot Table by State &amp; Country'!$Q$4:$Q$5</c:f>
              <c:strCache>
                <c:ptCount val="1"/>
                <c:pt idx="0">
                  <c:v>makerspaces</c:v>
                </c:pt>
              </c:strCache>
            </c:strRef>
          </c:tx>
          <c:spPr>
            <a:solidFill>
              <a:schemeClr val="accent4">
                <a:lumMod val="80000"/>
                <a:lumOff val="20000"/>
              </a:schemeClr>
            </a:solidFill>
            <a:ln>
              <a:noFill/>
            </a:ln>
            <a:effectLst/>
          </c:spPr>
          <c:invertIfNegative val="0"/>
          <c:cat>
            <c:strRef>
              <c:f>'Pivot Table by State &amp; Country'!$A$6:$A$10</c:f>
              <c:strCache>
                <c:ptCount val="4"/>
                <c:pt idx="0">
                  <c:v>canceled</c:v>
                </c:pt>
                <c:pt idx="1">
                  <c:v>failed</c:v>
                </c:pt>
                <c:pt idx="2">
                  <c:v>live</c:v>
                </c:pt>
                <c:pt idx="3">
                  <c:v>successful</c:v>
                </c:pt>
              </c:strCache>
            </c:strRef>
          </c:cat>
          <c:val>
            <c:numRef>
              <c:f>'Pivot Table by State &amp; Country'!$Q$6:$Q$10</c:f>
              <c:numCache>
                <c:formatCode>General</c:formatCode>
                <c:ptCount val="4"/>
                <c:pt idx="1">
                  <c:v>11</c:v>
                </c:pt>
                <c:pt idx="3">
                  <c:v>9</c:v>
                </c:pt>
              </c:numCache>
            </c:numRef>
          </c:val>
          <c:extLst>
            <c:ext xmlns:c16="http://schemas.microsoft.com/office/drawing/2014/chart" uri="{C3380CC4-5D6E-409C-BE32-E72D297353CC}">
              <c16:uniqueId val="{00000009-3B65-4CE9-9DE9-85EF7580F771}"/>
            </c:ext>
          </c:extLst>
        </c:ser>
        <c:ser>
          <c:idx val="16"/>
          <c:order val="16"/>
          <c:tx>
            <c:strRef>
              <c:f>'Pivot Table by State &amp; Country'!$R$4:$R$5</c:f>
              <c:strCache>
                <c:ptCount val="1"/>
                <c:pt idx="0">
                  <c:v>metal</c:v>
                </c:pt>
              </c:strCache>
            </c:strRef>
          </c:tx>
          <c:spPr>
            <a:solidFill>
              <a:schemeClr val="accent5">
                <a:lumMod val="80000"/>
                <a:lumOff val="20000"/>
              </a:schemeClr>
            </a:solidFill>
            <a:ln>
              <a:noFill/>
            </a:ln>
            <a:effectLst/>
          </c:spPr>
          <c:invertIfNegative val="0"/>
          <c:cat>
            <c:strRef>
              <c:f>'Pivot Table by State &amp; Country'!$A$6:$A$10</c:f>
              <c:strCache>
                <c:ptCount val="4"/>
                <c:pt idx="0">
                  <c:v>canceled</c:v>
                </c:pt>
                <c:pt idx="1">
                  <c:v>failed</c:v>
                </c:pt>
                <c:pt idx="2">
                  <c:v>live</c:v>
                </c:pt>
                <c:pt idx="3">
                  <c:v>successful</c:v>
                </c:pt>
              </c:strCache>
            </c:strRef>
          </c:cat>
          <c:val>
            <c:numRef>
              <c:f>'Pivot Table by State &amp; Country'!$R$6:$R$10</c:f>
              <c:numCache>
                <c:formatCode>General</c:formatCode>
                <c:ptCount val="4"/>
                <c:pt idx="3">
                  <c:v>20</c:v>
                </c:pt>
              </c:numCache>
            </c:numRef>
          </c:val>
          <c:extLst>
            <c:ext xmlns:c16="http://schemas.microsoft.com/office/drawing/2014/chart" uri="{C3380CC4-5D6E-409C-BE32-E72D297353CC}">
              <c16:uniqueId val="{0000000A-3B65-4CE9-9DE9-85EF7580F771}"/>
            </c:ext>
          </c:extLst>
        </c:ser>
        <c:ser>
          <c:idx val="17"/>
          <c:order val="17"/>
          <c:tx>
            <c:strRef>
              <c:f>'Pivot Table by State &amp; Country'!$S$4:$S$5</c:f>
              <c:strCache>
                <c:ptCount val="1"/>
                <c:pt idx="0">
                  <c:v>mobile games</c:v>
                </c:pt>
              </c:strCache>
            </c:strRef>
          </c:tx>
          <c:spPr>
            <a:solidFill>
              <a:schemeClr val="accent6">
                <a:lumMod val="80000"/>
                <a:lumOff val="20000"/>
              </a:schemeClr>
            </a:solidFill>
            <a:ln>
              <a:noFill/>
            </a:ln>
            <a:effectLst/>
          </c:spPr>
          <c:invertIfNegative val="0"/>
          <c:cat>
            <c:strRef>
              <c:f>'Pivot Table by State &amp; Country'!$A$6:$A$10</c:f>
              <c:strCache>
                <c:ptCount val="4"/>
                <c:pt idx="0">
                  <c:v>canceled</c:v>
                </c:pt>
                <c:pt idx="1">
                  <c:v>failed</c:v>
                </c:pt>
                <c:pt idx="2">
                  <c:v>live</c:v>
                </c:pt>
                <c:pt idx="3">
                  <c:v>successful</c:v>
                </c:pt>
              </c:strCache>
            </c:strRef>
          </c:cat>
          <c:val>
            <c:numRef>
              <c:f>'Pivot Table by State &amp; Country'!$S$6:$S$10</c:f>
              <c:numCache>
                <c:formatCode>General</c:formatCode>
                <c:ptCount val="4"/>
                <c:pt idx="1">
                  <c:v>20</c:v>
                </c:pt>
                <c:pt idx="3">
                  <c:v>20</c:v>
                </c:pt>
              </c:numCache>
            </c:numRef>
          </c:val>
          <c:extLst>
            <c:ext xmlns:c16="http://schemas.microsoft.com/office/drawing/2014/chart" uri="{C3380CC4-5D6E-409C-BE32-E72D297353CC}">
              <c16:uniqueId val="{0000000B-3B65-4CE9-9DE9-85EF7580F771}"/>
            </c:ext>
          </c:extLst>
        </c:ser>
        <c:ser>
          <c:idx val="18"/>
          <c:order val="18"/>
          <c:tx>
            <c:strRef>
              <c:f>'Pivot Table by State &amp; Country'!$T$4:$T$5</c:f>
              <c:strCache>
                <c:ptCount val="1"/>
                <c:pt idx="0">
                  <c:v>musical</c:v>
                </c:pt>
              </c:strCache>
            </c:strRef>
          </c:tx>
          <c:spPr>
            <a:solidFill>
              <a:schemeClr val="accent1">
                <a:lumMod val="80000"/>
              </a:schemeClr>
            </a:solidFill>
            <a:ln>
              <a:noFill/>
            </a:ln>
            <a:effectLst/>
          </c:spPr>
          <c:invertIfNegative val="0"/>
          <c:cat>
            <c:strRef>
              <c:f>'Pivot Table by State &amp; Country'!$A$6:$A$10</c:f>
              <c:strCache>
                <c:ptCount val="4"/>
                <c:pt idx="0">
                  <c:v>canceled</c:v>
                </c:pt>
                <c:pt idx="1">
                  <c:v>failed</c:v>
                </c:pt>
                <c:pt idx="2">
                  <c:v>live</c:v>
                </c:pt>
                <c:pt idx="3">
                  <c:v>successful</c:v>
                </c:pt>
              </c:strCache>
            </c:strRef>
          </c:cat>
          <c:val>
            <c:numRef>
              <c:f>'Pivot Table by State &amp; Country'!$T$6:$T$10</c:f>
              <c:numCache>
                <c:formatCode>General</c:formatCode>
                <c:ptCount val="4"/>
                <c:pt idx="0">
                  <c:v>20</c:v>
                </c:pt>
                <c:pt idx="1">
                  <c:v>60</c:v>
                </c:pt>
                <c:pt idx="3">
                  <c:v>60</c:v>
                </c:pt>
              </c:numCache>
            </c:numRef>
          </c:val>
          <c:extLst>
            <c:ext xmlns:c16="http://schemas.microsoft.com/office/drawing/2014/chart" uri="{C3380CC4-5D6E-409C-BE32-E72D297353CC}">
              <c16:uniqueId val="{0000000C-3B65-4CE9-9DE9-85EF7580F771}"/>
            </c:ext>
          </c:extLst>
        </c:ser>
        <c:ser>
          <c:idx val="19"/>
          <c:order val="19"/>
          <c:tx>
            <c:strRef>
              <c:f>'Pivot Table by State &amp; Country'!$U$4:$U$5</c:f>
              <c:strCache>
                <c:ptCount val="1"/>
                <c:pt idx="0">
                  <c:v>nature</c:v>
                </c:pt>
              </c:strCache>
            </c:strRef>
          </c:tx>
          <c:spPr>
            <a:solidFill>
              <a:schemeClr val="accent2">
                <a:lumMod val="80000"/>
              </a:schemeClr>
            </a:solidFill>
            <a:ln>
              <a:noFill/>
            </a:ln>
            <a:effectLst/>
          </c:spPr>
          <c:invertIfNegative val="0"/>
          <c:cat>
            <c:strRef>
              <c:f>'Pivot Table by State &amp; Country'!$A$6:$A$10</c:f>
              <c:strCache>
                <c:ptCount val="4"/>
                <c:pt idx="0">
                  <c:v>canceled</c:v>
                </c:pt>
                <c:pt idx="1">
                  <c:v>failed</c:v>
                </c:pt>
                <c:pt idx="2">
                  <c:v>live</c:v>
                </c:pt>
                <c:pt idx="3">
                  <c:v>successful</c:v>
                </c:pt>
              </c:strCache>
            </c:strRef>
          </c:cat>
          <c:val>
            <c:numRef>
              <c:f>'Pivot Table by State &amp; Country'!$U$6:$U$10</c:f>
              <c:numCache>
                <c:formatCode>General</c:formatCode>
                <c:ptCount val="4"/>
                <c:pt idx="1">
                  <c:v>20</c:v>
                </c:pt>
              </c:numCache>
            </c:numRef>
          </c:val>
          <c:extLst>
            <c:ext xmlns:c16="http://schemas.microsoft.com/office/drawing/2014/chart" uri="{C3380CC4-5D6E-409C-BE32-E72D297353CC}">
              <c16:uniqueId val="{0000000D-3B65-4CE9-9DE9-85EF7580F771}"/>
            </c:ext>
          </c:extLst>
        </c:ser>
        <c:ser>
          <c:idx val="20"/>
          <c:order val="20"/>
          <c:tx>
            <c:strRef>
              <c:f>'Pivot Table by State &amp; Country'!$V$4:$V$5</c:f>
              <c:strCache>
                <c:ptCount val="1"/>
                <c:pt idx="0">
                  <c:v>nonfiction</c:v>
                </c:pt>
              </c:strCache>
            </c:strRef>
          </c:tx>
          <c:spPr>
            <a:solidFill>
              <a:schemeClr val="accent3">
                <a:lumMod val="80000"/>
              </a:schemeClr>
            </a:solidFill>
            <a:ln>
              <a:noFill/>
            </a:ln>
            <a:effectLst/>
          </c:spPr>
          <c:invertIfNegative val="0"/>
          <c:cat>
            <c:strRef>
              <c:f>'Pivot Table by State &amp; Country'!$A$6:$A$10</c:f>
              <c:strCache>
                <c:ptCount val="4"/>
                <c:pt idx="0">
                  <c:v>canceled</c:v>
                </c:pt>
                <c:pt idx="1">
                  <c:v>failed</c:v>
                </c:pt>
                <c:pt idx="2">
                  <c:v>live</c:v>
                </c:pt>
                <c:pt idx="3">
                  <c:v>successful</c:v>
                </c:pt>
              </c:strCache>
            </c:strRef>
          </c:cat>
          <c:val>
            <c:numRef>
              <c:f>'Pivot Table by State &amp; Country'!$V$6:$V$10</c:f>
              <c:numCache>
                <c:formatCode>General</c:formatCode>
                <c:ptCount val="4"/>
                <c:pt idx="3">
                  <c:v>60</c:v>
                </c:pt>
              </c:numCache>
            </c:numRef>
          </c:val>
          <c:extLst>
            <c:ext xmlns:c16="http://schemas.microsoft.com/office/drawing/2014/chart" uri="{C3380CC4-5D6E-409C-BE32-E72D297353CC}">
              <c16:uniqueId val="{0000000E-3B65-4CE9-9DE9-85EF7580F771}"/>
            </c:ext>
          </c:extLst>
        </c:ser>
        <c:ser>
          <c:idx val="21"/>
          <c:order val="21"/>
          <c:tx>
            <c:strRef>
              <c:f>'Pivot Table by State &amp; Country'!$W$4:$W$5</c:f>
              <c:strCache>
                <c:ptCount val="1"/>
                <c:pt idx="0">
                  <c:v>people</c:v>
                </c:pt>
              </c:strCache>
            </c:strRef>
          </c:tx>
          <c:spPr>
            <a:solidFill>
              <a:schemeClr val="accent4">
                <a:lumMod val="80000"/>
              </a:schemeClr>
            </a:solidFill>
            <a:ln>
              <a:noFill/>
            </a:ln>
            <a:effectLst/>
          </c:spPr>
          <c:invertIfNegative val="0"/>
          <c:cat>
            <c:strRef>
              <c:f>'Pivot Table by State &amp; Country'!$A$6:$A$10</c:f>
              <c:strCache>
                <c:ptCount val="4"/>
                <c:pt idx="0">
                  <c:v>canceled</c:v>
                </c:pt>
                <c:pt idx="1">
                  <c:v>failed</c:v>
                </c:pt>
                <c:pt idx="2">
                  <c:v>live</c:v>
                </c:pt>
                <c:pt idx="3">
                  <c:v>successful</c:v>
                </c:pt>
              </c:strCache>
            </c:strRef>
          </c:cat>
          <c:val>
            <c:numRef>
              <c:f>'Pivot Table by State &amp; Country'!$W$6:$W$10</c:f>
              <c:numCache>
                <c:formatCode>General</c:formatCode>
                <c:ptCount val="4"/>
                <c:pt idx="1">
                  <c:v>20</c:v>
                </c:pt>
              </c:numCache>
            </c:numRef>
          </c:val>
          <c:extLst>
            <c:ext xmlns:c16="http://schemas.microsoft.com/office/drawing/2014/chart" uri="{C3380CC4-5D6E-409C-BE32-E72D297353CC}">
              <c16:uniqueId val="{0000000F-3B65-4CE9-9DE9-85EF7580F771}"/>
            </c:ext>
          </c:extLst>
        </c:ser>
        <c:ser>
          <c:idx val="22"/>
          <c:order val="22"/>
          <c:tx>
            <c:strRef>
              <c:f>'Pivot Table by State &amp; Country'!$X$4:$X$5</c:f>
              <c:strCache>
                <c:ptCount val="1"/>
                <c:pt idx="0">
                  <c:v>photobooks</c:v>
                </c:pt>
              </c:strCache>
            </c:strRef>
          </c:tx>
          <c:spPr>
            <a:solidFill>
              <a:schemeClr val="accent5">
                <a:lumMod val="80000"/>
              </a:schemeClr>
            </a:solidFill>
            <a:ln>
              <a:noFill/>
            </a:ln>
            <a:effectLst/>
          </c:spPr>
          <c:invertIfNegative val="0"/>
          <c:cat>
            <c:strRef>
              <c:f>'Pivot Table by State &amp; Country'!$A$6:$A$10</c:f>
              <c:strCache>
                <c:ptCount val="4"/>
                <c:pt idx="0">
                  <c:v>canceled</c:v>
                </c:pt>
                <c:pt idx="1">
                  <c:v>failed</c:v>
                </c:pt>
                <c:pt idx="2">
                  <c:v>live</c:v>
                </c:pt>
                <c:pt idx="3">
                  <c:v>successful</c:v>
                </c:pt>
              </c:strCache>
            </c:strRef>
          </c:cat>
          <c:val>
            <c:numRef>
              <c:f>'Pivot Table by State &amp; Country'!$X$6:$X$10</c:f>
              <c:numCache>
                <c:formatCode>General</c:formatCode>
                <c:ptCount val="4"/>
                <c:pt idx="1">
                  <c:v>57</c:v>
                </c:pt>
                <c:pt idx="3">
                  <c:v>103</c:v>
                </c:pt>
              </c:numCache>
            </c:numRef>
          </c:val>
          <c:extLst>
            <c:ext xmlns:c16="http://schemas.microsoft.com/office/drawing/2014/chart" uri="{C3380CC4-5D6E-409C-BE32-E72D297353CC}">
              <c16:uniqueId val="{00000010-3B65-4CE9-9DE9-85EF7580F771}"/>
            </c:ext>
          </c:extLst>
        </c:ser>
        <c:ser>
          <c:idx val="23"/>
          <c:order val="23"/>
          <c:tx>
            <c:strRef>
              <c:f>'Pivot Table by State &amp; Country'!$Y$4:$Y$5</c:f>
              <c:strCache>
                <c:ptCount val="1"/>
                <c:pt idx="0">
                  <c:v>places</c:v>
                </c:pt>
              </c:strCache>
            </c:strRef>
          </c:tx>
          <c:spPr>
            <a:solidFill>
              <a:schemeClr val="accent6">
                <a:lumMod val="80000"/>
              </a:schemeClr>
            </a:solidFill>
            <a:ln>
              <a:noFill/>
            </a:ln>
            <a:effectLst/>
          </c:spPr>
          <c:invertIfNegative val="0"/>
          <c:cat>
            <c:strRef>
              <c:f>'Pivot Table by State &amp; Country'!$A$6:$A$10</c:f>
              <c:strCache>
                <c:ptCount val="4"/>
                <c:pt idx="0">
                  <c:v>canceled</c:v>
                </c:pt>
                <c:pt idx="1">
                  <c:v>failed</c:v>
                </c:pt>
                <c:pt idx="2">
                  <c:v>live</c:v>
                </c:pt>
                <c:pt idx="3">
                  <c:v>successful</c:v>
                </c:pt>
              </c:strCache>
            </c:strRef>
          </c:cat>
          <c:val>
            <c:numRef>
              <c:f>'Pivot Table by State &amp; Country'!$Y$6:$Y$10</c:f>
              <c:numCache>
                <c:formatCode>General</c:formatCode>
                <c:ptCount val="4"/>
                <c:pt idx="1">
                  <c:v>20</c:v>
                </c:pt>
              </c:numCache>
            </c:numRef>
          </c:val>
          <c:extLst>
            <c:ext xmlns:c16="http://schemas.microsoft.com/office/drawing/2014/chart" uri="{C3380CC4-5D6E-409C-BE32-E72D297353CC}">
              <c16:uniqueId val="{00000011-3B65-4CE9-9DE9-85EF7580F771}"/>
            </c:ext>
          </c:extLst>
        </c:ser>
        <c:ser>
          <c:idx val="24"/>
          <c:order val="24"/>
          <c:tx>
            <c:strRef>
              <c:f>'Pivot Table by State &amp; Country'!$Z$4:$Z$5</c:f>
              <c:strCache>
                <c:ptCount val="1"/>
                <c:pt idx="0">
                  <c:v>plays</c:v>
                </c:pt>
              </c:strCache>
            </c:strRef>
          </c:tx>
          <c:spPr>
            <a:solidFill>
              <a:schemeClr val="accent1">
                <a:lumMod val="60000"/>
                <a:lumOff val="40000"/>
              </a:schemeClr>
            </a:solidFill>
            <a:ln>
              <a:noFill/>
            </a:ln>
            <a:effectLst/>
          </c:spPr>
          <c:invertIfNegative val="0"/>
          <c:cat>
            <c:strRef>
              <c:f>'Pivot Table by State &amp; Country'!$A$6:$A$10</c:f>
              <c:strCache>
                <c:ptCount val="4"/>
                <c:pt idx="0">
                  <c:v>canceled</c:v>
                </c:pt>
                <c:pt idx="1">
                  <c:v>failed</c:v>
                </c:pt>
                <c:pt idx="2">
                  <c:v>live</c:v>
                </c:pt>
                <c:pt idx="3">
                  <c:v>successful</c:v>
                </c:pt>
              </c:strCache>
            </c:strRef>
          </c:cat>
          <c:val>
            <c:numRef>
              <c:f>'Pivot Table by State &amp; Country'!$Z$6:$Z$10</c:f>
              <c:numCache>
                <c:formatCode>General</c:formatCode>
                <c:ptCount val="4"/>
                <c:pt idx="1">
                  <c:v>353</c:v>
                </c:pt>
                <c:pt idx="2">
                  <c:v>19</c:v>
                </c:pt>
                <c:pt idx="3">
                  <c:v>694</c:v>
                </c:pt>
              </c:numCache>
            </c:numRef>
          </c:val>
          <c:extLst>
            <c:ext xmlns:c16="http://schemas.microsoft.com/office/drawing/2014/chart" uri="{C3380CC4-5D6E-409C-BE32-E72D297353CC}">
              <c16:uniqueId val="{00000012-3B65-4CE9-9DE9-85EF7580F771}"/>
            </c:ext>
          </c:extLst>
        </c:ser>
        <c:ser>
          <c:idx val="25"/>
          <c:order val="25"/>
          <c:tx>
            <c:strRef>
              <c:f>'Pivot Table by State &amp; Country'!$AA$4:$AA$5</c:f>
              <c:strCache>
                <c:ptCount val="1"/>
                <c:pt idx="0">
                  <c:v>pop</c:v>
                </c:pt>
              </c:strCache>
            </c:strRef>
          </c:tx>
          <c:spPr>
            <a:solidFill>
              <a:schemeClr val="accent2">
                <a:lumMod val="60000"/>
                <a:lumOff val="40000"/>
              </a:schemeClr>
            </a:solidFill>
            <a:ln>
              <a:noFill/>
            </a:ln>
            <a:effectLst/>
          </c:spPr>
          <c:invertIfNegative val="0"/>
          <c:cat>
            <c:strRef>
              <c:f>'Pivot Table by State &amp; Country'!$A$6:$A$10</c:f>
              <c:strCache>
                <c:ptCount val="4"/>
                <c:pt idx="0">
                  <c:v>canceled</c:v>
                </c:pt>
                <c:pt idx="1">
                  <c:v>failed</c:v>
                </c:pt>
                <c:pt idx="2">
                  <c:v>live</c:v>
                </c:pt>
                <c:pt idx="3">
                  <c:v>successful</c:v>
                </c:pt>
              </c:strCache>
            </c:strRef>
          </c:cat>
          <c:val>
            <c:numRef>
              <c:f>'Pivot Table by State &amp; Country'!$AA$6:$AA$10</c:f>
              <c:numCache>
                <c:formatCode>General</c:formatCode>
                <c:ptCount val="4"/>
                <c:pt idx="3">
                  <c:v>40</c:v>
                </c:pt>
              </c:numCache>
            </c:numRef>
          </c:val>
          <c:extLst>
            <c:ext xmlns:c16="http://schemas.microsoft.com/office/drawing/2014/chart" uri="{C3380CC4-5D6E-409C-BE32-E72D297353CC}">
              <c16:uniqueId val="{00000013-3B65-4CE9-9DE9-85EF7580F771}"/>
            </c:ext>
          </c:extLst>
        </c:ser>
        <c:ser>
          <c:idx val="26"/>
          <c:order val="26"/>
          <c:tx>
            <c:strRef>
              <c:f>'Pivot Table by State &amp; Country'!$AB$4:$AB$5</c:f>
              <c:strCache>
                <c:ptCount val="1"/>
                <c:pt idx="0">
                  <c:v>radio &amp; podcasts</c:v>
                </c:pt>
              </c:strCache>
            </c:strRef>
          </c:tx>
          <c:spPr>
            <a:solidFill>
              <a:schemeClr val="accent3">
                <a:lumMod val="60000"/>
                <a:lumOff val="40000"/>
              </a:schemeClr>
            </a:solidFill>
            <a:ln>
              <a:noFill/>
            </a:ln>
            <a:effectLst/>
          </c:spPr>
          <c:invertIfNegative val="0"/>
          <c:cat>
            <c:strRef>
              <c:f>'Pivot Table by State &amp; Country'!$A$6:$A$10</c:f>
              <c:strCache>
                <c:ptCount val="4"/>
                <c:pt idx="0">
                  <c:v>canceled</c:v>
                </c:pt>
                <c:pt idx="1">
                  <c:v>failed</c:v>
                </c:pt>
                <c:pt idx="2">
                  <c:v>live</c:v>
                </c:pt>
                <c:pt idx="3">
                  <c:v>successful</c:v>
                </c:pt>
              </c:strCache>
            </c:strRef>
          </c:cat>
          <c:val>
            <c:numRef>
              <c:f>'Pivot Table by State &amp; Country'!$AB$6:$AB$10</c:f>
              <c:numCache>
                <c:formatCode>General</c:formatCode>
                <c:ptCount val="4"/>
                <c:pt idx="3">
                  <c:v>20</c:v>
                </c:pt>
              </c:numCache>
            </c:numRef>
          </c:val>
          <c:extLst>
            <c:ext xmlns:c16="http://schemas.microsoft.com/office/drawing/2014/chart" uri="{C3380CC4-5D6E-409C-BE32-E72D297353CC}">
              <c16:uniqueId val="{00000014-3B65-4CE9-9DE9-85EF7580F771}"/>
            </c:ext>
          </c:extLst>
        </c:ser>
        <c:ser>
          <c:idx val="27"/>
          <c:order val="27"/>
          <c:tx>
            <c:strRef>
              <c:f>'Pivot Table by State &amp; Country'!$AC$4:$AC$5</c:f>
              <c:strCache>
                <c:ptCount val="1"/>
                <c:pt idx="0">
                  <c:v>restaurants</c:v>
                </c:pt>
              </c:strCache>
            </c:strRef>
          </c:tx>
          <c:spPr>
            <a:solidFill>
              <a:schemeClr val="accent4">
                <a:lumMod val="60000"/>
                <a:lumOff val="40000"/>
              </a:schemeClr>
            </a:solidFill>
            <a:ln>
              <a:noFill/>
            </a:ln>
            <a:effectLst/>
          </c:spPr>
          <c:invertIfNegative val="0"/>
          <c:cat>
            <c:strRef>
              <c:f>'Pivot Table by State &amp; Country'!$A$6:$A$10</c:f>
              <c:strCache>
                <c:ptCount val="4"/>
                <c:pt idx="0">
                  <c:v>canceled</c:v>
                </c:pt>
                <c:pt idx="1">
                  <c:v>failed</c:v>
                </c:pt>
                <c:pt idx="2">
                  <c:v>live</c:v>
                </c:pt>
                <c:pt idx="3">
                  <c:v>successful</c:v>
                </c:pt>
              </c:strCache>
            </c:strRef>
          </c:cat>
          <c:val>
            <c:numRef>
              <c:f>'Pivot Table by State &amp; Country'!$AC$6:$AC$10</c:f>
              <c:numCache>
                <c:formatCode>General</c:formatCode>
                <c:ptCount val="4"/>
                <c:pt idx="1">
                  <c:v>20</c:v>
                </c:pt>
              </c:numCache>
            </c:numRef>
          </c:val>
          <c:extLst>
            <c:ext xmlns:c16="http://schemas.microsoft.com/office/drawing/2014/chart" uri="{C3380CC4-5D6E-409C-BE32-E72D297353CC}">
              <c16:uniqueId val="{00000015-3B65-4CE9-9DE9-85EF7580F771}"/>
            </c:ext>
          </c:extLst>
        </c:ser>
        <c:ser>
          <c:idx val="28"/>
          <c:order val="28"/>
          <c:tx>
            <c:strRef>
              <c:f>'Pivot Table by State &amp; Country'!$AD$4:$AD$5</c:f>
              <c:strCache>
                <c:ptCount val="1"/>
                <c:pt idx="0">
                  <c:v>rock</c:v>
                </c:pt>
              </c:strCache>
            </c:strRef>
          </c:tx>
          <c:spPr>
            <a:solidFill>
              <a:schemeClr val="accent5">
                <a:lumMod val="60000"/>
                <a:lumOff val="40000"/>
              </a:schemeClr>
            </a:solidFill>
            <a:ln>
              <a:noFill/>
            </a:ln>
            <a:effectLst/>
          </c:spPr>
          <c:invertIfNegative val="0"/>
          <c:cat>
            <c:strRef>
              <c:f>'Pivot Table by State &amp; Country'!$A$6:$A$10</c:f>
              <c:strCache>
                <c:ptCount val="4"/>
                <c:pt idx="0">
                  <c:v>canceled</c:v>
                </c:pt>
                <c:pt idx="1">
                  <c:v>failed</c:v>
                </c:pt>
                <c:pt idx="2">
                  <c:v>live</c:v>
                </c:pt>
                <c:pt idx="3">
                  <c:v>successful</c:v>
                </c:pt>
              </c:strCache>
            </c:strRef>
          </c:cat>
          <c:val>
            <c:numRef>
              <c:f>'Pivot Table by State &amp; Country'!$AD$6:$AD$10</c:f>
              <c:numCache>
                <c:formatCode>General</c:formatCode>
                <c:ptCount val="4"/>
                <c:pt idx="3">
                  <c:v>260</c:v>
                </c:pt>
              </c:numCache>
            </c:numRef>
          </c:val>
          <c:extLst>
            <c:ext xmlns:c16="http://schemas.microsoft.com/office/drawing/2014/chart" uri="{C3380CC4-5D6E-409C-BE32-E72D297353CC}">
              <c16:uniqueId val="{00000016-3B65-4CE9-9DE9-85EF7580F771}"/>
            </c:ext>
          </c:extLst>
        </c:ser>
        <c:ser>
          <c:idx val="29"/>
          <c:order val="29"/>
          <c:tx>
            <c:strRef>
              <c:f>'Pivot Table by State &amp; Country'!$AE$4:$AE$5</c:f>
              <c:strCache>
                <c:ptCount val="1"/>
                <c:pt idx="0">
                  <c:v>science fiction</c:v>
                </c:pt>
              </c:strCache>
            </c:strRef>
          </c:tx>
          <c:spPr>
            <a:solidFill>
              <a:schemeClr val="accent6">
                <a:lumMod val="60000"/>
                <a:lumOff val="40000"/>
              </a:schemeClr>
            </a:solidFill>
            <a:ln>
              <a:noFill/>
            </a:ln>
            <a:effectLst/>
          </c:spPr>
          <c:invertIfNegative val="0"/>
          <c:cat>
            <c:strRef>
              <c:f>'Pivot Table by State &amp; Country'!$A$6:$A$10</c:f>
              <c:strCache>
                <c:ptCount val="4"/>
                <c:pt idx="0">
                  <c:v>canceled</c:v>
                </c:pt>
                <c:pt idx="1">
                  <c:v>failed</c:v>
                </c:pt>
                <c:pt idx="2">
                  <c:v>live</c:v>
                </c:pt>
                <c:pt idx="3">
                  <c:v>successful</c:v>
                </c:pt>
              </c:strCache>
            </c:strRef>
          </c:cat>
          <c:val>
            <c:numRef>
              <c:f>'Pivot Table by State &amp; Country'!$AE$6:$AE$10</c:f>
              <c:numCache>
                <c:formatCode>General</c:formatCode>
                <c:ptCount val="4"/>
                <c:pt idx="3">
                  <c:v>40</c:v>
                </c:pt>
              </c:numCache>
            </c:numRef>
          </c:val>
          <c:extLst>
            <c:ext xmlns:c16="http://schemas.microsoft.com/office/drawing/2014/chart" uri="{C3380CC4-5D6E-409C-BE32-E72D297353CC}">
              <c16:uniqueId val="{00000017-3B65-4CE9-9DE9-85EF7580F771}"/>
            </c:ext>
          </c:extLst>
        </c:ser>
        <c:ser>
          <c:idx val="30"/>
          <c:order val="30"/>
          <c:tx>
            <c:strRef>
              <c:f>'Pivot Table by State &amp; Country'!$AF$4:$AF$5</c:f>
              <c:strCache>
                <c:ptCount val="1"/>
                <c:pt idx="0">
                  <c:v>shorts</c:v>
                </c:pt>
              </c:strCache>
            </c:strRef>
          </c:tx>
          <c:spPr>
            <a:solidFill>
              <a:schemeClr val="accent1">
                <a:lumMod val="50000"/>
              </a:schemeClr>
            </a:solidFill>
            <a:ln>
              <a:noFill/>
            </a:ln>
            <a:effectLst/>
          </c:spPr>
          <c:invertIfNegative val="0"/>
          <c:cat>
            <c:strRef>
              <c:f>'Pivot Table by State &amp; Country'!$A$6:$A$10</c:f>
              <c:strCache>
                <c:ptCount val="4"/>
                <c:pt idx="0">
                  <c:v>canceled</c:v>
                </c:pt>
                <c:pt idx="1">
                  <c:v>failed</c:v>
                </c:pt>
                <c:pt idx="2">
                  <c:v>live</c:v>
                </c:pt>
                <c:pt idx="3">
                  <c:v>successful</c:v>
                </c:pt>
              </c:strCache>
            </c:strRef>
          </c:cat>
          <c:val>
            <c:numRef>
              <c:f>'Pivot Table by State &amp; Country'!$AF$6:$AF$10</c:f>
              <c:numCache>
                <c:formatCode>General</c:formatCode>
                <c:ptCount val="4"/>
                <c:pt idx="3">
                  <c:v>60</c:v>
                </c:pt>
              </c:numCache>
            </c:numRef>
          </c:val>
          <c:extLst>
            <c:ext xmlns:c16="http://schemas.microsoft.com/office/drawing/2014/chart" uri="{C3380CC4-5D6E-409C-BE32-E72D297353CC}">
              <c16:uniqueId val="{00000018-3B65-4CE9-9DE9-85EF7580F771}"/>
            </c:ext>
          </c:extLst>
        </c:ser>
        <c:ser>
          <c:idx val="31"/>
          <c:order val="31"/>
          <c:tx>
            <c:strRef>
              <c:f>'Pivot Table by State &amp; Country'!$AG$4:$AG$5</c:f>
              <c:strCache>
                <c:ptCount val="1"/>
                <c:pt idx="0">
                  <c:v>small batch</c:v>
                </c:pt>
              </c:strCache>
            </c:strRef>
          </c:tx>
          <c:spPr>
            <a:solidFill>
              <a:schemeClr val="accent2">
                <a:lumMod val="50000"/>
              </a:schemeClr>
            </a:solidFill>
            <a:ln>
              <a:noFill/>
            </a:ln>
            <a:effectLst/>
          </c:spPr>
          <c:invertIfNegative val="0"/>
          <c:cat>
            <c:strRef>
              <c:f>'Pivot Table by State &amp; Country'!$A$6:$A$10</c:f>
              <c:strCache>
                <c:ptCount val="4"/>
                <c:pt idx="0">
                  <c:v>canceled</c:v>
                </c:pt>
                <c:pt idx="1">
                  <c:v>failed</c:v>
                </c:pt>
                <c:pt idx="2">
                  <c:v>live</c:v>
                </c:pt>
                <c:pt idx="3">
                  <c:v>successful</c:v>
                </c:pt>
              </c:strCache>
            </c:strRef>
          </c:cat>
          <c:val>
            <c:numRef>
              <c:f>'Pivot Table by State &amp; Country'!$AG$6:$AG$10</c:f>
              <c:numCache>
                <c:formatCode>General</c:formatCode>
                <c:ptCount val="4"/>
                <c:pt idx="2">
                  <c:v>6</c:v>
                </c:pt>
                <c:pt idx="3">
                  <c:v>34</c:v>
                </c:pt>
              </c:numCache>
            </c:numRef>
          </c:val>
          <c:extLst>
            <c:ext xmlns:c16="http://schemas.microsoft.com/office/drawing/2014/chart" uri="{C3380CC4-5D6E-409C-BE32-E72D297353CC}">
              <c16:uniqueId val="{00000019-3B65-4CE9-9DE9-85EF7580F771}"/>
            </c:ext>
          </c:extLst>
        </c:ser>
        <c:ser>
          <c:idx val="32"/>
          <c:order val="32"/>
          <c:tx>
            <c:strRef>
              <c:f>'Pivot Table by State &amp; Country'!$AH$4:$AH$5</c:f>
              <c:strCache>
                <c:ptCount val="1"/>
                <c:pt idx="0">
                  <c:v>space exploration</c:v>
                </c:pt>
              </c:strCache>
            </c:strRef>
          </c:tx>
          <c:spPr>
            <a:solidFill>
              <a:schemeClr val="accent3">
                <a:lumMod val="50000"/>
              </a:schemeClr>
            </a:solidFill>
            <a:ln>
              <a:noFill/>
            </a:ln>
            <a:effectLst/>
          </c:spPr>
          <c:invertIfNegative val="0"/>
          <c:cat>
            <c:strRef>
              <c:f>'Pivot Table by State &amp; Country'!$A$6:$A$10</c:f>
              <c:strCache>
                <c:ptCount val="4"/>
                <c:pt idx="0">
                  <c:v>canceled</c:v>
                </c:pt>
                <c:pt idx="1">
                  <c:v>failed</c:v>
                </c:pt>
                <c:pt idx="2">
                  <c:v>live</c:v>
                </c:pt>
                <c:pt idx="3">
                  <c:v>successful</c:v>
                </c:pt>
              </c:strCache>
            </c:strRef>
          </c:cat>
          <c:val>
            <c:numRef>
              <c:f>'Pivot Table by State &amp; Country'!$AH$6:$AH$10</c:f>
              <c:numCache>
                <c:formatCode>General</c:formatCode>
                <c:ptCount val="4"/>
                <c:pt idx="0">
                  <c:v>18</c:v>
                </c:pt>
                <c:pt idx="1">
                  <c:v>2</c:v>
                </c:pt>
                <c:pt idx="3">
                  <c:v>40</c:v>
                </c:pt>
              </c:numCache>
            </c:numRef>
          </c:val>
          <c:extLst>
            <c:ext xmlns:c16="http://schemas.microsoft.com/office/drawing/2014/chart" uri="{C3380CC4-5D6E-409C-BE32-E72D297353CC}">
              <c16:uniqueId val="{0000001A-3B65-4CE9-9DE9-85EF7580F771}"/>
            </c:ext>
          </c:extLst>
        </c:ser>
        <c:ser>
          <c:idx val="33"/>
          <c:order val="33"/>
          <c:tx>
            <c:strRef>
              <c:f>'Pivot Table by State &amp; Country'!$AI$4:$AI$5</c:f>
              <c:strCache>
                <c:ptCount val="1"/>
                <c:pt idx="0">
                  <c:v>spaces</c:v>
                </c:pt>
              </c:strCache>
            </c:strRef>
          </c:tx>
          <c:spPr>
            <a:solidFill>
              <a:schemeClr val="accent4">
                <a:lumMod val="50000"/>
              </a:schemeClr>
            </a:solidFill>
            <a:ln>
              <a:noFill/>
            </a:ln>
            <a:effectLst/>
          </c:spPr>
          <c:invertIfNegative val="0"/>
          <c:cat>
            <c:strRef>
              <c:f>'Pivot Table by State &amp; Country'!$A$6:$A$10</c:f>
              <c:strCache>
                <c:ptCount val="4"/>
                <c:pt idx="0">
                  <c:v>canceled</c:v>
                </c:pt>
                <c:pt idx="1">
                  <c:v>failed</c:v>
                </c:pt>
                <c:pt idx="2">
                  <c:v>live</c:v>
                </c:pt>
                <c:pt idx="3">
                  <c:v>successful</c:v>
                </c:pt>
              </c:strCache>
            </c:strRef>
          </c:cat>
          <c:val>
            <c:numRef>
              <c:f>'Pivot Table by State &amp; Country'!$AI$6:$AI$10</c:f>
              <c:numCache>
                <c:formatCode>General</c:formatCode>
                <c:ptCount val="4"/>
                <c:pt idx="0">
                  <c:v>17</c:v>
                </c:pt>
                <c:pt idx="1">
                  <c:v>80</c:v>
                </c:pt>
                <c:pt idx="2">
                  <c:v>5</c:v>
                </c:pt>
                <c:pt idx="3">
                  <c:v>85</c:v>
                </c:pt>
              </c:numCache>
            </c:numRef>
          </c:val>
          <c:extLst>
            <c:ext xmlns:c16="http://schemas.microsoft.com/office/drawing/2014/chart" uri="{C3380CC4-5D6E-409C-BE32-E72D297353CC}">
              <c16:uniqueId val="{0000001B-3B65-4CE9-9DE9-85EF7580F771}"/>
            </c:ext>
          </c:extLst>
        </c:ser>
        <c:ser>
          <c:idx val="34"/>
          <c:order val="34"/>
          <c:tx>
            <c:strRef>
              <c:f>'Pivot Table by State &amp; Country'!$AJ$4:$AJ$5</c:f>
              <c:strCache>
                <c:ptCount val="1"/>
                <c:pt idx="0">
                  <c:v>tabletop games</c:v>
                </c:pt>
              </c:strCache>
            </c:strRef>
          </c:tx>
          <c:spPr>
            <a:solidFill>
              <a:schemeClr val="accent5">
                <a:lumMod val="50000"/>
              </a:schemeClr>
            </a:solidFill>
            <a:ln>
              <a:noFill/>
            </a:ln>
            <a:effectLst/>
          </c:spPr>
          <c:invertIfNegative val="0"/>
          <c:cat>
            <c:strRef>
              <c:f>'Pivot Table by State &amp; Country'!$A$6:$A$10</c:f>
              <c:strCache>
                <c:ptCount val="4"/>
                <c:pt idx="0">
                  <c:v>canceled</c:v>
                </c:pt>
                <c:pt idx="1">
                  <c:v>failed</c:v>
                </c:pt>
                <c:pt idx="2">
                  <c:v>live</c:v>
                </c:pt>
                <c:pt idx="3">
                  <c:v>successful</c:v>
                </c:pt>
              </c:strCache>
            </c:strRef>
          </c:cat>
          <c:val>
            <c:numRef>
              <c:f>'Pivot Table by State &amp; Country'!$AJ$6:$AJ$10</c:f>
              <c:numCache>
                <c:formatCode>General</c:formatCode>
                <c:ptCount val="4"/>
                <c:pt idx="3">
                  <c:v>80</c:v>
                </c:pt>
              </c:numCache>
            </c:numRef>
          </c:val>
          <c:extLst>
            <c:ext xmlns:c16="http://schemas.microsoft.com/office/drawing/2014/chart" uri="{C3380CC4-5D6E-409C-BE32-E72D297353CC}">
              <c16:uniqueId val="{0000001C-3B65-4CE9-9DE9-85EF7580F771}"/>
            </c:ext>
          </c:extLst>
        </c:ser>
        <c:ser>
          <c:idx val="35"/>
          <c:order val="35"/>
          <c:tx>
            <c:strRef>
              <c:f>'Pivot Table by State &amp; Country'!$AK$4:$AK$5</c:f>
              <c:strCache>
                <c:ptCount val="1"/>
                <c:pt idx="0">
                  <c:v>television</c:v>
                </c:pt>
              </c:strCache>
            </c:strRef>
          </c:tx>
          <c:spPr>
            <a:solidFill>
              <a:schemeClr val="accent6">
                <a:lumMod val="50000"/>
              </a:schemeClr>
            </a:solidFill>
            <a:ln>
              <a:noFill/>
            </a:ln>
            <a:effectLst/>
          </c:spPr>
          <c:invertIfNegative val="0"/>
          <c:cat>
            <c:strRef>
              <c:f>'Pivot Table by State &amp; Country'!$A$6:$A$10</c:f>
              <c:strCache>
                <c:ptCount val="4"/>
                <c:pt idx="0">
                  <c:v>canceled</c:v>
                </c:pt>
                <c:pt idx="1">
                  <c:v>failed</c:v>
                </c:pt>
                <c:pt idx="2">
                  <c:v>live</c:v>
                </c:pt>
                <c:pt idx="3">
                  <c:v>successful</c:v>
                </c:pt>
              </c:strCache>
            </c:strRef>
          </c:cat>
          <c:val>
            <c:numRef>
              <c:f>'Pivot Table by State &amp; Country'!$AK$6:$AK$10</c:f>
              <c:numCache>
                <c:formatCode>General</c:formatCode>
                <c:ptCount val="4"/>
                <c:pt idx="3">
                  <c:v>60</c:v>
                </c:pt>
              </c:numCache>
            </c:numRef>
          </c:val>
          <c:extLst>
            <c:ext xmlns:c16="http://schemas.microsoft.com/office/drawing/2014/chart" uri="{C3380CC4-5D6E-409C-BE32-E72D297353CC}">
              <c16:uniqueId val="{0000001D-3B65-4CE9-9DE9-85EF7580F771}"/>
            </c:ext>
          </c:extLst>
        </c:ser>
        <c:ser>
          <c:idx val="36"/>
          <c:order val="36"/>
          <c:tx>
            <c:strRef>
              <c:f>'Pivot Table by State &amp; Country'!$AL$4:$AL$5</c:f>
              <c:strCache>
                <c:ptCount val="1"/>
                <c:pt idx="0">
                  <c:v>translations</c:v>
                </c:pt>
              </c:strCache>
            </c:strRef>
          </c:tx>
          <c:spPr>
            <a:solidFill>
              <a:schemeClr val="accent1">
                <a:lumMod val="70000"/>
                <a:lumOff val="30000"/>
              </a:schemeClr>
            </a:solidFill>
            <a:ln>
              <a:noFill/>
            </a:ln>
            <a:effectLst/>
          </c:spPr>
          <c:invertIfNegative val="0"/>
          <c:cat>
            <c:strRef>
              <c:f>'Pivot Table by State &amp; Country'!$A$6:$A$10</c:f>
              <c:strCache>
                <c:ptCount val="4"/>
                <c:pt idx="0">
                  <c:v>canceled</c:v>
                </c:pt>
                <c:pt idx="1">
                  <c:v>failed</c:v>
                </c:pt>
                <c:pt idx="2">
                  <c:v>live</c:v>
                </c:pt>
                <c:pt idx="3">
                  <c:v>successful</c:v>
                </c:pt>
              </c:strCache>
            </c:strRef>
          </c:cat>
          <c:val>
            <c:numRef>
              <c:f>'Pivot Table by State &amp; Country'!$AL$6:$AL$10</c:f>
              <c:numCache>
                <c:formatCode>General</c:formatCode>
                <c:ptCount val="4"/>
                <c:pt idx="3">
                  <c:v>57</c:v>
                </c:pt>
              </c:numCache>
            </c:numRef>
          </c:val>
          <c:extLst>
            <c:ext xmlns:c16="http://schemas.microsoft.com/office/drawing/2014/chart" uri="{C3380CC4-5D6E-409C-BE32-E72D297353CC}">
              <c16:uniqueId val="{0000001E-3B65-4CE9-9DE9-85EF7580F771}"/>
            </c:ext>
          </c:extLst>
        </c:ser>
        <c:ser>
          <c:idx val="37"/>
          <c:order val="37"/>
          <c:tx>
            <c:strRef>
              <c:f>'Pivot Table by State &amp; Country'!$AM$4:$AM$5</c:f>
              <c:strCache>
                <c:ptCount val="1"/>
                <c:pt idx="0">
                  <c:v>video games</c:v>
                </c:pt>
              </c:strCache>
            </c:strRef>
          </c:tx>
          <c:spPr>
            <a:solidFill>
              <a:schemeClr val="accent2">
                <a:lumMod val="70000"/>
                <a:lumOff val="30000"/>
              </a:schemeClr>
            </a:solidFill>
            <a:ln>
              <a:noFill/>
            </a:ln>
            <a:effectLst/>
          </c:spPr>
          <c:invertIfNegative val="0"/>
          <c:cat>
            <c:strRef>
              <c:f>'Pivot Table by State &amp; Country'!$A$6:$A$10</c:f>
              <c:strCache>
                <c:ptCount val="4"/>
                <c:pt idx="0">
                  <c:v>canceled</c:v>
                </c:pt>
                <c:pt idx="1">
                  <c:v>failed</c:v>
                </c:pt>
                <c:pt idx="2">
                  <c:v>live</c:v>
                </c:pt>
                <c:pt idx="3">
                  <c:v>successful</c:v>
                </c:pt>
              </c:strCache>
            </c:strRef>
          </c:cat>
          <c:val>
            <c:numRef>
              <c:f>'Pivot Table by State &amp; Country'!$AM$6:$AM$10</c:f>
              <c:numCache>
                <c:formatCode>General</c:formatCode>
                <c:ptCount val="4"/>
                <c:pt idx="1">
                  <c:v>40</c:v>
                </c:pt>
                <c:pt idx="3">
                  <c:v>60</c:v>
                </c:pt>
              </c:numCache>
            </c:numRef>
          </c:val>
          <c:extLst>
            <c:ext xmlns:c16="http://schemas.microsoft.com/office/drawing/2014/chart" uri="{C3380CC4-5D6E-409C-BE32-E72D297353CC}">
              <c16:uniqueId val="{0000001F-3B65-4CE9-9DE9-85EF7580F771}"/>
            </c:ext>
          </c:extLst>
        </c:ser>
        <c:ser>
          <c:idx val="38"/>
          <c:order val="38"/>
          <c:tx>
            <c:strRef>
              <c:f>'Pivot Table by State &amp; Country'!$AN$4:$AN$5</c:f>
              <c:strCache>
                <c:ptCount val="1"/>
                <c:pt idx="0">
                  <c:v>wearables</c:v>
                </c:pt>
              </c:strCache>
            </c:strRef>
          </c:tx>
          <c:spPr>
            <a:solidFill>
              <a:schemeClr val="accent3">
                <a:lumMod val="70000"/>
                <a:lumOff val="30000"/>
              </a:schemeClr>
            </a:solidFill>
            <a:ln>
              <a:noFill/>
            </a:ln>
            <a:effectLst/>
          </c:spPr>
          <c:invertIfNegative val="0"/>
          <c:cat>
            <c:strRef>
              <c:f>'Pivot Table by State &amp; Country'!$A$6:$A$10</c:f>
              <c:strCache>
                <c:ptCount val="4"/>
                <c:pt idx="0">
                  <c:v>canceled</c:v>
                </c:pt>
                <c:pt idx="1">
                  <c:v>failed</c:v>
                </c:pt>
                <c:pt idx="2">
                  <c:v>live</c:v>
                </c:pt>
                <c:pt idx="3">
                  <c:v>successful</c:v>
                </c:pt>
              </c:strCache>
            </c:strRef>
          </c:cat>
          <c:val>
            <c:numRef>
              <c:f>'Pivot Table by State &amp; Country'!$AN$6:$AN$10</c:f>
              <c:numCache>
                <c:formatCode>General</c:formatCode>
                <c:ptCount val="4"/>
                <c:pt idx="3">
                  <c:v>200</c:v>
                </c:pt>
              </c:numCache>
            </c:numRef>
          </c:val>
          <c:extLst>
            <c:ext xmlns:c16="http://schemas.microsoft.com/office/drawing/2014/chart" uri="{C3380CC4-5D6E-409C-BE32-E72D297353CC}">
              <c16:uniqueId val="{00000020-3B65-4CE9-9DE9-85EF7580F771}"/>
            </c:ext>
          </c:extLst>
        </c:ser>
        <c:ser>
          <c:idx val="39"/>
          <c:order val="39"/>
          <c:tx>
            <c:strRef>
              <c:f>'Pivot Table by State &amp; Country'!$AO$4:$AO$5</c:f>
              <c:strCache>
                <c:ptCount val="1"/>
                <c:pt idx="0">
                  <c:v>web</c:v>
                </c:pt>
              </c:strCache>
            </c:strRef>
          </c:tx>
          <c:spPr>
            <a:solidFill>
              <a:schemeClr val="accent4">
                <a:lumMod val="70000"/>
                <a:lumOff val="30000"/>
              </a:schemeClr>
            </a:solidFill>
            <a:ln>
              <a:noFill/>
            </a:ln>
            <a:effectLst/>
          </c:spPr>
          <c:invertIfNegative val="0"/>
          <c:cat>
            <c:strRef>
              <c:f>'Pivot Table by State &amp; Country'!$A$6:$A$10</c:f>
              <c:strCache>
                <c:ptCount val="4"/>
                <c:pt idx="0">
                  <c:v>canceled</c:v>
                </c:pt>
                <c:pt idx="1">
                  <c:v>failed</c:v>
                </c:pt>
                <c:pt idx="2">
                  <c:v>live</c:v>
                </c:pt>
                <c:pt idx="3">
                  <c:v>successful</c:v>
                </c:pt>
              </c:strCache>
            </c:strRef>
          </c:cat>
          <c:val>
            <c:numRef>
              <c:f>'Pivot Table by State &amp; Country'!$AO$6:$AO$10</c:f>
              <c:numCache>
                <c:formatCode>General</c:formatCode>
                <c:ptCount val="4"/>
                <c:pt idx="0">
                  <c:v>60</c:v>
                </c:pt>
                <c:pt idx="3">
                  <c:v>100</c:v>
                </c:pt>
              </c:numCache>
            </c:numRef>
          </c:val>
          <c:extLst>
            <c:ext xmlns:c16="http://schemas.microsoft.com/office/drawing/2014/chart" uri="{C3380CC4-5D6E-409C-BE32-E72D297353CC}">
              <c16:uniqueId val="{00000021-3B65-4CE9-9DE9-85EF7580F771}"/>
            </c:ext>
          </c:extLst>
        </c:ser>
        <c:ser>
          <c:idx val="40"/>
          <c:order val="40"/>
          <c:tx>
            <c:strRef>
              <c:f>'Pivot Table by State &amp; Country'!$AP$4:$AP$5</c:f>
              <c:strCache>
                <c:ptCount val="1"/>
                <c:pt idx="0">
                  <c:v>world music</c:v>
                </c:pt>
              </c:strCache>
            </c:strRef>
          </c:tx>
          <c:spPr>
            <a:solidFill>
              <a:schemeClr val="accent5">
                <a:lumMod val="70000"/>
                <a:lumOff val="30000"/>
              </a:schemeClr>
            </a:solidFill>
            <a:ln>
              <a:noFill/>
            </a:ln>
            <a:effectLst/>
          </c:spPr>
          <c:invertIfNegative val="0"/>
          <c:cat>
            <c:strRef>
              <c:f>'Pivot Table by State &amp; Country'!$A$6:$A$10</c:f>
              <c:strCache>
                <c:ptCount val="4"/>
                <c:pt idx="0">
                  <c:v>canceled</c:v>
                </c:pt>
                <c:pt idx="1">
                  <c:v>failed</c:v>
                </c:pt>
                <c:pt idx="2">
                  <c:v>live</c:v>
                </c:pt>
                <c:pt idx="3">
                  <c:v>successful</c:v>
                </c:pt>
              </c:strCache>
            </c:strRef>
          </c:cat>
          <c:val>
            <c:numRef>
              <c:f>'Pivot Table by State &amp; Country'!$AP$6:$AP$10</c:f>
              <c:numCache>
                <c:formatCode>General</c:formatCode>
                <c:ptCount val="4"/>
                <c:pt idx="3">
                  <c:v>20</c:v>
                </c:pt>
              </c:numCache>
            </c:numRef>
          </c:val>
          <c:extLst>
            <c:ext xmlns:c16="http://schemas.microsoft.com/office/drawing/2014/chart" uri="{C3380CC4-5D6E-409C-BE32-E72D297353CC}">
              <c16:uniqueId val="{00000022-3B65-4CE9-9DE9-85EF7580F771}"/>
            </c:ext>
          </c:extLst>
        </c:ser>
        <c:dLbls>
          <c:showLegendKey val="0"/>
          <c:showVal val="0"/>
          <c:showCatName val="0"/>
          <c:showSerName val="0"/>
          <c:showPercent val="0"/>
          <c:showBubbleSize val="0"/>
        </c:dLbls>
        <c:gapWidth val="150"/>
        <c:overlap val="100"/>
        <c:axId val="718138488"/>
        <c:axId val="718139144"/>
      </c:barChart>
      <c:catAx>
        <c:axId val="718138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139144"/>
        <c:crosses val="autoZero"/>
        <c:auto val="1"/>
        <c:lblAlgn val="ctr"/>
        <c:lblOffset val="100"/>
        <c:noMultiLvlLbl val="0"/>
      </c:catAx>
      <c:valAx>
        <c:axId val="718139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138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Number1.xlsx]Pivot Table of Years!PivotTable1</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'Pivot Table of Years'!$B$4:$B$5</c:f>
              <c:strCache>
                <c:ptCount val="1"/>
                <c:pt idx="0">
                  <c:v>canceled</c:v>
                </c:pt>
              </c:strCache>
            </c:strRef>
          </c:tx>
          <c:spPr>
            <a:ln w="28575" cap="rnd">
              <a:solidFill>
                <a:schemeClr val="accent1"/>
              </a:solidFill>
              <a:round/>
            </a:ln>
            <a:effectLst/>
          </c:spPr>
          <c:marker>
            <c:symbol val="none"/>
          </c:marker>
          <c:cat>
            <c:strRef>
              <c:f>'Pivot Table of Years'!$A$6:$A$18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of Years'!$B$6:$B$18</c:f>
              <c:numCache>
                <c:formatCode>General</c:formatCode>
                <c:ptCount val="12"/>
                <c:pt idx="0">
                  <c:v>16</c:v>
                </c:pt>
                <c:pt idx="1">
                  <c:v>14</c:v>
                </c:pt>
                <c:pt idx="2">
                  <c:v>15</c:v>
                </c:pt>
                <c:pt idx="3">
                  <c:v>10</c:v>
                </c:pt>
                <c:pt idx="4">
                  <c:v>12</c:v>
                </c:pt>
                <c:pt idx="5">
                  <c:v>13</c:v>
                </c:pt>
                <c:pt idx="6">
                  <c:v>15</c:v>
                </c:pt>
                <c:pt idx="7">
                  <c:v>12</c:v>
                </c:pt>
                <c:pt idx="8">
                  <c:v>15</c:v>
                </c:pt>
                <c:pt idx="9">
                  <c:v>4</c:v>
                </c:pt>
                <c:pt idx="10">
                  <c:v>17</c:v>
                </c:pt>
                <c:pt idx="11">
                  <c:v>12</c:v>
                </c:pt>
              </c:numCache>
            </c:numRef>
          </c:val>
          <c:smooth val="0"/>
          <c:extLst>
            <c:ext xmlns:c16="http://schemas.microsoft.com/office/drawing/2014/chart" uri="{C3380CC4-5D6E-409C-BE32-E72D297353CC}">
              <c16:uniqueId val="{00000000-ED7D-48B1-A7C2-3F06B8842A40}"/>
            </c:ext>
          </c:extLst>
        </c:ser>
        <c:ser>
          <c:idx val="1"/>
          <c:order val="1"/>
          <c:tx>
            <c:strRef>
              <c:f>'Pivot Table of Years'!$C$4:$C$5</c:f>
              <c:strCache>
                <c:ptCount val="1"/>
                <c:pt idx="0">
                  <c:v>failed</c:v>
                </c:pt>
              </c:strCache>
            </c:strRef>
          </c:tx>
          <c:spPr>
            <a:ln w="28575" cap="rnd">
              <a:solidFill>
                <a:schemeClr val="accent2"/>
              </a:solidFill>
              <a:round/>
            </a:ln>
            <a:effectLst/>
          </c:spPr>
          <c:marker>
            <c:symbol val="none"/>
          </c:marker>
          <c:cat>
            <c:strRef>
              <c:f>'Pivot Table of Years'!$A$6:$A$18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of Years'!$C$6:$C$18</c:f>
              <c:numCache>
                <c:formatCode>General</c:formatCode>
                <c:ptCount val="12"/>
                <c:pt idx="0">
                  <c:v>78</c:v>
                </c:pt>
                <c:pt idx="1">
                  <c:v>68</c:v>
                </c:pt>
                <c:pt idx="2">
                  <c:v>57</c:v>
                </c:pt>
                <c:pt idx="3">
                  <c:v>61</c:v>
                </c:pt>
                <c:pt idx="4">
                  <c:v>83</c:v>
                </c:pt>
                <c:pt idx="5">
                  <c:v>91</c:v>
                </c:pt>
                <c:pt idx="6">
                  <c:v>84</c:v>
                </c:pt>
                <c:pt idx="7">
                  <c:v>83</c:v>
                </c:pt>
                <c:pt idx="8">
                  <c:v>68</c:v>
                </c:pt>
                <c:pt idx="9">
                  <c:v>88</c:v>
                </c:pt>
                <c:pt idx="10">
                  <c:v>58</c:v>
                </c:pt>
                <c:pt idx="11">
                  <c:v>64</c:v>
                </c:pt>
              </c:numCache>
            </c:numRef>
          </c:val>
          <c:smooth val="0"/>
          <c:extLst>
            <c:ext xmlns:c16="http://schemas.microsoft.com/office/drawing/2014/chart" uri="{C3380CC4-5D6E-409C-BE32-E72D297353CC}">
              <c16:uniqueId val="{00000001-ED7D-48B1-A7C2-3F06B8842A40}"/>
            </c:ext>
          </c:extLst>
        </c:ser>
        <c:ser>
          <c:idx val="2"/>
          <c:order val="2"/>
          <c:tx>
            <c:strRef>
              <c:f>'Pivot Table of Years'!$D$4:$D$5</c:f>
              <c:strCache>
                <c:ptCount val="1"/>
                <c:pt idx="0">
                  <c:v>live</c:v>
                </c:pt>
              </c:strCache>
            </c:strRef>
          </c:tx>
          <c:spPr>
            <a:ln w="28575" cap="rnd">
              <a:solidFill>
                <a:schemeClr val="accent3"/>
              </a:solidFill>
              <a:round/>
            </a:ln>
            <a:effectLst/>
          </c:spPr>
          <c:marker>
            <c:symbol val="none"/>
          </c:marker>
          <c:cat>
            <c:strRef>
              <c:f>'Pivot Table of Years'!$A$6:$A$18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of Years'!$D$6:$D$18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ED7D-48B1-A7C2-3F06B8842A40}"/>
            </c:ext>
          </c:extLst>
        </c:ser>
        <c:ser>
          <c:idx val="3"/>
          <c:order val="3"/>
          <c:tx>
            <c:strRef>
              <c:f>'Pivot Table of Years'!$E$4:$E$5</c:f>
              <c:strCache>
                <c:ptCount val="1"/>
                <c:pt idx="0">
                  <c:v>successful</c:v>
                </c:pt>
              </c:strCache>
            </c:strRef>
          </c:tx>
          <c:spPr>
            <a:ln w="28575" cap="rnd">
              <a:solidFill>
                <a:schemeClr val="accent4"/>
              </a:solidFill>
              <a:round/>
            </a:ln>
            <a:effectLst/>
          </c:spPr>
          <c:marker>
            <c:symbol val="none"/>
          </c:marker>
          <c:cat>
            <c:strRef>
              <c:f>'Pivot Table of Years'!$A$6:$A$18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of Years'!$E$6:$E$18</c:f>
              <c:numCache>
                <c:formatCode>General</c:formatCode>
                <c:ptCount val="12"/>
                <c:pt idx="0">
                  <c:v>272</c:v>
                </c:pt>
                <c:pt idx="1">
                  <c:v>252</c:v>
                </c:pt>
                <c:pt idx="2">
                  <c:v>243</c:v>
                </c:pt>
                <c:pt idx="3">
                  <c:v>252</c:v>
                </c:pt>
                <c:pt idx="4">
                  <c:v>290</c:v>
                </c:pt>
                <c:pt idx="5">
                  <c:v>284</c:v>
                </c:pt>
                <c:pt idx="6">
                  <c:v>285</c:v>
                </c:pt>
                <c:pt idx="7">
                  <c:v>238</c:v>
                </c:pt>
                <c:pt idx="8">
                  <c:v>216</c:v>
                </c:pt>
                <c:pt idx="9">
                  <c:v>262</c:v>
                </c:pt>
                <c:pt idx="10">
                  <c:v>255</c:v>
                </c:pt>
                <c:pt idx="11">
                  <c:v>177</c:v>
                </c:pt>
              </c:numCache>
            </c:numRef>
          </c:val>
          <c:smooth val="0"/>
          <c:extLst>
            <c:ext xmlns:c16="http://schemas.microsoft.com/office/drawing/2014/chart" uri="{C3380CC4-5D6E-409C-BE32-E72D297353CC}">
              <c16:uniqueId val="{00000003-ED7D-48B1-A7C2-3F06B8842A40}"/>
            </c:ext>
          </c:extLst>
        </c:ser>
        <c:dLbls>
          <c:showLegendKey val="0"/>
          <c:showVal val="0"/>
          <c:showCatName val="0"/>
          <c:showSerName val="0"/>
          <c:showPercent val="0"/>
          <c:showBubbleSize val="0"/>
        </c:dLbls>
        <c:smooth val="0"/>
        <c:axId val="580419040"/>
        <c:axId val="580419368"/>
      </c:lineChart>
      <c:catAx>
        <c:axId val="580419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0419368"/>
        <c:crosses val="autoZero"/>
        <c:auto val="1"/>
        <c:lblAlgn val="ctr"/>
        <c:lblOffset val="100"/>
        <c:noMultiLvlLbl val="0"/>
      </c:catAx>
      <c:valAx>
        <c:axId val="580419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0419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Success</a:t>
            </a:r>
            <a:r>
              <a:rPr lang="en-US" baseline="0"/>
              <a:t> Rate of Kickstarter Campaigns vs. Goal of Campaign in Local Currency</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704956816771181"/>
          <c:y val="0.14396892511181791"/>
          <c:w val="0.77218827498100373"/>
          <c:h val="0.54539161168737571"/>
        </c:manualLayout>
      </c:layout>
      <c:lineChart>
        <c:grouping val="standard"/>
        <c:varyColors val="0"/>
        <c:ser>
          <c:idx val="0"/>
          <c:order val="0"/>
          <c:tx>
            <c:strRef>
              <c:f>Bonus!$G$1</c:f>
              <c:strCache>
                <c:ptCount val="1"/>
                <c:pt idx="0">
                  <c:v> Percentage Successful</c:v>
                </c:pt>
              </c:strCache>
            </c:strRef>
          </c:tx>
          <c:spPr>
            <a:ln w="28575" cap="rnd">
              <a:solidFill>
                <a:schemeClr val="accent1"/>
              </a:solidFill>
              <a:round/>
            </a:ln>
            <a:effectLst/>
          </c:spPr>
          <c:marker>
            <c:symbol val="none"/>
          </c:marker>
          <c:cat>
            <c:strRef>
              <c:f>Bonus!$B$2:$B$14</c:f>
              <c:strCache>
                <c:ptCount val="13"/>
                <c:pt idx="1">
                  <c:v>Less Than 1000</c:v>
                </c:pt>
                <c:pt idx="2">
                  <c:v>* 1000 to 4999</c:v>
                </c:pt>
                <c:pt idx="3">
                  <c:v>* 5000 to 9999</c:v>
                </c:pt>
                <c:pt idx="4">
                  <c:v>* 10000 to 14999</c:v>
                </c:pt>
                <c:pt idx="5">
                  <c:v>* 15000 to 19999</c:v>
                </c:pt>
                <c:pt idx="6">
                  <c:v>* 20000 to 24999</c:v>
                </c:pt>
                <c:pt idx="7">
                  <c:v>* 25000 to 29999</c:v>
                </c:pt>
                <c:pt idx="8">
                  <c:v>* 30000 to 34999</c:v>
                </c:pt>
                <c:pt idx="9">
                  <c:v>* 35000 to 39999</c:v>
                </c:pt>
                <c:pt idx="10">
                  <c:v>* 40000 to 44999</c:v>
                </c:pt>
                <c:pt idx="11">
                  <c:v>* 45000 to 49999</c:v>
                </c:pt>
                <c:pt idx="12">
                  <c:v>* Greater than or equal to 50000</c:v>
                </c:pt>
              </c:strCache>
            </c:strRef>
          </c:cat>
          <c:val>
            <c:numRef>
              <c:f>Bonus!$G$2:$G$14</c:f>
              <c:numCache>
                <c:formatCode>0%</c:formatCode>
                <c:ptCount val="13"/>
                <c:pt idx="1">
                  <c:v>0.8101545253863135</c:v>
                </c:pt>
                <c:pt idx="2">
                  <c:v>0.75935828877005351</c:v>
                </c:pt>
                <c:pt idx="3">
                  <c:v>0.71959459459459463</c:v>
                </c:pt>
                <c:pt idx="4">
                  <c:v>0.68055555555555558</c:v>
                </c:pt>
                <c:pt idx="5">
                  <c:v>0.71653543307086609</c:v>
                </c:pt>
                <c:pt idx="6">
                  <c:v>0.70796460176991149</c:v>
                </c:pt>
                <c:pt idx="7">
                  <c:v>0.7168141592920354</c:v>
                </c:pt>
                <c:pt idx="8">
                  <c:v>0.6376811594202898</c:v>
                </c:pt>
                <c:pt idx="9">
                  <c:v>0.73170731707317072</c:v>
                </c:pt>
                <c:pt idx="10">
                  <c:v>0.77142857142857146</c:v>
                </c:pt>
                <c:pt idx="11">
                  <c:v>0.72727272727272729</c:v>
                </c:pt>
                <c:pt idx="12">
                  <c:v>0.6517857142857143</c:v>
                </c:pt>
              </c:numCache>
            </c:numRef>
          </c:val>
          <c:smooth val="0"/>
          <c:extLst>
            <c:ext xmlns:c16="http://schemas.microsoft.com/office/drawing/2014/chart" uri="{C3380CC4-5D6E-409C-BE32-E72D297353CC}">
              <c16:uniqueId val="{00000000-15CB-482E-BC2E-4879B055579D}"/>
            </c:ext>
          </c:extLst>
        </c:ser>
        <c:ser>
          <c:idx val="1"/>
          <c:order val="1"/>
          <c:tx>
            <c:strRef>
              <c:f>Bonus!$H$1</c:f>
              <c:strCache>
                <c:ptCount val="1"/>
                <c:pt idx="0">
                  <c:v> Percentage Failed</c:v>
                </c:pt>
              </c:strCache>
            </c:strRef>
          </c:tx>
          <c:spPr>
            <a:ln w="28575" cap="rnd">
              <a:solidFill>
                <a:schemeClr val="accent2"/>
              </a:solidFill>
              <a:round/>
            </a:ln>
            <a:effectLst/>
          </c:spPr>
          <c:marker>
            <c:symbol val="none"/>
          </c:marker>
          <c:cat>
            <c:strRef>
              <c:f>Bonus!$B$2:$B$14</c:f>
              <c:strCache>
                <c:ptCount val="13"/>
                <c:pt idx="1">
                  <c:v>Less Than 1000</c:v>
                </c:pt>
                <c:pt idx="2">
                  <c:v>* 1000 to 4999</c:v>
                </c:pt>
                <c:pt idx="3">
                  <c:v>* 5000 to 9999</c:v>
                </c:pt>
                <c:pt idx="4">
                  <c:v>* 10000 to 14999</c:v>
                </c:pt>
                <c:pt idx="5">
                  <c:v>* 15000 to 19999</c:v>
                </c:pt>
                <c:pt idx="6">
                  <c:v>* 20000 to 24999</c:v>
                </c:pt>
                <c:pt idx="7">
                  <c:v>* 25000 to 29999</c:v>
                </c:pt>
                <c:pt idx="8">
                  <c:v>* 30000 to 34999</c:v>
                </c:pt>
                <c:pt idx="9">
                  <c:v>* 35000 to 39999</c:v>
                </c:pt>
                <c:pt idx="10">
                  <c:v>* 40000 to 44999</c:v>
                </c:pt>
                <c:pt idx="11">
                  <c:v>* 45000 to 49999</c:v>
                </c:pt>
                <c:pt idx="12">
                  <c:v>* Greater than or equal to 50000</c:v>
                </c:pt>
              </c:strCache>
            </c:strRef>
          </c:cat>
          <c:val>
            <c:numRef>
              <c:f>Bonus!$H$2:$H$14</c:f>
              <c:numCache>
                <c:formatCode>0%</c:formatCode>
                <c:ptCount val="13"/>
                <c:pt idx="1">
                  <c:v>0.17660044150110377</c:v>
                </c:pt>
                <c:pt idx="2">
                  <c:v>0.21390374331550802</c:v>
                </c:pt>
                <c:pt idx="3">
                  <c:v>0.26013513513513514</c:v>
                </c:pt>
                <c:pt idx="4">
                  <c:v>0.2361111111111111</c:v>
                </c:pt>
                <c:pt idx="5">
                  <c:v>0.22047244094488189</c:v>
                </c:pt>
                <c:pt idx="6">
                  <c:v>0.24778761061946902</c:v>
                </c:pt>
                <c:pt idx="7">
                  <c:v>0.23008849557522124</c:v>
                </c:pt>
                <c:pt idx="8">
                  <c:v>0.24637681159420291</c:v>
                </c:pt>
                <c:pt idx="9">
                  <c:v>0.21951219512195122</c:v>
                </c:pt>
                <c:pt idx="10">
                  <c:v>0.17142857142857143</c:v>
                </c:pt>
                <c:pt idx="11">
                  <c:v>0.18181818181818182</c:v>
                </c:pt>
                <c:pt idx="12">
                  <c:v>0.24404761904761904</c:v>
                </c:pt>
              </c:numCache>
            </c:numRef>
          </c:val>
          <c:smooth val="0"/>
          <c:extLst>
            <c:ext xmlns:c16="http://schemas.microsoft.com/office/drawing/2014/chart" uri="{C3380CC4-5D6E-409C-BE32-E72D297353CC}">
              <c16:uniqueId val="{00000001-15CB-482E-BC2E-4879B055579D}"/>
            </c:ext>
          </c:extLst>
        </c:ser>
        <c:ser>
          <c:idx val="2"/>
          <c:order val="2"/>
          <c:tx>
            <c:strRef>
              <c:f>Bonus!$I$1</c:f>
              <c:strCache>
                <c:ptCount val="1"/>
                <c:pt idx="0">
                  <c:v>Percentage Canceled</c:v>
                </c:pt>
              </c:strCache>
            </c:strRef>
          </c:tx>
          <c:spPr>
            <a:ln w="28575" cap="rnd">
              <a:solidFill>
                <a:schemeClr val="accent3"/>
              </a:solidFill>
              <a:round/>
            </a:ln>
            <a:effectLst/>
          </c:spPr>
          <c:marker>
            <c:symbol val="none"/>
          </c:marker>
          <c:cat>
            <c:strRef>
              <c:f>Bonus!$B$2:$B$14</c:f>
              <c:strCache>
                <c:ptCount val="13"/>
                <c:pt idx="1">
                  <c:v>Less Than 1000</c:v>
                </c:pt>
                <c:pt idx="2">
                  <c:v>* 1000 to 4999</c:v>
                </c:pt>
                <c:pt idx="3">
                  <c:v>* 5000 to 9999</c:v>
                </c:pt>
                <c:pt idx="4">
                  <c:v>* 10000 to 14999</c:v>
                </c:pt>
                <c:pt idx="5">
                  <c:v>* 15000 to 19999</c:v>
                </c:pt>
                <c:pt idx="6">
                  <c:v>* 20000 to 24999</c:v>
                </c:pt>
                <c:pt idx="7">
                  <c:v>* 25000 to 29999</c:v>
                </c:pt>
                <c:pt idx="8">
                  <c:v>* 30000 to 34999</c:v>
                </c:pt>
                <c:pt idx="9">
                  <c:v>* 35000 to 39999</c:v>
                </c:pt>
                <c:pt idx="10">
                  <c:v>* 40000 to 44999</c:v>
                </c:pt>
                <c:pt idx="11">
                  <c:v>* 45000 to 49999</c:v>
                </c:pt>
                <c:pt idx="12">
                  <c:v>* Greater than or equal to 50000</c:v>
                </c:pt>
              </c:strCache>
            </c:strRef>
          </c:cat>
          <c:val>
            <c:numRef>
              <c:f>Bonus!$I$2:$I$14</c:f>
              <c:numCache>
                <c:formatCode>0%</c:formatCode>
                <c:ptCount val="13"/>
                <c:pt idx="1">
                  <c:v>1.3245033112582781E-2</c:v>
                </c:pt>
                <c:pt idx="2">
                  <c:v>2.6737967914438502E-2</c:v>
                </c:pt>
                <c:pt idx="3">
                  <c:v>2.0270270270270271E-2</c:v>
                </c:pt>
                <c:pt idx="4">
                  <c:v>8.3333333333333329E-2</c:v>
                </c:pt>
                <c:pt idx="5">
                  <c:v>6.2992125984251968E-2</c:v>
                </c:pt>
                <c:pt idx="6">
                  <c:v>4.4247787610619468E-2</c:v>
                </c:pt>
                <c:pt idx="7">
                  <c:v>5.3097345132743362E-2</c:v>
                </c:pt>
                <c:pt idx="8">
                  <c:v>0.11594202898550725</c:v>
                </c:pt>
                <c:pt idx="9">
                  <c:v>4.878048780487805E-2</c:v>
                </c:pt>
                <c:pt idx="10">
                  <c:v>5.7142857142857141E-2</c:v>
                </c:pt>
                <c:pt idx="11">
                  <c:v>9.0909090909090912E-2</c:v>
                </c:pt>
                <c:pt idx="12">
                  <c:v>0.10416666666666667</c:v>
                </c:pt>
              </c:numCache>
            </c:numRef>
          </c:val>
          <c:smooth val="0"/>
          <c:extLst>
            <c:ext xmlns:c16="http://schemas.microsoft.com/office/drawing/2014/chart" uri="{C3380CC4-5D6E-409C-BE32-E72D297353CC}">
              <c16:uniqueId val="{00000002-15CB-482E-BC2E-4879B055579D}"/>
            </c:ext>
          </c:extLst>
        </c:ser>
        <c:dLbls>
          <c:showLegendKey val="0"/>
          <c:showVal val="0"/>
          <c:showCatName val="0"/>
          <c:showSerName val="0"/>
          <c:showPercent val="0"/>
          <c:showBubbleSize val="0"/>
        </c:dLbls>
        <c:smooth val="0"/>
        <c:axId val="573108984"/>
        <c:axId val="573110296"/>
      </c:lineChart>
      <c:catAx>
        <c:axId val="5731089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a:t>
                </a:r>
                <a:r>
                  <a:rPr lang="en-US" baseline="0"/>
                  <a:t> Ranges in Local Currency</a:t>
                </a:r>
                <a:endParaRPr lang="en-US"/>
              </a:p>
            </c:rich>
          </c:tx>
          <c:layout>
            <c:manualLayout>
              <c:xMode val="edge"/>
              <c:yMode val="edge"/>
              <c:x val="0.47601751265715325"/>
              <c:y val="0.8296938907121930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110296"/>
        <c:crosses val="autoZero"/>
        <c:auto val="1"/>
        <c:lblAlgn val="ctr"/>
        <c:lblOffset val="100"/>
        <c:noMultiLvlLbl val="0"/>
      </c:catAx>
      <c:valAx>
        <c:axId val="573110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Success Rate  </a:t>
                </a:r>
              </a:p>
            </c:rich>
          </c:tx>
          <c:layout>
            <c:manualLayout>
              <c:xMode val="edge"/>
              <c:yMode val="edge"/>
              <c:x val="2.6559341800196503E-2"/>
              <c:y val="0.2945686797451463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1089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Number1.xlsx]Pivot Table of State!PivotTable1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stacked"/>
        <c:varyColors val="0"/>
        <c:ser>
          <c:idx val="0"/>
          <c:order val="0"/>
          <c:tx>
            <c:strRef>
              <c:f>'Pivot Table of State'!$B$3</c:f>
              <c:strCache>
                <c:ptCount val="1"/>
                <c:pt idx="0">
                  <c:v>Total</c:v>
                </c:pt>
              </c:strCache>
            </c:strRef>
          </c:tx>
          <c:spPr>
            <a:solidFill>
              <a:schemeClr val="accent1"/>
            </a:solidFill>
            <a:ln>
              <a:noFill/>
            </a:ln>
            <a:effectLst/>
          </c:spPr>
          <c:invertIfNegative val="0"/>
          <c:cat>
            <c:strRef>
              <c:f>'Pivot Table of State'!$A$4:$A$6</c:f>
              <c:strCache>
                <c:ptCount val="2"/>
                <c:pt idx="0">
                  <c:v>failed</c:v>
                </c:pt>
                <c:pt idx="1">
                  <c:v>successful</c:v>
                </c:pt>
              </c:strCache>
            </c:strRef>
          </c:cat>
          <c:val>
            <c:numRef>
              <c:f>'Pivot Table of State'!$B$4:$B$6</c:f>
              <c:numCache>
                <c:formatCode>General</c:formatCode>
                <c:ptCount val="2"/>
                <c:pt idx="0">
                  <c:v>3</c:v>
                </c:pt>
                <c:pt idx="1">
                  <c:v>4</c:v>
                </c:pt>
              </c:numCache>
            </c:numRef>
          </c:val>
          <c:extLst>
            <c:ext xmlns:c16="http://schemas.microsoft.com/office/drawing/2014/chart" uri="{C3380CC4-5D6E-409C-BE32-E72D297353CC}">
              <c16:uniqueId val="{00000000-0A53-4516-BF56-AAFB85AE5F30}"/>
            </c:ext>
          </c:extLst>
        </c:ser>
        <c:dLbls>
          <c:showLegendKey val="0"/>
          <c:showVal val="0"/>
          <c:showCatName val="0"/>
          <c:showSerName val="0"/>
          <c:showPercent val="0"/>
          <c:showBubbleSize val="0"/>
        </c:dLbls>
        <c:gapWidth val="150"/>
        <c:overlap val="100"/>
        <c:axId val="718129632"/>
        <c:axId val="718132912"/>
      </c:barChart>
      <c:catAx>
        <c:axId val="718129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132912"/>
        <c:crosses val="autoZero"/>
        <c:auto val="1"/>
        <c:lblAlgn val="ctr"/>
        <c:lblOffset val="100"/>
        <c:noMultiLvlLbl val="0"/>
      </c:catAx>
      <c:valAx>
        <c:axId val="718132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129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123825</xdr:colOff>
      <xdr:row>10</xdr:row>
      <xdr:rowOff>38100</xdr:rowOff>
    </xdr:from>
    <xdr:to>
      <xdr:col>12</xdr:col>
      <xdr:colOff>352425</xdr:colOff>
      <xdr:row>27</xdr:row>
      <xdr:rowOff>61912</xdr:rowOff>
    </xdr:to>
    <xdr:graphicFrame macro="">
      <xdr:nvGraphicFramePr>
        <xdr:cNvPr id="2" name="Chart 1">
          <a:extLst>
            <a:ext uri="{FF2B5EF4-FFF2-40B4-BE49-F238E27FC236}">
              <a16:creationId xmlns:a16="http://schemas.microsoft.com/office/drawing/2014/main" id="{30F71D0F-7278-49DF-8A92-4E26A36F75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19</xdr:row>
      <xdr:rowOff>119061</xdr:rowOff>
    </xdr:from>
    <xdr:to>
      <xdr:col>11</xdr:col>
      <xdr:colOff>552449</xdr:colOff>
      <xdr:row>39</xdr:row>
      <xdr:rowOff>180974</xdr:rowOff>
    </xdr:to>
    <xdr:graphicFrame macro="">
      <xdr:nvGraphicFramePr>
        <xdr:cNvPr id="2" name="Chart 1">
          <a:extLst>
            <a:ext uri="{FF2B5EF4-FFF2-40B4-BE49-F238E27FC236}">
              <a16:creationId xmlns:a16="http://schemas.microsoft.com/office/drawing/2014/main" id="{24031230-99D4-4D3E-B105-43DBDF3D5D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809625</xdr:colOff>
      <xdr:row>15</xdr:row>
      <xdr:rowOff>176212</xdr:rowOff>
    </xdr:from>
    <xdr:to>
      <xdr:col>6</xdr:col>
      <xdr:colOff>123825</xdr:colOff>
      <xdr:row>33</xdr:row>
      <xdr:rowOff>19050</xdr:rowOff>
    </xdr:to>
    <xdr:graphicFrame macro="">
      <xdr:nvGraphicFramePr>
        <xdr:cNvPr id="8" name="Chart 7">
          <a:extLst>
            <a:ext uri="{FF2B5EF4-FFF2-40B4-BE49-F238E27FC236}">
              <a16:creationId xmlns:a16="http://schemas.microsoft.com/office/drawing/2014/main" id="{74DE351C-3D2D-4BBF-915E-7C1FC7AD37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381000</xdr:colOff>
      <xdr:row>4</xdr:row>
      <xdr:rowOff>14287</xdr:rowOff>
    </xdr:from>
    <xdr:to>
      <xdr:col>15</xdr:col>
      <xdr:colOff>57150</xdr:colOff>
      <xdr:row>18</xdr:row>
      <xdr:rowOff>90487</xdr:rowOff>
    </xdr:to>
    <xdr:graphicFrame macro="">
      <xdr:nvGraphicFramePr>
        <xdr:cNvPr id="2" name="Chart 1">
          <a:extLst>
            <a:ext uri="{FF2B5EF4-FFF2-40B4-BE49-F238E27FC236}">
              <a16:creationId xmlns:a16="http://schemas.microsoft.com/office/drawing/2014/main" id="{5250ABFC-B422-46C7-AF3D-ECE89FC7A9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66675</xdr:colOff>
      <xdr:row>3</xdr:row>
      <xdr:rowOff>142875</xdr:rowOff>
    </xdr:from>
    <xdr:to>
      <xdr:col>18</xdr:col>
      <xdr:colOff>66675</xdr:colOff>
      <xdr:row>17</xdr:row>
      <xdr:rowOff>0</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18B73729-E789-4D54-830C-543023B4577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9772650" y="714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Kling" refreshedDate="43505.54179664352" createdVersion="6" refreshedVersion="6" minRefreshableVersion="3" recordCount="4114" xr:uid="{1D35D728-31ED-4296-9D0B-2B6F40931896}">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failed"/>
        <s v="cance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
      <sharedItems containsMixedTypes="1" containsNumber="1" minValue="1" maxValue="3304"/>
    </cacheField>
    <cacheField name="Catet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50853354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Kling" refreshedDate="43506.390896064811" createdVersion="6" refreshedVersion="6" minRefreshableVersion="3" recordCount="4114" xr:uid="{E34EDC3C-CA0F-4D26-BCF4-A4AE7ADF6069}">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failed"/>
        <s v="cance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
      <sharedItems containsMixedTypes="1" containsNumber="1" minValue="1" maxValue="3304"/>
    </cacheField>
    <cacheField name="Catetgory" numFmtId="0">
      <sharedItems count="9">
        <s v="film &amp; video"/>
        <s v="theater"/>
        <s v="technology"/>
        <s v="publishing"/>
        <s v="music"/>
        <s v="journalism"/>
        <s v="games"/>
        <s v="food"/>
        <s v="photography"/>
      </sharedItems>
    </cacheField>
    <cacheField name="Sub-Category" numFmtId="0">
      <sharedItems/>
    </cacheField>
    <cacheField name="Date Created" numFmtId="1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8">
        <rangePr groupBy="months" startDate="2009-05-16T22:55:13" endDate="2017-03-15T10:30:07"/>
        <groupItems count="14">
          <s v="&lt;5/16/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4:26:00" maxDate="2017-05-03T14:12:00"/>
    </cacheField>
    <cacheField name="Quarters" numFmtId="0" databaseField="0">
      <fieldGroup base="18">
        <rangePr groupBy="quarters" startDate="2009-05-16T22:55:13" endDate="2017-03-15T10:30:07"/>
        <groupItems count="6">
          <s v="&lt;5/16/2009"/>
          <s v="Qtr1"/>
          <s v="Qtr2"/>
          <s v="Qtr3"/>
          <s v="Qtr4"/>
          <s v="&gt;3/15/2017"/>
        </groupItems>
      </fieldGroup>
    </cacheField>
    <cacheField name="Years" numFmtId="0" databaseField="0">
      <fieldGroup base="18">
        <rangePr groupBy="years" startDate="2009-05-16T22:55:13" endDate="2017-03-15T10:30:07"/>
        <groupItems count="11">
          <s v="&lt;5/16/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0"/>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0"/>
    <x v="0"/>
    <s v="USD"/>
    <n v="1429352160"/>
    <n v="1427993710"/>
    <b v="0"/>
    <n v="1"/>
    <b v="0"/>
    <s v="film &amp; video/science fiction"/>
    <n v="3.3333333333333332E-4"/>
    <n v="1"/>
    <x v="0"/>
    <x v="2"/>
  </r>
  <r>
    <n v="122"/>
    <s v="The Time Jumper (Canceled)"/>
    <s v="My ambition for this knows no bounds.  Seeing Sephoria in a live-action is a dream of mine."/>
    <n v="100000000"/>
    <n v="0"/>
    <x v="0"/>
    <x v="0"/>
    <s v="USD"/>
    <n v="1476094907"/>
    <n v="1470910907"/>
    <b v="0"/>
    <n v="0"/>
    <b v="0"/>
    <s v="film &amp; video/science fiction"/>
    <n v="0"/>
    <s v=""/>
    <x v="0"/>
    <x v="2"/>
  </r>
  <r>
    <n v="123"/>
    <s v="Sentient - The Web Series (Canceled)"/>
    <s v="A group of scientists stumble upon an extraterrestrial virus that is self aware. They must stop it's spread in order to save humanity."/>
    <n v="55000"/>
    <n v="151"/>
    <x v="0"/>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0"/>
    <x v="0"/>
    <s v="USD"/>
    <n v="1431728242"/>
    <n v="1429568242"/>
    <b v="0"/>
    <n v="0"/>
    <b v="0"/>
    <s v="film &amp; video/science fiction"/>
    <n v="0"/>
    <s v=""/>
    <x v="0"/>
    <x v="2"/>
  </r>
  <r>
    <n v="125"/>
    <s v="Star Wars Fan Film (Canceled)"/>
    <s v="Due to my little sister finally having recovered from her surgery we can finally make our movie if we can get even a little help to pay"/>
    <n v="500"/>
    <n v="70"/>
    <x v="0"/>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0"/>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0"/>
    <x v="0"/>
    <s v="USD"/>
    <n v="1428069541"/>
    <n v="1425481141"/>
    <b v="0"/>
    <n v="4"/>
    <b v="0"/>
    <s v="film &amp; video/science fiction"/>
    <n v="2.375E-2"/>
    <n v="47.5"/>
    <x v="0"/>
    <x v="2"/>
  </r>
  <r>
    <n v="128"/>
    <s v="Ralphi3 (Canceled)"/>
    <s v="A Science Fiction film filled with entertainment and Excitement"/>
    <n v="100000"/>
    <n v="1867"/>
    <x v="0"/>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0"/>
    <x v="0"/>
    <s v="USD"/>
    <n v="1414708183"/>
    <n v="1409524183"/>
    <b v="0"/>
    <n v="0"/>
    <b v="0"/>
    <s v="film &amp; video/science fiction"/>
    <n v="0"/>
    <s v=""/>
    <x v="0"/>
    <x v="2"/>
  </r>
  <r>
    <n v="130"/>
    <s v="Blue in the Green (Canceled)"/>
    <s v="A journey down the rabbit hole into the dark future. A mix of reality and dreams of a world dependant on an oppressed by technology."/>
    <n v="600"/>
    <n v="0"/>
    <x v="0"/>
    <x v="1"/>
    <s v="GBP"/>
    <n v="1402949760"/>
    <n v="1400536692"/>
    <b v="0"/>
    <n v="0"/>
    <b v="0"/>
    <s v="film &amp; video/science fiction"/>
    <n v="0"/>
    <s v=""/>
    <x v="0"/>
    <x v="2"/>
  </r>
  <r>
    <n v="131"/>
    <s v="I (Canceled)"/>
    <s v="I"/>
    <n v="1200"/>
    <n v="0"/>
    <x v="0"/>
    <x v="0"/>
    <s v="USD"/>
    <n v="1467763200"/>
    <n v="1466453161"/>
    <b v="0"/>
    <n v="0"/>
    <b v="0"/>
    <s v="film &amp; video/science fiction"/>
    <n v="0"/>
    <s v=""/>
    <x v="0"/>
    <x v="2"/>
  </r>
  <r>
    <n v="132"/>
    <s v="The Message (Canceled)"/>
    <s v="An anime inspired sci-fi action short set in Tokyo, Japan by VFX veterans, Gerald Abraham, Kim Tran and sound engineer, Jeremy Corby."/>
    <n v="80000"/>
    <n v="7655"/>
    <x v="0"/>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0"/>
    <x v="0"/>
    <s v="USD"/>
    <n v="1464715860"/>
    <n v="1462130584"/>
    <b v="0"/>
    <n v="0"/>
    <b v="0"/>
    <s v="film &amp; video/science fiction"/>
    <n v="0"/>
    <s v=""/>
    <x v="0"/>
    <x v="2"/>
  </r>
  <r>
    <n v="134"/>
    <s v="MARLEY'S GHOST (AMBASSADORS OF STEAM) (Canceled)"/>
    <s v="steampunk  remake of &quot;a Christmas carol&quot;"/>
    <n v="5000"/>
    <n v="0"/>
    <x v="0"/>
    <x v="0"/>
    <s v="USD"/>
    <n v="1441386000"/>
    <n v="1438811418"/>
    <b v="0"/>
    <n v="0"/>
    <b v="0"/>
    <s v="film &amp; video/science fiction"/>
    <n v="0"/>
    <s v=""/>
    <x v="0"/>
    <x v="2"/>
  </r>
  <r>
    <n v="135"/>
    <s v="&quot;STUCK&quot; - Finishing Funds for a Sci-Fi Thriller Short Film"/>
    <s v="What would someone do if they suddenly discovered they could stop time? Join us on this clever sci-fi short film and find out!"/>
    <n v="3000"/>
    <n v="403"/>
    <x v="0"/>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0"/>
    <x v="0"/>
    <s v="USD"/>
    <n v="1431771360"/>
    <n v="1427968234"/>
    <b v="0"/>
    <n v="0"/>
    <b v="0"/>
    <s v="film &amp; video/science fiction"/>
    <n v="0"/>
    <s v=""/>
    <x v="0"/>
    <x v="2"/>
  </r>
  <r>
    <n v="137"/>
    <s v="Predator : Repentance (Canceled)"/>
    <s v="An unofficial sequel to the independent 2015 fan film Predator: Dark ages. Set in 2141 we follow the crew of the cargoship Centurion"/>
    <n v="55000"/>
    <n v="0"/>
    <x v="0"/>
    <x v="8"/>
    <s v="DKK"/>
    <n v="1444657593"/>
    <n v="1440337593"/>
    <b v="0"/>
    <n v="0"/>
    <b v="0"/>
    <s v="film &amp; video/science fiction"/>
    <n v="0"/>
    <s v=""/>
    <x v="0"/>
    <x v="2"/>
  </r>
  <r>
    <n v="138"/>
    <s v="Thr33 Days Dead: The Sequ3l (Canceled)"/>
    <s v="This movie will be the S3qu3l to Thr33 Days Dead, which premiered on SyFy and was the focus of SyFy's &quot;Town of the Living Dead&quot;."/>
    <n v="150000"/>
    <n v="4712"/>
    <x v="0"/>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0"/>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0"/>
    <x v="0"/>
    <s v="USD"/>
    <n v="1426823132"/>
    <n v="1424234732"/>
    <b v="0"/>
    <n v="0"/>
    <b v="0"/>
    <s v="film &amp; video/science fiction"/>
    <n v="0"/>
    <s v=""/>
    <x v="0"/>
    <x v="2"/>
  </r>
  <r>
    <n v="141"/>
    <s v="Catherine Kimbridge Chronicles - Live-Action SciFi TV Series"/>
    <s v="Join us creating a Science Fiction TV Series based upon the popular novels -The Catherine Kimbridge Chronicles."/>
    <n v="12000"/>
    <n v="1293"/>
    <x v="0"/>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0"/>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0"/>
    <x v="2"/>
    <s v="AUD"/>
    <n v="1472882100"/>
    <n v="1467941542"/>
    <b v="0"/>
    <n v="0"/>
    <b v="0"/>
    <s v="film &amp; video/science fiction"/>
    <n v="0"/>
    <s v=""/>
    <x v="0"/>
    <x v="2"/>
  </r>
  <r>
    <n v="144"/>
    <s v="The Great Fear - Post Production Funds (Canceled)"/>
    <s v="A film about a collapsing food industry, a lonely farmer and a lonely botanist needs your help to finish post-production!"/>
    <n v="7500"/>
    <n v="2070"/>
    <x v="0"/>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0"/>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0"/>
    <x v="0"/>
    <s v="USD"/>
    <n v="1484698998"/>
    <n v="1479514998"/>
    <b v="0"/>
    <n v="3"/>
    <b v="0"/>
    <s v="film &amp; video/science fiction"/>
    <n v="5.7499999999999999E-3"/>
    <n v="38.333333333333336"/>
    <x v="0"/>
    <x v="2"/>
  </r>
  <r>
    <n v="147"/>
    <s v="Consumed (Static Air) (Canceled)"/>
    <s v="Film makers catch live footage beyond their wildest dreams."/>
    <n v="7000"/>
    <n v="0"/>
    <x v="0"/>
    <x v="1"/>
    <s v="GBP"/>
    <n v="1420741080"/>
    <n v="1417026340"/>
    <b v="0"/>
    <n v="0"/>
    <b v="0"/>
    <s v="film &amp; video/science fiction"/>
    <n v="0"/>
    <s v=""/>
    <x v="0"/>
    <x v="2"/>
  </r>
  <r>
    <n v="148"/>
    <s v="Space Gangstars (Canceled)"/>
    <s v="An aspiring pilot decides to take his Dad's ship for a joyride, and learns it was the biggest mistake of his life in this Sci-Fi comedy"/>
    <n v="50000"/>
    <n v="40"/>
    <x v="0"/>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0"/>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0"/>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0"/>
    <x v="2"/>
    <s v="AUD"/>
    <n v="1434633191"/>
    <n v="1429449191"/>
    <b v="0"/>
    <n v="5"/>
    <b v="0"/>
    <s v="film &amp; video/science fiction"/>
    <n v="5.5999999999999995E-4"/>
    <n v="28"/>
    <x v="0"/>
    <x v="2"/>
  </r>
  <r>
    <n v="152"/>
    <s v="The Great Dark (Canceled)"/>
    <s v="The Great Dark is a journey through the unimaginable...and un foreseeable..."/>
    <n v="380000"/>
    <n v="30"/>
    <x v="0"/>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0"/>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0"/>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0"/>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0"/>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0"/>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0"/>
    <x v="0"/>
    <s v="USD"/>
    <n v="1413942628"/>
    <n v="1411350628"/>
    <b v="0"/>
    <n v="0"/>
    <b v="0"/>
    <s v="film &amp; video/science fiction"/>
    <n v="0"/>
    <s v=""/>
    <x v="0"/>
    <x v="2"/>
  </r>
  <r>
    <n v="159"/>
    <s v="Rosette: Sci-Fi/Action Feature Film to Cast Hollywood Talent"/>
    <s v="Love, Robots... and Time Travel._x000a_Rosette: A Sci-Fi/Action/Adventure Feature Film, set to cast three A-list Hollywood actors."/>
    <n v="500000"/>
    <n v="10"/>
    <x v="0"/>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0"/>
    <x v="0"/>
    <s v="USD"/>
    <n v="1439675691"/>
    <n v="1434491691"/>
    <b v="0"/>
    <n v="0"/>
    <b v="0"/>
    <s v="film &amp; video/drama"/>
    <n v="0"/>
    <s v=""/>
    <x v="0"/>
    <x v="3"/>
  </r>
  <r>
    <n v="161"/>
    <s v="Midway: The Turning Point"/>
    <s v="Step 1 (script editing) to produce a dramatic film about the air/sea battle of WWII that turned the tide of victory for the US."/>
    <n v="50000"/>
    <n v="5"/>
    <x v="0"/>
    <x v="0"/>
    <s v="USD"/>
    <n v="1404318595"/>
    <n v="1401726595"/>
    <b v="0"/>
    <n v="1"/>
    <b v="0"/>
    <s v="film &amp; video/drama"/>
    <n v="1E-4"/>
    <n v="5"/>
    <x v="0"/>
    <x v="3"/>
  </r>
  <r>
    <n v="162"/>
    <s v="See It My Way"/>
    <s v="This film follows a young man who has had only a troubled family life. He turns to all the wrong things and life falls apart."/>
    <n v="2800"/>
    <n v="435"/>
    <x v="0"/>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0"/>
    <x v="0"/>
    <s v="USD"/>
    <n v="1443657600"/>
    <n v="1440716654"/>
    <b v="0"/>
    <n v="0"/>
    <b v="0"/>
    <s v="film &amp; video/drama"/>
    <n v="0"/>
    <s v=""/>
    <x v="0"/>
    <x v="3"/>
  </r>
  <r>
    <n v="164"/>
    <s v="Angelix"/>
    <s v="Two cousins are caught up in the private war between warrior class angels and demons. You may be caught up too and not realize it yet."/>
    <n v="120000"/>
    <n v="640"/>
    <x v="0"/>
    <x v="0"/>
    <s v="USD"/>
    <n v="1411150701"/>
    <n v="1405966701"/>
    <b v="0"/>
    <n v="7"/>
    <b v="0"/>
    <s v="film &amp; video/drama"/>
    <n v="5.3333333333333332E-3"/>
    <n v="91.428571428571431"/>
    <x v="0"/>
    <x v="3"/>
  </r>
  <r>
    <n v="165"/>
    <s v="NET"/>
    <s v="A teacher. A boy. The beach and a heatwave that drove them all insane."/>
    <n v="17000"/>
    <n v="0"/>
    <x v="0"/>
    <x v="1"/>
    <s v="GBP"/>
    <n v="1452613724"/>
    <n v="1450021724"/>
    <b v="0"/>
    <n v="0"/>
    <b v="0"/>
    <s v="film &amp; video/drama"/>
    <n v="0"/>
    <s v=""/>
    <x v="0"/>
    <x v="3"/>
  </r>
  <r>
    <n v="166"/>
    <s v="Pressure"/>
    <s v="A young teen makes a bad decision after joining gang and the film expresses his choices that led him to that point."/>
    <n v="5000"/>
    <n v="3000"/>
    <x v="0"/>
    <x v="0"/>
    <s v="USD"/>
    <n v="1484531362"/>
    <n v="1481939362"/>
    <b v="0"/>
    <n v="1"/>
    <b v="0"/>
    <s v="film &amp; video/drama"/>
    <n v="0.6"/>
    <n v="3000"/>
    <x v="0"/>
    <x v="3"/>
  </r>
  <r>
    <n v="167"/>
    <s v="Past"/>
    <s v="A young man experiences a tragedy and has the opportunity to go back and learn from his mistakes and find out his true self."/>
    <n v="110000"/>
    <n v="11"/>
    <x v="0"/>
    <x v="0"/>
    <s v="USD"/>
    <n v="1438726535"/>
    <n v="1433542535"/>
    <b v="0"/>
    <n v="2"/>
    <b v="0"/>
    <s v="film &amp; video/drama"/>
    <n v="1E-4"/>
    <n v="5.5"/>
    <x v="0"/>
    <x v="3"/>
  </r>
  <r>
    <n v="168"/>
    <s v="Moving On"/>
    <s v="A homeless Gulf War 2 vet, and Congressional Medal of Honor recipient fights for his sanity on the mean streets of Albuquerque."/>
    <n v="8000"/>
    <n v="325"/>
    <x v="0"/>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0"/>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0"/>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0"/>
    <x v="0"/>
    <s v="USD"/>
    <n v="1470975614"/>
    <n v="1465791614"/>
    <b v="0"/>
    <n v="1"/>
    <b v="0"/>
    <s v="film &amp; video/drama"/>
    <n v="2.0000000000000002E-5"/>
    <n v="1"/>
    <x v="0"/>
    <x v="3"/>
  </r>
  <r>
    <n v="172"/>
    <s v="The Blind Dolphin Story"/>
    <s v="A short film on the rarest mammal and the second most endangered freshwater river dolphin, in Pakistan."/>
    <n v="95000"/>
    <n v="0"/>
    <x v="0"/>
    <x v="0"/>
    <s v="USD"/>
    <n v="1426753723"/>
    <n v="1423733323"/>
    <b v="0"/>
    <n v="0"/>
    <b v="0"/>
    <s v="film &amp; video/drama"/>
    <n v="0"/>
    <s v=""/>
    <x v="0"/>
    <x v="3"/>
  </r>
  <r>
    <n v="173"/>
    <s v="7 Sins"/>
    <s v="This is a film inspired by Quentin Tarantino, I want to make a film thats entertaining yet gritty. 7 Sins is in pre-production."/>
    <n v="1110"/>
    <n v="0"/>
    <x v="0"/>
    <x v="1"/>
    <s v="GBP"/>
    <n v="1425131108"/>
    <n v="1422539108"/>
    <b v="0"/>
    <n v="0"/>
    <b v="0"/>
    <s v="film &amp; video/drama"/>
    <n v="0"/>
    <s v=""/>
    <x v="0"/>
    <x v="3"/>
  </r>
  <r>
    <n v="174"/>
    <s v="I Am Forgotten"/>
    <s v="An international short film project. It is about loneliness, wich is caused by the current compulsion to check your Facebook every day."/>
    <n v="6000"/>
    <n v="0"/>
    <x v="0"/>
    <x v="9"/>
    <s v="EUR"/>
    <n v="1431108776"/>
    <n v="1425924776"/>
    <b v="0"/>
    <n v="0"/>
    <b v="0"/>
    <s v="film &amp; video/drama"/>
    <n v="0"/>
    <s v=""/>
    <x v="0"/>
    <x v="3"/>
  </r>
  <r>
    <n v="175"/>
    <s v="Gooseberry Fool - Feature Film"/>
    <s v="To heal her scars Olivia must take a journey back to her roots, where an unresolved conflict stands between her and musical success."/>
    <n v="20000"/>
    <n v="1297"/>
    <x v="0"/>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0"/>
    <x v="0"/>
    <s v="USD"/>
    <n v="1438803999"/>
    <n v="1436211999"/>
    <b v="0"/>
    <n v="0"/>
    <b v="0"/>
    <s v="film &amp; video/drama"/>
    <n v="0"/>
    <s v=""/>
    <x v="0"/>
    <x v="3"/>
  </r>
  <r>
    <n v="177"/>
    <s v="The Good Samaritan"/>
    <s v="I'm making a modern day version of the bible story &quot; The Good Samaritan&quot;"/>
    <n v="450"/>
    <n v="180"/>
    <x v="0"/>
    <x v="0"/>
    <s v="USD"/>
    <n v="1427155726"/>
    <n v="1425690526"/>
    <b v="0"/>
    <n v="7"/>
    <b v="0"/>
    <s v="film &amp; video/drama"/>
    <n v="0.4"/>
    <n v="25.714285714285715"/>
    <x v="0"/>
    <x v="3"/>
  </r>
  <r>
    <n v="178"/>
    <s v="El viaje de LucÃ­a"/>
    <s v="El viaje de LucÃ­a es un largometraje de ficciÃ³n con temÃ¡tica sobre el cÃ¡ncer infantil."/>
    <n v="500000"/>
    <n v="0"/>
    <x v="0"/>
    <x v="3"/>
    <s v="EUR"/>
    <n v="1448582145"/>
    <n v="1445986545"/>
    <b v="0"/>
    <n v="0"/>
    <b v="0"/>
    <s v="film &amp; video/drama"/>
    <n v="0"/>
    <s v=""/>
    <x v="0"/>
    <x v="3"/>
  </r>
  <r>
    <n v="179"/>
    <s v="Sustain: A Film About Survival"/>
    <s v="A feature-length film about how three people survive in a diseased world."/>
    <n v="1000"/>
    <n v="200"/>
    <x v="0"/>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0"/>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0"/>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0"/>
    <x v="0"/>
    <s v="USD"/>
    <n v="1483748232"/>
    <n v="1481156232"/>
    <b v="0"/>
    <n v="0"/>
    <b v="0"/>
    <s v="film &amp; video/drama"/>
    <n v="0"/>
    <s v=""/>
    <x v="0"/>
    <x v="3"/>
  </r>
  <r>
    <n v="183"/>
    <s v="Three Little Words"/>
    <s v="Don't kill me until I meet my Dad"/>
    <n v="12500"/>
    <n v="4482"/>
    <x v="0"/>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0"/>
    <x v="5"/>
    <s v="CAD"/>
    <n v="1409543940"/>
    <n v="1404586762"/>
    <b v="0"/>
    <n v="2"/>
    <b v="0"/>
    <s v="film &amp; video/drama"/>
    <n v="3.4000000000000002E-2"/>
    <n v="25.5"/>
    <x v="0"/>
    <x v="3"/>
  </r>
  <r>
    <n v="185"/>
    <s v="BLANK Short Movie"/>
    <s v="Love has no boundaries!"/>
    <n v="40000"/>
    <n v="2200"/>
    <x v="0"/>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0"/>
    <x v="0"/>
    <s v="USD"/>
    <n v="1488571200"/>
    <n v="1485977434"/>
    <b v="0"/>
    <n v="0"/>
    <b v="0"/>
    <s v="film &amp; video/drama"/>
    <n v="0"/>
    <s v=""/>
    <x v="0"/>
    <x v="3"/>
  </r>
  <r>
    <n v="187"/>
    <s v="The Imbalanced Heart of a Symmetric Mind (film)"/>
    <s v="A young man suffering from a severe case of OCD embarks on a road trip to find peace of mind."/>
    <n v="5000"/>
    <n v="800"/>
    <x v="0"/>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0"/>
    <x v="0"/>
    <s v="USD"/>
    <n v="1409891015"/>
    <n v="1407299015"/>
    <b v="0"/>
    <n v="0"/>
    <b v="0"/>
    <s v="film &amp; video/drama"/>
    <n v="0"/>
    <s v=""/>
    <x v="0"/>
    <x v="3"/>
  </r>
  <r>
    <n v="189"/>
    <s v="A GOOD MAN'S DECISION"/>
    <s v="Jack Barlow's wife and daughter shot in cold blood at a gun confiscation station in Texas, he sets out to save his family &amp; neighbors."/>
    <n v="500000"/>
    <n v="345"/>
    <x v="0"/>
    <x v="0"/>
    <s v="USD"/>
    <n v="1472920477"/>
    <n v="1467736477"/>
    <b v="0"/>
    <n v="5"/>
    <b v="0"/>
    <s v="film &amp; video/drama"/>
    <n v="6.8999999999999997E-4"/>
    <n v="69"/>
    <x v="0"/>
    <x v="3"/>
  </r>
  <r>
    <n v="190"/>
    <s v="REGIONRAT, the movie"/>
    <s v="Because hope can be a 4 letter word"/>
    <n v="12000"/>
    <n v="50"/>
    <x v="0"/>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0"/>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0"/>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0"/>
    <x v="1"/>
    <s v="GBP"/>
    <n v="1417217166"/>
    <n v="1412029566"/>
    <b v="0"/>
    <n v="0"/>
    <b v="0"/>
    <s v="film &amp; video/drama"/>
    <n v="0"/>
    <s v=""/>
    <x v="0"/>
    <x v="3"/>
  </r>
  <r>
    <n v="194"/>
    <s v="Desperation Short Film"/>
    <s v="Northern Irish Original Short Film based on the desperation of love and survival and taking a risk that may change everything."/>
    <n v="2500"/>
    <n v="3"/>
    <x v="0"/>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0"/>
    <x v="0"/>
    <s v="USD"/>
    <n v="1436544332"/>
    <n v="1431360332"/>
    <b v="0"/>
    <n v="0"/>
    <b v="0"/>
    <s v="film &amp; video/drama"/>
    <n v="0"/>
    <s v=""/>
    <x v="0"/>
    <x v="3"/>
  </r>
  <r>
    <n v="196"/>
    <s v="Thunder Under Control"/>
    <s v="A moving short film about a retired female boxer who develops a relationship with a young journalist who idolises her"/>
    <n v="3500"/>
    <n v="1465"/>
    <x v="0"/>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0"/>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0"/>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0"/>
    <x v="0"/>
    <s v="USD"/>
    <n v="1472698702"/>
    <n v="1470106702"/>
    <b v="0"/>
    <n v="0"/>
    <b v="0"/>
    <s v="film &amp; video/drama"/>
    <n v="0"/>
    <s v=""/>
    <x v="0"/>
    <x v="3"/>
  </r>
  <r>
    <n v="200"/>
    <s v="The Crossing Shore"/>
    <s v="A film dedicated to an AAF Pilot's struggle to survive behind enemy lines during WWII."/>
    <n v="6000"/>
    <n v="1571.55"/>
    <x v="0"/>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0"/>
    <x v="0"/>
    <s v="USD"/>
    <n v="1423424329"/>
    <n v="1421696329"/>
    <b v="0"/>
    <n v="7"/>
    <b v="0"/>
    <s v="film &amp; video/drama"/>
    <n v="0.58461538461538465"/>
    <n v="54.285714285714285"/>
    <x v="0"/>
    <x v="3"/>
  </r>
  <r>
    <n v="202"/>
    <s v="Modern Gangsters"/>
    <s v="new web series created by jonney terry"/>
    <n v="6000"/>
    <n v="0"/>
    <x v="0"/>
    <x v="0"/>
    <s v="USD"/>
    <n v="1444337940"/>
    <n v="1441750564"/>
    <b v="0"/>
    <n v="0"/>
    <b v="0"/>
    <s v="film &amp; video/drama"/>
    <n v="0"/>
    <s v=""/>
    <x v="0"/>
    <x v="3"/>
  </r>
  <r>
    <n v="203"/>
    <s v="TheM"/>
    <s v="We are aiming to make a Web Series based on Youth Culture and the misrepresentation of socially stereotyped people."/>
    <n v="2500"/>
    <n v="746"/>
    <x v="0"/>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0"/>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0"/>
    <x v="0"/>
    <s v="USD"/>
    <n v="1444144222"/>
    <n v="1441120222"/>
    <b v="0"/>
    <n v="17"/>
    <b v="0"/>
    <s v="film &amp; video/drama"/>
    <n v="0.16250000000000001"/>
    <n v="76.470588235294116"/>
    <x v="0"/>
    <x v="3"/>
  </r>
  <r>
    <n v="206"/>
    <s v="Blood Bond Movie Development"/>
    <s v="A love story featuring adoption,struggle,dysfunction,grace, healing, and restoration."/>
    <n v="12700"/>
    <n v="0"/>
    <x v="0"/>
    <x v="0"/>
    <s v="USD"/>
    <n v="1470441983"/>
    <n v="1468627583"/>
    <b v="0"/>
    <n v="0"/>
    <b v="0"/>
    <s v="film &amp; video/drama"/>
    <n v="0"/>
    <s v=""/>
    <x v="0"/>
    <x v="3"/>
  </r>
  <r>
    <n v="207"/>
    <s v="M39 - Action film / Drama"/>
    <s v="To avoid bankruptcy, Vincent, a passionate young entrepreneur embarks  on an illicit affair in order to save his dream business."/>
    <n v="14000"/>
    <n v="2130"/>
    <x v="0"/>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0"/>
    <x v="2"/>
    <s v="AUD"/>
    <n v="1418719967"/>
    <n v="1416127967"/>
    <b v="0"/>
    <n v="0"/>
    <b v="0"/>
    <s v="film &amp; video/drama"/>
    <n v="0"/>
    <s v=""/>
    <x v="0"/>
    <x v="3"/>
  </r>
  <r>
    <n v="209"/>
    <s v="&quot;A Brighter Day&quot;"/>
    <s v="&quot;A Brighter Day&quot; is the first episode of a television series about an ex-hustler that becomes a school teacher to help at risk youth."/>
    <n v="25000"/>
    <n v="0"/>
    <x v="0"/>
    <x v="0"/>
    <s v="USD"/>
    <n v="1436566135"/>
    <n v="1433974135"/>
    <b v="0"/>
    <n v="0"/>
    <b v="0"/>
    <s v="film &amp; video/drama"/>
    <n v="0"/>
    <s v=""/>
    <x v="0"/>
    <x v="3"/>
  </r>
  <r>
    <n v="210"/>
    <s v="Like Son, Like Father"/>
    <s v="A tender short film about a young man who needs advice from  someone he had no intention of ever meeting, his biological father."/>
    <n v="12000"/>
    <n v="3030"/>
    <x v="0"/>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0"/>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0"/>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0"/>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0"/>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0"/>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0"/>
    <x v="0"/>
    <s v="USD"/>
    <n v="1429740037"/>
    <n v="1425423637"/>
    <b v="0"/>
    <n v="84"/>
    <b v="0"/>
    <s v="film &amp; video/drama"/>
    <n v="0.55698440000000005"/>
    <n v="331.53833333333336"/>
    <x v="0"/>
    <x v="3"/>
  </r>
  <r>
    <n v="217"/>
    <s v="Bitch"/>
    <s v="A roadmovie by paw"/>
    <n v="100000"/>
    <n v="11943"/>
    <x v="0"/>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0"/>
    <x v="0"/>
    <s v="USD"/>
    <n v="1431702289"/>
    <n v="1426518289"/>
    <b v="0"/>
    <n v="1"/>
    <b v="0"/>
    <s v="film &amp; video/drama"/>
    <n v="0.02"/>
    <n v="100"/>
    <x v="0"/>
    <x v="3"/>
  </r>
  <r>
    <n v="219"/>
    <s v="True Colors"/>
    <s v="An hour-long pilot about a group of suburban LGBT teens coming of age in the early 90's."/>
    <n v="50000"/>
    <n v="8815"/>
    <x v="0"/>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0"/>
    <x v="0"/>
    <s v="USD"/>
    <n v="1440101160"/>
    <n v="1436542030"/>
    <b v="0"/>
    <n v="3"/>
    <b v="0"/>
    <s v="film &amp; video/drama"/>
    <n v="7.1999999999999998E-3"/>
    <n v="120"/>
    <x v="0"/>
    <x v="3"/>
  </r>
  <r>
    <n v="221"/>
    <s v="Archetypes"/>
    <s v="Film about Schizophrenia with Surreal Twists!"/>
    <n v="50000"/>
    <n v="0"/>
    <x v="0"/>
    <x v="0"/>
    <s v="USD"/>
    <n v="1427569564"/>
    <n v="1422389164"/>
    <b v="0"/>
    <n v="0"/>
    <b v="0"/>
    <s v="film &amp; video/drama"/>
    <n v="0"/>
    <s v=""/>
    <x v="0"/>
    <x v="3"/>
  </r>
  <r>
    <n v="222"/>
    <s v="SICKNESS 2014 Build Killian's Bike"/>
    <s v="Killian leader of an outlaw bike gang doesnâ€™t have a bike yet and here is your chance to help design and build his machine."/>
    <n v="1000"/>
    <n v="130"/>
    <x v="0"/>
    <x v="0"/>
    <s v="USD"/>
    <n v="1427423940"/>
    <n v="1422383318"/>
    <b v="0"/>
    <n v="2"/>
    <b v="0"/>
    <s v="film &amp; video/drama"/>
    <n v="0.13"/>
    <n v="65"/>
    <x v="0"/>
    <x v="3"/>
  </r>
  <r>
    <n v="223"/>
    <s v="The Pass"/>
    <s v="An old man, a U.S Marine Corps veteran remembers his combat experience in the battle of Toktong Pass 1950, during the Korean War."/>
    <n v="1500000"/>
    <n v="0"/>
    <x v="0"/>
    <x v="0"/>
    <s v="USD"/>
    <n v="1463879100"/>
    <n v="1461287350"/>
    <b v="0"/>
    <n v="0"/>
    <b v="0"/>
    <s v="film &amp; video/drama"/>
    <n v="0"/>
    <s v=""/>
    <x v="0"/>
    <x v="3"/>
  </r>
  <r>
    <n v="224"/>
    <s v="Legend of the Stolen Guitar -- (Zimbabwe film)"/>
    <s v="African Hollywood production, from the people who brought you Spiderman 1&amp;2, Star Trek 1&amp;2, Mission Impossible 3&amp;4 and Star Wars Ep7"/>
    <n v="6000000"/>
    <n v="0"/>
    <x v="0"/>
    <x v="2"/>
    <s v="AUD"/>
    <n v="1436506726"/>
    <n v="1431322726"/>
    <b v="0"/>
    <n v="0"/>
    <b v="0"/>
    <s v="film &amp; video/drama"/>
    <n v="0"/>
    <s v=""/>
    <x v="0"/>
    <x v="3"/>
  </r>
  <r>
    <n v="225"/>
    <s v="Backpage Shawty"/>
    <s v="I'm creating a &quot;Lifetime&quot; type drama film about a girl who uses backpage for money, but trying to turn her life around."/>
    <n v="200"/>
    <n v="0"/>
    <x v="0"/>
    <x v="0"/>
    <s v="USD"/>
    <n v="1460153054"/>
    <n v="1457564654"/>
    <b v="0"/>
    <n v="0"/>
    <b v="0"/>
    <s v="film &amp; video/drama"/>
    <n v="0"/>
    <s v=""/>
    <x v="0"/>
    <x v="3"/>
  </r>
  <r>
    <n v="226"/>
    <s v="MAGGIE Film"/>
    <s v="A TRUE STORY OF DOMESTIC VILOLENCE THAT SEEKS TO OFFER THE VIEWER OUTLEST OF SUPPORT."/>
    <n v="29000"/>
    <n v="250"/>
    <x v="0"/>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0"/>
    <x v="0"/>
    <s v="USD"/>
    <n v="1436477241"/>
    <n v="1433885241"/>
    <b v="0"/>
    <n v="0"/>
    <b v="0"/>
    <s v="film &amp; video/drama"/>
    <n v="0"/>
    <s v=""/>
    <x v="0"/>
    <x v="3"/>
  </r>
  <r>
    <n v="228"/>
    <s v="Facets of a Geek life"/>
    <s v="I am making a film from one one of my books called facets of a Geek life."/>
    <n v="8000"/>
    <n v="0"/>
    <x v="0"/>
    <x v="1"/>
    <s v="GBP"/>
    <n v="1433176105"/>
    <n v="1427992105"/>
    <b v="0"/>
    <n v="0"/>
    <b v="0"/>
    <s v="film &amp; video/drama"/>
    <n v="0"/>
    <s v=""/>
    <x v="0"/>
    <x v="3"/>
  </r>
  <r>
    <n v="229"/>
    <s v="The Perfect Plan"/>
    <s v="I teenage girl that wants to go around the system. She does all she can to cheat and finds herself in a bad position when she messesup"/>
    <n v="3000"/>
    <n v="0"/>
    <x v="0"/>
    <x v="12"/>
    <s v="EUR"/>
    <n v="1455402297"/>
    <n v="1452810297"/>
    <b v="0"/>
    <n v="0"/>
    <b v="0"/>
    <s v="film &amp; video/drama"/>
    <n v="0"/>
    <s v=""/>
    <x v="0"/>
    <x v="3"/>
  </r>
  <r>
    <n v="230"/>
    <s v="In Love There's War"/>
    <s v="In Love There's War is a spicy web series that will have viewers at the edge of their seats as deception and hidden secrecies unravel."/>
    <n v="15000"/>
    <n v="60"/>
    <x v="0"/>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0"/>
    <x v="0"/>
    <s v="USD"/>
    <n v="1451775651"/>
    <n v="1449183651"/>
    <b v="0"/>
    <n v="0"/>
    <b v="0"/>
    <s v="film &amp; video/drama"/>
    <n v="0"/>
    <s v=""/>
    <x v="0"/>
    <x v="3"/>
  </r>
  <r>
    <n v="232"/>
    <s v="#noblurredlines"/>
    <s v="A high-impact, high-quality resource to address, for young people and youth-related professionals, the issue of sexual consent."/>
    <n v="4000"/>
    <n v="110"/>
    <x v="0"/>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0"/>
    <x v="0"/>
    <s v="USD"/>
    <n v="1475185972"/>
    <n v="1472593972"/>
    <b v="0"/>
    <n v="0"/>
    <b v="0"/>
    <s v="film &amp; video/drama"/>
    <n v="0"/>
    <s v=""/>
    <x v="0"/>
    <x v="3"/>
  </r>
  <r>
    <n v="234"/>
    <s v="The Interviewer (Charity Movie)"/>
    <s v="The Interviewer is a dramatic short film about second chances. If a murderer can get a second chance then uneducated children can too."/>
    <n v="1000"/>
    <n v="401"/>
    <x v="0"/>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0"/>
    <x v="0"/>
    <s v="USD"/>
    <n v="1436478497"/>
    <n v="1433886497"/>
    <b v="0"/>
    <n v="0"/>
    <b v="0"/>
    <s v="film &amp; video/drama"/>
    <n v="0"/>
    <s v=""/>
    <x v="0"/>
    <x v="3"/>
  </r>
  <r>
    <n v="236"/>
    <s v="NYPD Internal Affairs bureau (IAB)(pilot) tv drama"/>
    <s v="Real cases from IAB investigations. Good cops taking down the bad cops. Police misconduct, obsessive force, drug trafficking etc."/>
    <n v="150000"/>
    <n v="0"/>
    <x v="0"/>
    <x v="0"/>
    <s v="USD"/>
    <n v="1451952000"/>
    <n v="1447380099"/>
    <b v="0"/>
    <n v="0"/>
    <b v="0"/>
    <s v="film &amp; video/drama"/>
    <n v="0"/>
    <s v=""/>
    <x v="0"/>
    <x v="3"/>
  </r>
  <r>
    <n v="237"/>
    <s v="Making The Choice"/>
    <s v="Making The Choice is a christian short film series."/>
    <n v="15000"/>
    <n v="50"/>
    <x v="0"/>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0"/>
    <x v="0"/>
    <s v="USD"/>
    <n v="1483088400"/>
    <n v="1481324760"/>
    <b v="0"/>
    <n v="0"/>
    <b v="0"/>
    <s v="film &amp; video/drama"/>
    <n v="0"/>
    <s v=""/>
    <x v="0"/>
    <x v="3"/>
  </r>
  <r>
    <n v="239"/>
    <s v="Filthy - Short Film"/>
    <s v="Lovers Clint and Eli convey their conflicting perspectives of guilt and remorse while in the desolate Australian bush."/>
    <n v="1000"/>
    <n v="250"/>
    <x v="0"/>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0"/>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0"/>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0"/>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0"/>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0"/>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0"/>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0"/>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0"/>
    <x v="0"/>
    <s v="USD"/>
    <n v="1445540340"/>
    <n v="1444340940"/>
    <b v="0"/>
    <n v="0"/>
    <b v="0"/>
    <s v="film &amp; video/animation"/>
    <n v="0"/>
    <s v=""/>
    <x v="0"/>
    <x v="5"/>
  </r>
  <r>
    <n v="428"/>
    <s v="Little Clay Bible - Zacchaeus"/>
    <s v="Fresh, fun, entertaining Bible stories on YouTube, stop-motion style."/>
    <n v="12000"/>
    <n v="676"/>
    <x v="0"/>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0"/>
    <x v="0"/>
    <s v="USD"/>
    <n v="1259297940"/>
    <n v="1252964282"/>
    <b v="0"/>
    <n v="0"/>
    <b v="0"/>
    <s v="film &amp; video/animation"/>
    <n v="0"/>
    <s v=""/>
    <x v="0"/>
    <x v="5"/>
  </r>
  <r>
    <n v="430"/>
    <s v="&quot;I'll Take You Back&quot; Animated Music Video"/>
    <s v="Freddy Flint is creating an animated music video to the new &quot;Buttonpusher&quot; single, &quot;I'll Take You Back&quot;"/>
    <n v="1000"/>
    <n v="24"/>
    <x v="0"/>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0"/>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0"/>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0"/>
    <x v="0"/>
    <s v="USD"/>
    <n v="1444576022"/>
    <n v="1439392022"/>
    <b v="0"/>
    <n v="0"/>
    <b v="0"/>
    <s v="film &amp; video/animation"/>
    <n v="0"/>
    <s v=""/>
    <x v="0"/>
    <x v="5"/>
  </r>
  <r>
    <n v="434"/>
    <s v="Trumpy and Viola take to the Big Apple"/>
    <s v="A campaign to share their love on the silver screen and make possible a street musicianâ€™s dream to play them at the same time."/>
    <n v="2500"/>
    <n v="125"/>
    <x v="0"/>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0"/>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0"/>
    <x v="0"/>
    <s v="USD"/>
    <n v="1375260113"/>
    <n v="1372668113"/>
    <b v="0"/>
    <n v="0"/>
    <b v="0"/>
    <s v="film &amp; video/animation"/>
    <n v="0"/>
    <s v=""/>
    <x v="0"/>
    <x v="5"/>
  </r>
  <r>
    <n v="437"/>
    <s v="&quot;Johny and Jasper&quot; educational series"/>
    <s v="This is an educational adventure series for kids about a baby owl and an alien. Physics, science, adventures, drama and joy!"/>
    <n v="7000"/>
    <n v="0"/>
    <x v="0"/>
    <x v="5"/>
    <s v="CAD"/>
    <n v="1475912326"/>
    <n v="1470728326"/>
    <b v="0"/>
    <n v="0"/>
    <b v="0"/>
    <s v="film &amp; video/animation"/>
    <n v="0"/>
    <s v=""/>
    <x v="0"/>
    <x v="5"/>
  </r>
  <r>
    <n v="438"/>
    <s v="In Game: The Animated Series"/>
    <s v="As Smyton pushes himself to become respected, he unlocks secrets about himself and the world around him."/>
    <n v="20000"/>
    <n v="1876"/>
    <x v="0"/>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0"/>
    <x v="0"/>
    <s v="USD"/>
    <n v="1413569818"/>
    <n v="1412705818"/>
    <b v="0"/>
    <n v="0"/>
    <b v="0"/>
    <s v="film &amp; video/animation"/>
    <n v="0"/>
    <s v=""/>
    <x v="0"/>
    <x v="5"/>
  </r>
  <r>
    <n v="440"/>
    <s v="Consumed"/>
    <s v="A stop-motion animation made by a one girl team, with a camera, creativity, and a lot of determination."/>
    <n v="5000"/>
    <n v="5"/>
    <x v="0"/>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0"/>
    <x v="1"/>
    <s v="GBP"/>
    <n v="1383418996"/>
    <n v="1380826996"/>
    <b v="0"/>
    <n v="0"/>
    <b v="0"/>
    <s v="film &amp; video/animation"/>
    <n v="0"/>
    <s v=""/>
    <x v="0"/>
    <x v="5"/>
  </r>
  <r>
    <n v="442"/>
    <s v="The Paranormal Idiot"/>
    <s v="Doomsday is here"/>
    <n v="17000"/>
    <n v="6691"/>
    <x v="0"/>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0"/>
    <x v="5"/>
    <s v="CAD"/>
    <n v="1391991701"/>
    <n v="1389399701"/>
    <b v="0"/>
    <n v="2"/>
    <b v="0"/>
    <s v="film &amp; video/animation"/>
    <n v="1E-3"/>
    <n v="5"/>
    <x v="0"/>
    <x v="5"/>
  </r>
  <r>
    <n v="444"/>
    <s v="Discovering the Other Woman"/>
    <s v="An upcoming animated web sitcom series centered around dealing with life, love, and relationships."/>
    <n v="1000"/>
    <n v="50"/>
    <x v="0"/>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0"/>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0"/>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0"/>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0"/>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0"/>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0"/>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0"/>
    <x v="0"/>
    <s v="USD"/>
    <n v="1390669791"/>
    <n v="1388077791"/>
    <b v="0"/>
    <n v="0"/>
    <b v="0"/>
    <s v="film &amp; video/animation"/>
    <n v="0"/>
    <s v=""/>
    <x v="0"/>
    <x v="5"/>
  </r>
  <r>
    <n v="452"/>
    <s v="Lost in the Shadows"/>
    <s v="A man must find his way out of the depths of the shadows by using the aid of a little girl."/>
    <n v="750"/>
    <n v="480"/>
    <x v="0"/>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0"/>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0"/>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0"/>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0"/>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0"/>
    <x v="5"/>
    <s v="CAD"/>
    <n v="1408213512"/>
    <n v="1405621512"/>
    <b v="0"/>
    <n v="0"/>
    <b v="0"/>
    <s v="film &amp; video/animation"/>
    <n v="0"/>
    <s v=""/>
    <x v="0"/>
    <x v="5"/>
  </r>
  <r>
    <n v="458"/>
    <s v="DE_dust2: Hacker's Wrath"/>
    <s v="An animated parody of the game, Counter-Strike. The sequel to the very popular Counter-Strike: DE_dust2. Hacker is back!"/>
    <n v="10000"/>
    <n v="821"/>
    <x v="0"/>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0"/>
    <x v="0"/>
    <s v="USD"/>
    <n v="1321201327"/>
    <n v="1316013727"/>
    <b v="0"/>
    <n v="1"/>
    <b v="0"/>
    <s v="film &amp; video/animation"/>
    <n v="6.4102564102564103E-4"/>
    <n v="25"/>
    <x v="0"/>
    <x v="5"/>
  </r>
  <r>
    <n v="460"/>
    <s v="Darwin's Kiss"/>
    <s v="An animated web series about biological evolution gone haywire."/>
    <n v="8500"/>
    <n v="25"/>
    <x v="0"/>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0"/>
    <x v="1"/>
    <s v="GBP"/>
    <n v="1370204367"/>
    <n v="1368476367"/>
    <b v="0"/>
    <n v="0"/>
    <b v="0"/>
    <s v="film &amp; video/animation"/>
    <n v="0"/>
    <s v=""/>
    <x v="0"/>
    <x v="5"/>
  </r>
  <r>
    <n v="462"/>
    <s v="THE FORGOTTEN LAND"/>
    <s v="A prince who becomes a slave, suffers of amnesia far away from his land. Slowly he recovers memory and returns where all started."/>
    <n v="100000"/>
    <n v="0"/>
    <x v="0"/>
    <x v="0"/>
    <s v="USD"/>
    <n v="1312945341"/>
    <n v="1307761341"/>
    <b v="0"/>
    <n v="0"/>
    <b v="0"/>
    <s v="film &amp; video/animation"/>
    <n v="0"/>
    <s v=""/>
    <x v="0"/>
    <x v="5"/>
  </r>
  <r>
    <n v="463"/>
    <s v="Tuskegee Redtails"/>
    <s v="Depicts the contribution the Tuskegee airmen made in certain historical events that helped turn the tide in World War II."/>
    <n v="55000"/>
    <n v="1250"/>
    <x v="0"/>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0"/>
    <x v="12"/>
    <s v="EUR"/>
    <n v="1463602935"/>
    <n v="1461874935"/>
    <b v="0"/>
    <n v="1"/>
    <b v="0"/>
    <s v="film &amp; video/animation"/>
    <n v="9.9009900990099011E-4"/>
    <n v="1"/>
    <x v="0"/>
    <x v="5"/>
  </r>
  <r>
    <n v="465"/>
    <s v="&quot;Amp&quot; A Story About a Robot"/>
    <s v="&quot;Amp&quot; is a short film about a robot with needs."/>
    <n v="512"/>
    <n v="138"/>
    <x v="0"/>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0"/>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0"/>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0"/>
    <x v="0"/>
    <s v="USD"/>
    <n v="1341978665"/>
    <n v="1336795283"/>
    <b v="0"/>
    <n v="0"/>
    <b v="0"/>
    <s v="film &amp; video/animation"/>
    <n v="0"/>
    <s v=""/>
    <x v="0"/>
    <x v="5"/>
  </r>
  <r>
    <n v="469"/>
    <s v="Dreamland PERSONALISED Animated Shorts Film"/>
    <s v="Create a personalised animation film using your child's name and photo."/>
    <n v="6000"/>
    <n v="0"/>
    <x v="0"/>
    <x v="1"/>
    <s v="GBP"/>
    <n v="1409960724"/>
    <n v="1404776724"/>
    <b v="0"/>
    <n v="0"/>
    <b v="0"/>
    <s v="film &amp; video/animation"/>
    <n v="0"/>
    <s v=""/>
    <x v="0"/>
    <x v="5"/>
  </r>
  <r>
    <n v="470"/>
    <s v="Glippets: The Aliens next door -  Animation from Comic Strip"/>
    <s v="Glippets is a fun comic strip and animation that features cute aliens taking up residence next door!   See the strip at glippets.com"/>
    <n v="5000"/>
    <n v="51"/>
    <x v="0"/>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0"/>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0"/>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0"/>
    <x v="0"/>
    <s v="USD"/>
    <n v="1410972319"/>
    <n v="1408380319"/>
    <b v="0"/>
    <n v="14"/>
    <b v="0"/>
    <s v="film &amp; video/animation"/>
    <n v="2.87E-2"/>
    <n v="61.5"/>
    <x v="0"/>
    <x v="5"/>
  </r>
  <r>
    <n v="474"/>
    <s v="TAO Mr. Fantastic!!"/>
    <s v="Time travel the light Mr. Fantastic!  Spin the dimensions toward other continuums and worlds.  Hold onto your panties."/>
    <n v="3300"/>
    <n v="1"/>
    <x v="0"/>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0"/>
    <x v="0"/>
    <s v="USD"/>
    <n v="1430877843"/>
    <n v="1428285843"/>
    <b v="0"/>
    <n v="0"/>
    <b v="0"/>
    <s v="film &amp; video/animation"/>
    <n v="0"/>
    <s v=""/>
    <x v="0"/>
    <x v="5"/>
  </r>
  <r>
    <n v="476"/>
    <s v="Sight Word Music Videos"/>
    <s v="Animated Music Videos that teach kids how to read."/>
    <n v="220000"/>
    <n v="4906.59"/>
    <x v="0"/>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0"/>
    <x v="0"/>
    <s v="USD"/>
    <n v="1337371334"/>
    <n v="1332187334"/>
    <b v="0"/>
    <n v="0"/>
    <b v="0"/>
    <s v="film &amp; video/animation"/>
    <n v="0"/>
    <s v=""/>
    <x v="0"/>
    <x v="5"/>
  </r>
  <r>
    <n v="478"/>
    <s v="BABY HUEY IN A FEATURE FILM /  &quot;LUCKY DUCK&quot;"/>
    <s v="this is an animated full length film of an old classic with new life to it. That gigantic and naive duckling we all love  ."/>
    <n v="10000"/>
    <n v="0"/>
    <x v="0"/>
    <x v="0"/>
    <s v="USD"/>
    <n v="1427921509"/>
    <n v="1425333109"/>
    <b v="0"/>
    <n v="0"/>
    <b v="0"/>
    <s v="film &amp; video/animation"/>
    <n v="0"/>
    <s v=""/>
    <x v="0"/>
    <x v="5"/>
  </r>
  <r>
    <n v="479"/>
    <s v="Harvard Math 55A and Stanford Math 51H Animated!"/>
    <s v="ANIMATING the most INFAMOUS Math Courses in America and TRANSLATING them for the mathematical underdog!"/>
    <n v="15000"/>
    <n v="4884"/>
    <x v="0"/>
    <x v="0"/>
    <s v="USD"/>
    <n v="1416566835"/>
    <n v="1411379235"/>
    <b v="0"/>
    <n v="55"/>
    <b v="0"/>
    <s v="film &amp; video/animation"/>
    <n v="0.3256"/>
    <n v="88.8"/>
    <x v="0"/>
    <x v="5"/>
  </r>
  <r>
    <n v="480"/>
    <s v="The CafÃ©"/>
    <s v="To court his muse, an artist must first outsmart her dog.  A short animated film collaboration by Dana and Terrence Masson."/>
    <n v="40000"/>
    <n v="7764"/>
    <x v="0"/>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0"/>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0"/>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0"/>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0"/>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0"/>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0"/>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0"/>
    <x v="5"/>
    <s v="CAD"/>
    <n v="1482678994"/>
    <n v="1477491394"/>
    <b v="0"/>
    <n v="0"/>
    <b v="0"/>
    <s v="film &amp; video/animation"/>
    <n v="0"/>
    <s v=""/>
    <x v="0"/>
    <x v="5"/>
  </r>
  <r>
    <n v="488"/>
    <s v="City Animals independent cartoon series"/>
    <s v="When humans left the earth, the animals took over the city. What could go wrong? Well...everything!"/>
    <n v="12000"/>
    <n v="0"/>
    <x v="0"/>
    <x v="0"/>
    <s v="USD"/>
    <n v="1483924700"/>
    <n v="1481332700"/>
    <b v="0"/>
    <n v="0"/>
    <b v="0"/>
    <s v="film &amp; video/animation"/>
    <n v="0"/>
    <s v=""/>
    <x v="0"/>
    <x v="5"/>
  </r>
  <r>
    <n v="489"/>
    <s v="THE GUINEAS SHOW"/>
    <s v="Help America's favorite dysfunctional immigrant family THE GUINEAS launch the first season of their animated web series."/>
    <n v="74997"/>
    <n v="215"/>
    <x v="0"/>
    <x v="0"/>
    <s v="USD"/>
    <n v="1325763180"/>
    <n v="1323084816"/>
    <b v="0"/>
    <n v="3"/>
    <b v="0"/>
    <s v="film &amp; video/animation"/>
    <n v="2.8667813379201833E-3"/>
    <n v="71.666666666666671"/>
    <x v="0"/>
    <x v="5"/>
  </r>
  <r>
    <n v="490"/>
    <s v="PROJECT IS CANCELLED"/>
    <s v="Cancelled"/>
    <n v="1000"/>
    <n v="0"/>
    <x v="0"/>
    <x v="0"/>
    <s v="USD"/>
    <n v="1345677285"/>
    <n v="1343085285"/>
    <b v="0"/>
    <n v="0"/>
    <b v="0"/>
    <s v="film &amp; video/animation"/>
    <n v="0"/>
    <s v=""/>
    <x v="0"/>
    <x v="5"/>
  </r>
  <r>
    <n v="491"/>
    <s v="Guess What? Gus"/>
    <s v="&quot;Guess What? Gus&quot; is a magical animated comedy that follow a new kid who playful antics for attention make the news."/>
    <n v="10000"/>
    <n v="0"/>
    <x v="0"/>
    <x v="0"/>
    <s v="USD"/>
    <n v="1453937699"/>
    <n v="1451345699"/>
    <b v="0"/>
    <n v="0"/>
    <b v="0"/>
    <s v="film &amp; video/animation"/>
    <n v="0"/>
    <s v=""/>
    <x v="0"/>
    <x v="5"/>
  </r>
  <r>
    <n v="492"/>
    <s v="Project: eXelcius - Next Generation Movie"/>
    <s v="This project aims to create a 3D animated movie that is created by it's fans, it's content and plot will be driven by it's followers."/>
    <n v="10000000"/>
    <n v="0"/>
    <x v="0"/>
    <x v="11"/>
    <s v="SEK"/>
    <n v="1476319830"/>
    <n v="1471135830"/>
    <b v="0"/>
    <n v="0"/>
    <b v="0"/>
    <s v="film &amp; video/animation"/>
    <n v="0"/>
    <s v=""/>
    <x v="0"/>
    <x v="5"/>
  </r>
  <r>
    <n v="493"/>
    <s v="Joc Barrera The Chupacabra Hunter"/>
    <s v="The Chupacabra is not a myth and one man is on a mission to prove its existence no matter what, his name is Joc Barrera."/>
    <n v="30000"/>
    <n v="0"/>
    <x v="0"/>
    <x v="1"/>
    <s v="GBP"/>
    <n v="1432142738"/>
    <n v="1429550738"/>
    <b v="0"/>
    <n v="0"/>
    <b v="0"/>
    <s v="film &amp; video/animation"/>
    <n v="0"/>
    <s v=""/>
    <x v="0"/>
    <x v="5"/>
  </r>
  <r>
    <n v="494"/>
    <s v="The Grigori"/>
    <s v="Angels come to Earth in human disguise to deceive mankind, rule the Earth as gods, create a hybrid army &amp; destroy all who oppose them."/>
    <n v="20000"/>
    <n v="31"/>
    <x v="0"/>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0"/>
    <x v="0"/>
    <s v="USD"/>
    <n v="1437076305"/>
    <n v="1434484305"/>
    <b v="0"/>
    <n v="0"/>
    <b v="0"/>
    <s v="film &amp; video/animation"/>
    <n v="0"/>
    <s v=""/>
    <x v="0"/>
    <x v="5"/>
  </r>
  <r>
    <n v="496"/>
    <s v="Airships and Anatasia: The Movie"/>
    <s v="The movie is about the adventures of Ethan, Danna, The mysterious inventor and more."/>
    <n v="60000"/>
    <n v="1"/>
    <x v="0"/>
    <x v="0"/>
    <s v="USD"/>
    <n v="1392070874"/>
    <n v="1386886874"/>
    <b v="0"/>
    <n v="1"/>
    <b v="0"/>
    <s v="film &amp; video/animation"/>
    <n v="1.6666666666666667E-5"/>
    <n v="1"/>
    <x v="0"/>
    <x v="5"/>
  </r>
  <r>
    <n v="497"/>
    <s v="Galaxy Probe Kids"/>
    <s v="live-action/animated series pilot."/>
    <n v="4480"/>
    <n v="30"/>
    <x v="0"/>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0"/>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0"/>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0"/>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0"/>
    <x v="0"/>
    <s v="USD"/>
    <n v="1310189851"/>
    <n v="1307597851"/>
    <b v="0"/>
    <n v="0"/>
    <b v="0"/>
    <s v="film &amp; video/animation"/>
    <n v="0"/>
    <s v=""/>
    <x v="0"/>
    <x v="5"/>
  </r>
  <r>
    <n v="502"/>
    <s v="Strawberry Bowl"/>
    <s v="This Strawberry Bowl concept is the 1st of many episodes.  These episodes will be released in accordance with the harvest of the month."/>
    <n v="20000"/>
    <n v="230"/>
    <x v="0"/>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0"/>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0"/>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0"/>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0"/>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0"/>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0"/>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0"/>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0"/>
    <x v="0"/>
    <s v="USD"/>
    <n v="1456805639"/>
    <n v="1454213639"/>
    <b v="0"/>
    <n v="0"/>
    <b v="0"/>
    <s v="film &amp; video/animation"/>
    <n v="0"/>
    <s v=""/>
    <x v="0"/>
    <x v="5"/>
  </r>
  <r>
    <n v="511"/>
    <s v="Stuck On An Eyeland"/>
    <s v="A project that incorporates animation and comic art into a relevant story. 4 boys, 1 eyeland, and a whole lot of drama!!!"/>
    <n v="5000"/>
    <n v="150"/>
    <x v="0"/>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0"/>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0"/>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0"/>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0"/>
    <x v="0"/>
    <s v="USD"/>
    <n v="1451389601"/>
    <n v="1447933601"/>
    <b v="0"/>
    <n v="34"/>
    <b v="0"/>
    <s v="film &amp; video/animation"/>
    <n v="0.25413402061855672"/>
    <n v="725.02941176470586"/>
    <x v="0"/>
    <x v="5"/>
  </r>
  <r>
    <n v="516"/>
    <s v="Shipmates"/>
    <s v="A big brother style comedy animation series starring famous seafarers"/>
    <n v="5000"/>
    <n v="0"/>
    <x v="0"/>
    <x v="1"/>
    <s v="GBP"/>
    <n v="1432752080"/>
    <n v="1427568080"/>
    <b v="0"/>
    <n v="0"/>
    <b v="0"/>
    <s v="film &amp; video/animation"/>
    <n v="0"/>
    <s v=""/>
    <x v="0"/>
    <x v="5"/>
  </r>
  <r>
    <n v="517"/>
    <s v="Honeybee: The Animated Series Trailer"/>
    <s v="Honeybee is a cartoon about a girl who can talk to bugs, and her quest to save the bees! Adventure, humor, and lots of fun characters."/>
    <n v="15000"/>
    <n v="205"/>
    <x v="0"/>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0"/>
    <x v="0"/>
    <s v="USD"/>
    <n v="1441550760"/>
    <n v="1438958824"/>
    <b v="0"/>
    <n v="0"/>
    <b v="0"/>
    <s v="film &amp; video/animation"/>
    <n v="0"/>
    <s v=""/>
    <x v="0"/>
    <x v="5"/>
  </r>
  <r>
    <n v="519"/>
    <s v="M dot Strange's &quot;I am Nightmare&quot;"/>
    <s v="&quot;When the dream of childhood is stolen... a nightmare is born&quot; A dark animated fantasy film by indie filmmaker M dot Strange."/>
    <n v="12001"/>
    <n v="2746"/>
    <x v="0"/>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0"/>
    <x v="0"/>
    <s v="USD"/>
    <n v="1423078606"/>
    <n v="1420486606"/>
    <b v="0"/>
    <n v="1"/>
    <b v="0"/>
    <s v="technology/web"/>
    <n v="6.666666666666667E-5"/>
    <n v="1"/>
    <x v="2"/>
    <x v="7"/>
  </r>
  <r>
    <n v="541"/>
    <s v="Deviations"/>
    <s v="A website dedicated to local Kink Communities; to find others with matching interests and bring them together."/>
    <n v="4500"/>
    <n v="25"/>
    <x v="0"/>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0"/>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0"/>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0"/>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0"/>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0"/>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0"/>
    <x v="1"/>
    <s v="GBP"/>
    <n v="1455122564"/>
    <n v="1452530564"/>
    <b v="0"/>
    <n v="0"/>
    <b v="0"/>
    <s v="technology/web"/>
    <n v="0"/>
    <s v=""/>
    <x v="2"/>
    <x v="7"/>
  </r>
  <r>
    <n v="548"/>
    <s v="Langwiser - video lessons with native speaking teachers"/>
    <s v="Teach your native language online or study a foreign language with native speaking teachers. Social Web service and apps."/>
    <n v="10000"/>
    <n v="9"/>
    <x v="0"/>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0"/>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0"/>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0"/>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0"/>
    <x v="5"/>
    <s v="CAD"/>
    <n v="1452350896"/>
    <n v="1447166896"/>
    <b v="0"/>
    <n v="0"/>
    <b v="0"/>
    <s v="technology/web"/>
    <n v="0"/>
    <s v=""/>
    <x v="2"/>
    <x v="7"/>
  </r>
  <r>
    <n v="553"/>
    <s v="sellorshopusa.com"/>
    <s v="Groundbreaking New Classifieds Website Grows Into Largest Nationwide Coverage By Turning Users Into Entrepreneurs"/>
    <n v="25000"/>
    <n v="123"/>
    <x v="0"/>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0"/>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0"/>
    <x v="1"/>
    <s v="GBP"/>
    <n v="1465720143"/>
    <n v="1463128143"/>
    <b v="0"/>
    <n v="0"/>
    <b v="0"/>
    <s v="technology/web"/>
    <n v="0"/>
    <s v=""/>
    <x v="2"/>
    <x v="7"/>
  </r>
  <r>
    <n v="556"/>
    <s v="Braille Academy"/>
    <s v="An educational platform for learning Unified English Braille Code"/>
    <n v="8000"/>
    <n v="200"/>
    <x v="0"/>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0"/>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0"/>
    <x v="0"/>
    <s v="USD"/>
    <n v="1427227905"/>
    <n v="1424639505"/>
    <b v="0"/>
    <n v="0"/>
    <b v="0"/>
    <s v="technology/web"/>
    <n v="0"/>
    <s v=""/>
    <x v="2"/>
    <x v="7"/>
  </r>
  <r>
    <n v="559"/>
    <s v="MADE online media platform for artists and creatives"/>
    <s v="The words most comprehensive platform for creatives &amp; artists. Develop &amp; showcase user talent &amp; link them to business &amp; brands globally"/>
    <n v="240000"/>
    <n v="50"/>
    <x v="0"/>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0"/>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0"/>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0"/>
    <x v="9"/>
    <s v="EUR"/>
    <n v="1482052815"/>
    <n v="1479460815"/>
    <b v="0"/>
    <n v="0"/>
    <b v="0"/>
    <s v="technology/web"/>
    <n v="0"/>
    <s v=""/>
    <x v="2"/>
    <x v="7"/>
  </r>
  <r>
    <n v="563"/>
    <s v="time-care.com - Helping People Remember The Simple Things"/>
    <s v="I want to help people who have trouble remembering the simple things in life, like what day it is and what they need to do today."/>
    <n v="75000"/>
    <n v="68"/>
    <x v="0"/>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0"/>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0"/>
    <x v="1"/>
    <s v="GBP"/>
    <n v="1436554249"/>
    <n v="1433962249"/>
    <b v="0"/>
    <n v="0"/>
    <b v="0"/>
    <s v="technology/web"/>
    <n v="0"/>
    <s v=""/>
    <x v="2"/>
    <x v="7"/>
  </r>
  <r>
    <n v="566"/>
    <s v="RummageCity.com - Rummage sailing made easy!"/>
    <s v="I am creating a website that will make it easier for people to promote or find rummage sales utilizing the power of Google Maps"/>
    <n v="5000"/>
    <n v="1"/>
    <x v="0"/>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0"/>
    <x v="0"/>
    <s v="USD"/>
    <n v="1420143194"/>
    <n v="1417551194"/>
    <b v="0"/>
    <n v="0"/>
    <b v="0"/>
    <s v="technology/web"/>
    <n v="0"/>
    <s v=""/>
    <x v="2"/>
    <x v="7"/>
  </r>
  <r>
    <n v="568"/>
    <s v="Planet Snow Kids - an online global family of snow lovers."/>
    <s v="A million snow lovers from all over the planet, connected to each other with a common goal. &quot;To have the best snow experiences _x000a_ever.&quot;"/>
    <n v="24500"/>
    <n v="245"/>
    <x v="0"/>
    <x v="4"/>
    <s v="NZD"/>
    <n v="1452942000"/>
    <n v="1449785223"/>
    <b v="0"/>
    <n v="5"/>
    <b v="0"/>
    <s v="technology/web"/>
    <n v="0.01"/>
    <n v="49"/>
    <x v="2"/>
    <x v="7"/>
  </r>
  <r>
    <n v="569"/>
    <s v="Mioti"/>
    <s v="Mioti is an indie game marketplace that doubles as a community for developers to join networks and discuss projects."/>
    <n v="2500"/>
    <n v="20"/>
    <x v="0"/>
    <x v="5"/>
    <s v="CAD"/>
    <n v="1451679612"/>
    <n v="1449087612"/>
    <b v="0"/>
    <n v="1"/>
    <b v="0"/>
    <s v="technology/web"/>
    <n v="8.0000000000000002E-3"/>
    <n v="20"/>
    <x v="2"/>
    <x v="7"/>
  </r>
  <r>
    <n v="570"/>
    <s v="Relaunching in May"/>
    <s v="Humans have AM/FM/Satellite radio, kids have radio Disney, pets have DogCatRadio."/>
    <n v="85000"/>
    <n v="142"/>
    <x v="0"/>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0"/>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0"/>
    <x v="0"/>
    <s v="USD"/>
    <n v="1446660688"/>
    <n v="1444065088"/>
    <b v="0"/>
    <n v="0"/>
    <b v="0"/>
    <s v="technology/web"/>
    <n v="0"/>
    <s v=""/>
    <x v="2"/>
    <x v="7"/>
  </r>
  <r>
    <n v="573"/>
    <s v="Welcome to the Future! &quot;UMEOS&quot; the Internet's You, Me, O.S."/>
    <s v="Dive into 3D fractal star fields of web browsing, social networking, and project/contact management. Your YOUniverse of data #UMEOS"/>
    <n v="88888"/>
    <n v="346"/>
    <x v="0"/>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0"/>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0"/>
    <x v="12"/>
    <s v="EUR"/>
    <n v="1434213443"/>
    <n v="1431621443"/>
    <b v="0"/>
    <n v="4"/>
    <b v="0"/>
    <s v="technology/web"/>
    <n v="4.3166666666666666E-3"/>
    <n v="64.75"/>
    <x v="2"/>
    <x v="7"/>
  </r>
  <r>
    <n v="576"/>
    <s v="Uthtopia"/>
    <s v="UthTopia Is a social media organization that believes in positive online usage, youth mentorship, and youth empowerment."/>
    <n v="80000"/>
    <n v="1"/>
    <x v="0"/>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0"/>
    <x v="0"/>
    <s v="USD"/>
    <n v="1463753302"/>
    <n v="1458569302"/>
    <b v="0"/>
    <n v="1"/>
    <b v="0"/>
    <s v="technology/web"/>
    <n v="2E-3"/>
    <n v="10"/>
    <x v="2"/>
    <x v="7"/>
  </r>
  <r>
    <n v="578"/>
    <s v="weBuy Crowdsourced Shopping"/>
    <s v="weBuy trade built on technology and Crowd Sourced Power"/>
    <n v="125000"/>
    <n v="14"/>
    <x v="0"/>
    <x v="1"/>
    <s v="GBP"/>
    <n v="1441633993"/>
    <n v="1439560393"/>
    <b v="0"/>
    <n v="7"/>
    <b v="0"/>
    <s v="technology/web"/>
    <n v="1.12E-4"/>
    <n v="2"/>
    <x v="2"/>
    <x v="7"/>
  </r>
  <r>
    <n v="579"/>
    <s v="Course: Learn Cryptography"/>
    <s v="Learn classic and public key cryptography with a full proof-of-concept system in JavaScript."/>
    <n v="12000"/>
    <n v="175"/>
    <x v="0"/>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0"/>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0"/>
    <x v="0"/>
    <s v="USD"/>
    <n v="1438474704"/>
    <n v="1435882704"/>
    <b v="0"/>
    <n v="0"/>
    <b v="0"/>
    <s v="technology/web"/>
    <n v="0"/>
    <s v=""/>
    <x v="2"/>
    <x v="7"/>
  </r>
  <r>
    <n v="582"/>
    <s v="&quot;We the People...&quot;"/>
    <s v="A community-driven online system which promotes self-governance.  Level up by adding content; civic agendas and private associations."/>
    <n v="100000"/>
    <n v="0"/>
    <x v="0"/>
    <x v="0"/>
    <s v="USD"/>
    <n v="1426442400"/>
    <n v="1424454319"/>
    <b v="0"/>
    <n v="0"/>
    <b v="0"/>
    <s v="technology/web"/>
    <n v="0"/>
    <s v=""/>
    <x v="2"/>
    <x v="7"/>
  </r>
  <r>
    <n v="583"/>
    <s v="HackersArchive.com"/>
    <s v="HackersArchive.com will help rid the web of viruses and scams found everywhere else you look!"/>
    <n v="9000"/>
    <n v="1"/>
    <x v="0"/>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0"/>
    <x v="0"/>
    <s v="USD"/>
    <n v="1426522316"/>
    <n v="1423933916"/>
    <b v="0"/>
    <n v="2"/>
    <b v="0"/>
    <s v="technology/web"/>
    <n v="0.01"/>
    <n v="5"/>
    <x v="2"/>
    <x v="7"/>
  </r>
  <r>
    <n v="585"/>
    <s v="Link Card"/>
    <s v="SAVE UP TO 40% WHEN YOU SPEND!_x000a__x000a_PRE-ORDER YOUR LINK CARD TODAY"/>
    <n v="9000"/>
    <n v="0"/>
    <x v="0"/>
    <x v="1"/>
    <s v="GBP"/>
    <n v="1448928000"/>
    <n v="1444123377"/>
    <b v="0"/>
    <n v="0"/>
    <b v="0"/>
    <s v="technology/web"/>
    <n v="0"/>
    <s v=""/>
    <x v="2"/>
    <x v="7"/>
  </r>
  <r>
    <n v="586"/>
    <s v="Employ College 2K"/>
    <s v="Employ College is a movement for companies to hire college graduates from their respected institutions."/>
    <n v="10000"/>
    <n v="56"/>
    <x v="0"/>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0"/>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0"/>
    <x v="13"/>
    <s v="EUR"/>
    <n v="1479410886"/>
    <n v="1474223286"/>
    <b v="0"/>
    <n v="2"/>
    <b v="0"/>
    <s v="technology/web"/>
    <n v="3.3444444444444443E-2"/>
    <n v="150.5"/>
    <x v="2"/>
    <x v="7"/>
  </r>
  <r>
    <n v="589"/>
    <s v="Get Neighborly"/>
    <s v="Services closer than you think..."/>
    <n v="7500"/>
    <n v="1"/>
    <x v="0"/>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0"/>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0"/>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0"/>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0"/>
    <x v="1"/>
    <s v="GBP"/>
    <n v="1428333345"/>
    <n v="1425744945"/>
    <b v="0"/>
    <n v="7"/>
    <b v="0"/>
    <s v="technology/web"/>
    <n v="0.23"/>
    <n v="16.428571428571427"/>
    <x v="2"/>
    <x v="7"/>
  </r>
  <r>
    <n v="594"/>
    <s v="Unleashed Fitness"/>
    <s v="Creating a fitness site that will change the fitness game forever!"/>
    <n v="25000"/>
    <n v="26"/>
    <x v="0"/>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0"/>
    <x v="0"/>
    <s v="USD"/>
    <n v="1430703638"/>
    <n v="1426815638"/>
    <b v="0"/>
    <n v="8"/>
    <b v="0"/>
    <s v="technology/web"/>
    <n v="4.2599999999999999E-3"/>
    <n v="53.25"/>
    <x v="2"/>
    <x v="7"/>
  </r>
  <r>
    <n v="596"/>
    <s v="DigitaliBook free library"/>
    <s v="We present digitaibook,com site which can become a free electronic library with your help,"/>
    <n v="20000"/>
    <n v="6"/>
    <x v="0"/>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0"/>
    <x v="0"/>
    <s v="USD"/>
    <n v="1469980800"/>
    <n v="1466787335"/>
    <b v="0"/>
    <n v="2"/>
    <b v="0"/>
    <s v="technology/web"/>
    <n v="2.6666666666666666E-3"/>
    <n v="10"/>
    <x v="2"/>
    <x v="7"/>
  </r>
  <r>
    <n v="598"/>
    <s v="Goals not creeds"/>
    <s v="This is a project to create a crowd-funding site for Urantia Book readers worldwide."/>
    <n v="2500"/>
    <n v="850"/>
    <x v="0"/>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0"/>
    <x v="0"/>
    <s v="USD"/>
    <n v="1425827760"/>
    <n v="1423769402"/>
    <b v="0"/>
    <n v="2"/>
    <b v="0"/>
    <s v="technology/web"/>
    <n v="6.2E-4"/>
    <n v="15.5"/>
    <x v="2"/>
    <x v="7"/>
  </r>
  <r>
    <n v="600"/>
    <s v="Anaheim California here we come but we need your help."/>
    <s v="Science Technology Engineering and Math + youth = a brighter tomorrow."/>
    <n v="5000"/>
    <n v="100"/>
    <x v="0"/>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0"/>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0"/>
    <x v="0"/>
    <s v="USD"/>
    <n v="1434654215"/>
    <n v="1432062215"/>
    <b v="0"/>
    <n v="0"/>
    <b v="0"/>
    <s v="technology/web"/>
    <n v="0"/>
    <s v=""/>
    <x v="2"/>
    <x v="7"/>
  </r>
  <r>
    <n v="603"/>
    <s v="Randompics.net - Make It Fan Owned And Updated! (Canceled)"/>
    <s v="The admin for Randompics has announced they will be shutting down. I want to run, and improve, this great site!"/>
    <n v="15000"/>
    <n v="590.02"/>
    <x v="0"/>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0"/>
    <x v="0"/>
    <s v="USD"/>
    <n v="1409187056"/>
    <n v="1406595056"/>
    <b v="0"/>
    <n v="0"/>
    <b v="0"/>
    <s v="technology/web"/>
    <n v="0"/>
    <s v=""/>
    <x v="2"/>
    <x v="7"/>
  </r>
  <r>
    <n v="605"/>
    <s v="Teach Your Parents iPad (Canceled)"/>
    <s v="An iPad support care package for your parents / seniors."/>
    <n v="5000"/>
    <n v="131"/>
    <x v="0"/>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0"/>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0"/>
    <x v="0"/>
    <s v="USD"/>
    <n v="1448225336"/>
    <n v="1445629736"/>
    <b v="0"/>
    <n v="0"/>
    <b v="0"/>
    <s v="technology/web"/>
    <n v="0"/>
    <s v=""/>
    <x v="2"/>
    <x v="7"/>
  </r>
  <r>
    <n v="608"/>
    <s v="Mise En Abyme Cloud Computers - PC inside a Website"/>
    <s v="A website that hosts virtual desktops. Simply log in and the cloud will enhance the power of your local computer or smart device"/>
    <n v="150000"/>
    <n v="1461"/>
    <x v="0"/>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0"/>
    <x v="1"/>
    <s v="GBP"/>
    <n v="1448761744"/>
    <n v="1446166144"/>
    <b v="0"/>
    <n v="1"/>
    <b v="0"/>
    <s v="technology/web"/>
    <n v="6.41025641025641E-3"/>
    <n v="5"/>
    <x v="2"/>
    <x v="7"/>
  </r>
  <r>
    <n v="610"/>
    <s v="UniteChrist (Canceled)"/>
    <s v="We are creating a Christian social network to empower, educate, and connect Christians all over the world."/>
    <n v="13803"/>
    <n v="0"/>
    <x v="0"/>
    <x v="0"/>
    <s v="USD"/>
    <n v="1429732586"/>
    <n v="1427140586"/>
    <b v="0"/>
    <n v="0"/>
    <b v="0"/>
    <s v="technology/web"/>
    <n v="0"/>
    <s v=""/>
    <x v="2"/>
    <x v="7"/>
  </r>
  <r>
    <n v="611"/>
    <s v="Securivente (Canceled)"/>
    <s v="Finie la peur de vendre ou acheter d'occasion Ã  un inconnu ! Colis ouverts, photographiÃ©s et testÃ©s. Paiements en ligne sÃ©curisÃ©s."/>
    <n v="80000"/>
    <n v="0"/>
    <x v="0"/>
    <x v="6"/>
    <s v="EUR"/>
    <n v="1453210037"/>
    <n v="1448026037"/>
    <b v="0"/>
    <n v="0"/>
    <b v="0"/>
    <s v="technology/web"/>
    <n v="0"/>
    <s v=""/>
    <x v="2"/>
    <x v="7"/>
  </r>
  <r>
    <n v="612"/>
    <s v="Web Streaming 2.0 (Canceled)"/>
    <s v="A Fast and Reliable new Web platform to stream videos from Internet"/>
    <n v="10000"/>
    <n v="0"/>
    <x v="0"/>
    <x v="13"/>
    <s v="EUR"/>
    <n v="1472777146"/>
    <n v="1470185146"/>
    <b v="0"/>
    <n v="0"/>
    <b v="0"/>
    <s v="technology/web"/>
    <n v="0"/>
    <s v=""/>
    <x v="2"/>
    <x v="7"/>
  </r>
  <r>
    <n v="613"/>
    <s v="storieChild: technology + art = your child's storybook"/>
    <s v="A storybook for your child in 15 minutes, exclusively through Kickstarter (pre-sales, not a donation) starting at $15 for a softcover."/>
    <n v="60000"/>
    <n v="12818"/>
    <x v="0"/>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0"/>
    <x v="0"/>
    <s v="USD"/>
    <n v="1466731740"/>
    <n v="1464139740"/>
    <b v="0"/>
    <n v="0"/>
    <b v="0"/>
    <s v="technology/web"/>
    <n v="0"/>
    <s v=""/>
    <x v="2"/>
    <x v="7"/>
  </r>
  <r>
    <n v="615"/>
    <s v="PixlDir.com - Simple and fast image hosting. (Canceled)"/>
    <s v="The aim of PixlDir is to deliver the most simple, and fast experience when it comes to uploading images to the web."/>
    <n v="515"/>
    <n v="0"/>
    <x v="0"/>
    <x v="4"/>
    <s v="NZD"/>
    <n v="1443149759"/>
    <n v="1440557759"/>
    <b v="0"/>
    <n v="0"/>
    <b v="0"/>
    <s v="technology/web"/>
    <n v="0"/>
    <s v=""/>
    <x v="2"/>
    <x v="7"/>
  </r>
  <r>
    <n v="616"/>
    <s v="S'time Soirees (Canceled)"/>
    <s v="Hormis la similitude envers d'autres rÃ©seaux socials, celui-ci vous permettra d'organiser / participer Ã  des soirÃ©es trÃ¨s facilement !"/>
    <n v="5000"/>
    <n v="0"/>
    <x v="0"/>
    <x v="6"/>
    <s v="EUR"/>
    <n v="1488013307"/>
    <n v="1485421307"/>
    <b v="0"/>
    <n v="0"/>
    <b v="0"/>
    <s v="technology/web"/>
    <n v="0"/>
    <s v=""/>
    <x v="2"/>
    <x v="7"/>
  </r>
  <r>
    <n v="617"/>
    <s v="Get Affordable Website with Premium Hosting and Domain"/>
    <s v="At beSpider you can create and publish you websites within minutes. 100s of pre-build templates, free domain, free cloud base hosting."/>
    <n v="2000"/>
    <n v="60"/>
    <x v="0"/>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0"/>
    <x v="0"/>
    <s v="USD"/>
    <n v="1449689203"/>
    <n v="1447097203"/>
    <b v="0"/>
    <n v="0"/>
    <b v="0"/>
    <s v="technology/web"/>
    <n v="0"/>
    <s v=""/>
    <x v="2"/>
    <x v="7"/>
  </r>
  <r>
    <n v="619"/>
    <s v="Big Data (Canceled)"/>
    <s v="Big Data Sets for researchers interested in improving the quality of life."/>
    <n v="2500000"/>
    <n v="1"/>
    <x v="0"/>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0"/>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0"/>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0"/>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0"/>
    <x v="2"/>
    <s v="AUD"/>
    <n v="1432771997"/>
    <n v="1430179997"/>
    <b v="0"/>
    <n v="0"/>
    <b v="0"/>
    <s v="technology/web"/>
    <n v="0"/>
    <s v=""/>
    <x v="2"/>
    <x v="7"/>
  </r>
  <r>
    <n v="624"/>
    <s v="NeedSomeLoven.com (Canceled)"/>
    <s v="I am designing a fun, high tech dating website, with over 25 cool features. It is innovate as well as user friendly."/>
    <n v="5000"/>
    <n v="0"/>
    <x v="0"/>
    <x v="0"/>
    <s v="USD"/>
    <n v="1431647041"/>
    <n v="1429055041"/>
    <b v="0"/>
    <n v="0"/>
    <b v="0"/>
    <s v="technology/web"/>
    <n v="0"/>
    <s v=""/>
    <x v="2"/>
    <x v="7"/>
  </r>
  <r>
    <n v="625"/>
    <s v="SkyRooms.io Virtual Offices (Canceled)"/>
    <s v="SkyRooms.IO is a social network for business people that actually equips them to do work together. Resume, video conferencing and PM."/>
    <n v="25000"/>
    <n v="0"/>
    <x v="0"/>
    <x v="5"/>
    <s v="CAD"/>
    <n v="1490560177"/>
    <n v="1487971777"/>
    <b v="0"/>
    <n v="0"/>
    <b v="0"/>
    <s v="technology/web"/>
    <n v="0"/>
    <s v=""/>
    <x v="2"/>
    <x v="7"/>
  </r>
  <r>
    <n v="626"/>
    <s v="The Story of Life - Writing tomorrow's history today"/>
    <s v="TSOLife is a revolutionary digital platform that allows users to record a personalized legacy to leave behind for future generations."/>
    <n v="25000"/>
    <n v="4345"/>
    <x v="0"/>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0"/>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0"/>
    <x v="0"/>
    <s v="USD"/>
    <n v="1405269457"/>
    <n v="1402677457"/>
    <b v="0"/>
    <n v="0"/>
    <b v="0"/>
    <s v="technology/web"/>
    <n v="0"/>
    <s v=""/>
    <x v="2"/>
    <x v="7"/>
  </r>
  <r>
    <n v="629"/>
    <s v="Smidlink Fun Ids.....search an Id, then message for free!"/>
    <s v="Global Ids you create for yourself, then the world can connect to you via free online msgs (for Reuniting Lost Property, Dating &amp; more)"/>
    <n v="200000"/>
    <n v="350"/>
    <x v="0"/>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0"/>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0"/>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0"/>
    <x v="9"/>
    <s v="EUR"/>
    <n v="1448470165"/>
    <n v="1445874565"/>
    <b v="0"/>
    <n v="0"/>
    <b v="0"/>
    <s v="technology/web"/>
    <n v="0"/>
    <s v=""/>
    <x v="2"/>
    <x v="7"/>
  </r>
  <r>
    <n v="633"/>
    <s v="Uivo-fast,secure emergency contact system for your property"/>
    <s v="Uivo lets police and fire department personnel quickly contact you in the event of an emergency involving your property."/>
    <n v="10000"/>
    <n v="1245"/>
    <x v="0"/>
    <x v="0"/>
    <s v="USD"/>
    <n v="1466204400"/>
    <n v="1463469062"/>
    <b v="0"/>
    <n v="25"/>
    <b v="0"/>
    <s v="technology/web"/>
    <n v="0.1245"/>
    <n v="49.8"/>
    <x v="2"/>
    <x v="7"/>
  </r>
  <r>
    <n v="634"/>
    <s v="pitchtograndma (Canceled)"/>
    <s v="We help companies to explain what they do in simple, grandma-would-understand terms."/>
    <n v="5000"/>
    <n v="1"/>
    <x v="0"/>
    <x v="0"/>
    <s v="USD"/>
    <n v="1424989029"/>
    <n v="1422397029"/>
    <b v="0"/>
    <n v="1"/>
    <b v="0"/>
    <s v="technology/web"/>
    <n v="2.0000000000000001E-4"/>
    <n v="1"/>
    <x v="2"/>
    <x v="7"/>
  </r>
  <r>
    <n v="635"/>
    <s v="Pleero, A Technology Team Building Website (Canceled)"/>
    <s v="Network used for building technology development teams."/>
    <n v="25000"/>
    <n v="2"/>
    <x v="0"/>
    <x v="0"/>
    <s v="USD"/>
    <n v="1428804762"/>
    <n v="1426212762"/>
    <b v="0"/>
    <n v="1"/>
    <b v="0"/>
    <s v="technology/web"/>
    <n v="8.0000000000000007E-5"/>
    <n v="2"/>
    <x v="2"/>
    <x v="7"/>
  </r>
  <r>
    <n v="636"/>
    <s v="Keto Advice (Canceled)"/>
    <s v="With no central location for keto knowledge, keto advice will be a community run knowledge base."/>
    <n v="2000"/>
    <n v="4"/>
    <x v="0"/>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0"/>
    <x v="1"/>
    <s v="GBP"/>
    <n v="1488063840"/>
    <n v="1485558318"/>
    <b v="0"/>
    <n v="0"/>
    <b v="0"/>
    <s v="technology/web"/>
    <n v="0"/>
    <s v=""/>
    <x v="2"/>
    <x v="7"/>
  </r>
  <r>
    <n v="638"/>
    <s v="W (Canceled)"/>
    <s v="O0"/>
    <n v="200000"/>
    <n v="18"/>
    <x v="0"/>
    <x v="12"/>
    <s v="EUR"/>
    <n v="1490447662"/>
    <n v="1485267262"/>
    <b v="0"/>
    <n v="6"/>
    <b v="0"/>
    <s v="technology/web"/>
    <n v="9.0000000000000006E-5"/>
    <n v="3"/>
    <x v="2"/>
    <x v="7"/>
  </r>
  <r>
    <n v="639"/>
    <s v="Kids Educational Social Media Site (Canceled)"/>
    <s v="Development of a Safe and Educational Social Media site for kids."/>
    <n v="1000000"/>
    <n v="1"/>
    <x v="0"/>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0"/>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0"/>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0"/>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0"/>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0"/>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0"/>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0"/>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0"/>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0"/>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0"/>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0"/>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0"/>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0"/>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0"/>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0"/>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0"/>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0"/>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0"/>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0"/>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0"/>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0"/>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0"/>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0"/>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0"/>
    <x v="0"/>
    <s v="USD"/>
    <n v="1477949764"/>
    <n v="1474493764"/>
    <b v="0"/>
    <n v="3"/>
    <b v="0"/>
    <s v="technology/wearables"/>
    <n v="8.5142857142857138E-3"/>
    <n v="99.333333333333329"/>
    <x v="2"/>
    <x v="8"/>
  </r>
  <r>
    <n v="684"/>
    <s v="Arcus Motion Analyzer | The Versatile Smart Ring"/>
    <s v="Arcus gives your fingers super powers."/>
    <n v="320000"/>
    <n v="23948"/>
    <x v="0"/>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0"/>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0"/>
    <x v="13"/>
    <s v="EUR"/>
    <n v="1438618170"/>
    <n v="1436026170"/>
    <b v="0"/>
    <n v="0"/>
    <b v="0"/>
    <s v="technology/wearables"/>
    <n v="0"/>
    <s v=""/>
    <x v="2"/>
    <x v="8"/>
  </r>
  <r>
    <n v="687"/>
    <s v="Power Go: Cargador Solar para Dispositivos MÃ³viles"/>
    <s v="Power Go es una linea de cargadores solares para dispositivos mÃ³viles, amigables con el medio ambiente y de bajo costo."/>
    <n v="100000"/>
    <n v="3550"/>
    <x v="0"/>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0"/>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0"/>
    <x v="0"/>
    <s v="USD"/>
    <n v="1481173140"/>
    <n v="1478016097"/>
    <b v="0"/>
    <n v="336"/>
    <b v="0"/>
    <s v="technology/wearables"/>
    <n v="0.57648750000000004"/>
    <n v="343.14732142857144"/>
    <x v="2"/>
    <x v="8"/>
  </r>
  <r>
    <n v="690"/>
    <s v="BLOXSHIELD"/>
    <s v="A radiation shield for your fitness tracker, smartwatch or other wearable smart device"/>
    <n v="20000"/>
    <n v="2468"/>
    <x v="0"/>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0"/>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0"/>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0"/>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0"/>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0"/>
    <x v="0"/>
    <s v="USD"/>
    <n v="1414758620"/>
    <n v="1412166620"/>
    <b v="0"/>
    <n v="7"/>
    <b v="0"/>
    <s v="technology/wearables"/>
    <n v="1.06E-2"/>
    <n v="90.857142857142861"/>
    <x v="2"/>
    <x v="8"/>
  </r>
  <r>
    <n v="696"/>
    <s v="trustee"/>
    <s v="Show your fidelity by wearing the Trustee rings! Show where you are (at)!"/>
    <n v="175000"/>
    <n v="1"/>
    <x v="0"/>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0"/>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0"/>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0"/>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0"/>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0"/>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0"/>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0"/>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0"/>
    <x v="5"/>
    <s v="CAD"/>
    <n v="1487565468"/>
    <n v="1482381468"/>
    <b v="0"/>
    <n v="4"/>
    <b v="0"/>
    <s v="technology/wearables"/>
    <n v="8.7454545454545458E-3"/>
    <n v="120.25"/>
    <x v="2"/>
    <x v="8"/>
  </r>
  <r>
    <n v="705"/>
    <s v="SomnoScope"/>
    <s v="The closest thing ever to the Holy Grail of wearables technology"/>
    <n v="100000"/>
    <n v="977"/>
    <x v="0"/>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0"/>
    <x v="3"/>
    <s v="EUR"/>
    <n v="1481740740"/>
    <n v="1478130783"/>
    <b v="0"/>
    <n v="0"/>
    <b v="0"/>
    <s v="technology/wearables"/>
    <n v="0"/>
    <s v=""/>
    <x v="2"/>
    <x v="8"/>
  </r>
  <r>
    <n v="707"/>
    <s v="Hy - hidden wireless earbuds you never have to take off"/>
    <s v="Forget your headphones. Wear Hy all day for voice-controlled music, calls, biometrics and more, with a huge battery and hidden fit."/>
    <n v="68000"/>
    <n v="53670.6"/>
    <x v="0"/>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0"/>
    <x v="1"/>
    <s v="GBP"/>
    <n v="1410616600"/>
    <n v="1405432600"/>
    <b v="0"/>
    <n v="369"/>
    <b v="0"/>
    <s v="technology/wearables"/>
    <n v="0.22092500000000001"/>
    <n v="23.948509485094849"/>
    <x v="2"/>
    <x v="8"/>
  </r>
  <r>
    <n v="709"/>
    <s v="lumiglove"/>
    <s v="A &quot;handheld&quot; light, which eases the way you illuminate objects and/or paths."/>
    <n v="15000"/>
    <n v="61"/>
    <x v="0"/>
    <x v="0"/>
    <s v="USD"/>
    <n v="1417741159"/>
    <n v="1415149159"/>
    <b v="0"/>
    <n v="2"/>
    <b v="0"/>
    <s v="technology/wearables"/>
    <n v="4.0666666666666663E-3"/>
    <n v="30.5"/>
    <x v="2"/>
    <x v="8"/>
  </r>
  <r>
    <n v="710"/>
    <s v="Hate York Shirt 2.0"/>
    <s v="Shirts, so technologically advanced, they connect mentally to their audience upon sight."/>
    <n v="1200"/>
    <n v="0"/>
    <x v="0"/>
    <x v="5"/>
    <s v="CAD"/>
    <n v="1408495440"/>
    <n v="1405640302"/>
    <b v="0"/>
    <n v="0"/>
    <b v="0"/>
    <s v="technology/wearables"/>
    <n v="0"/>
    <s v=""/>
    <x v="2"/>
    <x v="8"/>
  </r>
  <r>
    <n v="711"/>
    <s v="Anti Snore Wearable"/>
    <s v="Our wearable and app automates the poke you normally get from your bedpartner to make you stop snoring and making you turn to the side."/>
    <n v="100000"/>
    <n v="33791"/>
    <x v="0"/>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0"/>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0"/>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0"/>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0"/>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0"/>
    <x v="0"/>
    <s v="USD"/>
    <n v="1417392000"/>
    <n v="1414511307"/>
    <b v="0"/>
    <n v="16"/>
    <b v="0"/>
    <s v="technology/wearables"/>
    <n v="0.10214285714285715"/>
    <n v="44.6875"/>
    <x v="2"/>
    <x v="8"/>
  </r>
  <r>
    <n v="717"/>
    <s v="cool air belt"/>
    <s v="Cool air flowing under clothing keeps you cool."/>
    <n v="100000"/>
    <n v="305"/>
    <x v="0"/>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0"/>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0"/>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0"/>
    <x v="0"/>
    <s v="USD"/>
    <n v="1480188013"/>
    <n v="1477592413"/>
    <b v="0"/>
    <n v="0"/>
    <b v="0"/>
    <s v="publishing/fiction"/>
    <n v="0"/>
    <s v=""/>
    <x v="3"/>
    <x v="10"/>
  </r>
  <r>
    <n v="761"/>
    <s v="DONE WITH DEATH"/>
    <s v="The day Chuck died was the day everything changed. Now he has to save the afterlife from extinction or die again trying."/>
    <n v="5000"/>
    <n v="235"/>
    <x v="0"/>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0"/>
    <x v="14"/>
    <s v="MXN"/>
    <n v="1480831200"/>
    <n v="1479328570"/>
    <b v="0"/>
    <n v="0"/>
    <b v="0"/>
    <s v="publishing/fiction"/>
    <n v="0"/>
    <s v=""/>
    <x v="3"/>
    <x v="10"/>
  </r>
  <r>
    <n v="763"/>
    <s v="Highland Sabre - A Black Beast Books Project"/>
    <s v="Highland Sabre explores a possible yet terrifying explanation for the mystery big cats said to prowl the British countryside."/>
    <n v="4290"/>
    <n v="5"/>
    <x v="0"/>
    <x v="1"/>
    <s v="GBP"/>
    <n v="1376563408"/>
    <n v="1373971408"/>
    <b v="0"/>
    <n v="1"/>
    <b v="0"/>
    <s v="publishing/fiction"/>
    <n v="1.1655011655011655E-3"/>
    <n v="5"/>
    <x v="3"/>
    <x v="10"/>
  </r>
  <r>
    <n v="764"/>
    <s v="[JOE]KES"/>
    <s v="[JOE]KES is a book full of over 200 original, sometimes funny, pun-ish Joekes. If you hate the book, use it as a coster!"/>
    <n v="5000"/>
    <n v="0"/>
    <x v="0"/>
    <x v="0"/>
    <s v="USD"/>
    <n v="1441858161"/>
    <n v="1439266161"/>
    <b v="0"/>
    <n v="0"/>
    <b v="0"/>
    <s v="publishing/fiction"/>
    <n v="0"/>
    <s v=""/>
    <x v="3"/>
    <x v="10"/>
  </r>
  <r>
    <n v="765"/>
    <s v="Dirty Quiet Money"/>
    <s v="To survive, an American socialite must fight with a Mafia boss in the French Resistance, but will his underworld ruin her in the end?"/>
    <n v="7000"/>
    <n v="2521"/>
    <x v="0"/>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0"/>
    <x v="5"/>
    <s v="CAD"/>
    <n v="1424112483"/>
    <n v="1421520483"/>
    <b v="0"/>
    <n v="0"/>
    <b v="0"/>
    <s v="publishing/fiction"/>
    <n v="0"/>
    <s v=""/>
    <x v="3"/>
    <x v="10"/>
  </r>
  <r>
    <n v="767"/>
    <s v="Jury of Peers: A Novel of Online Justice"/>
    <s v="Jury of Peers is a complete novel, and it's good._x000a_All it needs now?  _x000a_More readers.  About ten million more._x000a_Let's get 'em."/>
    <n v="5000"/>
    <n v="177"/>
    <x v="0"/>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0"/>
    <x v="0"/>
    <s v="USD"/>
    <n v="1387169890"/>
    <n v="1384577890"/>
    <b v="0"/>
    <n v="0"/>
    <b v="0"/>
    <s v="publishing/fiction"/>
    <n v="0"/>
    <s v=""/>
    <x v="3"/>
    <x v="10"/>
  </r>
  <r>
    <n v="769"/>
    <s v="Sorry I Tripped in Your Yard"/>
    <s v="Over a year of dedication has produced amazing photos and stirring words. The last step is to help those words appear in a printed book"/>
    <n v="4000"/>
    <n v="1656"/>
    <x v="0"/>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0"/>
    <x v="0"/>
    <s v="USD"/>
    <n v="1361750369"/>
    <n v="1358294369"/>
    <b v="0"/>
    <n v="0"/>
    <b v="0"/>
    <s v="publishing/fiction"/>
    <n v="0"/>
    <s v=""/>
    <x v="3"/>
    <x v="10"/>
  </r>
  <r>
    <n v="771"/>
    <s v="Donald Trump Presidential Stress Cube"/>
    <s v="A satire gift, the stress cube has original artwork, comes on a custom mahogany stand and has a funny exercise booklet."/>
    <n v="38000"/>
    <n v="10"/>
    <x v="0"/>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0"/>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0"/>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0"/>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0"/>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0"/>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0"/>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0"/>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0"/>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0"/>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0"/>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0"/>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0"/>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0"/>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0"/>
    <x v="0"/>
    <s v="USD"/>
    <n v="1358361197"/>
    <n v="1353177197"/>
    <b v="0"/>
    <n v="2"/>
    <b v="0"/>
    <s v="music/jazz"/>
    <n v="2.0454545454545454E-2"/>
    <n v="22.5"/>
    <x v="4"/>
    <x v="13"/>
  </r>
  <r>
    <n v="866"/>
    <s v="California Dreamin' Tour 2015"/>
    <s v="Drivetime heads to Cali for summer tour supported by @Smoothjazz.com &amp; @JJZPhilly  #Spaghettini #The Roxy"/>
    <n v="3500"/>
    <n v="640"/>
    <x v="0"/>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0"/>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0"/>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0"/>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0"/>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0"/>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0"/>
    <x v="0"/>
    <s v="USD"/>
    <n v="1299786527"/>
    <n v="1295898527"/>
    <b v="0"/>
    <n v="2"/>
    <b v="0"/>
    <s v="music/jazz"/>
    <n v="8.1250000000000003E-3"/>
    <n v="32.5"/>
    <x v="4"/>
    <x v="13"/>
  </r>
  <r>
    <n v="873"/>
    <s v="The Dreamer-An Original Jazz CD"/>
    <s v="Fall in love with &quot;The Dreamer&quot;, new original music from trumpeter Freddie Dunn!"/>
    <n v="3500"/>
    <n v="45"/>
    <x v="0"/>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0"/>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0"/>
    <x v="0"/>
    <s v="USD"/>
    <n v="1442856131"/>
    <n v="1441128131"/>
    <b v="0"/>
    <n v="0"/>
    <b v="0"/>
    <s v="music/jazz"/>
    <n v="0"/>
    <s v=""/>
    <x v="4"/>
    <x v="13"/>
  </r>
  <r>
    <n v="876"/>
    <s v="Sound Of Dobells"/>
    <s v="What was the greatest record shop ever?  DOBELLS!"/>
    <n v="3152"/>
    <n v="1286"/>
    <x v="0"/>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0"/>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0"/>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0"/>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0"/>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0"/>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0"/>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0"/>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0"/>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0"/>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0"/>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0"/>
    <x v="0"/>
    <s v="USD"/>
    <n v="1338159655"/>
    <n v="1335567655"/>
    <b v="0"/>
    <n v="0"/>
    <b v="0"/>
    <s v="music/indie rock"/>
    <n v="0"/>
    <s v=""/>
    <x v="4"/>
    <x v="14"/>
  </r>
  <r>
    <n v="888"/>
    <s v="Ginger Binge's first album"/>
    <s v="Support Ginger Binge sounds. We're an independent 'cosmic Americana' band. We love to play music for you. We are grateful for your help"/>
    <n v="1000"/>
    <n v="72"/>
    <x v="0"/>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0"/>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0"/>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0"/>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0"/>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0"/>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0"/>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0"/>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0"/>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0"/>
    <x v="0"/>
    <s v="USD"/>
    <n v="1354123908"/>
    <n v="1351528308"/>
    <b v="0"/>
    <n v="0"/>
    <b v="0"/>
    <s v="music/indie rock"/>
    <n v="0"/>
    <s v=""/>
    <x v="4"/>
    <x v="14"/>
  </r>
  <r>
    <n v="898"/>
    <s v="Foundations: 12 Songs in 2012"/>
    <s v="For each month in 2012, Sonnet will be releasing a Jesus-celebrating, grave-shattering, ear-tickling, mind-provoking song!"/>
    <n v="2500"/>
    <n v="70"/>
    <x v="0"/>
    <x v="0"/>
    <s v="USD"/>
    <n v="1326651110"/>
    <n v="1322763110"/>
    <b v="0"/>
    <n v="2"/>
    <b v="0"/>
    <s v="music/indie rock"/>
    <n v="2.8000000000000001E-2"/>
    <n v="35"/>
    <x v="4"/>
    <x v="14"/>
  </r>
  <r>
    <n v="899"/>
    <s v="Lets get 48/14 pressed!!!"/>
    <s v="Lets get 48/14 pressed and in your cd players,ipods,blogs, and facebook status'. Lets get it everywhere!"/>
    <n v="750"/>
    <n v="280"/>
    <x v="0"/>
    <x v="0"/>
    <s v="USD"/>
    <n v="1306549362"/>
    <n v="1302661362"/>
    <b v="0"/>
    <n v="8"/>
    <b v="0"/>
    <s v="music/indie rock"/>
    <n v="0.37333333333333335"/>
    <n v="35"/>
    <x v="4"/>
    <x v="14"/>
  </r>
  <r>
    <n v="900"/>
    <s v="Project Revive: Protecting the Creative Impulse"/>
    <s v="With Project Revive, I aim to protect and nurture the creative impulse through music."/>
    <n v="5000"/>
    <n v="21"/>
    <x v="0"/>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0"/>
    <x v="0"/>
    <s v="USD"/>
    <n v="1276024260"/>
    <n v="1272050914"/>
    <b v="0"/>
    <n v="0"/>
    <b v="0"/>
    <s v="music/jazz"/>
    <n v="0"/>
    <s v=""/>
    <x v="4"/>
    <x v="13"/>
  </r>
  <r>
    <n v="902"/>
    <s v="MISTER BROWN"/>
    <s v="I'VE STARTED A BRAND NEW ALBUM THAT WILL FEATURE ACID JAZZ, FUNK, ROCK, AND DANCE WITH THE PROMISE OF TOURING NEXT YEAR IN THE USA"/>
    <n v="30000"/>
    <n v="90"/>
    <x v="0"/>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0"/>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0"/>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0"/>
    <x v="0"/>
    <s v="USD"/>
    <n v="1295847926"/>
    <n v="1290663926"/>
    <b v="0"/>
    <n v="6"/>
    <b v="0"/>
    <s v="music/jazz"/>
    <n v="3.0153846153846153E-2"/>
    <n v="32.666666666666664"/>
    <x v="4"/>
    <x v="13"/>
  </r>
  <r>
    <n v="906"/>
    <s v="24th Music Presents Channeling Motown (Live)"/>
    <s v="The DMV's most respected saxophonist pay tribute to Motown."/>
    <n v="15000"/>
    <n v="0"/>
    <x v="0"/>
    <x v="0"/>
    <s v="USD"/>
    <n v="1394681590"/>
    <n v="1392093190"/>
    <b v="0"/>
    <n v="0"/>
    <b v="0"/>
    <s v="music/jazz"/>
    <n v="0"/>
    <s v=""/>
    <x v="4"/>
    <x v="13"/>
  </r>
  <r>
    <n v="907"/>
    <s v="Greg Chambers Saxophone CD"/>
    <s v="Greg Chambers' self-titled CD needs support for post production, replication, and promotion."/>
    <n v="2900"/>
    <n v="0"/>
    <x v="0"/>
    <x v="0"/>
    <s v="USD"/>
    <n v="1315715823"/>
    <n v="1313123823"/>
    <b v="0"/>
    <n v="0"/>
    <b v="0"/>
    <s v="music/jazz"/>
    <n v="0"/>
    <s v=""/>
    <x v="4"/>
    <x v="13"/>
  </r>
  <r>
    <n v="908"/>
    <s v="Help Tony Copeland and get free cd's and mp3's"/>
    <s v="This project is designed to help protect the environment by using Eco-friendly product packaging."/>
    <n v="2500"/>
    <n v="0"/>
    <x v="0"/>
    <x v="0"/>
    <s v="USD"/>
    <n v="1280206740"/>
    <n v="1276283655"/>
    <b v="0"/>
    <n v="0"/>
    <b v="0"/>
    <s v="music/jazz"/>
    <n v="0"/>
    <s v=""/>
    <x v="4"/>
    <x v="13"/>
  </r>
  <r>
    <n v="909"/>
    <s v="Philly Jazz Fest - &quot;Remembering Grover&quot;"/>
    <s v="Woody Woodland and Carol Stone, are back on the scene presenting Philly Jazz Fest â€œRemembering Groverâ€ September 22, 2012."/>
    <n v="16000"/>
    <n v="520"/>
    <x v="0"/>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0"/>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0"/>
    <x v="0"/>
    <s v="USD"/>
    <n v="1390522045"/>
    <n v="1388707645"/>
    <b v="0"/>
    <n v="0"/>
    <b v="0"/>
    <s v="music/jazz"/>
    <n v="0"/>
    <s v=""/>
    <x v="4"/>
    <x v="13"/>
  </r>
  <r>
    <n v="912"/>
    <s v="Triad a new album by James Murrell"/>
    <s v="My new album will be called Triad, an album of original music performed by me &amp; guest musical artists."/>
    <n v="3500"/>
    <n v="30"/>
    <x v="0"/>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0"/>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0"/>
    <x v="0"/>
    <s v="USD"/>
    <n v="1345918747"/>
    <n v="1343326747"/>
    <b v="0"/>
    <n v="0"/>
    <b v="0"/>
    <s v="music/jazz"/>
    <n v="0"/>
    <s v=""/>
    <x v="4"/>
    <x v="13"/>
  </r>
  <r>
    <n v="915"/>
    <s v="Russ Spiegel's Uncommon Knowledge: The Deep Brooklyn Suite"/>
    <s v="â€œThe Deep Brooklyn Suiteâ€ is a series of musical impressions about living and surviving in Brooklyn."/>
    <n v="6500"/>
    <n v="375"/>
    <x v="0"/>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0"/>
    <x v="0"/>
    <s v="USD"/>
    <n v="1287723600"/>
    <n v="1284409734"/>
    <b v="0"/>
    <n v="0"/>
    <b v="0"/>
    <s v="music/jazz"/>
    <n v="0"/>
    <s v=""/>
    <x v="4"/>
    <x v="13"/>
  </r>
  <r>
    <n v="917"/>
    <s v="Heads Up! / Vai com Tudo! - Music &amp; Sports Education for All"/>
    <s v="2014 World Cup / Copa do Mundo is creating much controversy. The song and video support and promote music &amp; sports education for all."/>
    <n v="5000"/>
    <n v="30"/>
    <x v="0"/>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0"/>
    <x v="1"/>
    <s v="GBP"/>
    <n v="1417474761"/>
    <n v="1414879161"/>
    <b v="0"/>
    <n v="10"/>
    <b v="0"/>
    <s v="music/jazz"/>
    <n v="5.0256410256410255E-2"/>
    <n v="19.600000000000001"/>
    <x v="4"/>
    <x v="13"/>
  </r>
  <r>
    <n v="919"/>
    <s v="Jazz CD:  Out of The Blue"/>
    <s v="Cool jazz with a New Orleans flavor."/>
    <n v="20000"/>
    <n v="100"/>
    <x v="0"/>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0"/>
    <x v="0"/>
    <s v="USD"/>
    <n v="1384448822"/>
    <n v="1381853222"/>
    <b v="0"/>
    <n v="0"/>
    <b v="0"/>
    <s v="music/jazz"/>
    <n v="0"/>
    <s v=""/>
    <x v="4"/>
    <x v="13"/>
  </r>
  <r>
    <n v="921"/>
    <s v="&quot;Reflections Of Brownie&quot; a new tribute to Clifford Brown"/>
    <s v="I'm recording the music of my uncle, Legendary trumpeter Clifford Brown. Had uncle Cliff lived, how might he revisit his music today?"/>
    <n v="15000"/>
    <n v="4635"/>
    <x v="0"/>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0"/>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0"/>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0"/>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0"/>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0"/>
    <x v="0"/>
    <s v="USD"/>
    <n v="1278628800"/>
    <n v="1276043330"/>
    <b v="0"/>
    <n v="0"/>
    <b v="0"/>
    <s v="music/jazz"/>
    <n v="0"/>
    <s v=""/>
    <x v="4"/>
    <x v="13"/>
  </r>
  <r>
    <n v="927"/>
    <s v="JETRO DA SILVA FUNK PROJECT"/>
    <s v="Studio CD/DVD Solo project of Pianist &amp; Keyboardist Jetro da Silva"/>
    <n v="20000"/>
    <n v="0"/>
    <x v="0"/>
    <x v="0"/>
    <s v="USD"/>
    <n v="1337024695"/>
    <n v="1334432695"/>
    <b v="0"/>
    <n v="0"/>
    <b v="0"/>
    <s v="music/jazz"/>
    <n v="0"/>
    <s v=""/>
    <x v="4"/>
    <x v="13"/>
  </r>
  <r>
    <n v="928"/>
    <s v="In a Jazzy Motown"/>
    <s v="A real Motown Backup singer on 22 gold and platinum albums headlines her own Jazz CD of Motown songs."/>
    <n v="14500"/>
    <n v="1575"/>
    <x v="0"/>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0"/>
    <x v="0"/>
    <s v="USD"/>
    <n v="1333946569"/>
    <n v="1331358169"/>
    <b v="0"/>
    <n v="0"/>
    <b v="0"/>
    <s v="music/jazz"/>
    <n v="0"/>
    <s v=""/>
    <x v="4"/>
    <x v="13"/>
  </r>
  <r>
    <n v="930"/>
    <s v="The Nico Blues Recorded A Full-Length Album! Now Let's Master It!"/>
    <s v="We recorded a full-length album to be released this summer for FREE!  All we need is the last $900 to master it. Donate today for some rad gifts!"/>
    <n v="900"/>
    <n v="345"/>
    <x v="0"/>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0"/>
    <x v="1"/>
    <s v="GBP"/>
    <n v="1395007200"/>
    <n v="1392021502"/>
    <b v="0"/>
    <n v="7"/>
    <b v="0"/>
    <s v="music/jazz"/>
    <n v="6.5500000000000003E-2"/>
    <n v="18.714285714285715"/>
    <x v="4"/>
    <x v="13"/>
  </r>
  <r>
    <n v="932"/>
    <s v="Mandy Harvey Christmas Album"/>
    <s v="Help me to create my 3rd album, a Christmas CD with 16 Holiday/Original favorites!"/>
    <n v="9500"/>
    <n v="1381"/>
    <x v="0"/>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0"/>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0"/>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0"/>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0"/>
    <x v="0"/>
    <s v="USD"/>
    <n v="1326916800"/>
    <n v="1323131689"/>
    <b v="0"/>
    <n v="0"/>
    <b v="0"/>
    <s v="music/jazz"/>
    <n v="0"/>
    <s v=""/>
    <x v="4"/>
    <x v="13"/>
  </r>
  <r>
    <n v="937"/>
    <s v="&quot;Antoine Roney Trio&quot; at Cuba's Havana Jazz Festival 2013"/>
    <s v="We've been invited to perform at Jazz Festival 2013. We must request funding to successfully manage this special invitation"/>
    <n v="3500"/>
    <n v="40"/>
    <x v="0"/>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0"/>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0"/>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0"/>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0"/>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0"/>
    <x v="0"/>
    <s v="USD"/>
    <n v="1455826460"/>
    <n v="1452716060"/>
    <b v="0"/>
    <n v="16"/>
    <b v="0"/>
    <s v="technology/wearables"/>
    <n v="8.9066666666666669E-2"/>
    <n v="41.75"/>
    <x v="2"/>
    <x v="8"/>
  </r>
  <r>
    <n v="943"/>
    <s v="SleepMode"/>
    <s v="A mask for home or travel that will give you the best, undisturbed sleep of your life."/>
    <n v="3000"/>
    <n v="289"/>
    <x v="0"/>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0"/>
    <x v="0"/>
    <s v="USD"/>
    <n v="1460988000"/>
    <n v="1458050450"/>
    <b v="0"/>
    <n v="96"/>
    <b v="0"/>
    <s v="technology/wearables"/>
    <n v="0.13325999999999999"/>
    <n v="69.40625"/>
    <x v="2"/>
    <x v="8"/>
  </r>
  <r>
    <n v="945"/>
    <s v="CT BAND"/>
    <s v="Make your watch Smart ! CT Band is an ultra-thin, high-tech smart watch-strap awarded twice at CES 2017 las vegas"/>
    <n v="100000"/>
    <n v="2484"/>
    <x v="0"/>
    <x v="6"/>
    <s v="EUR"/>
    <n v="1487462340"/>
    <n v="1482958626"/>
    <b v="0"/>
    <n v="16"/>
    <b v="0"/>
    <s v="technology/wearables"/>
    <n v="2.4840000000000001E-2"/>
    <n v="155.25"/>
    <x v="2"/>
    <x v="8"/>
  </r>
  <r>
    <n v="946"/>
    <s v="OmniTrade Apron"/>
    <s v="Soft edged-Hard working. The perfect wearable organization for the home and professional shop."/>
    <n v="15000"/>
    <n v="286"/>
    <x v="0"/>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0"/>
    <x v="0"/>
    <s v="USD"/>
    <n v="1467312306"/>
    <n v="1462128306"/>
    <b v="0"/>
    <n v="0"/>
    <b v="0"/>
    <s v="technology/wearables"/>
    <n v="0"/>
    <s v=""/>
    <x v="2"/>
    <x v="8"/>
  </r>
  <r>
    <n v="948"/>
    <s v="Led Shirt - WiFi Controlled"/>
    <s v="T-Shirt with Led panel controlled by Android app over WiFi. _x000a_Multiple shirts, games, text, video effects support,"/>
    <n v="4000"/>
    <n v="480"/>
    <x v="0"/>
    <x v="9"/>
    <s v="EUR"/>
    <n v="1457812364"/>
    <n v="1455220364"/>
    <b v="0"/>
    <n v="8"/>
    <b v="0"/>
    <s v="technology/wearables"/>
    <n v="0.12"/>
    <n v="60"/>
    <x v="2"/>
    <x v="8"/>
  </r>
  <r>
    <n v="949"/>
    <s v="INBED"/>
    <s v="Der INBED ist ein innovatives Multisensor-Wearable fÃ¼r die SturzprÃ¤vention motorisch eingeschrÃ¤nkter Personen."/>
    <n v="20000"/>
    <n v="273"/>
    <x v="0"/>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0"/>
    <x v="5"/>
    <s v="CAD"/>
    <n v="1453053661"/>
    <n v="1450461661"/>
    <b v="0"/>
    <n v="24"/>
    <b v="0"/>
    <s v="technology/wearables"/>
    <n v="0.28039999999999998"/>
    <n v="58.416666666666664"/>
    <x v="2"/>
    <x v="8"/>
  </r>
  <r>
    <n v="951"/>
    <s v="Smart Harness"/>
    <s v="Revolutionizing the way we walk our dogs!"/>
    <n v="50000"/>
    <n v="19195"/>
    <x v="0"/>
    <x v="0"/>
    <s v="USD"/>
    <n v="1465054872"/>
    <n v="1461166872"/>
    <b v="0"/>
    <n v="121"/>
    <b v="0"/>
    <s v="technology/wearables"/>
    <n v="0.38390000000000002"/>
    <n v="158.63636363636363"/>
    <x v="2"/>
    <x v="8"/>
  </r>
  <r>
    <n v="952"/>
    <s v="Audionoggin - Join the Earvolution"/>
    <s v="Audionoggin: Wireless personal surround sound for the athlete in everyone."/>
    <n v="49000"/>
    <n v="19572"/>
    <x v="0"/>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0"/>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0"/>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0"/>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0"/>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0"/>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0"/>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0"/>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0"/>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0"/>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0"/>
    <x v="0"/>
    <s v="USD"/>
    <n v="1455210353"/>
    <n v="1451927153"/>
    <b v="0"/>
    <n v="37"/>
    <b v="0"/>
    <s v="technology/wearables"/>
    <n v="0.2848"/>
    <n v="19.243243243243242"/>
    <x v="2"/>
    <x v="8"/>
  </r>
  <r>
    <n v="963"/>
    <s v="The Ultimate Learning Center"/>
    <s v="WE are molding an educated, motivated, non violent GENERATION!"/>
    <n v="35000"/>
    <n v="377"/>
    <x v="0"/>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0"/>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0"/>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0"/>
    <x v="0"/>
    <s v="USD"/>
    <n v="1475766932"/>
    <n v="1473174932"/>
    <b v="0"/>
    <n v="30"/>
    <b v="0"/>
    <s v="technology/wearables"/>
    <n v="0.14799999999999999"/>
    <n v="59.2"/>
    <x v="2"/>
    <x v="8"/>
  </r>
  <r>
    <n v="967"/>
    <s v="Better Beanie"/>
    <s v="Better Beanie is the new therapeutic wearable designed to assist you while keeping your hands free."/>
    <n v="20000"/>
    <n v="3562"/>
    <x v="0"/>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0"/>
    <x v="0"/>
    <s v="USD"/>
    <n v="1408134034"/>
    <n v="1405542034"/>
    <b v="0"/>
    <n v="4"/>
    <b v="0"/>
    <s v="technology/wearables"/>
    <n v="1.325E-2"/>
    <n v="26.5"/>
    <x v="2"/>
    <x v="8"/>
  </r>
  <r>
    <n v="969"/>
    <s v="Make 100 | Geek &amp; Chic: Smart Safety Jewelry."/>
    <s v="Geek &amp; Chic Smart Jewelry Collection, Wearables Meet Style!"/>
    <n v="30000"/>
    <n v="14000"/>
    <x v="0"/>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0"/>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0"/>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0"/>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0"/>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0"/>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0"/>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0"/>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0"/>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0"/>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0"/>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0"/>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0"/>
    <x v="0"/>
    <s v="USD"/>
    <n v="1407624222"/>
    <n v="1405032222"/>
    <b v="0"/>
    <n v="4"/>
    <b v="0"/>
    <s v="technology/wearables"/>
    <n v="1.2375123751237513E-4"/>
    <n v="2.75"/>
    <x v="2"/>
    <x v="8"/>
  </r>
  <r>
    <n v="982"/>
    <s v="Smart 2-in-1 I-PHONE HANDLE/WALLETtm"/>
    <s v="revolutonary ultra-slim 2-in-1 Smart  2-in-1 I-PHONE handle/WALLETtm with 360 rotatiion"/>
    <n v="17500"/>
    <n v="3"/>
    <x v="0"/>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0"/>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0"/>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0"/>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0"/>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0"/>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0"/>
    <x v="13"/>
    <s v="EUR"/>
    <n v="1475310825"/>
    <n v="1472718825"/>
    <b v="0"/>
    <n v="0"/>
    <b v="0"/>
    <s v="technology/wearables"/>
    <n v="0"/>
    <s v=""/>
    <x v="2"/>
    <x v="8"/>
  </r>
  <r>
    <n v="989"/>
    <s v="Power Rope"/>
    <s v="The most useful phone charger you will ever buy"/>
    <n v="10000"/>
    <n v="1677"/>
    <x v="0"/>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0"/>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0"/>
    <x v="1"/>
    <s v="GBP"/>
    <n v="1468349460"/>
    <n v="1466186988"/>
    <b v="0"/>
    <n v="7"/>
    <b v="0"/>
    <s v="technology/wearables"/>
    <n v="4.24E-2"/>
    <n v="30.285714285714285"/>
    <x v="2"/>
    <x v="8"/>
  </r>
  <r>
    <n v="992"/>
    <s v="WairConditioning"/>
    <s v="The HOTTEST and COOLEST thing yet! WairConditioning... an entirely new level of comfortability!"/>
    <n v="100000"/>
    <n v="467"/>
    <x v="0"/>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0"/>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0"/>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0"/>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0"/>
    <x v="0"/>
    <s v="USD"/>
    <n v="1406474820"/>
    <n v="1403902060"/>
    <b v="0"/>
    <n v="5"/>
    <b v="0"/>
    <s v="technology/wearables"/>
    <n v="1.6250000000000001E-2"/>
    <n v="13"/>
    <x v="2"/>
    <x v="8"/>
  </r>
  <r>
    <n v="997"/>
    <s v="iPhanny"/>
    <s v="The iPhanny keeps your iPhone 6 safe from bending in those dangerous pants pockets."/>
    <n v="5000"/>
    <n v="65"/>
    <x v="0"/>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0"/>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0"/>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0"/>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0"/>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0"/>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0"/>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0"/>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0"/>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0"/>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0"/>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0"/>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0"/>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0"/>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0"/>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0"/>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0"/>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0"/>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0"/>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0"/>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0"/>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0"/>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0"/>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0"/>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0"/>
    <x v="0"/>
    <s v="USD"/>
    <n v="1406769992"/>
    <n v="1405041992"/>
    <b v="0"/>
    <n v="0"/>
    <b v="0"/>
    <s v="journalism/audio"/>
    <n v="0"/>
    <s v=""/>
    <x v="5"/>
    <x v="16"/>
  </r>
  <r>
    <n v="1042"/>
    <s v="Ben's Top 5 podcast (Canceled)"/>
    <s v="Hello! I'm Ben and I have been wanting to start a podcast for a while. I am looking to kickstart the process and get into the game!"/>
    <n v="650"/>
    <n v="10"/>
    <x v="0"/>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0"/>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0"/>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0"/>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0"/>
    <x v="12"/>
    <s v="EUR"/>
    <n v="1451161560"/>
    <n v="1447273560"/>
    <b v="0"/>
    <n v="0"/>
    <b v="0"/>
    <s v="journalism/audio"/>
    <n v="0"/>
    <s v=""/>
    <x v="5"/>
    <x v="16"/>
  </r>
  <r>
    <n v="1047"/>
    <s v="Start a New Podcast (Canceled)"/>
    <s v="I wish to start a new podcast called Voices of Texas, and I want to interview interesting people of Texas each week."/>
    <n v="2000"/>
    <n v="1"/>
    <x v="0"/>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0"/>
    <x v="0"/>
    <s v="USD"/>
    <n v="1474766189"/>
    <n v="1471310189"/>
    <b v="0"/>
    <n v="4"/>
    <b v="0"/>
    <s v="journalism/audio"/>
    <n v="1.4133333333333333E-2"/>
    <n v="53"/>
    <x v="5"/>
    <x v="16"/>
  </r>
  <r>
    <n v="1049"/>
    <s v="J1 (Canceled)"/>
    <s v="------"/>
    <n v="12000"/>
    <n v="0"/>
    <x v="0"/>
    <x v="0"/>
    <s v="USD"/>
    <n v="1455272445"/>
    <n v="1452680445"/>
    <b v="0"/>
    <n v="0"/>
    <b v="0"/>
    <s v="journalism/audio"/>
    <n v="0"/>
    <s v=""/>
    <x v="5"/>
    <x v="16"/>
  </r>
  <r>
    <n v="1050"/>
    <s v="The (Secular) Barbershop Podcast (Canceled)"/>
    <s v="Secularism is on the rise and I hear you.Talk to me."/>
    <n v="2500"/>
    <n v="0"/>
    <x v="0"/>
    <x v="0"/>
    <s v="USD"/>
    <n v="1442257677"/>
    <n v="1439665677"/>
    <b v="0"/>
    <n v="0"/>
    <b v="0"/>
    <s v="journalism/audio"/>
    <n v="0"/>
    <s v=""/>
    <x v="5"/>
    <x v="16"/>
  </r>
  <r>
    <n v="1051"/>
    <s v="Now You Know Podcast (Canceled)"/>
    <s v="Inspired by some great podcasters as well as my desire to learn from many people about many topics, plus just to inform people."/>
    <n v="500"/>
    <n v="0"/>
    <x v="0"/>
    <x v="0"/>
    <s v="USD"/>
    <n v="1409098825"/>
    <n v="1406679625"/>
    <b v="0"/>
    <n v="0"/>
    <b v="0"/>
    <s v="journalism/audio"/>
    <n v="0"/>
    <s v=""/>
    <x v="5"/>
    <x v="16"/>
  </r>
  <r>
    <n v="1052"/>
    <s v="Big Daddy's Long Ass Road Trip To W.S.O.P. 2016! Podcasts!"/>
    <s v="Production costs for middle aged comics sharing cross USA country road trip experience via www.bigdaddyroadshow.com Podcasts.ComedySHOW"/>
    <n v="4336"/>
    <n v="0"/>
    <x v="0"/>
    <x v="0"/>
    <s v="USD"/>
    <n v="1465243740"/>
    <n v="1461438495"/>
    <b v="0"/>
    <n v="0"/>
    <b v="0"/>
    <s v="journalism/audio"/>
    <n v="0"/>
    <s v=""/>
    <x v="5"/>
    <x v="16"/>
  </r>
  <r>
    <n v="1053"/>
    <s v="A day in the life of...(podcast) (Canceled)"/>
    <s v="How well do you know the stranger walking past you or the neighbor up the street? Extraordinary stories told by everyday people."/>
    <n v="1500"/>
    <n v="15"/>
    <x v="0"/>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0"/>
    <x v="0"/>
    <s v="USD"/>
    <n v="1407708000"/>
    <n v="1405110399"/>
    <b v="0"/>
    <n v="0"/>
    <b v="0"/>
    <s v="journalism/audio"/>
    <n v="0"/>
    <s v=""/>
    <x v="5"/>
    <x v="16"/>
  </r>
  <r>
    <n v="1055"/>
    <s v="The Smile High Podcast Club Season 3 (Canceled)"/>
    <s v="This project is to fund Season 3 of the SHPC.  Our plan is to produce 24 more spectacular episodes to share with the world."/>
    <n v="3500"/>
    <n v="0"/>
    <x v="0"/>
    <x v="0"/>
    <s v="USD"/>
    <n v="1457394545"/>
    <n v="1454802545"/>
    <b v="0"/>
    <n v="0"/>
    <b v="0"/>
    <s v="journalism/audio"/>
    <n v="0"/>
    <s v=""/>
    <x v="5"/>
    <x v="16"/>
  </r>
  <r>
    <n v="1056"/>
    <s v="Suburban Disorder Podcast (Canceled)"/>
    <s v="a podcast about everyday life, friends talking about music, movies, tv, relationships. conversations we have all had and can relate to"/>
    <n v="10000"/>
    <n v="0"/>
    <x v="0"/>
    <x v="0"/>
    <s v="USD"/>
    <n v="1429892177"/>
    <n v="1424711777"/>
    <b v="0"/>
    <n v="0"/>
    <b v="0"/>
    <s v="journalism/audio"/>
    <n v="0"/>
    <s v=""/>
    <x v="5"/>
    <x v="16"/>
  </r>
  <r>
    <n v="1057"/>
    <s v="Support Independent Media (Canceled)"/>
    <s v="Sayin it Plain is a Independent Radio Show created to inform the public and empower the community."/>
    <n v="10000"/>
    <n v="0"/>
    <x v="0"/>
    <x v="0"/>
    <s v="USD"/>
    <n v="1480888483"/>
    <n v="1478292883"/>
    <b v="0"/>
    <n v="0"/>
    <b v="0"/>
    <s v="journalism/audio"/>
    <n v="0"/>
    <s v=""/>
    <x v="5"/>
    <x v="16"/>
  </r>
  <r>
    <n v="1058"/>
    <s v="The Body Politic Radio (Canceled)"/>
    <s v="An investigative series on 790 KABC Radio on the ravages of addiction and what options millions of people have for hopeful recovery."/>
    <n v="40000"/>
    <n v="0"/>
    <x v="0"/>
    <x v="0"/>
    <s v="USD"/>
    <n v="1427328000"/>
    <n v="1423777043"/>
    <b v="0"/>
    <n v="0"/>
    <b v="0"/>
    <s v="journalism/audio"/>
    <n v="0"/>
    <s v=""/>
    <x v="5"/>
    <x v="16"/>
  </r>
  <r>
    <n v="1059"/>
    <s v="Voice Over Artist (Canceled)"/>
    <s v="Turning myself into a vocal artist."/>
    <n v="1100"/>
    <n v="0"/>
    <x v="0"/>
    <x v="0"/>
    <s v="USD"/>
    <n v="1426269456"/>
    <n v="1423681056"/>
    <b v="0"/>
    <n v="0"/>
    <b v="0"/>
    <s v="journalism/audio"/>
    <n v="0"/>
    <s v=""/>
    <x v="5"/>
    <x v="16"/>
  </r>
  <r>
    <n v="1060"/>
    <s v="Reality  Check (Canceled)"/>
    <s v="Reality Check is a weekly Internet Radio Show. Along with my co-host and engineer we discuss the issues of the day relevant to you!."/>
    <n v="5000"/>
    <n v="50"/>
    <x v="0"/>
    <x v="0"/>
    <s v="USD"/>
    <n v="1429134893"/>
    <n v="1426542893"/>
    <b v="0"/>
    <n v="1"/>
    <b v="0"/>
    <s v="journalism/audio"/>
    <n v="0.01"/>
    <n v="50"/>
    <x v="5"/>
    <x v="16"/>
  </r>
  <r>
    <n v="1061"/>
    <s v="Chat Box 23 (Canceled)"/>
    <s v="T.O., Adi &amp; Mercedes discuss their point of views, women's issues &amp; Hollywood Hotties."/>
    <n v="4000"/>
    <n v="0"/>
    <x v="0"/>
    <x v="0"/>
    <s v="USD"/>
    <n v="1462150800"/>
    <n v="1456987108"/>
    <b v="0"/>
    <n v="0"/>
    <b v="0"/>
    <s v="journalism/audio"/>
    <n v="0"/>
    <s v=""/>
    <x v="5"/>
    <x v="16"/>
  </r>
  <r>
    <n v="1062"/>
    <s v="RETURNING AT A LATER DATE"/>
    <s v="SEE US ON PATREON www.badgirlartwork.com"/>
    <n v="199"/>
    <n v="190"/>
    <x v="0"/>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0"/>
    <x v="0"/>
    <s v="USD"/>
    <n v="1472604262"/>
    <n v="1470012262"/>
    <b v="0"/>
    <n v="0"/>
    <b v="0"/>
    <s v="journalism/audio"/>
    <n v="0"/>
    <s v=""/>
    <x v="5"/>
    <x v="16"/>
  </r>
  <r>
    <n v="1064"/>
    <s v="Vineyard Valley - A Social Winemaking Game!"/>
    <s v="Make wine from seed to bottle; build, socialize, sell, and relax in Vineyard Valley - a social, sandbox, free to play business sim!"/>
    <n v="90000"/>
    <n v="8077"/>
    <x v="0"/>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0"/>
    <x v="2"/>
    <s v="AUD"/>
    <n v="1392800922"/>
    <n v="1390381722"/>
    <b v="0"/>
    <n v="5"/>
    <b v="0"/>
    <s v="games/video games"/>
    <n v="2.7E-2"/>
    <n v="16.2"/>
    <x v="6"/>
    <x v="17"/>
  </r>
  <r>
    <n v="1066"/>
    <s v="So I'm A Dark Lord"/>
    <s v="A parody of old school RPGs where you are a new Dark Lord on a quest to amass monsters and allies on your side."/>
    <n v="150000"/>
    <n v="5051"/>
    <x v="0"/>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0"/>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0"/>
    <x v="0"/>
    <s v="USD"/>
    <n v="1460274864"/>
    <n v="1457686464"/>
    <b v="0"/>
    <n v="4"/>
    <b v="0"/>
    <s v="games/video games"/>
    <n v="1.5E-3"/>
    <n v="11.25"/>
    <x v="6"/>
    <x v="17"/>
  </r>
  <r>
    <n v="1069"/>
    <s v="Until The End (PC, Mac, and Linux)"/>
    <s v="A run-n-gun zombie survival game where you scavenge for items to make the night a little less scary."/>
    <n v="2200"/>
    <n v="850"/>
    <x v="0"/>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0"/>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0"/>
    <x v="10"/>
    <s v="NOK"/>
    <n v="1447787093"/>
    <n v="1445191493"/>
    <b v="0"/>
    <n v="0"/>
    <b v="0"/>
    <s v="games/video games"/>
    <n v="0"/>
    <s v=""/>
    <x v="6"/>
    <x v="17"/>
  </r>
  <r>
    <n v="1072"/>
    <s v="World Defense : Tower Defense"/>
    <s v="A tower defense game that is played anywhere on the earth's surface!  This project is to expand it to be multiplayer and mod support."/>
    <n v="75000"/>
    <n v="51"/>
    <x v="0"/>
    <x v="0"/>
    <s v="USD"/>
    <n v="1391630297"/>
    <n v="1389038297"/>
    <b v="0"/>
    <n v="4"/>
    <b v="0"/>
    <s v="games/video games"/>
    <n v="6.8000000000000005E-4"/>
    <n v="12.75"/>
    <x v="6"/>
    <x v="17"/>
  </r>
  <r>
    <n v="1073"/>
    <s v="Rainbow Ball to the Iphone"/>
    <s v="We want to bring our Game Rainbow Ball to the iphone and to do that we need a little help"/>
    <n v="750"/>
    <n v="10"/>
    <x v="0"/>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0"/>
    <x v="0"/>
    <s v="USD"/>
    <n v="1388808545"/>
    <n v="1386216545"/>
    <b v="0"/>
    <n v="30"/>
    <b v="0"/>
    <s v="games/video games"/>
    <n v="6.3092592592592589E-2"/>
    <n v="113.56666666666666"/>
    <x v="6"/>
    <x v="17"/>
  </r>
  <r>
    <n v="1075"/>
    <s v="Towers Of The Apocalypse"/>
    <s v="Fully 3D, post Apocalyptic themed tower defense video game. New take on the genre."/>
    <n v="1000"/>
    <n v="45"/>
    <x v="0"/>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0"/>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0"/>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0"/>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0"/>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0"/>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0"/>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0"/>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0"/>
    <x v="5"/>
    <s v="CAD"/>
    <n v="1406994583"/>
    <n v="1401810583"/>
    <b v="0"/>
    <n v="1"/>
    <b v="0"/>
    <s v="games/video games"/>
    <n v="8.2000000000000007E-3"/>
    <n v="410"/>
    <x v="6"/>
    <x v="17"/>
  </r>
  <r>
    <n v="1084"/>
    <s v="My own channel"/>
    <s v="I want to start my own channel for gaming"/>
    <n v="550"/>
    <n v="0"/>
    <x v="0"/>
    <x v="0"/>
    <s v="USD"/>
    <n v="1407534804"/>
    <n v="1404942804"/>
    <b v="0"/>
    <n v="0"/>
    <b v="0"/>
    <s v="games/video games"/>
    <n v="0"/>
    <s v=""/>
    <x v="6"/>
    <x v="17"/>
  </r>
  <r>
    <n v="1085"/>
    <s v="Sun Dryd Studios"/>
    <s v="The new kid on the block. Re-imagining old games and creating new ones. Ship, Lazer, Rock is first."/>
    <n v="30000"/>
    <n v="1026"/>
    <x v="0"/>
    <x v="5"/>
    <s v="CAD"/>
    <n v="1457967975"/>
    <n v="1455379575"/>
    <b v="0"/>
    <n v="9"/>
    <b v="0"/>
    <s v="games/video games"/>
    <n v="3.4200000000000001E-2"/>
    <n v="114"/>
    <x v="6"/>
    <x v="17"/>
  </r>
  <r>
    <n v="1086"/>
    <s v="Cyber Universe Online"/>
    <s v="Humanity's future in the Galaxy"/>
    <n v="18000"/>
    <n v="15"/>
    <x v="0"/>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0"/>
    <x v="0"/>
    <s v="USD"/>
    <n v="1402852087"/>
    <n v="1400260087"/>
    <b v="0"/>
    <n v="0"/>
    <b v="0"/>
    <s v="games/video games"/>
    <n v="0"/>
    <s v=""/>
    <x v="6"/>
    <x v="17"/>
  </r>
  <r>
    <n v="1088"/>
    <s v="Still Alive"/>
    <s v="A fresh twist on survival games. Intense, high-stakes 30 minute rounds for up to 10 players."/>
    <n v="45000"/>
    <n v="6382.34"/>
    <x v="0"/>
    <x v="0"/>
    <s v="USD"/>
    <n v="1398366667"/>
    <n v="1395774667"/>
    <b v="0"/>
    <n v="147"/>
    <b v="0"/>
    <s v="games/video games"/>
    <n v="0.14182977777777778"/>
    <n v="43.41727891156463"/>
    <x v="6"/>
    <x v="17"/>
  </r>
  <r>
    <n v="1089"/>
    <s v="Farabel"/>
    <s v="Farabel is a single player turn-based fantasy strategy game for Mac/PC/Linux"/>
    <n v="15000"/>
    <n v="1174"/>
    <x v="0"/>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0"/>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0"/>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0"/>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0"/>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0"/>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0"/>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0"/>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0"/>
    <x v="0"/>
    <s v="USD"/>
    <n v="1393786877"/>
    <n v="1390330877"/>
    <b v="0"/>
    <n v="7"/>
    <b v="0"/>
    <s v="games/video games"/>
    <n v="4.6999999999999999E-4"/>
    <n v="6.7142857142857144"/>
    <x v="6"/>
    <x v="17"/>
  </r>
  <r>
    <n v="1098"/>
    <s v="Kick, Punch... Fireball"/>
    <s v="Kick, Punch... Fireball is an FPS type arena game set inside the fantasy world."/>
    <n v="25000"/>
    <n v="1803"/>
    <x v="0"/>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0"/>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0"/>
    <x v="12"/>
    <s v="EUR"/>
    <n v="1455417571"/>
    <n v="1452825571"/>
    <b v="0"/>
    <n v="10"/>
    <b v="0"/>
    <s v="games/video games"/>
    <n v="2.5000000000000001E-2"/>
    <n v="10"/>
    <x v="6"/>
    <x v="17"/>
  </r>
  <r>
    <n v="1101"/>
    <s v="Strain Wars"/>
    <s v="Different strains of marijuana leafs battling to the death to see which one is the top strain."/>
    <n v="100000"/>
    <n v="41"/>
    <x v="0"/>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0"/>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0"/>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0"/>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0"/>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0"/>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0"/>
    <x v="0"/>
    <s v="USD"/>
    <n v="1406148024"/>
    <n v="1403556024"/>
    <b v="0"/>
    <n v="0"/>
    <b v="0"/>
    <s v="games/video games"/>
    <n v="0"/>
    <s v=""/>
    <x v="6"/>
    <x v="17"/>
  </r>
  <r>
    <n v="1108"/>
    <s v="Urbania: Create the future"/>
    <s v="Environmental awareness using social games where players are challenged to pursue sustainable development in the city of the future."/>
    <n v="25000"/>
    <n v="732.5"/>
    <x v="0"/>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0"/>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0"/>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0"/>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0"/>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0"/>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0"/>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0"/>
    <x v="0"/>
    <s v="USD"/>
    <n v="1459352495"/>
    <n v="1456764095"/>
    <b v="0"/>
    <n v="4"/>
    <b v="0"/>
    <s v="games/video games"/>
    <n v="1.325E-3"/>
    <n v="13.25"/>
    <x v="6"/>
    <x v="17"/>
  </r>
  <r>
    <n v="1116"/>
    <s v="Quest Remnants of Chaos"/>
    <s v="A medieval, post apocolyptic, Online, MMORPG. Class morphing, character customization game."/>
    <n v="500000"/>
    <n v="178.52"/>
    <x v="0"/>
    <x v="0"/>
    <s v="USD"/>
    <n v="1339273208"/>
    <n v="1334089208"/>
    <b v="0"/>
    <n v="10"/>
    <b v="0"/>
    <s v="games/video games"/>
    <n v="3.5704000000000004E-4"/>
    <n v="17.852"/>
    <x v="6"/>
    <x v="17"/>
  </r>
  <r>
    <n v="1117"/>
    <s v="Medieval Village"/>
    <s v="Experience the Medieval in your own village. Increase your village into a city and walk through the streets."/>
    <n v="1000"/>
    <n v="83"/>
    <x v="0"/>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0"/>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0"/>
    <x v="0"/>
    <s v="USD"/>
    <n v="1396810864"/>
    <n v="1395687664"/>
    <b v="0"/>
    <n v="1"/>
    <b v="0"/>
    <s v="games/video games"/>
    <n v="2.3809523809523812E-3"/>
    <n v="5"/>
    <x v="6"/>
    <x v="17"/>
  </r>
  <r>
    <n v="1120"/>
    <s v="PlanEt Ninjahwah"/>
    <s v="Planet Ninjahwah is a highly anticipated futuristic action adventure game that will blow your mind!!"/>
    <n v="25000"/>
    <n v="0"/>
    <x v="0"/>
    <x v="0"/>
    <s v="USD"/>
    <n v="1319835400"/>
    <n v="1315947400"/>
    <b v="0"/>
    <n v="0"/>
    <b v="0"/>
    <s v="games/video games"/>
    <n v="0"/>
    <s v=""/>
    <x v="6"/>
    <x v="17"/>
  </r>
  <r>
    <n v="1121"/>
    <s v="Pwincess"/>
    <s v="An action packed, side scrolling, platform jumping, laser shooting ADVENTURE that will be fun for everyone."/>
    <n v="250000"/>
    <n v="29"/>
    <x v="0"/>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0"/>
    <x v="1"/>
    <s v="GBP"/>
    <n v="1369932825"/>
    <n v="1368723225"/>
    <b v="0"/>
    <n v="0"/>
    <b v="0"/>
    <s v="games/video games"/>
    <n v="0"/>
    <s v=""/>
    <x v="6"/>
    <x v="17"/>
  </r>
  <r>
    <n v="1123"/>
    <s v="Droplets"/>
    <s v="Fast paced mobile game where you control a rain drop by tilting your screen. Absorb other rain drops to go faster, but avoid clouds."/>
    <n v="5000"/>
    <n v="11"/>
    <x v="0"/>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0"/>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0"/>
    <x v="1"/>
    <s v="GBP"/>
    <n v="1443193130"/>
    <n v="1438009130"/>
    <b v="0"/>
    <n v="0"/>
    <b v="0"/>
    <s v="games/mobile games"/>
    <n v="0"/>
    <s v=""/>
    <x v="6"/>
    <x v="18"/>
  </r>
  <r>
    <n v="1126"/>
    <s v="GAMING TO LEARN"/>
    <s v="Imagine a science class where the teacher walks in a says &quot;Take out your cell phone and play a game.&quot;"/>
    <n v="2000"/>
    <n v="10"/>
    <x v="0"/>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0"/>
    <x v="0"/>
    <s v="USD"/>
    <n v="1416000600"/>
    <n v="1413318600"/>
    <b v="0"/>
    <n v="23"/>
    <b v="0"/>
    <s v="games/mobile games"/>
    <n v="1.6714285714285713E-2"/>
    <n v="25.434782608695652"/>
    <x v="6"/>
    <x v="18"/>
  </r>
  <r>
    <n v="1128"/>
    <s v="Flying Turds"/>
    <s v="#havingfunFTW"/>
    <n v="1000"/>
    <n v="1"/>
    <x v="0"/>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0"/>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0"/>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0"/>
    <x v="2"/>
    <s v="AUD"/>
    <n v="1450993668"/>
    <n v="1448401668"/>
    <b v="0"/>
    <n v="0"/>
    <b v="0"/>
    <s v="games/mobile games"/>
    <n v="0"/>
    <s v=""/>
    <x v="6"/>
    <x v="18"/>
  </r>
  <r>
    <n v="1132"/>
    <s v="One"/>
    <s v="One is a simple mobile game about exploring the connections between all living things. Featuring hand-painted art."/>
    <n v="10000"/>
    <n v="1438"/>
    <x v="0"/>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0"/>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0"/>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0"/>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0"/>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0"/>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0"/>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0"/>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0"/>
    <x v="1"/>
    <s v="GBP"/>
    <n v="1438859121"/>
    <n v="1436267121"/>
    <b v="0"/>
    <n v="0"/>
    <b v="0"/>
    <s v="games/mobile games"/>
    <n v="0"/>
    <s v=""/>
    <x v="6"/>
    <x v="18"/>
  </r>
  <r>
    <n v="1141"/>
    <s v="Arena Z - Zombie Survival"/>
    <s v="I think this will be a great game!"/>
    <n v="500"/>
    <n v="0"/>
    <x v="0"/>
    <x v="12"/>
    <s v="EUR"/>
    <n v="1436460450"/>
    <n v="1433868450"/>
    <b v="0"/>
    <n v="0"/>
    <b v="0"/>
    <s v="games/mobile games"/>
    <n v="0"/>
    <s v=""/>
    <x v="6"/>
    <x v="18"/>
  </r>
  <r>
    <n v="1142"/>
    <s v="3E Community, a company driven by YOU!"/>
    <s v="If only you could help choose and/or create the Top Chart apps with your ideas..._x000a_Want that to come true? Well here we are."/>
    <n v="4000"/>
    <n v="0"/>
    <x v="0"/>
    <x v="0"/>
    <s v="USD"/>
    <n v="1424131727"/>
    <n v="1421539727"/>
    <b v="0"/>
    <n v="0"/>
    <b v="0"/>
    <s v="games/mobile games"/>
    <n v="0"/>
    <s v=""/>
    <x v="6"/>
    <x v="18"/>
  </r>
  <r>
    <n v="1143"/>
    <s v="Convergence: Rift Wars"/>
    <s v="Convergence: RiftWars is a easy to approach competitive turn-based strategy game, featuring quick game play and military tactics."/>
    <n v="45000"/>
    <n v="186"/>
    <x v="0"/>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0"/>
    <x v="0"/>
    <s v="USD"/>
    <n v="1430281320"/>
    <n v="1427689320"/>
    <b v="0"/>
    <n v="0"/>
    <b v="0"/>
    <s v="food/food trucks"/>
    <n v="0"/>
    <s v=""/>
    <x v="7"/>
    <x v="19"/>
  </r>
  <r>
    <n v="1145"/>
    <s v="A FORK IN THE ROAD food truck"/>
    <s v="Emphasizing locally and responsibly raised ingredients, serving delicious food! I need your help."/>
    <n v="80000"/>
    <n v="100"/>
    <x v="0"/>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0"/>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0"/>
    <x v="5"/>
    <s v="CAD"/>
    <n v="1413760783"/>
    <n v="1408576783"/>
    <b v="0"/>
    <n v="0"/>
    <b v="0"/>
    <s v="food/food trucks"/>
    <n v="0"/>
    <s v=""/>
    <x v="7"/>
    <x v="19"/>
  </r>
  <r>
    <n v="1148"/>
    <s v="Warren's / Adilyn's Rollin' Bistro"/>
    <s v="New local (Louisville, KY.) food truck with a refreshing spin on rolling kitchens."/>
    <n v="15000"/>
    <n v="73"/>
    <x v="0"/>
    <x v="0"/>
    <s v="USD"/>
    <n v="1480568781"/>
    <n v="1477973181"/>
    <b v="0"/>
    <n v="3"/>
    <b v="0"/>
    <s v="food/food trucks"/>
    <n v="4.8666666666666667E-3"/>
    <n v="24.333333333333332"/>
    <x v="7"/>
    <x v="19"/>
  </r>
  <r>
    <n v="1149"/>
    <s v="The Floridian Food Truck"/>
    <s v="Bringing culturally diverse Floridian cuisine to the people!"/>
    <n v="50000"/>
    <n v="75"/>
    <x v="0"/>
    <x v="0"/>
    <s v="USD"/>
    <n v="1466096566"/>
    <n v="1463504566"/>
    <b v="0"/>
    <n v="2"/>
    <b v="0"/>
    <s v="food/food trucks"/>
    <n v="1.5E-3"/>
    <n v="37.5"/>
    <x v="7"/>
    <x v="19"/>
  </r>
  <r>
    <n v="1150"/>
    <s v="Chef Po's Food Truck"/>
    <s v="Bringing delicious authentic and fusion Taiwanese Food to the West Coast."/>
    <n v="2500"/>
    <n v="252"/>
    <x v="0"/>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0"/>
    <x v="0"/>
    <s v="USD"/>
    <n v="1441592863"/>
    <n v="1439000863"/>
    <b v="0"/>
    <n v="0"/>
    <b v="0"/>
    <s v="food/food trucks"/>
    <n v="0"/>
    <s v=""/>
    <x v="7"/>
    <x v="19"/>
  </r>
  <r>
    <n v="1152"/>
    <s v="Peruvian King Food Truck"/>
    <s v="Peruvian food truck with an LA twist."/>
    <n v="16000"/>
    <n v="911"/>
    <x v="0"/>
    <x v="0"/>
    <s v="USD"/>
    <n v="1431709312"/>
    <n v="1429117312"/>
    <b v="0"/>
    <n v="15"/>
    <b v="0"/>
    <s v="food/food trucks"/>
    <n v="5.6937500000000002E-2"/>
    <n v="60.733333333333334"/>
    <x v="7"/>
    <x v="19"/>
  </r>
  <r>
    <n v="1153"/>
    <s v="The Cold Spot Mobile Trailer"/>
    <s v="A mobile concession trailer for snow cones, ice cream, smoothies and more"/>
    <n v="8000"/>
    <n v="50"/>
    <x v="0"/>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0"/>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0"/>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0"/>
    <x v="0"/>
    <s v="USD"/>
    <n v="1424742162"/>
    <n v="1422150162"/>
    <b v="0"/>
    <n v="0"/>
    <b v="0"/>
    <s v="food/food trucks"/>
    <n v="0"/>
    <s v=""/>
    <x v="7"/>
    <x v="19"/>
  </r>
  <r>
    <n v="1157"/>
    <s v="BIGFOOT BBQ - Flavors As Big As Sasquatch Himself"/>
    <s v="When the smoke clears, folks in Albany are going to experience the best barbeque they'll ever have! Got the flavor, need some funding."/>
    <n v="10000"/>
    <n v="151"/>
    <x v="0"/>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0"/>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0"/>
    <x v="0"/>
    <s v="USD"/>
    <n v="1435679100"/>
    <n v="1433006765"/>
    <b v="0"/>
    <n v="0"/>
    <b v="0"/>
    <s v="food/food trucks"/>
    <n v="0"/>
    <s v=""/>
    <x v="7"/>
    <x v="19"/>
  </r>
  <r>
    <n v="1160"/>
    <s v="Harvest Grub Eatery...Mobile Eatery...Fresh Seasonal Grub!"/>
    <s v="Food is a lifestyle...the art, the challenge, and the happiness is the wealth I seek....join me on my journey to success."/>
    <n v="30000"/>
    <n v="1155"/>
    <x v="0"/>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0"/>
    <x v="0"/>
    <s v="USD"/>
    <n v="1432047989"/>
    <n v="1430233589"/>
    <b v="0"/>
    <n v="0"/>
    <b v="0"/>
    <s v="food/food trucks"/>
    <n v="0"/>
    <s v=""/>
    <x v="7"/>
    <x v="19"/>
  </r>
  <r>
    <n v="1162"/>
    <s v="Super Natural Kooking"/>
    <s v="Solar Powered, Recycled Fryer Oil for Truck Fuel, Locally Grown Organic &amp; Hormone Free Foods, Pop-up Bands, Private Party and Functions"/>
    <n v="60000"/>
    <n v="35"/>
    <x v="0"/>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0"/>
    <x v="0"/>
    <s v="USD"/>
    <n v="1407604920"/>
    <n v="1405012920"/>
    <b v="0"/>
    <n v="0"/>
    <b v="0"/>
    <s v="food/food trucks"/>
    <n v="0"/>
    <s v=""/>
    <x v="7"/>
    <x v="19"/>
  </r>
  <r>
    <n v="1164"/>
    <s v="Bayou Classic BBQ"/>
    <s v="Bayou Classic BBQ will be  Mansura,LA _x000a_newest and best mobile food truck_x000a_serving delicious BBQ Georgia style slow_x000a_smoke BBQ!"/>
    <n v="10000"/>
    <n v="0"/>
    <x v="0"/>
    <x v="0"/>
    <s v="USD"/>
    <n v="1466270582"/>
    <n v="1463678582"/>
    <b v="0"/>
    <n v="0"/>
    <b v="0"/>
    <s v="food/food trucks"/>
    <n v="0"/>
    <s v=""/>
    <x v="7"/>
    <x v="19"/>
  </r>
  <r>
    <n v="1165"/>
    <s v="Cupcake Wars Winners: Dreamy Creations Cupcake Truck"/>
    <s v="Join us in transforming Dreamy Creations truck into a food truck so we can bring you the most delicious cupcakes to your neighborhood!"/>
    <n v="10000"/>
    <n v="2070.5"/>
    <x v="0"/>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0"/>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0"/>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0"/>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0"/>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0"/>
    <x v="1"/>
    <s v="GBP"/>
    <n v="1433021171"/>
    <n v="1430429171"/>
    <b v="0"/>
    <n v="2"/>
    <b v="0"/>
    <s v="food/food trucks"/>
    <n v="4.0000000000000001E-3"/>
    <n v="50"/>
    <x v="7"/>
    <x v="19"/>
  </r>
  <r>
    <n v="1171"/>
    <s v="The Mean Green Purple Machine"/>
    <s v="Tulsa's first true biodiesel, alternative energy powered food truck! Oh yeah, and delicious food!"/>
    <n v="25000"/>
    <n v="25"/>
    <x v="0"/>
    <x v="0"/>
    <s v="USD"/>
    <n v="1415909927"/>
    <n v="1414351127"/>
    <b v="0"/>
    <n v="1"/>
    <b v="0"/>
    <s v="food/food trucks"/>
    <n v="1E-3"/>
    <n v="25"/>
    <x v="7"/>
    <x v="19"/>
  </r>
  <r>
    <n v="1172"/>
    <s v="let your dayz take you to the dogs."/>
    <s v="Bringing YOUR favorite dog recipes to the streets."/>
    <n v="9000"/>
    <n v="0"/>
    <x v="0"/>
    <x v="0"/>
    <s v="USD"/>
    <n v="1408551752"/>
    <n v="1405959752"/>
    <b v="0"/>
    <n v="0"/>
    <b v="0"/>
    <s v="food/food trucks"/>
    <n v="0"/>
    <s v=""/>
    <x v="7"/>
    <x v="19"/>
  </r>
  <r>
    <n v="1173"/>
    <s v="Notorious P.I.G. Food Truck will bring gangsta food to YOU!!"/>
    <s v="Chef David J Alvarez worked for Guy Fieri &amp; Anthony Bourdain. Chef David wants to bring his food to the Streets &amp; assault your senses!"/>
    <n v="125000"/>
    <n v="30"/>
    <x v="0"/>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0"/>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0"/>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0"/>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0"/>
    <x v="1"/>
    <s v="GBP"/>
    <n v="1413388296"/>
    <n v="1410796296"/>
    <b v="0"/>
    <n v="0"/>
    <b v="0"/>
    <s v="food/food trucks"/>
    <n v="0"/>
    <s v=""/>
    <x v="7"/>
    <x v="19"/>
  </r>
  <r>
    <n v="1178"/>
    <s v="Thella's, food, tacos, burritos, health"/>
    <s v="Hi, Thella's is an idea of a local inexpensive burrito truck, where we want take the delicious burritos and tacos to whole new level"/>
    <n v="75000"/>
    <n v="5"/>
    <x v="0"/>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0"/>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0"/>
    <x v="0"/>
    <s v="USD"/>
    <n v="1403983314"/>
    <n v="1400786514"/>
    <b v="0"/>
    <n v="85"/>
    <b v="0"/>
    <s v="food/food trucks"/>
    <n v="0.11749999999999999"/>
    <n v="69.117647058823536"/>
    <x v="7"/>
    <x v="19"/>
  </r>
  <r>
    <n v="1181"/>
    <s v="Gringo Loco Tacos Food Truck"/>
    <s v="Bringing the best tacos to the streets of Chicago!"/>
    <n v="50000"/>
    <n v="4"/>
    <x v="0"/>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0"/>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0"/>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0"/>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0"/>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0"/>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0"/>
    <x v="0"/>
    <s v="USD"/>
    <n v="1407394800"/>
    <n v="1404770616"/>
    <b v="0"/>
    <n v="0"/>
    <b v="0"/>
    <s v="music/world music"/>
    <n v="0"/>
    <s v=""/>
    <x v="4"/>
    <x v="21"/>
  </r>
  <r>
    <n v="1228"/>
    <s v="World artist Kat Maguire's debut CD entitled &quot;Gypsy&quot;"/>
    <s v="Kat is partnering with Kickstarter to raise the funds to complete her first solo World music CD &quot;Gypsy&quot;!"/>
    <n v="5000"/>
    <n v="1465"/>
    <x v="0"/>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0"/>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0"/>
    <x v="0"/>
    <s v="USD"/>
    <n v="1298589630"/>
    <n v="1295997630"/>
    <b v="0"/>
    <n v="0"/>
    <b v="0"/>
    <s v="music/world music"/>
    <n v="0"/>
    <s v=""/>
    <x v="4"/>
    <x v="21"/>
  </r>
  <r>
    <n v="1231"/>
    <s v="Villapalooza - Little Village Music Festival (Canceled)"/>
    <s v="a non-profit, free, all-day, all-ages music &amp; arts festival dedicated to promoting non-violent spaces for community engagement"/>
    <n v="5000"/>
    <n v="0"/>
    <x v="0"/>
    <x v="0"/>
    <s v="USD"/>
    <n v="1440723600"/>
    <n v="1436394968"/>
    <b v="0"/>
    <n v="0"/>
    <b v="0"/>
    <s v="music/world music"/>
    <n v="0"/>
    <s v=""/>
    <x v="4"/>
    <x v="21"/>
  </r>
  <r>
    <n v="1232"/>
    <s v="A very effective CD-Book for the Bilingual Pre-Kinder Class!"/>
    <s v="CD-Book w/ 26 original songs + illustrations + activities that WORK developing full literacy skills (language &amp; math) of preschoolers."/>
    <n v="5000"/>
    <n v="40"/>
    <x v="0"/>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0"/>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0"/>
    <x v="1"/>
    <s v="GBP"/>
    <n v="1422903342"/>
    <n v="1420311342"/>
    <b v="0"/>
    <n v="0"/>
    <b v="0"/>
    <s v="music/world music"/>
    <n v="0"/>
    <s v=""/>
    <x v="4"/>
    <x v="21"/>
  </r>
  <r>
    <n v="1235"/>
    <s v="Afternoon of Shakuhachi and Koto Music - CD Project"/>
    <s v="We plan to make studio recordings for a CD that highlights six new works composed for our Shakuhachi and Koto Music concert series."/>
    <n v="7534"/>
    <n v="210"/>
    <x v="0"/>
    <x v="0"/>
    <s v="USD"/>
    <n v="1387077299"/>
    <n v="1383621299"/>
    <b v="0"/>
    <n v="6"/>
    <b v="0"/>
    <s v="music/world music"/>
    <n v="2.787363950092912E-2"/>
    <n v="35"/>
    <x v="4"/>
    <x v="21"/>
  </r>
  <r>
    <n v="1236"/>
    <s v="&quot;Volando&quot; CD Release (Canceled)"/>
    <s v="Raising money to give the musicians their due."/>
    <n v="2500"/>
    <n v="0"/>
    <x v="0"/>
    <x v="0"/>
    <s v="USD"/>
    <n v="1343491200"/>
    <n v="1342801164"/>
    <b v="0"/>
    <n v="0"/>
    <b v="0"/>
    <s v="music/world music"/>
    <n v="0"/>
    <s v=""/>
    <x v="4"/>
    <x v="21"/>
  </r>
  <r>
    <n v="1237"/>
    <s v="John Grover touches the world (Canceled)"/>
    <s v="We have the songs, concept, need to add songs and mix/package for shows in Hawaii, book dates outside of Maui and advance his message"/>
    <n v="25000"/>
    <n v="0"/>
    <x v="0"/>
    <x v="0"/>
    <s v="USD"/>
    <n v="1345790865"/>
    <n v="1344062865"/>
    <b v="0"/>
    <n v="0"/>
    <b v="0"/>
    <s v="music/world music"/>
    <n v="0"/>
    <s v=""/>
    <x v="4"/>
    <x v="21"/>
  </r>
  <r>
    <n v="1238"/>
    <s v="Life Music-Healing through Song (Canceled)"/>
    <s v="The purpose of the album is to pull from many differenet genres but to express life circumstances to reach everyday people through song"/>
    <n v="1000"/>
    <n v="178"/>
    <x v="0"/>
    <x v="0"/>
    <s v="USD"/>
    <n v="1312641536"/>
    <n v="1310049536"/>
    <b v="0"/>
    <n v="3"/>
    <b v="0"/>
    <s v="music/world music"/>
    <n v="0.17799999999999999"/>
    <n v="59.333333333333336"/>
    <x v="4"/>
    <x v="21"/>
  </r>
  <r>
    <n v="1239"/>
    <s v="Help Calmenco! finance new CD and Tour (Canceled)"/>
    <s v="Please consider helping us with our new CD and Riverdance Tour"/>
    <n v="2500"/>
    <n v="0"/>
    <x v="0"/>
    <x v="0"/>
    <s v="USD"/>
    <n v="1325804767"/>
    <n v="1323212767"/>
    <b v="0"/>
    <n v="0"/>
    <b v="0"/>
    <s v="music/world music"/>
    <n v="0"/>
    <s v=""/>
    <x v="4"/>
    <x v="21"/>
  </r>
  <r>
    <n v="1240"/>
    <s v="Message of Peace, Love &amp; Unity (Canceled)"/>
    <s v="Sharing positive vibes of Peace, Love &amp; Unity with the World through conscious Reggae Music!"/>
    <n v="8000"/>
    <n v="241"/>
    <x v="0"/>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0"/>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0"/>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0"/>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0"/>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0"/>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0"/>
    <x v="0"/>
    <s v="USD"/>
    <n v="1417690734"/>
    <n v="1415098734"/>
    <b v="0"/>
    <n v="356"/>
    <b v="0"/>
    <s v="technology/wearables"/>
    <n v="0.65246363636363636"/>
    <n v="201.60393258426967"/>
    <x v="2"/>
    <x v="8"/>
  </r>
  <r>
    <n v="1307"/>
    <s v="VR Card - Customized Virtual Reality Viewer (Canceled)"/>
    <s v="Get VR to Everyone with Mailable, Ready to Use Viewers"/>
    <n v="50000"/>
    <n v="5757"/>
    <x v="0"/>
    <x v="0"/>
    <s v="USD"/>
    <n v="1455710679"/>
    <n v="1453118679"/>
    <b v="0"/>
    <n v="45"/>
    <b v="0"/>
    <s v="technology/wearables"/>
    <n v="0.11514000000000001"/>
    <n v="127.93333333333334"/>
    <x v="2"/>
    <x v="8"/>
  </r>
  <r>
    <n v="1308"/>
    <s v="Boost Band: Wristband Phone Charger (Canceled)"/>
    <s v="Boost Band, a wristband that charges any device"/>
    <n v="10000"/>
    <n v="1136"/>
    <x v="0"/>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0"/>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0"/>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0"/>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0"/>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0"/>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0"/>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0"/>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0"/>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0"/>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0"/>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0"/>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0"/>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0"/>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0"/>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0"/>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0"/>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0"/>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0"/>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0"/>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0"/>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0"/>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0"/>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0"/>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0"/>
    <x v="16"/>
    <s v="CHF"/>
    <n v="1485480408"/>
    <n v="1482888408"/>
    <b v="0"/>
    <n v="0"/>
    <b v="0"/>
    <s v="technology/wearables"/>
    <n v="0"/>
    <s v=""/>
    <x v="2"/>
    <x v="8"/>
  </r>
  <r>
    <n v="1333"/>
    <s v="Bio Hazard Suit for Everyman (Canceled)"/>
    <s v="Im in the process of creating a biohazard suit that can be worn like an extra layer, unlike these bulky units that are currently in use"/>
    <n v="2500"/>
    <n v="0"/>
    <x v="0"/>
    <x v="2"/>
    <s v="AUD"/>
    <n v="1405478025"/>
    <n v="1402886025"/>
    <b v="0"/>
    <n v="0"/>
    <b v="0"/>
    <s v="technology/wearables"/>
    <n v="0"/>
    <s v=""/>
    <x v="2"/>
    <x v="8"/>
  </r>
  <r>
    <n v="1334"/>
    <s v="My TUSK â„¢ (Telephone Utility Support Kit!) (Canceled)"/>
    <s v="A wearable device that allows you to dock and operate your phone hands-free anywhere and everywhere!"/>
    <n v="133000"/>
    <n v="14303"/>
    <x v="0"/>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0"/>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0"/>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0"/>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0"/>
    <x v="0"/>
    <s v="USD"/>
    <n v="1438543033"/>
    <n v="1435951033"/>
    <b v="0"/>
    <n v="15"/>
    <b v="0"/>
    <s v="technology/wearables"/>
    <n v="3.3033333333333331E-2"/>
    <n v="66.066666666666663"/>
    <x v="2"/>
    <x v="8"/>
  </r>
  <r>
    <n v="1339"/>
    <s v="Linkoo (Canceled)"/>
    <s v="World's Smallest customizable Phone &amp; GPS Watch for kids !"/>
    <n v="50000"/>
    <n v="3317"/>
    <x v="0"/>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0"/>
    <x v="0"/>
    <s v="USD"/>
    <n v="1408112253"/>
    <n v="1405520253"/>
    <b v="0"/>
    <n v="0"/>
    <b v="0"/>
    <s v="technology/wearables"/>
    <n v="0"/>
    <s v=""/>
    <x v="2"/>
    <x v="8"/>
  </r>
  <r>
    <n v="1341"/>
    <s v="BRILLAR: World's First Kids' Smart Wearable Companion."/>
    <s v="BRILLAR: Your Kids Ultimate Wearable Companion. Educates, Rewards, Entertains, Calls, Motivates, Messages + Tracks Location &amp; Steps."/>
    <n v="25000"/>
    <n v="17590"/>
    <x v="0"/>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0"/>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0"/>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0"/>
    <x v="1"/>
    <s v="GBP"/>
    <n v="1424607285"/>
    <n v="1422447285"/>
    <b v="1"/>
    <n v="5"/>
    <b v="0"/>
    <s v="publishing/translations"/>
    <n v="1.6620689655172414E-2"/>
    <n v="48.2"/>
    <x v="3"/>
    <x v="22"/>
  </r>
  <r>
    <n v="1405"/>
    <s v="The Bible translated into Emoticons"/>
    <s v="Will more people read the Bible if it were translated into Emoticons?"/>
    <n v="25000"/>
    <n v="105"/>
    <x v="0"/>
    <x v="0"/>
    <s v="USD"/>
    <n v="1417195201"/>
    <n v="1414599601"/>
    <b v="1"/>
    <n v="17"/>
    <b v="0"/>
    <s v="publishing/translations"/>
    <n v="4.1999999999999997E-3"/>
    <n v="6.1764705882352944"/>
    <x v="3"/>
    <x v="22"/>
  </r>
  <r>
    <n v="1406"/>
    <s v="Man Down! Translation project"/>
    <s v="The White coat and the battle dress uniform"/>
    <n v="12000"/>
    <n v="15"/>
    <x v="0"/>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0"/>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0"/>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0"/>
    <x v="0"/>
    <s v="USD"/>
    <n v="1420085535"/>
    <n v="1414897935"/>
    <b v="0"/>
    <n v="0"/>
    <b v="0"/>
    <s v="publishing/translations"/>
    <n v="0"/>
    <s v=""/>
    <x v="3"/>
    <x v="22"/>
  </r>
  <r>
    <n v="1410"/>
    <s v="Existence Space and Office (English translation)"/>
    <s v="Let's translate this book! A fundamental guide to existential workspaces: how to recover efficiency generating environmental well-being"/>
    <n v="6000"/>
    <n v="1"/>
    <x v="0"/>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0"/>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0"/>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0"/>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0"/>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0"/>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0"/>
    <x v="0"/>
    <s v="USD"/>
    <n v="1448147619"/>
    <n v="1445552019"/>
    <b v="0"/>
    <n v="0"/>
    <b v="0"/>
    <s v="publishing/translations"/>
    <n v="0"/>
    <s v=""/>
    <x v="3"/>
    <x v="22"/>
  </r>
  <r>
    <n v="1417"/>
    <s v="Digitizing 8 Rare Siddha Yoga Books"/>
    <s v="Digitization of 8 rare Siddha Yoga books written by a Yogi - coming in the lineage of Sri Sri Sri Sadhasiva Brahmendra himself!"/>
    <n v="4500"/>
    <n v="55"/>
    <x v="0"/>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0"/>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0"/>
    <x v="0"/>
    <s v="USD"/>
    <n v="1476010619"/>
    <n v="1473418619"/>
    <b v="0"/>
    <n v="10"/>
    <b v="0"/>
    <s v="publishing/translations"/>
    <n v="7.0634920634920634E-2"/>
    <n v="44.5"/>
    <x v="3"/>
    <x v="22"/>
  </r>
  <r>
    <n v="1420"/>
    <s v="Shakespeare in the Hood - Romeo and Juliet"/>
    <s v="Help me butcher Shakespeare in a satirical fashion."/>
    <n v="110"/>
    <n v="3"/>
    <x v="0"/>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0"/>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0"/>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0"/>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0"/>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0"/>
    <x v="0"/>
    <s v="USD"/>
    <n v="1430276959"/>
    <n v="1427684959"/>
    <b v="0"/>
    <n v="0"/>
    <b v="0"/>
    <s v="publishing/translations"/>
    <n v="0"/>
    <s v=""/>
    <x v="3"/>
    <x v="22"/>
  </r>
  <r>
    <n v="1426"/>
    <s v="Die Welt der Haie in Englisch (The World of Sharks)"/>
    <s v="The World of Sharks is an interactive eBook for the iPad and Mac. It shall be translated into english to make it available worldwide."/>
    <n v="1000"/>
    <n v="0"/>
    <x v="0"/>
    <x v="12"/>
    <s v="EUR"/>
    <n v="1440408120"/>
    <n v="1435224120"/>
    <b v="0"/>
    <n v="0"/>
    <b v="0"/>
    <s v="publishing/translations"/>
    <n v="0"/>
    <s v=""/>
    <x v="3"/>
    <x v="22"/>
  </r>
  <r>
    <n v="1427"/>
    <s v="WHAT CAN I DO?..."/>
    <s v="The book with advices that can save many lives._x000a_You will find here many case studies, extreme situations and solutions."/>
    <n v="5000"/>
    <n v="419"/>
    <x v="0"/>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0"/>
    <x v="3"/>
    <s v="EUR"/>
    <n v="1459584417"/>
    <n v="1456996017"/>
    <b v="0"/>
    <n v="3"/>
    <b v="0"/>
    <s v="publishing/translations"/>
    <n v="4.4999999999999998E-2"/>
    <n v="15"/>
    <x v="3"/>
    <x v="22"/>
  </r>
  <r>
    <n v="1429"/>
    <s v="10 P.M."/>
    <s v="A guy in his 30's tries to live his &quot;American Dream&quot;, but quickly it turns into a nightmare. (A Novel)"/>
    <n v="10000"/>
    <n v="0"/>
    <x v="0"/>
    <x v="0"/>
    <s v="USD"/>
    <n v="1428629242"/>
    <n v="1426037242"/>
    <b v="0"/>
    <n v="0"/>
    <b v="0"/>
    <s v="publishing/translations"/>
    <n v="0"/>
    <s v=""/>
    <x v="3"/>
    <x v="22"/>
  </r>
  <r>
    <n v="1430"/>
    <s v="Esoteric Project Management"/>
    <s v="Profesional translation and publishing of the book on unique synthesis of project management and meditation"/>
    <n v="5000"/>
    <n v="403"/>
    <x v="0"/>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0"/>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0"/>
    <x v="0"/>
    <s v="USD"/>
    <n v="1437417828"/>
    <n v="1434825828"/>
    <b v="0"/>
    <n v="0"/>
    <b v="0"/>
    <s v="publishing/translations"/>
    <n v="0"/>
    <s v=""/>
    <x v="3"/>
    <x v="22"/>
  </r>
  <r>
    <n v="1433"/>
    <s v="The Gayatri Mantra for Jhansi, India"/>
    <s v="Publish my book on the Gayatri Mantra in English for the benefit of the readers and the children at the orphanage in Jhansi, India"/>
    <n v="12000"/>
    <n v="805"/>
    <x v="0"/>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0"/>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0"/>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0"/>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0"/>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0"/>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0"/>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0"/>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0"/>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0"/>
    <x v="0"/>
    <s v="USD"/>
    <n v="1464190158"/>
    <n v="1461598158"/>
    <b v="0"/>
    <n v="0"/>
    <b v="0"/>
    <s v="publishing/translations"/>
    <n v="0"/>
    <s v=""/>
    <x v="3"/>
    <x v="22"/>
  </r>
  <r>
    <n v="1443"/>
    <s v="Translate my Saga Fantasy : Icarus Ã  l'Ã©cole des dieux"/>
    <s v="Hello everyone !_x000a_I need your help for translate my saga Fantasy : Icarus at the school of the gods - Book 1&quot;."/>
    <n v="13000"/>
    <n v="0"/>
    <x v="0"/>
    <x v="6"/>
    <s v="EUR"/>
    <n v="1483395209"/>
    <n v="1480803209"/>
    <b v="0"/>
    <n v="0"/>
    <b v="0"/>
    <s v="publishing/translations"/>
    <n v="0"/>
    <s v=""/>
    <x v="3"/>
    <x v="22"/>
  </r>
  <r>
    <n v="1444"/>
    <s v="Expand the MillionairesLetter in the US Market!"/>
    <s v="We as a successfull german stock market newsletter publisher want expand in the US market!"/>
    <n v="4950"/>
    <n v="0"/>
    <x v="0"/>
    <x v="12"/>
    <s v="EUR"/>
    <n v="1442091462"/>
    <n v="1436907462"/>
    <b v="0"/>
    <n v="0"/>
    <b v="0"/>
    <s v="publishing/translations"/>
    <n v="0"/>
    <s v=""/>
    <x v="3"/>
    <x v="22"/>
  </r>
  <r>
    <n v="1445"/>
    <s v="Finnegans Wake von James Joyce - deutsche Ãœbersetzung"/>
    <s v="Erstellung einer deutschen Ãœbersetzung ( Lesbarmachung ) des Buches Finnegans Wake von James Joyce. Die Umsetzung erfolgt 1 zu 1."/>
    <n v="130000"/>
    <n v="0"/>
    <x v="0"/>
    <x v="12"/>
    <s v="EUR"/>
    <n v="1434286855"/>
    <n v="1431694855"/>
    <b v="0"/>
    <n v="0"/>
    <b v="0"/>
    <s v="publishing/translations"/>
    <n v="0"/>
    <s v=""/>
    <x v="3"/>
    <x v="22"/>
  </r>
  <r>
    <n v="1446"/>
    <s v="Italian Manual Kickstarter - Manuale Italiano non ufficiale"/>
    <s v="All backers can help us with 1â‚¬ to create the 1st Italian Manual Kickstarter - Per chi vuole finanziare le proprie idee con successo"/>
    <n v="900"/>
    <n v="0"/>
    <x v="0"/>
    <x v="13"/>
    <s v="EUR"/>
    <n v="1461235478"/>
    <n v="1459507478"/>
    <b v="0"/>
    <n v="0"/>
    <b v="0"/>
    <s v="publishing/translations"/>
    <n v="0"/>
    <s v=""/>
    <x v="3"/>
    <x v="22"/>
  </r>
  <r>
    <n v="1447"/>
    <s v="Indian Language Dictionary"/>
    <s v="I'm creating a dictionary of multiple Indian languages."/>
    <n v="500000"/>
    <n v="75"/>
    <x v="0"/>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0"/>
    <x v="2"/>
    <s v="AUD"/>
    <n v="1432272300"/>
    <n v="1429655318"/>
    <b v="0"/>
    <n v="0"/>
    <b v="0"/>
    <s v="publishing/translations"/>
    <n v="0"/>
    <s v=""/>
    <x v="3"/>
    <x v="22"/>
  </r>
  <r>
    <n v="1449"/>
    <s v="MamaCheng's International Shopping Concierge Services"/>
    <s v="Calling out Backers throughout the world. We are here to provide an intermediate channel to offer U.S. products worldwide. PLEASE READ!"/>
    <n v="8888"/>
    <n v="0"/>
    <x v="0"/>
    <x v="0"/>
    <s v="USD"/>
    <n v="1431286105"/>
    <n v="1427138905"/>
    <b v="0"/>
    <n v="0"/>
    <b v="0"/>
    <s v="publishing/translations"/>
    <n v="0"/>
    <s v=""/>
    <x v="3"/>
    <x v="22"/>
  </r>
  <r>
    <n v="1450"/>
    <s v="The Art of the Dill"/>
    <s v="A book of pickle recipes narrated by a mama grizzly speaking in incomplete and run-on sentences and her orangutan friend. #Artofthedill"/>
    <n v="100000"/>
    <n v="1"/>
    <x v="0"/>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0"/>
    <x v="0"/>
    <s v="USD"/>
    <n v="1416355259"/>
    <n v="1413759659"/>
    <b v="0"/>
    <n v="2"/>
    <b v="0"/>
    <s v="publishing/translations"/>
    <n v="1.0554089709762533E-4"/>
    <n v="1"/>
    <x v="3"/>
    <x v="22"/>
  </r>
  <r>
    <n v="1452"/>
    <s v="The Judo Preservation Project (Canceled)"/>
    <s v="I am gathering rare, out-of-print Judo books for preservation, translation and sharing."/>
    <n v="14000"/>
    <n v="0"/>
    <x v="0"/>
    <x v="0"/>
    <s v="USD"/>
    <n v="1406566363"/>
    <n v="1403974363"/>
    <b v="0"/>
    <n v="0"/>
    <b v="0"/>
    <s v="publishing/translations"/>
    <n v="0"/>
    <s v=""/>
    <x v="3"/>
    <x v="22"/>
  </r>
  <r>
    <n v="1453"/>
    <s v="ON THE DISSECTION OF THE PARTS OF THE HUMAN BODY (1545-1546) (Canceled)"/>
    <s v="The ambitious translation of one of the most important books in the history of medicine by Charles Estienne, the classmate of Vesalius"/>
    <n v="25000"/>
    <n v="0"/>
    <x v="0"/>
    <x v="6"/>
    <s v="EUR"/>
    <n v="1492270947"/>
    <n v="1488386547"/>
    <b v="0"/>
    <n v="0"/>
    <b v="0"/>
    <s v="publishing/translations"/>
    <n v="0"/>
    <s v=""/>
    <x v="3"/>
    <x v="22"/>
  </r>
  <r>
    <n v="1454"/>
    <s v="Beginner's Guide to Fibromyalgia translation - fibromialgia"/>
    <s v="Our Beginner's Guide to Fibromyalgia is to be translated into English. Endorsed by leading Rheumatology &amp; Psychology Societies in Spain"/>
    <n v="1750"/>
    <n v="15"/>
    <x v="0"/>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0"/>
    <x v="0"/>
    <s v="USD"/>
    <n v="1409924340"/>
    <n v="1405181320"/>
    <b v="0"/>
    <n v="7"/>
    <b v="0"/>
    <s v="publishing/translations"/>
    <n v="0.105"/>
    <n v="225"/>
    <x v="3"/>
    <x v="22"/>
  </r>
  <r>
    <n v="1456"/>
    <s v="Sometimes you don't need love (Canceled)"/>
    <s v="English Version of my auto-published novel"/>
    <n v="5000"/>
    <n v="145"/>
    <x v="0"/>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0"/>
    <x v="0"/>
    <s v="USD"/>
    <n v="1447281044"/>
    <n v="1444685444"/>
    <b v="0"/>
    <n v="0"/>
    <b v="0"/>
    <s v="publishing/translations"/>
    <n v="0"/>
    <s v=""/>
    <x v="3"/>
    <x v="22"/>
  </r>
  <r>
    <n v="1458"/>
    <s v="The Atheist/Agnostic Translation Guide to the AA's Big Book"/>
    <s v="I decided to get help. I respect AA and recognize the value of it's methods but the overwhelming religious language is a big hurdle. ."/>
    <n v="5000"/>
    <n v="0"/>
    <x v="0"/>
    <x v="0"/>
    <s v="USD"/>
    <n v="1407729600"/>
    <n v="1405097760"/>
    <b v="0"/>
    <n v="0"/>
    <b v="0"/>
    <s v="publishing/translations"/>
    <n v="0"/>
    <s v=""/>
    <x v="3"/>
    <x v="22"/>
  </r>
  <r>
    <n v="1459"/>
    <s v="Like all the others (Canceled)"/>
    <s v="What if you suddenly found out, that your life wasnÂ´t the life you thought you had? What if you were like all the others!"/>
    <n v="37000"/>
    <n v="0"/>
    <x v="0"/>
    <x v="8"/>
    <s v="DKK"/>
    <n v="1449077100"/>
    <n v="1446612896"/>
    <b v="0"/>
    <n v="0"/>
    <b v="0"/>
    <s v="publishing/translations"/>
    <n v="0"/>
    <s v=""/>
    <x v="3"/>
    <x v="22"/>
  </r>
  <r>
    <n v="1460"/>
    <s v="KJV2015 (Canceled)"/>
    <s v="KJV2015 Easier to understand for our kids and family not leaving out one verse or changing a meaning one bit."/>
    <n v="25000000"/>
    <n v="0"/>
    <x v="0"/>
    <x v="0"/>
    <s v="USD"/>
    <n v="1417391100"/>
    <n v="1412371898"/>
    <b v="0"/>
    <n v="0"/>
    <b v="0"/>
    <s v="publishing/translations"/>
    <n v="0"/>
    <s v=""/>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0"/>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0"/>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0"/>
    <x v="0"/>
    <s v="USD"/>
    <n v="1469162275"/>
    <n v="1467002275"/>
    <b v="0"/>
    <n v="2"/>
    <b v="0"/>
    <s v="publishing/fiction"/>
    <n v="7.1428571428571426E-3"/>
    <n v="25"/>
    <x v="3"/>
    <x v="10"/>
  </r>
  <r>
    <n v="1484"/>
    <s v="a book called filtered down thru the stars"/>
    <s v="The mussings of an old wizard"/>
    <n v="2000"/>
    <n v="0"/>
    <x v="0"/>
    <x v="0"/>
    <s v="USD"/>
    <n v="1342882260"/>
    <n v="1337834963"/>
    <b v="0"/>
    <n v="0"/>
    <b v="0"/>
    <s v="publishing/fiction"/>
    <n v="0"/>
    <s v=""/>
    <x v="3"/>
    <x v="10"/>
  </r>
  <r>
    <n v="1485"/>
    <s v="Covenant Kept - A Christian novel"/>
    <s v="Covenant Kept is a unique story that follows an ordinary woman through an extraordinary spiritual journey. Please help fund me."/>
    <n v="6700"/>
    <n v="150"/>
    <x v="0"/>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0"/>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0"/>
    <x v="0"/>
    <s v="USD"/>
    <n v="1470175271"/>
    <n v="1467583271"/>
    <b v="0"/>
    <n v="0"/>
    <b v="0"/>
    <s v="publishing/fiction"/>
    <n v="0"/>
    <s v=""/>
    <x v="3"/>
    <x v="10"/>
  </r>
  <r>
    <n v="1488"/>
    <s v="Nanolution"/>
    <s v="A blockbuster sci-fi adventure. What would you do if one day your life changed to beyond the imaginable?"/>
    <n v="15000"/>
    <n v="360"/>
    <x v="0"/>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0"/>
    <x v="0"/>
    <s v="USD"/>
    <n v="1352994052"/>
    <n v="1350398452"/>
    <b v="0"/>
    <n v="0"/>
    <b v="0"/>
    <s v="publishing/fiction"/>
    <n v="0"/>
    <s v=""/>
    <x v="3"/>
    <x v="10"/>
  </r>
  <r>
    <n v="1490"/>
    <s v="Publishing Book ll of The Merlin Chronicles Trilogy"/>
    <s v="Book ll of The Merlin Chronicles is ready to publish- just need that great cover art like Book l has: Kickstarter Book Cover Project"/>
    <n v="2900"/>
    <n v="895"/>
    <x v="0"/>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0"/>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0"/>
    <x v="0"/>
    <s v="USD"/>
    <n v="1308431646"/>
    <n v="1305839646"/>
    <b v="0"/>
    <n v="2"/>
    <b v="0"/>
    <s v="publishing/fiction"/>
    <n v="7.4999999999999997E-3"/>
    <n v="15"/>
    <x v="3"/>
    <x v="10"/>
  </r>
  <r>
    <n v="1493"/>
    <s v="The Great Grand Zeppelin Chase"/>
    <s v="Help illustrate the sequel to the bestselling _x000a_The Transylvania Flying Squad of Detectives"/>
    <n v="2400"/>
    <n v="0"/>
    <x v="0"/>
    <x v="0"/>
    <s v="USD"/>
    <n v="1371415675"/>
    <n v="1368823675"/>
    <b v="0"/>
    <n v="0"/>
    <b v="0"/>
    <s v="publishing/fiction"/>
    <n v="0"/>
    <s v=""/>
    <x v="3"/>
    <x v="10"/>
  </r>
  <r>
    <n v="1494"/>
    <s v="Six Days in September: A Civil War Novel"/>
    <s v="Help this story of the 1862 Confederate invasion of Maryland be published! It is to Sharpsburg as The Killer Angels is to Gettysburg."/>
    <n v="5000"/>
    <n v="445"/>
    <x v="0"/>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0"/>
    <x v="0"/>
    <s v="USD"/>
    <n v="1314471431"/>
    <n v="1311879431"/>
    <b v="0"/>
    <n v="0"/>
    <b v="0"/>
    <s v="publishing/fiction"/>
    <n v="0"/>
    <s v=""/>
    <x v="3"/>
    <x v="10"/>
  </r>
  <r>
    <n v="1496"/>
    <s v="Tainted Steel (Series 1 - 4)"/>
    <s v="Capturing the awe-inspiring magic of the likes of LoTR, Tainted Steel tells the story of one mans' struggle against Destiny."/>
    <n v="1500"/>
    <n v="0"/>
    <x v="0"/>
    <x v="0"/>
    <s v="USD"/>
    <n v="1410866659"/>
    <n v="1405682659"/>
    <b v="0"/>
    <n v="0"/>
    <b v="0"/>
    <s v="publishing/fiction"/>
    <n v="0"/>
    <s v=""/>
    <x v="3"/>
    <x v="10"/>
  </r>
  <r>
    <n v="1497"/>
    <s v="Daddy"/>
    <s v="After 25 years apart, a father and son's reunion is less magical and more explosive as the revelations come out and the gloves come off"/>
    <n v="15000"/>
    <n v="1"/>
    <x v="0"/>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0"/>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0"/>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0"/>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1"/>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1"/>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1"/>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1"/>
    <x v="0"/>
    <s v="USD"/>
    <n v="1427847480"/>
    <n v="1424222024"/>
    <b v="0"/>
    <n v="0"/>
    <b v="0"/>
    <s v="photography/nature"/>
    <n v="0"/>
    <s v=""/>
    <x v="8"/>
    <x v="24"/>
  </r>
  <r>
    <n v="1545"/>
    <s v="Nevada County Hearts"/>
    <s v="&quot;He will not be a wise man who does not study human hearts!&quot;_x000a_Hope in natural art, creation!"/>
    <n v="3000"/>
    <n v="1"/>
    <x v="1"/>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1"/>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1"/>
    <x v="0"/>
    <s v="USD"/>
    <n v="1487844882"/>
    <n v="1487240082"/>
    <b v="0"/>
    <n v="0"/>
    <b v="0"/>
    <s v="photography/nature"/>
    <n v="0"/>
    <s v=""/>
    <x v="8"/>
    <x v="24"/>
  </r>
  <r>
    <n v="1548"/>
    <s v="Change the World through Color"/>
    <s v="Beauty is in the eye of the beholder and I want to inspire conservation through color."/>
    <n v="700"/>
    <n v="60"/>
    <x v="1"/>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1"/>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1"/>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1"/>
    <x v="0"/>
    <s v="USD"/>
    <n v="1432756039"/>
    <n v="1430164039"/>
    <b v="0"/>
    <n v="0"/>
    <b v="0"/>
    <s v="photography/nature"/>
    <n v="0"/>
    <s v=""/>
    <x v="8"/>
    <x v="24"/>
  </r>
  <r>
    <n v="1552"/>
    <s v="Upstate Autumn: a photographic journey in Upstate New York"/>
    <s v="Help me spend this fall capturing autumnâ€™s spectacular season in detail so I can create high quality images for home dÃ©cor."/>
    <n v="4300"/>
    <n v="2115"/>
    <x v="1"/>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1"/>
    <x v="0"/>
    <s v="USD"/>
    <n v="1441176447"/>
    <n v="1438584447"/>
    <b v="0"/>
    <n v="0"/>
    <b v="0"/>
    <s v="photography/nature"/>
    <n v="0"/>
    <s v=""/>
    <x v="8"/>
    <x v="24"/>
  </r>
  <r>
    <n v="1554"/>
    <s v="Barbara O'Donovan Designs"/>
    <s v="I create art by photographing flowers/seeds i would love to buy my own camera/computer/Photoshop and restore my old shed into my studio"/>
    <n v="20000"/>
    <n v="0"/>
    <x v="1"/>
    <x v="2"/>
    <s v="AUD"/>
    <n v="1438495390"/>
    <n v="1435903390"/>
    <b v="0"/>
    <n v="0"/>
    <b v="0"/>
    <s v="photography/nature"/>
    <n v="0"/>
    <s v=""/>
    <x v="8"/>
    <x v="24"/>
  </r>
  <r>
    <n v="1555"/>
    <s v="Coffee Table Book of Maine"/>
    <s v="I am traveling the coastline of Maine and will be taking pictures of all the scenery and lighthouses in the area."/>
    <n v="750"/>
    <n v="0"/>
    <x v="1"/>
    <x v="0"/>
    <s v="USD"/>
    <n v="1442509200"/>
    <n v="1440513832"/>
    <b v="0"/>
    <n v="0"/>
    <b v="0"/>
    <s v="photography/nature"/>
    <n v="0"/>
    <s v=""/>
    <x v="8"/>
    <x v="24"/>
  </r>
  <r>
    <n v="1556"/>
    <s v="West Canada - A Coffee Table Book"/>
    <s v="To gather a collection of photographs for a coffee table book that displays the beauty of Canada's west."/>
    <n v="1500"/>
    <n v="677"/>
    <x v="1"/>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1"/>
    <x v="0"/>
    <s v="USD"/>
    <n v="1411227633"/>
    <n v="1408549233"/>
    <b v="0"/>
    <n v="1"/>
    <b v="0"/>
    <s v="photography/nature"/>
    <n v="0.04"/>
    <n v="100"/>
    <x v="8"/>
    <x v="24"/>
  </r>
  <r>
    <n v="1558"/>
    <s v="Lucy Wood's Calendar - English Countryside 2016"/>
    <s v="A large 2016 wall-calendar (A3 when open) featuring 12 stunning photographs by Lucy Wood."/>
    <n v="750"/>
    <n v="35"/>
    <x v="1"/>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1"/>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1"/>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2"/>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2"/>
    <x v="0"/>
    <s v="USD"/>
    <n v="1259715000"/>
    <n v="1253712916"/>
    <b v="0"/>
    <n v="0"/>
    <b v="0"/>
    <s v="publishing/art books"/>
    <n v="0"/>
    <s v=""/>
    <x v="3"/>
    <x v="25"/>
  </r>
  <r>
    <n v="1563"/>
    <s v="Expedition into the Empty Quarter - The Book (Canceled)"/>
    <s v="Unique book revealing my discoveries in the Empty Quarter of Oman. Collection of travel writing, poetry, artwork and science!"/>
    <n v="6000"/>
    <n v="85"/>
    <x v="2"/>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2"/>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2"/>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2"/>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2"/>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2"/>
    <x v="0"/>
    <s v="USD"/>
    <n v="1419384585"/>
    <n v="1416360585"/>
    <b v="0"/>
    <n v="22"/>
    <b v="0"/>
    <s v="publishing/art books"/>
    <n v="0.13639999999999999"/>
    <n v="155"/>
    <x v="3"/>
    <x v="25"/>
  </r>
  <r>
    <n v="1569"/>
    <s v="to be removed (Canceled)"/>
    <s v="to be removed"/>
    <n v="30000"/>
    <n v="0"/>
    <x v="2"/>
    <x v="0"/>
    <s v="USD"/>
    <n v="1369498714"/>
    <n v="1366906714"/>
    <b v="0"/>
    <n v="0"/>
    <b v="0"/>
    <s v="publishing/art books"/>
    <n v="0"/>
    <s v=""/>
    <x v="3"/>
    <x v="25"/>
  </r>
  <r>
    <n v="1570"/>
    <s v="BEAUTIFUL DREAMERS: An Adult Coloring Book (Canceled)"/>
    <s v="A Coloring Book of Breathtaking Beauties_x000a_To Calm the Heart and Soul"/>
    <n v="6000"/>
    <n v="2484"/>
    <x v="2"/>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2"/>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2"/>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2"/>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2"/>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2"/>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2"/>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2"/>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2"/>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2"/>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2"/>
    <x v="0"/>
    <s v="USD"/>
    <n v="1337562726"/>
    <n v="1332378726"/>
    <b v="0"/>
    <n v="0"/>
    <b v="0"/>
    <s v="publishing/art books"/>
    <n v="0"/>
    <s v=""/>
    <x v="3"/>
    <x v="25"/>
  </r>
  <r>
    <n v="1581"/>
    <s v="The Sharper Image"/>
    <s v="Photographic canvas prints depicting different scenes from around the globe, including local images taken in Sussex England."/>
    <n v="1000"/>
    <n v="5"/>
    <x v="1"/>
    <x v="1"/>
    <s v="GBP"/>
    <n v="1450521990"/>
    <n v="1447757190"/>
    <b v="0"/>
    <n v="1"/>
    <b v="0"/>
    <s v="photography/places"/>
    <n v="5.0000000000000001E-3"/>
    <n v="5"/>
    <x v="8"/>
    <x v="26"/>
  </r>
  <r>
    <n v="1582"/>
    <s v="Scenes from New Orleans"/>
    <s v="I create canvas prints of images from in and around New Orleans"/>
    <n v="1000"/>
    <n v="93"/>
    <x v="1"/>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1"/>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1"/>
    <x v="0"/>
    <s v="USD"/>
    <n v="1401464101"/>
    <n v="1400600101"/>
    <b v="0"/>
    <n v="0"/>
    <b v="0"/>
    <s v="photography/places"/>
    <n v="0"/>
    <s v=""/>
    <x v="8"/>
    <x v="26"/>
  </r>
  <r>
    <n v="1585"/>
    <s v="Live 4 The Rush: Palooza Pics"/>
    <s v="We've explored some of the most amazing places in New Zealand and can't think of a better way to share our experiences than a photo :)"/>
    <n v="2000"/>
    <n v="1580"/>
    <x v="1"/>
    <x v="5"/>
    <s v="CAD"/>
    <n v="1482663600"/>
    <n v="1480800568"/>
    <b v="0"/>
    <n v="12"/>
    <b v="0"/>
    <s v="photography/places"/>
    <n v="0.79"/>
    <n v="131.66666666666666"/>
    <x v="8"/>
    <x v="26"/>
  </r>
  <r>
    <n v="1586"/>
    <s v="Missouri In Pictures"/>
    <s v="Show the world the beauty that is in all of our back yards!"/>
    <n v="1500"/>
    <n v="0"/>
    <x v="1"/>
    <x v="0"/>
    <s v="USD"/>
    <n v="1428197422"/>
    <n v="1425609022"/>
    <b v="0"/>
    <n v="0"/>
    <b v="0"/>
    <s v="photography/places"/>
    <n v="0"/>
    <s v=""/>
    <x v="8"/>
    <x v="26"/>
  </r>
  <r>
    <n v="1587"/>
    <s v="Aerial Photography :  Americas Most Impressive Structures"/>
    <s v="Aerial Photographs of Historical Structures and Landmarks across the US. Experience the Antique structures from the most Unique Angles!"/>
    <n v="7500"/>
    <n v="1"/>
    <x v="1"/>
    <x v="0"/>
    <s v="USD"/>
    <n v="1418510965"/>
    <n v="1415918965"/>
    <b v="0"/>
    <n v="1"/>
    <b v="0"/>
    <s v="photography/places"/>
    <n v="1.3333333333333334E-4"/>
    <n v="1"/>
    <x v="8"/>
    <x v="26"/>
  </r>
  <r>
    <n v="1588"/>
    <s v="The Right Side of Texas"/>
    <s v="Southeast Texas as seen through the lens of a cell phone camera"/>
    <n v="516"/>
    <n v="0"/>
    <x v="1"/>
    <x v="0"/>
    <s v="USD"/>
    <n v="1422735120"/>
    <n v="1420091999"/>
    <b v="0"/>
    <n v="0"/>
    <b v="0"/>
    <s v="photography/places"/>
    <n v="0"/>
    <s v=""/>
    <x v="8"/>
    <x v="26"/>
  </r>
  <r>
    <n v="1589"/>
    <s v="A Side Of The World In Canvas"/>
    <s v="I want to be able to have my own photography inside a canvas and have it be displayed everywhere."/>
    <n v="1200"/>
    <n v="0"/>
    <x v="1"/>
    <x v="0"/>
    <s v="USD"/>
    <n v="1444433886"/>
    <n v="1441841886"/>
    <b v="0"/>
    <n v="0"/>
    <b v="0"/>
    <s v="photography/places"/>
    <n v="0"/>
    <s v=""/>
    <x v="8"/>
    <x v="26"/>
  </r>
  <r>
    <n v="1590"/>
    <s v="An Italian Adventure"/>
    <s v="Discover Italy through photography."/>
    <n v="60000"/>
    <n v="1020"/>
    <x v="1"/>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1"/>
    <x v="1"/>
    <s v="GBP"/>
    <n v="1459700741"/>
    <n v="1457112341"/>
    <b v="0"/>
    <n v="92"/>
    <b v="0"/>
    <s v="photography/places"/>
    <n v="0.29228571428571426"/>
    <n v="44.478260869565219"/>
    <x v="8"/>
    <x v="26"/>
  </r>
  <r>
    <n v="1592"/>
    <s v="The Views of Pittsburgh"/>
    <s v="A portfolio collage of beautiful pictures of authentic Pittsburgh locations and scenery."/>
    <n v="25"/>
    <n v="0"/>
    <x v="1"/>
    <x v="0"/>
    <s v="USD"/>
    <n v="1427503485"/>
    <n v="1423619085"/>
    <b v="0"/>
    <n v="0"/>
    <b v="0"/>
    <s v="photography/places"/>
    <n v="0"/>
    <s v=""/>
    <x v="8"/>
    <x v="26"/>
  </r>
  <r>
    <n v="1593"/>
    <s v="Picturing Italy"/>
    <s v="A trip to fulfill a dream of capturing the wonders and history of ancient Italy in person."/>
    <n v="22000"/>
    <n v="3"/>
    <x v="1"/>
    <x v="0"/>
    <s v="USD"/>
    <n v="1425154655"/>
    <n v="1422562655"/>
    <b v="0"/>
    <n v="3"/>
    <b v="0"/>
    <s v="photography/places"/>
    <n v="1.3636363636363637E-4"/>
    <n v="1"/>
    <x v="8"/>
    <x v="26"/>
  </r>
  <r>
    <n v="1594"/>
    <s v="Scenes and Things from New Orleans"/>
    <s v="I photograph my love of New Orleans, create canvases and share those memories with you."/>
    <n v="1000"/>
    <n v="205"/>
    <x v="1"/>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1"/>
    <x v="0"/>
    <s v="USD"/>
    <n v="1403122380"/>
    <n v="1400634728"/>
    <b v="0"/>
    <n v="7"/>
    <b v="0"/>
    <s v="photography/places"/>
    <n v="2.8E-3"/>
    <n v="40"/>
    <x v="8"/>
    <x v="26"/>
  </r>
  <r>
    <n v="1596"/>
    <s v="The Town We Live In"/>
    <s v="London is beautiful. I want to create a book of stunning images from in and around our great city"/>
    <n v="3250"/>
    <n v="75"/>
    <x v="1"/>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1"/>
    <x v="0"/>
    <s v="USD"/>
    <n v="1474360197"/>
    <n v="1471768197"/>
    <b v="0"/>
    <n v="0"/>
    <b v="0"/>
    <s v="photography/places"/>
    <n v="0"/>
    <s v=""/>
    <x v="8"/>
    <x v="26"/>
  </r>
  <r>
    <n v="1598"/>
    <s v="Dream TRIP to Tornado Alley"/>
    <s v="I want to get our there and expand my photography skills and take a trip to Tornado alley to get more shots of storms and hopefully to"/>
    <n v="800"/>
    <n v="1"/>
    <x v="1"/>
    <x v="0"/>
    <s v="USD"/>
    <n v="1437926458"/>
    <n v="1432742458"/>
    <b v="0"/>
    <n v="1"/>
    <b v="0"/>
    <s v="photography/places"/>
    <n v="1.25E-3"/>
    <n v="1"/>
    <x v="8"/>
    <x v="26"/>
  </r>
  <r>
    <n v="1599"/>
    <s v="The Londoner: Prints &amp; Canvas"/>
    <s v="A London photographer trekking 5,895m up Africa's Mount Kilimanjaro to pursue and enrich a career."/>
    <n v="500"/>
    <n v="0"/>
    <x v="1"/>
    <x v="1"/>
    <s v="GBP"/>
    <n v="1460116576"/>
    <n v="1457528176"/>
    <b v="0"/>
    <n v="0"/>
    <b v="0"/>
    <s v="photography/places"/>
    <n v="0"/>
    <s v=""/>
    <x v="8"/>
    <x v="26"/>
  </r>
  <r>
    <n v="1600"/>
    <s v="Organic in India"/>
    <s v="I plan to document volunteer work on an organic farm in rural India, and photograph the people and places I encounter during the trip."/>
    <n v="5000"/>
    <n v="367"/>
    <x v="1"/>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s v=""/>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s v=""/>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s v=""/>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1"/>
    <x v="0"/>
    <s v="USD"/>
    <n v="1421337405"/>
    <n v="1418745405"/>
    <b v="0"/>
    <n v="2"/>
    <b v="0"/>
    <s v="music/faith"/>
    <n v="1.9801980198019802E-3"/>
    <n v="5"/>
    <x v="4"/>
    <x v="28"/>
  </r>
  <r>
    <n v="1702"/>
    <s v="lyndale lewis and new vision prosper cd release"/>
    <s v="I can do all things through christ jesus"/>
    <n v="16500"/>
    <n v="1"/>
    <x v="1"/>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1"/>
    <x v="0"/>
    <s v="USD"/>
    <n v="1441003537"/>
    <n v="1435819537"/>
    <b v="0"/>
    <n v="2"/>
    <b v="0"/>
    <s v="music/faith"/>
    <n v="1.0200000000000001E-2"/>
    <n v="25.5"/>
    <x v="4"/>
    <x v="28"/>
  </r>
  <r>
    <n v="1704"/>
    <s v="Jericho Down Worship Album"/>
    <s v="We want to record an album of popular praise &amp; worship songs with our own influence and style."/>
    <n v="2000"/>
    <n v="1302"/>
    <x v="1"/>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1"/>
    <x v="0"/>
    <s v="USD"/>
    <n v="1441814400"/>
    <n v="1440807846"/>
    <b v="0"/>
    <n v="0"/>
    <b v="0"/>
    <s v="music/faith"/>
    <n v="0"/>
    <s v=""/>
    <x v="4"/>
    <x v="28"/>
  </r>
  <r>
    <n v="1706"/>
    <s v="Gemeinde in Bremen"/>
    <s v="Unsere &quot;Aufgabe&quot; ist es, fÃ¼r Christen da zu sein die keiner Gemeinde angehÃ¶ren. Zudem spielt Lobpreis eine Zentrale Rolle."/>
    <n v="5500"/>
    <n v="0"/>
    <x v="1"/>
    <x v="12"/>
    <s v="EUR"/>
    <n v="1440314472"/>
    <n v="1435130472"/>
    <b v="0"/>
    <n v="0"/>
    <b v="0"/>
    <s v="music/faith"/>
    <n v="0"/>
    <s v=""/>
    <x v="4"/>
    <x v="28"/>
  </r>
  <r>
    <n v="1707"/>
    <s v="Hurricanes and Coastal Storms- Chapel Studio Project"/>
    <s v="We exist to proclaim the love of Christ through music! Partner with our ministry and help us spread God's love with a new studio album!"/>
    <n v="5000"/>
    <n v="487"/>
    <x v="1"/>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1"/>
    <x v="0"/>
    <s v="USD"/>
    <n v="1462135706"/>
    <n v="1458679706"/>
    <b v="0"/>
    <n v="0"/>
    <b v="0"/>
    <s v="music/faith"/>
    <n v="0"/>
    <s v=""/>
    <x v="4"/>
    <x v="28"/>
  </r>
  <r>
    <n v="1709"/>
    <s v="Psalms"/>
    <s v="A project to set psalms to music. The psalms are taken from the English Standard Version (ESV) of the Bible."/>
    <n v="1750"/>
    <n v="85"/>
    <x v="1"/>
    <x v="0"/>
    <s v="USD"/>
    <n v="1409513940"/>
    <n v="1405949514"/>
    <b v="0"/>
    <n v="4"/>
    <b v="0"/>
    <s v="music/faith"/>
    <n v="4.8571428571428571E-2"/>
    <n v="21.25"/>
    <x v="4"/>
    <x v="28"/>
  </r>
  <r>
    <n v="1710"/>
    <s v="Producing a live album of our upcoming Europe tour"/>
    <s v="We want to create a gospel live album which has never been produced before."/>
    <n v="5000"/>
    <n v="34"/>
    <x v="1"/>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1"/>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1"/>
    <x v="0"/>
    <s v="USD"/>
    <n v="1435701353"/>
    <n v="1430517353"/>
    <b v="0"/>
    <n v="0"/>
    <b v="0"/>
    <s v="music/faith"/>
    <n v="0"/>
    <s v=""/>
    <x v="4"/>
    <x v="28"/>
  </r>
  <r>
    <n v="1713"/>
    <s v="&quot;UNCOVERED ME&quot;"/>
    <s v="This music project is a compilation to my up-coming book UNCOVERED ME, I need your support to help me go to New York and complete it."/>
    <n v="3000"/>
    <n v="50"/>
    <x v="1"/>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1"/>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1"/>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1"/>
    <x v="0"/>
    <s v="USD"/>
    <n v="1481295099"/>
    <n v="1477835499"/>
    <b v="0"/>
    <n v="3"/>
    <b v="0"/>
    <s v="music/faith"/>
    <n v="7.4999999999999997E-2"/>
    <n v="50"/>
    <x v="4"/>
    <x v="28"/>
  </r>
  <r>
    <n v="1717"/>
    <s v="Shift Records A New EP!"/>
    <s v="Our first record created to reach, inspire, and ultimately express the love of Jesus to our generation."/>
    <n v="3265"/>
    <n v="1395"/>
    <x v="1"/>
    <x v="0"/>
    <s v="USD"/>
    <n v="1461211200"/>
    <n v="1459467238"/>
    <b v="0"/>
    <n v="41"/>
    <b v="0"/>
    <s v="music/faith"/>
    <n v="0.42725880551301687"/>
    <n v="34.024390243902438"/>
    <x v="4"/>
    <x v="28"/>
  </r>
  <r>
    <n v="1718"/>
    <s v="The Prodigal Son"/>
    <s v="A melody for the galaxy."/>
    <n v="35000"/>
    <n v="75"/>
    <x v="1"/>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1"/>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1"/>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1"/>
    <x v="0"/>
    <s v="USD"/>
    <n v="1449831863"/>
    <n v="1447239863"/>
    <b v="0"/>
    <n v="0"/>
    <b v="0"/>
    <s v="music/faith"/>
    <n v="0"/>
    <s v=""/>
    <x v="4"/>
    <x v="28"/>
  </r>
  <r>
    <n v="1722"/>
    <s v="Preserving the DC Gospel Stars"/>
    <s v="I am raising money to leave a legacy for the DC Gospel Stars and preserve this art form for music lovers of this style."/>
    <n v="2880"/>
    <n v="1"/>
    <x v="1"/>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1"/>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1"/>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1"/>
    <x v="0"/>
    <s v="USD"/>
    <n v="1408922049"/>
    <n v="1406330049"/>
    <b v="0"/>
    <n v="9"/>
    <b v="0"/>
    <s v="music/faith"/>
    <n v="0.10181818181818182"/>
    <n v="62.222222222222221"/>
    <x v="4"/>
    <x v="28"/>
  </r>
  <r>
    <n v="1726"/>
    <s v="&quot;Every Day&quot; CD by Amanda Joy Hall"/>
    <s v="Amanda Joy Hall's sophomore album, &quot;Every Day&quot;. Release expected July 2014"/>
    <n v="6500"/>
    <n v="2196"/>
    <x v="1"/>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1"/>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1"/>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1"/>
    <x v="0"/>
    <s v="USD"/>
    <n v="1465521306"/>
    <n v="1460337306"/>
    <b v="0"/>
    <n v="0"/>
    <b v="0"/>
    <s v="music/faith"/>
    <n v="0"/>
    <s v=""/>
    <x v="4"/>
    <x v="28"/>
  </r>
  <r>
    <n v="1730"/>
    <s v="Triumph Over Trials/ Hope Through the Hurt"/>
    <s v="Hello, I am raising money to fund my first solo Album.  This project is my testimony that God is truly our shelter in the storm."/>
    <n v="3000"/>
    <n v="0"/>
    <x v="1"/>
    <x v="0"/>
    <s v="USD"/>
    <n v="1445738783"/>
    <n v="1443146783"/>
    <b v="0"/>
    <n v="0"/>
    <b v="0"/>
    <s v="music/faith"/>
    <n v="0"/>
    <s v=""/>
    <x v="4"/>
    <x v="28"/>
  </r>
  <r>
    <n v="1731"/>
    <s v="Sam Cox Band First Christian Tour"/>
    <s v="We are a Christin Worship band looking to midwest tour. God Bless!"/>
    <n v="1000"/>
    <n v="0"/>
    <x v="1"/>
    <x v="0"/>
    <s v="USD"/>
    <n v="1434034800"/>
    <n v="1432849552"/>
    <b v="0"/>
    <n v="0"/>
    <b v="0"/>
    <s v="music/faith"/>
    <n v="0"/>
    <s v=""/>
    <x v="4"/>
    <x v="28"/>
  </r>
  <r>
    <n v="1732"/>
    <s v="Christian Lifestyle Multicultural Expo"/>
    <s v="This event will be free to the public with approximately 20 Christian vocalist and choirs from several genres. Rock,Blue Grass,Hip Hop."/>
    <n v="4000"/>
    <n v="0"/>
    <x v="1"/>
    <x v="0"/>
    <s v="USD"/>
    <n v="1452920400"/>
    <n v="1447777481"/>
    <b v="0"/>
    <n v="0"/>
    <b v="0"/>
    <s v="music/faith"/>
    <n v="0"/>
    <s v=""/>
    <x v="4"/>
    <x v="28"/>
  </r>
  <r>
    <n v="1733"/>
    <s v="What Faith Is EP/Album"/>
    <s v="I am trying to share the music I am blessed to have written. https://www.johncox4.com or https://reverbnation.com/johncox4"/>
    <n v="10000"/>
    <n v="0"/>
    <x v="1"/>
    <x v="0"/>
    <s v="USD"/>
    <n v="1473802200"/>
    <n v="1472746374"/>
    <b v="0"/>
    <n v="0"/>
    <b v="0"/>
    <s v="music/faith"/>
    <n v="0"/>
    <s v=""/>
    <x v="4"/>
    <x v="28"/>
  </r>
  <r>
    <n v="1734"/>
    <s v="Street Prophet Los CD and new book"/>
    <s v="This is a double venture project. I have finished a new manuscript and currently working on creating a Christian rap CD."/>
    <n v="4500"/>
    <n v="1"/>
    <x v="1"/>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1"/>
    <x v="0"/>
    <s v="USD"/>
    <n v="1470598345"/>
    <n v="1468006345"/>
    <b v="0"/>
    <n v="2"/>
    <b v="0"/>
    <s v="music/faith"/>
    <n v="0.11"/>
    <n v="55"/>
    <x v="4"/>
    <x v="28"/>
  </r>
  <r>
    <n v="1736"/>
    <s v="In His Presence"/>
    <s v="A unique meditative album reflecting on the life of Christ, inviting Him into your presence"/>
    <n v="3000"/>
    <n v="22"/>
    <x v="1"/>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1"/>
    <x v="0"/>
    <s v="USD"/>
    <n v="1437432392"/>
    <n v="1434840392"/>
    <b v="0"/>
    <n v="15"/>
    <b v="0"/>
    <s v="music/faith"/>
    <n v="0.21249999999999999"/>
    <n v="56.666666666666664"/>
    <x v="4"/>
    <x v="28"/>
  </r>
  <r>
    <n v="1738"/>
    <s v="The Flashing Lights"/>
    <s v="Music that inspires and gives hope for overcoming and change. And it is good music."/>
    <n v="5000"/>
    <n v="20"/>
    <x v="1"/>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1"/>
    <x v="0"/>
    <s v="USD"/>
    <n v="1462391932"/>
    <n v="1457297932"/>
    <b v="0"/>
    <n v="1"/>
    <b v="0"/>
    <s v="music/faith"/>
    <n v="1E-3"/>
    <n v="1"/>
    <x v="4"/>
    <x v="28"/>
  </r>
  <r>
    <n v="1740"/>
    <s v="Recording Studio Time"/>
    <s v="I recently recorded a new single. With your help I can return to the studio. Would you like to be part of my next worship project?"/>
    <n v="3000"/>
    <n v="0"/>
    <x v="1"/>
    <x v="0"/>
    <s v="USD"/>
    <n v="1437075422"/>
    <n v="1434483422"/>
    <b v="0"/>
    <n v="0"/>
    <b v="0"/>
    <s v="music/faith"/>
    <n v="0"/>
    <s v=""/>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1"/>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1"/>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1"/>
    <x v="2"/>
    <s v="AUD"/>
    <n v="1408999088"/>
    <n v="1407184688"/>
    <b v="1"/>
    <n v="0"/>
    <b v="0"/>
    <s v="photography/photobooks"/>
    <n v="0"/>
    <s v=""/>
    <x v="8"/>
    <x v="20"/>
  </r>
  <r>
    <n v="1767"/>
    <s v="OR-GÃ“L-HO -A search for meaning during the World Cup"/>
    <s v="A photographic search for the true meaning of pride for ones country during the World Cup"/>
    <n v="5000"/>
    <n v="2286"/>
    <x v="1"/>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1"/>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1"/>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1"/>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1"/>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1"/>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1"/>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1"/>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1"/>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1"/>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1"/>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1"/>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1"/>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1"/>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1"/>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1"/>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1"/>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1"/>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1"/>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1"/>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1"/>
    <x v="0"/>
    <s v="USD"/>
    <n v="1428158637"/>
    <n v="1425570237"/>
    <b v="1"/>
    <n v="24"/>
    <b v="0"/>
    <s v="photography/photobooks"/>
    <n v="0.15329999999999999"/>
    <n v="63.875"/>
    <x v="8"/>
    <x v="20"/>
  </r>
  <r>
    <n v="1788"/>
    <s v="Beyond the Pale"/>
    <s v="A photo book celebrating Goths, exploring their lives and giving an insight into what Goth is for them."/>
    <n v="5500"/>
    <n v="76"/>
    <x v="1"/>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1"/>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1"/>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1"/>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1"/>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1"/>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1"/>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1"/>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1"/>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1"/>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1"/>
    <x v="0"/>
    <s v="USD"/>
    <n v="1454572233"/>
    <n v="1449388233"/>
    <b v="1"/>
    <n v="37"/>
    <b v="0"/>
    <s v="photography/photobooks"/>
    <n v="0.136375"/>
    <n v="58.972972972972975"/>
    <x v="8"/>
    <x v="20"/>
  </r>
  <r>
    <n v="1799"/>
    <s v="The UnDiscovered Image"/>
    <s v="The UnDiscovered Image, a monthly publication dedicated to photographers."/>
    <n v="4000"/>
    <n v="69.83"/>
    <x v="1"/>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1"/>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1"/>
    <x v="1"/>
    <s v="GBP"/>
    <n v="1450181400"/>
    <n v="1447429868"/>
    <b v="1"/>
    <n v="37"/>
    <b v="0"/>
    <s v="photography/photobooks"/>
    <n v="0.13852941176470587"/>
    <n v="63.648648648648646"/>
    <x v="8"/>
    <x v="20"/>
  </r>
  <r>
    <n v="1802"/>
    <s v="Out Of The Dark"/>
    <s v="Inner Darkness turned into a photobook. Personal work i shot during my recovery...in Berlin."/>
    <n v="3500"/>
    <n v="1697"/>
    <x v="1"/>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1"/>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1"/>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1"/>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1"/>
    <x v="1"/>
    <s v="GBP"/>
    <n v="1412090349"/>
    <n v="1409066349"/>
    <b v="1"/>
    <n v="8"/>
    <b v="0"/>
    <s v="photography/photobooks"/>
    <n v="2.955E-2"/>
    <n v="73.875"/>
    <x v="8"/>
    <x v="20"/>
  </r>
  <r>
    <n v="1807"/>
    <s v="Anywhere but Here"/>
    <s v="I want to explore alternative cultures and lifestyles in America."/>
    <n v="5000"/>
    <n v="553"/>
    <x v="1"/>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1"/>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1"/>
    <x v="5"/>
    <s v="CAD"/>
    <n v="1425246439"/>
    <n v="1422222439"/>
    <b v="1"/>
    <n v="9"/>
    <b v="0"/>
    <s v="photography/photobooks"/>
    <n v="0.10857142857142857"/>
    <n v="42.222222222222221"/>
    <x v="8"/>
    <x v="20"/>
  </r>
  <r>
    <n v="1810"/>
    <s v="Film Speed"/>
    <s v="Film Speed is a series of Zines focusing on architecture shot completely on 35 and 120mm film."/>
    <n v="450"/>
    <n v="15"/>
    <x v="1"/>
    <x v="0"/>
    <s v="USD"/>
    <n v="1408657826"/>
    <n v="1407621026"/>
    <b v="0"/>
    <n v="2"/>
    <b v="0"/>
    <s v="photography/photobooks"/>
    <n v="3.3333333333333333E-2"/>
    <n v="7.5"/>
    <x v="8"/>
    <x v="20"/>
  </r>
  <r>
    <n v="1811"/>
    <s v="The Year of Sunsets"/>
    <s v="A collection of 365 color photographs of sunsets in 2014, beautifully presented in a hardcover book."/>
    <n v="54000"/>
    <n v="40"/>
    <x v="1"/>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1"/>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1"/>
    <x v="1"/>
    <s v="GBP"/>
    <n v="1407532812"/>
    <n v="1404940812"/>
    <b v="0"/>
    <n v="0"/>
    <b v="0"/>
    <s v="photography/photobooks"/>
    <n v="0"/>
    <s v=""/>
    <x v="8"/>
    <x v="20"/>
  </r>
  <r>
    <n v="1814"/>
    <s v="My Favourite Colour Was Yellow"/>
    <s v="A self published photo book documenting the overwhelming presence of the colour pink, in young girls lives here in the UK."/>
    <n v="12000"/>
    <n v="5902"/>
    <x v="1"/>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1"/>
    <x v="0"/>
    <s v="USD"/>
    <n v="1435787137"/>
    <n v="1434577537"/>
    <b v="0"/>
    <n v="0"/>
    <b v="0"/>
    <s v="photography/photobooks"/>
    <n v="0"/>
    <s v=""/>
    <x v="8"/>
    <x v="20"/>
  </r>
  <r>
    <n v="1816"/>
    <s v="Moments of Passion"/>
    <s v="A unique Photographic Book Project about the Passionate Moments and Strong Emotions that lie within Karate"/>
    <n v="25000"/>
    <n v="509"/>
    <x v="1"/>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1"/>
    <x v="0"/>
    <s v="USD"/>
    <n v="1485759540"/>
    <n v="1480607607"/>
    <b v="0"/>
    <n v="100"/>
    <b v="0"/>
    <s v="photography/photobooks"/>
    <n v="0.52327777777777773"/>
    <n v="94.19"/>
    <x v="8"/>
    <x v="20"/>
  </r>
  <r>
    <n v="1818"/>
    <s v="Give Me Your Goofy-ist"/>
    <s v="We are all different, this is a way to honor and celebrate the authenticity in being different."/>
    <n v="15000"/>
    <n v="0"/>
    <x v="1"/>
    <x v="0"/>
    <s v="USD"/>
    <n v="1428035850"/>
    <n v="1425447450"/>
    <b v="0"/>
    <n v="0"/>
    <b v="0"/>
    <s v="photography/photobooks"/>
    <n v="0"/>
    <s v=""/>
    <x v="8"/>
    <x v="20"/>
  </r>
  <r>
    <n v="1819"/>
    <s v="Claim Your Glacier: What's your legacy? Denali, AK"/>
    <s v="Reach the ends of the earth! Claim a piece of alaskan wilderness- your name in a glacier and receive photo book our Denali Expedition"/>
    <n v="1200"/>
    <n v="25"/>
    <x v="1"/>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1"/>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1"/>
    <x v="1"/>
    <s v="GBP"/>
    <n v="1422256341"/>
    <n v="1419664341"/>
    <b v="0"/>
    <n v="0"/>
    <b v="0"/>
    <s v="games/mobile games"/>
    <n v="0"/>
    <s v=""/>
    <x v="6"/>
    <x v="18"/>
  </r>
  <r>
    <n v="1862"/>
    <s v="Purple Fishing - Trump Supporters/Critics Find Common Ground"/>
    <s v="Purple Fishing is an online game and social media platform for Trump Supporters and Critics to have fun finding common ground."/>
    <n v="18000"/>
    <n v="1455"/>
    <x v="1"/>
    <x v="0"/>
    <s v="USD"/>
    <n v="1488958200"/>
    <n v="1484912974"/>
    <b v="0"/>
    <n v="16"/>
    <b v="0"/>
    <s v="games/mobile games"/>
    <n v="8.0833333333333326E-2"/>
    <n v="90.9375"/>
    <x v="6"/>
    <x v="18"/>
  </r>
  <r>
    <n v="1863"/>
    <s v="Project: 20M813"/>
    <s v="This is an Android game where you take control of the zombies and try to eat your way to world domination!"/>
    <n v="2500"/>
    <n v="10"/>
    <x v="1"/>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1"/>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1"/>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1"/>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1"/>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1"/>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1"/>
    <x v="0"/>
    <s v="USD"/>
    <n v="1483488249"/>
    <n v="1480896249"/>
    <b v="0"/>
    <n v="0"/>
    <b v="0"/>
    <s v="games/mobile games"/>
    <n v="0"/>
    <s v=""/>
    <x v="6"/>
    <x v="18"/>
  </r>
  <r>
    <n v="1870"/>
    <s v="C.O.V.D.--A brand new board app game"/>
    <s v="Conflict of Van Helsing &amp; Dracula (C.O.V.D.) is a board game available as an App based on the story: Dracula. Can you survive?"/>
    <n v="3500"/>
    <n v="361"/>
    <x v="1"/>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1"/>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1"/>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1"/>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1"/>
    <x v="0"/>
    <s v="USD"/>
    <n v="1467155733"/>
    <n v="1465427733"/>
    <b v="0"/>
    <n v="2"/>
    <b v="0"/>
    <s v="games/mobile games"/>
    <n v="1.6249999999999999E-4"/>
    <n v="13"/>
    <x v="6"/>
    <x v="18"/>
  </r>
  <r>
    <n v="1875"/>
    <s v="Claws &amp; Fins"/>
    <s v="Sea opposition of Crab's family and angry fishes. Who is going to win, and who is going to loose ?!"/>
    <n v="10000"/>
    <n v="51"/>
    <x v="1"/>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1"/>
    <x v="2"/>
    <s v="AUD"/>
    <n v="1402901405"/>
    <n v="1400309405"/>
    <b v="0"/>
    <n v="0"/>
    <b v="0"/>
    <s v="games/mobile games"/>
    <n v="0"/>
    <s v=""/>
    <x v="6"/>
    <x v="18"/>
  </r>
  <r>
    <n v="1877"/>
    <s v="Chip Dip II: Son of Chip Dip! - A Terrible, Terrible Game"/>
    <s v="It's obvious you won't survive by your wits alone. Unfortunately that's all you've got, Chip. Run!"/>
    <n v="60"/>
    <n v="0"/>
    <x v="1"/>
    <x v="0"/>
    <s v="USD"/>
    <n v="1425170525"/>
    <n v="1422664925"/>
    <b v="0"/>
    <n v="0"/>
    <b v="0"/>
    <s v="games/mobile games"/>
    <n v="0"/>
    <s v=""/>
    <x v="6"/>
    <x v="18"/>
  </r>
  <r>
    <n v="1878"/>
    <s v="Aussies versus Zombies"/>
    <s v="Action game now playable on Android/iOS platforms and PC browsers. Easy gameplay even for starters yet hard to be skilled. Multi-player"/>
    <n v="8000"/>
    <n v="0"/>
    <x v="1"/>
    <x v="2"/>
    <s v="AUD"/>
    <n v="1402618355"/>
    <n v="1400026355"/>
    <b v="0"/>
    <n v="0"/>
    <b v="0"/>
    <s v="games/mobile games"/>
    <n v="0"/>
    <s v=""/>
    <x v="6"/>
    <x v="18"/>
  </r>
  <r>
    <n v="1879"/>
    <s v="Alex and More"/>
    <s v="Juego de plataformas con 20 personajes. Cada personaje tiene cuatro habilidades distintas al resto de personajes y sus propias voces."/>
    <n v="5000"/>
    <n v="6"/>
    <x v="1"/>
    <x v="3"/>
    <s v="EUR"/>
    <n v="1457966129"/>
    <n v="1455377729"/>
    <b v="0"/>
    <n v="2"/>
    <b v="0"/>
    <s v="games/mobile games"/>
    <n v="1.1999999999999999E-3"/>
    <n v="3"/>
    <x v="6"/>
    <x v="18"/>
  </r>
  <r>
    <n v="1880"/>
    <s v="Sim Betting Football"/>
    <s v="Sim Betting Football is the only football (soccer) betting simulation  game."/>
    <n v="5000"/>
    <n v="1004"/>
    <x v="1"/>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1"/>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1"/>
    <x v="9"/>
    <s v="EUR"/>
    <n v="1425495447"/>
    <n v="1422903447"/>
    <b v="0"/>
    <n v="3"/>
    <b v="0"/>
    <s v="technology/gadgets"/>
    <n v="1.2E-2"/>
    <n v="4"/>
    <x v="2"/>
    <x v="29"/>
  </r>
  <r>
    <n v="1903"/>
    <s v="MiPointer"/>
    <s v="A cool smart laser pointer for presenting professionals. Unique by design, widest functional coverage for both IOS and Android."/>
    <n v="3000"/>
    <n v="1398"/>
    <x v="1"/>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1"/>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1"/>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1"/>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1"/>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1"/>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1"/>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1"/>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1"/>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1"/>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1"/>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1"/>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1"/>
    <x v="0"/>
    <s v="USD"/>
    <n v="1409620222"/>
    <n v="1407892222"/>
    <b v="0"/>
    <n v="4"/>
    <b v="0"/>
    <s v="technology/gadgets"/>
    <n v="1.6E-2"/>
    <n v="2"/>
    <x v="2"/>
    <x v="29"/>
  </r>
  <r>
    <n v="1916"/>
    <s v="The Paint Can Holder by U.S. Green Products"/>
    <s v="The Paint Can Holder Makes Painting Easier and Safer on Extension Ladders."/>
    <n v="20000"/>
    <n v="102"/>
    <x v="1"/>
    <x v="0"/>
    <s v="USD"/>
    <n v="1478542375"/>
    <n v="1476378775"/>
    <b v="0"/>
    <n v="6"/>
    <b v="0"/>
    <s v="technology/gadgets"/>
    <n v="5.1000000000000004E-3"/>
    <n v="17"/>
    <x v="2"/>
    <x v="29"/>
  </r>
  <r>
    <n v="1917"/>
    <s v="Chronovisor:The MOST innovative watch for night time reading"/>
    <s v="Let's build a legendary brand altogether"/>
    <n v="390000"/>
    <n v="205025"/>
    <x v="1"/>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1"/>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1"/>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1"/>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1"/>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1"/>
    <x v="7"/>
    <s v="HKD"/>
    <n v="1480863887"/>
    <n v="1478268287"/>
    <b v="0"/>
    <n v="0"/>
    <b v="0"/>
    <s v="photography/people"/>
    <n v="0"/>
    <s v=""/>
    <x v="8"/>
    <x v="31"/>
  </r>
  <r>
    <n v="1983"/>
    <s v="Vegans of Hawai'i - 140'000 Strong?"/>
    <s v="A vegan photographer bringing Hawaii to the tipping point of plant pure wisdom, featuring the most influential early adopters."/>
    <n v="33000"/>
    <n v="1419"/>
    <x v="1"/>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1"/>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1"/>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1"/>
    <x v="1"/>
    <s v="GBP"/>
    <n v="1457947483"/>
    <n v="1455359083"/>
    <b v="0"/>
    <n v="1"/>
    <b v="0"/>
    <s v="photography/people"/>
    <n v="5.0000000000000001E-4"/>
    <n v="1"/>
    <x v="8"/>
    <x v="31"/>
  </r>
  <r>
    <n v="1987"/>
    <s v="Ethiopia: Beheld"/>
    <s v="A collection of images that depicts the beauty and diversity within Ethiopia"/>
    <n v="5500"/>
    <n v="2336"/>
    <x v="1"/>
    <x v="1"/>
    <s v="GBP"/>
    <n v="1425223276"/>
    <n v="1422631276"/>
    <b v="0"/>
    <n v="28"/>
    <b v="0"/>
    <s v="photography/people"/>
    <n v="0.42472727272727273"/>
    <n v="83.428571428571431"/>
    <x v="8"/>
    <x v="31"/>
  </r>
  <r>
    <n v="1988"/>
    <s v="Phillip Michael Photography"/>
    <s v="Expressing art in an image!"/>
    <n v="6000"/>
    <n v="25"/>
    <x v="1"/>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1"/>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1"/>
    <x v="0"/>
    <s v="USD"/>
    <n v="1455338532"/>
    <n v="1454042532"/>
    <b v="0"/>
    <n v="5"/>
    <b v="0"/>
    <s v="photography/people"/>
    <n v="0.16966666666666666"/>
    <n v="101.8"/>
    <x v="8"/>
    <x v="31"/>
  </r>
  <r>
    <n v="1991"/>
    <s v="Portraits of Resilience"/>
    <s v="Taking (and giving) professional portraits of survivors of human trafficking in Myanmar."/>
    <n v="2000"/>
    <n v="140"/>
    <x v="1"/>
    <x v="0"/>
    <s v="USD"/>
    <n v="1435958786"/>
    <n v="1434144386"/>
    <b v="0"/>
    <n v="3"/>
    <b v="0"/>
    <s v="photography/people"/>
    <n v="7.0000000000000007E-2"/>
    <n v="46.666666666666664"/>
    <x v="8"/>
    <x v="31"/>
  </r>
  <r>
    <n v="1992"/>
    <s v="The Wonderful World of Princes &amp; Princesses"/>
    <s v="A complete revamp of all the Disney Princes &amp; Princesses!"/>
    <n v="1500"/>
    <n v="2"/>
    <x v="1"/>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1"/>
    <x v="1"/>
    <s v="GBP"/>
    <n v="1450706837"/>
    <n v="1448114837"/>
    <b v="0"/>
    <n v="0"/>
    <b v="0"/>
    <s v="photography/people"/>
    <n v="0"/>
    <s v=""/>
    <x v="8"/>
    <x v="31"/>
  </r>
  <r>
    <n v="1994"/>
    <s v="The preservation of still and moving imagery"/>
    <s v="A program to preserve still imagery (photographs) and moving imagery captured on motion picture (film) stock, and videotape elements."/>
    <n v="3200"/>
    <n v="0"/>
    <x v="1"/>
    <x v="0"/>
    <s v="USD"/>
    <n v="1481072942"/>
    <n v="1475885342"/>
    <b v="0"/>
    <n v="0"/>
    <b v="0"/>
    <s v="photography/people"/>
    <n v="0"/>
    <s v=""/>
    <x v="8"/>
    <x v="31"/>
  </r>
  <r>
    <n v="1995"/>
    <s v="The Girl With(out) The Camera"/>
    <s v="I'm looking to pursue my dream of becoming a full time photographer, using my current creative experience as a graphic designer."/>
    <n v="1000"/>
    <n v="78"/>
    <x v="1"/>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1"/>
    <x v="0"/>
    <s v="USD"/>
    <n v="1405021211"/>
    <n v="1402429211"/>
    <b v="0"/>
    <n v="0"/>
    <b v="0"/>
    <s v="photography/people"/>
    <n v="0"/>
    <s v=""/>
    <x v="8"/>
    <x v="31"/>
  </r>
  <r>
    <n v="1997"/>
    <s v="Photographically documenting my cultural travels"/>
    <s v="There is so many unseen places in the world, and I've made it my personal goal to show everyone through photography &amp; travel."/>
    <n v="6500"/>
    <n v="0"/>
    <x v="1"/>
    <x v="0"/>
    <s v="USD"/>
    <n v="1409091612"/>
    <n v="1406499612"/>
    <b v="0"/>
    <n v="0"/>
    <b v="0"/>
    <s v="photography/people"/>
    <n v="0"/>
    <s v=""/>
    <x v="8"/>
    <x v="31"/>
  </r>
  <r>
    <n v="1998"/>
    <s v="Photography from Below"/>
    <s v="I am moving to Guatemala to document and report on the growing community resistance movements across Central America and Mexico"/>
    <n v="2500"/>
    <n v="655"/>
    <x v="1"/>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1"/>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1"/>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1"/>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1"/>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1"/>
    <x v="0"/>
    <s v="USD"/>
    <n v="1268636340"/>
    <n v="1263982307"/>
    <b v="0"/>
    <n v="5"/>
    <b v="0"/>
    <s v="games/video games"/>
    <n v="0.1"/>
    <n v="10"/>
    <x v="6"/>
    <x v="17"/>
  </r>
  <r>
    <n v="2124"/>
    <s v="AZAMAR"/>
    <s v="AZAMAR is a Role Playing Game world involving fantasy and high magic, based on the popular OpenD6 OGL using the Cinema6 RPG Framework."/>
    <n v="1100"/>
    <n v="115"/>
    <x v="1"/>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1"/>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1"/>
    <x v="0"/>
    <s v="USD"/>
    <n v="1418080887"/>
    <n v="1415488887"/>
    <b v="0"/>
    <n v="2"/>
    <b v="0"/>
    <s v="games/video games"/>
    <n v="5.0000000000000001E-4"/>
    <n v="5"/>
    <x v="6"/>
    <x v="17"/>
  </r>
  <r>
    <n v="2127"/>
    <s v="Three Monkeys - Part 1: Into the Abyss"/>
    <s v="Three Monkeys is an audio adventure game for PC."/>
    <n v="28000"/>
    <n v="8076"/>
    <x v="1"/>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1"/>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1"/>
    <x v="0"/>
    <s v="USD"/>
    <n v="1457570100"/>
    <n v="1454978100"/>
    <b v="0"/>
    <n v="12"/>
    <b v="0"/>
    <s v="games/video games"/>
    <n v="0.11799999999999999"/>
    <n v="19.666666666666668"/>
    <x v="6"/>
    <x v="17"/>
  </r>
  <r>
    <n v="2130"/>
    <s v="Wondrous Adventures: A Kid's Game"/>
    <s v="You are the hero tasked to save your home from the villainous Sanword."/>
    <n v="42000"/>
    <n v="85"/>
    <x v="1"/>
    <x v="0"/>
    <s v="USD"/>
    <n v="1408154663"/>
    <n v="1405130663"/>
    <b v="0"/>
    <n v="4"/>
    <b v="0"/>
    <s v="games/video games"/>
    <n v="2.0238095238095236E-3"/>
    <n v="21.25"/>
    <x v="6"/>
    <x v="17"/>
  </r>
  <r>
    <n v="2131"/>
    <s v="Scout's Honor"/>
    <s v="From frightened girl to empowered woman, Scout's Honor is a tale about facing your fears and overcoming odds."/>
    <n v="500"/>
    <n v="25"/>
    <x v="1"/>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1"/>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1"/>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1"/>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1"/>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1"/>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1"/>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1"/>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1"/>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1"/>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1"/>
    <x v="0"/>
    <s v="USD"/>
    <n v="1415947159"/>
    <n v="1413351559"/>
    <b v="0"/>
    <n v="0"/>
    <b v="0"/>
    <s v="games/video games"/>
    <n v="0"/>
    <s v=""/>
    <x v="6"/>
    <x v="17"/>
  </r>
  <r>
    <n v="2142"/>
    <s v="MEDiAN - The Colony (sci-fi exploration adventure game)"/>
    <s v="a third-person exploration adventure game developed by yetanotherIndie will be released on August 2016 for PC, Linux and XBox one."/>
    <n v="10500"/>
    <n v="601"/>
    <x v="1"/>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1"/>
    <x v="0"/>
    <s v="USD"/>
    <n v="1279738800"/>
    <n v="1275599812"/>
    <b v="0"/>
    <n v="5"/>
    <b v="0"/>
    <s v="games/video games"/>
    <n v="0.1125"/>
    <n v="45"/>
    <x v="6"/>
    <x v="17"/>
  </r>
  <r>
    <n v="2144"/>
    <s v="Project Starborn"/>
    <s v="A thousand community-built sandbox games (and more!) with a fully-customizable game engine."/>
    <n v="35500"/>
    <n v="607"/>
    <x v="1"/>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1"/>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1"/>
    <x v="0"/>
    <s v="USD"/>
    <n v="1455207510"/>
    <n v="1453997910"/>
    <b v="0"/>
    <n v="1"/>
    <b v="0"/>
    <s v="games/video games"/>
    <n v="2.0000000000000001E-4"/>
    <n v="1"/>
    <x v="6"/>
    <x v="17"/>
  </r>
  <r>
    <n v="2147"/>
    <s v="Johnny Rocketfingers 3"/>
    <s v="A Point and Click Adventure on Steroids."/>
    <n v="390000"/>
    <n v="2716"/>
    <x v="1"/>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1"/>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1"/>
    <x v="0"/>
    <s v="USD"/>
    <n v="1280534400"/>
    <n v="1277512556"/>
    <b v="0"/>
    <n v="0"/>
    <b v="0"/>
    <s v="games/video games"/>
    <n v="0"/>
    <s v=""/>
    <x v="6"/>
    <x v="17"/>
  </r>
  <r>
    <n v="2150"/>
    <s v="The Unknown Door"/>
    <s v="A pixel styled open world detective game."/>
    <n v="50000"/>
    <n v="405"/>
    <x v="1"/>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1"/>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1"/>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1"/>
    <x v="0"/>
    <s v="USD"/>
    <n v="1420876740"/>
    <n v="1417470718"/>
    <b v="0"/>
    <n v="4"/>
    <b v="0"/>
    <s v="games/video games"/>
    <n v="9.1244548809124457E-5"/>
    <n v="8.5"/>
    <x v="6"/>
    <x v="17"/>
  </r>
  <r>
    <n v="2154"/>
    <s v="Demigods - Rise of the Children - Part 1 (Design)"/>
    <s v="A Real Time Strategy game based on Greek mythology in a fictional world."/>
    <n v="250"/>
    <n v="2"/>
    <x v="1"/>
    <x v="0"/>
    <s v="USD"/>
    <n v="1390921827"/>
    <n v="1389193827"/>
    <b v="0"/>
    <n v="2"/>
    <b v="0"/>
    <s v="games/video games"/>
    <n v="8.0000000000000002E-3"/>
    <n v="1"/>
    <x v="6"/>
    <x v="17"/>
  </r>
  <r>
    <n v="2155"/>
    <s v="VoxelMaze"/>
    <s v="A Level Editor, Turned up to eleven. Infinite creativity in one package, solo or with up to 16 of your friends."/>
    <n v="5000"/>
    <n v="115"/>
    <x v="1"/>
    <x v="1"/>
    <s v="GBP"/>
    <n v="1459443385"/>
    <n v="1456854985"/>
    <b v="0"/>
    <n v="5"/>
    <b v="0"/>
    <s v="games/video games"/>
    <n v="2.3E-2"/>
    <n v="23"/>
    <x v="6"/>
    <x v="17"/>
  </r>
  <r>
    <n v="2156"/>
    <s v="Beyond Black Space"/>
    <s v="Captain and manage your ship along with your crew in this deep space adventure! (PC/Linux/Mac)"/>
    <n v="56000"/>
    <n v="1493"/>
    <x v="1"/>
    <x v="0"/>
    <s v="USD"/>
    <n v="1379363406"/>
    <n v="1375475406"/>
    <b v="0"/>
    <n v="83"/>
    <b v="0"/>
    <s v="games/video games"/>
    <n v="2.6660714285714284E-2"/>
    <n v="17.987951807228917"/>
    <x v="6"/>
    <x v="17"/>
  </r>
  <r>
    <n v="2157"/>
    <s v="Nin"/>
    <s v="Gamers and 90's fans unite in this small tale of epic proportions!"/>
    <n v="75000"/>
    <n v="21144"/>
    <x v="1"/>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1"/>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1"/>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1"/>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2"/>
    <x v="0"/>
    <s v="USD"/>
    <n v="1436729504"/>
    <n v="1434137504"/>
    <b v="0"/>
    <n v="0"/>
    <b v="0"/>
    <s v="technology/web"/>
    <n v="0"/>
    <s v=""/>
    <x v="2"/>
    <x v="7"/>
  </r>
  <r>
    <n v="2342"/>
    <s v="The Future Mind of Business Project (Canceled)"/>
    <s v="A series of informational and interactive online tutorials enabling businesses to proactively ensure mental and corporate vitality."/>
    <n v="5500"/>
    <n v="0"/>
    <x v="2"/>
    <x v="0"/>
    <s v="USD"/>
    <n v="1412571600"/>
    <n v="1410799870"/>
    <b v="0"/>
    <n v="0"/>
    <b v="0"/>
    <s v="technology/web"/>
    <n v="0"/>
    <s v=""/>
    <x v="2"/>
    <x v="7"/>
  </r>
  <r>
    <n v="2343"/>
    <s v="Mobile Excellence Awards (Canceled)"/>
    <s v="The most influential and prestigious awards program that honors innovation and leadership in mobile technology and entertainment"/>
    <n v="10000"/>
    <n v="300"/>
    <x v="2"/>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2"/>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2"/>
    <x v="0"/>
    <s v="USD"/>
    <n v="1427845140"/>
    <n v="1424822556"/>
    <b v="0"/>
    <n v="0"/>
    <b v="0"/>
    <s v="technology/web"/>
    <n v="0"/>
    <s v=""/>
    <x v="2"/>
    <x v="7"/>
  </r>
  <r>
    <n v="2346"/>
    <s v="Ez 2c 3D Viewers (Canceled)"/>
    <s v="Watch and Make FREE 3D Videos &amp; Pics - No Viewer needed. To Help Learn we have Training and Instant 3D viewers."/>
    <n v="60000"/>
    <n v="39"/>
    <x v="2"/>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2"/>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2"/>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2"/>
    <x v="11"/>
    <s v="SEK"/>
    <n v="1439318228"/>
    <n v="1436812628"/>
    <b v="0"/>
    <n v="0"/>
    <b v="0"/>
    <s v="technology/web"/>
    <n v="0"/>
    <s v=""/>
    <x v="2"/>
    <x v="7"/>
  </r>
  <r>
    <n v="2350"/>
    <s v="HoxWi - Simple and reliable online customer services (Canceled)"/>
    <s v="HoxWi are the future for real time interaction with on-line customers via chat or video conference."/>
    <n v="50000"/>
    <n v="0"/>
    <x v="2"/>
    <x v="17"/>
    <s v="EUR"/>
    <n v="1483474370"/>
    <n v="1480882370"/>
    <b v="0"/>
    <n v="0"/>
    <b v="0"/>
    <s v="technology/web"/>
    <n v="0"/>
    <s v=""/>
    <x v="2"/>
    <x v="7"/>
  </r>
  <r>
    <n v="2351"/>
    <s v="NZ Auction site.  No listing or success fees. Only $2 p/m"/>
    <s v="Donate $30 or more and receive a free selfie stick."/>
    <n v="18900"/>
    <n v="108"/>
    <x v="2"/>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2"/>
    <x v="0"/>
    <s v="USD"/>
    <n v="1433603552"/>
    <n v="1428419552"/>
    <b v="0"/>
    <n v="0"/>
    <b v="0"/>
    <s v="technology/web"/>
    <n v="0"/>
    <s v=""/>
    <x v="2"/>
    <x v="7"/>
  </r>
  <r>
    <n v="2353"/>
    <s v="A Brony and Pegasister dating website (Canceled)"/>
    <s v="The best dating website for bronys and pegasisters. The reason I'm trying to get the funds for this project is that I need a laptop."/>
    <n v="1000"/>
    <n v="0"/>
    <x v="2"/>
    <x v="0"/>
    <s v="USD"/>
    <n v="1429632822"/>
    <n v="1428596022"/>
    <b v="0"/>
    <n v="0"/>
    <b v="0"/>
    <s v="technology/web"/>
    <n v="0"/>
    <s v=""/>
    <x v="2"/>
    <x v="7"/>
  </r>
  <r>
    <n v="2354"/>
    <s v="Dissertation (Canceled)"/>
    <s v="Almost done with doctorate degree but need funding of $35,000 to complete research of project."/>
    <n v="35000"/>
    <n v="25"/>
    <x v="2"/>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2"/>
    <x v="2"/>
    <s v="AUD"/>
    <n v="1430604136"/>
    <n v="1428012136"/>
    <b v="0"/>
    <n v="2"/>
    <b v="0"/>
    <s v="technology/web"/>
    <n v="6.875E-3"/>
    <n v="27.5"/>
    <x v="2"/>
    <x v="7"/>
  </r>
  <r>
    <n v="2356"/>
    <s v="HardstyleUnited.com (Canceled)"/>
    <s v="HardstyleUnited.com The Global Hardstyle community. Your Hardstyle community."/>
    <n v="10000"/>
    <n v="0"/>
    <x v="2"/>
    <x v="9"/>
    <s v="EUR"/>
    <n v="1433530104"/>
    <n v="1430938104"/>
    <b v="0"/>
    <n v="0"/>
    <b v="0"/>
    <s v="technology/web"/>
    <n v="0"/>
    <s v=""/>
    <x v="2"/>
    <x v="7"/>
  </r>
  <r>
    <n v="2357"/>
    <s v="Online therapist directory - Click For Therapy (Canceled)"/>
    <s v="Click For Therapy is a website that was created to connect consumers and therapists across the UK."/>
    <n v="27000"/>
    <n v="0"/>
    <x v="2"/>
    <x v="1"/>
    <s v="GBP"/>
    <n v="1445093578"/>
    <n v="1442501578"/>
    <b v="0"/>
    <n v="0"/>
    <b v="0"/>
    <s v="technology/web"/>
    <n v="0"/>
    <s v=""/>
    <x v="2"/>
    <x v="7"/>
  </r>
  <r>
    <n v="2358"/>
    <s v="Auction, Sell Swap without excessive fees, the next ebay."/>
    <s v="A website to auction, sell and swap items in the uk without a charge, without excess fees, the next ebay."/>
    <n v="1500"/>
    <n v="0"/>
    <x v="2"/>
    <x v="1"/>
    <s v="GBP"/>
    <n v="1422664740"/>
    <n v="1417818036"/>
    <b v="0"/>
    <n v="0"/>
    <b v="0"/>
    <s v="technology/web"/>
    <n v="0"/>
    <s v=""/>
    <x v="2"/>
    <x v="7"/>
  </r>
  <r>
    <n v="2359"/>
    <s v="crowd-funded public genome sequencing (Canceled)"/>
    <s v="I want to crowdfund the sequencing of my own genome to make it publicly available with crowd-sourced interpretation."/>
    <n v="7500"/>
    <n v="1101"/>
    <x v="2"/>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2"/>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2"/>
    <x v="5"/>
    <s v="CAD"/>
    <n v="1462053600"/>
    <n v="1459975008"/>
    <b v="0"/>
    <n v="0"/>
    <b v="0"/>
    <s v="technology/web"/>
    <n v="0"/>
    <s v=""/>
    <x v="2"/>
    <x v="7"/>
  </r>
  <r>
    <n v="2362"/>
    <s v="Help CRB obtain 501(c)(3) status! (Canceled)"/>
    <s v="The Columbus Ruby Brigade has brought monthly ruby goodness and camaraderie to all participants."/>
    <n v="420"/>
    <n v="120"/>
    <x v="2"/>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2"/>
    <x v="0"/>
    <s v="USD"/>
    <n v="1451348200"/>
    <n v="1447460200"/>
    <b v="0"/>
    <n v="0"/>
    <b v="0"/>
    <s v="technology/web"/>
    <n v="0"/>
    <s v=""/>
    <x v="2"/>
    <x v="7"/>
  </r>
  <r>
    <n v="2364"/>
    <s v="Minecraft Server and Website Help (Name: Forge Realms)"/>
    <s v="Making a Minecraft server and Website and I need your help to fund it. Thanks in Advance!"/>
    <n v="128"/>
    <n v="0"/>
    <x v="2"/>
    <x v="0"/>
    <s v="USD"/>
    <n v="1445898356"/>
    <n v="1441146356"/>
    <b v="0"/>
    <n v="0"/>
    <b v="0"/>
    <s v="technology/web"/>
    <n v="0"/>
    <s v=""/>
    <x v="2"/>
    <x v="7"/>
  </r>
  <r>
    <n v="2365"/>
    <s v="IMI - It's My Identity (Canceled)"/>
    <s v="A website that could group all your social 'identities' and online property together and find new followers or creators to follow"/>
    <n v="1000"/>
    <n v="0"/>
    <x v="2"/>
    <x v="13"/>
    <s v="EUR"/>
    <n v="1453071600"/>
    <n v="1449596425"/>
    <b v="0"/>
    <n v="0"/>
    <b v="0"/>
    <s v="technology/web"/>
    <n v="0"/>
    <s v=""/>
    <x v="2"/>
    <x v="7"/>
  </r>
  <r>
    <n v="2366"/>
    <s v="iDEA On Demand Virtual Activities. Get Active! (Canceled)"/>
    <s v="iDEA virtual activities, the perfect way to encourage children and families to get active - physically, socially and mentally."/>
    <n v="25000"/>
    <n v="2630"/>
    <x v="2"/>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2"/>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2"/>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2"/>
    <x v="0"/>
    <s v="USD"/>
    <n v="1455132611"/>
    <n v="1452540611"/>
    <b v="0"/>
    <n v="0"/>
    <b v="0"/>
    <s v="technology/web"/>
    <n v="0"/>
    <s v=""/>
    <x v="2"/>
    <x v="7"/>
  </r>
  <r>
    <n v="2370"/>
    <s v="TaxSaver USA Affordable Tax App Development and Launch"/>
    <s v="Let's go get it back! Most people can get $5,000 to $6,000 more a year in tax deductions. Stop the abuse and get back your share!"/>
    <n v="25000"/>
    <n v="82"/>
    <x v="2"/>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2"/>
    <x v="0"/>
    <s v="USD"/>
    <n v="1435257596"/>
    <n v="1432665596"/>
    <b v="0"/>
    <n v="0"/>
    <b v="0"/>
    <s v="technology/web"/>
    <n v="0"/>
    <s v=""/>
    <x v="2"/>
    <x v="7"/>
  </r>
  <r>
    <n v="2372"/>
    <s v="Finding Pets - Bringing Lost Pets Home (Canceled)"/>
    <s v="An online platform that will notify every listed individual, vet, council, pound and so on in a geographical area when a pet is lost!"/>
    <n v="5500"/>
    <n v="180"/>
    <x v="2"/>
    <x v="2"/>
    <s v="AUD"/>
    <n v="1429839571"/>
    <n v="1427247571"/>
    <b v="0"/>
    <n v="6"/>
    <b v="0"/>
    <s v="technology/web"/>
    <n v="3.272727272727273E-2"/>
    <n v="30"/>
    <x v="2"/>
    <x v="7"/>
  </r>
  <r>
    <n v="2373"/>
    <s v="Cykelauktion.com (Canceled)"/>
    <s v="We want to create a safe marketplace for buying and selling bicycles."/>
    <n v="850000"/>
    <n v="50"/>
    <x v="2"/>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2"/>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2"/>
    <x v="0"/>
    <s v="USD"/>
    <n v="1473451437"/>
    <n v="1470859437"/>
    <b v="0"/>
    <n v="0"/>
    <b v="0"/>
    <s v="technology/web"/>
    <n v="0"/>
    <s v=""/>
    <x v="2"/>
    <x v="7"/>
  </r>
  <r>
    <n v="2376"/>
    <s v="Phone Tags: lost and found stickers (Canceled)"/>
    <s v="Tough, pre-manufactured lost and found stickers that forward messages to the owners email and cellphone."/>
    <n v="3000"/>
    <n v="326.33"/>
    <x v="2"/>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2"/>
    <x v="5"/>
    <s v="CAD"/>
    <n v="1480110783"/>
    <n v="1477515183"/>
    <b v="0"/>
    <n v="0"/>
    <b v="0"/>
    <s v="technology/web"/>
    <n v="0"/>
    <s v=""/>
    <x v="2"/>
    <x v="7"/>
  </r>
  <r>
    <n v="2378"/>
    <s v="KEEPUP INC (Canceled)"/>
    <s v="KEEPUP allows you to extend your social circle by introducing you to new people via your friends."/>
    <n v="110000"/>
    <n v="0"/>
    <x v="2"/>
    <x v="0"/>
    <s v="USD"/>
    <n v="1440548330"/>
    <n v="1438042730"/>
    <b v="0"/>
    <n v="0"/>
    <b v="0"/>
    <s v="technology/web"/>
    <n v="0"/>
    <s v=""/>
    <x v="2"/>
    <x v="7"/>
  </r>
  <r>
    <n v="2379"/>
    <s v="SelectCooks.com (Canceled)"/>
    <s v="Selectcooks.com is a community marketplace for people to list, find and hire chefs."/>
    <n v="30000"/>
    <n v="0"/>
    <x v="2"/>
    <x v="0"/>
    <s v="USD"/>
    <n v="1444004616"/>
    <n v="1440116616"/>
    <b v="0"/>
    <n v="0"/>
    <b v="0"/>
    <s v="technology/web"/>
    <n v="0"/>
    <s v=""/>
    <x v="2"/>
    <x v="7"/>
  </r>
  <r>
    <n v="2380"/>
    <s v="Finit - Hashtag Chatting (Canceled)"/>
    <s v="Tired of waiting for likes? Here is a brand new social network centered on real-time hashtag chatting. Just chat and enjoy!"/>
    <n v="15000"/>
    <n v="55"/>
    <x v="2"/>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2"/>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2"/>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2"/>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2"/>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2"/>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2"/>
    <x v="5"/>
    <s v="CAD"/>
    <n v="1420920424"/>
    <n v="1415736424"/>
    <b v="0"/>
    <n v="0"/>
    <b v="0"/>
    <s v="technology/web"/>
    <n v="0"/>
    <s v=""/>
    <x v="2"/>
    <x v="7"/>
  </r>
  <r>
    <n v="2387"/>
    <s v="Building an interactive web-based health community."/>
    <s v="Learning should be fun! Effective health education includes the person's learning strengths, preferences and cultural perspective."/>
    <n v="150000"/>
    <n v="1026"/>
    <x v="2"/>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2"/>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2"/>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2"/>
    <x v="2"/>
    <s v="AUD"/>
    <n v="1420352264"/>
    <n v="1416896264"/>
    <b v="0"/>
    <n v="0"/>
    <b v="0"/>
    <s v="technology/web"/>
    <n v="0"/>
    <s v=""/>
    <x v="2"/>
    <x v="7"/>
  </r>
  <r>
    <n v="2391"/>
    <s v="oToBOTS.com - Freedom from high cost auto repairs (Canceled)"/>
    <s v="Using the power of internet to help people save hundreds in car repair."/>
    <n v="20000"/>
    <n v="25"/>
    <x v="2"/>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2"/>
    <x v="0"/>
    <s v="USD"/>
    <n v="1446087223"/>
    <n v="1443495223"/>
    <b v="0"/>
    <n v="0"/>
    <b v="0"/>
    <s v="technology/web"/>
    <n v="0"/>
    <s v=""/>
    <x v="2"/>
    <x v="7"/>
  </r>
  <r>
    <n v="2393"/>
    <s v="Game Swapper (Canceled)"/>
    <s v="Imagine a world where you can swap a video game you're tired of playing for a video game you actually want to play for just $1.50!"/>
    <n v="100000"/>
    <n v="50"/>
    <x v="2"/>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2"/>
    <x v="17"/>
    <s v="EUR"/>
    <n v="1424940093"/>
    <n v="1422348093"/>
    <b v="0"/>
    <n v="2"/>
    <b v="0"/>
    <s v="technology/web"/>
    <n v="5.9999999999999995E-4"/>
    <n v="1.5"/>
    <x v="2"/>
    <x v="7"/>
  </r>
  <r>
    <n v="2395"/>
    <s v="VENT it out (Canceled)"/>
    <s v="I am making a social website where people can anonymously or openly vent, All walks of life all over the world"/>
    <n v="33000"/>
    <n v="0"/>
    <x v="2"/>
    <x v="0"/>
    <s v="USD"/>
    <n v="1484038620"/>
    <n v="1481597687"/>
    <b v="0"/>
    <n v="0"/>
    <b v="0"/>
    <s v="technology/web"/>
    <n v="0"/>
    <s v=""/>
    <x v="2"/>
    <x v="7"/>
  </r>
  <r>
    <n v="2396"/>
    <s v="Projektwebseite (Canceled)"/>
    <s v="I'm creating a website with projects which I'll create later / Ich erstelle eine Webseite mit Projekten, welche ich spÃ¤ter erstelle."/>
    <n v="5000"/>
    <n v="10"/>
    <x v="2"/>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2"/>
    <x v="0"/>
    <s v="USD"/>
    <n v="1420233256"/>
    <n v="1417641256"/>
    <b v="0"/>
    <n v="0"/>
    <b v="0"/>
    <s v="technology/web"/>
    <n v="0"/>
    <s v=""/>
    <x v="2"/>
    <x v="7"/>
  </r>
  <r>
    <n v="2398"/>
    <s v="Roekee.com (Canceled)"/>
    <s v="The internets new search engine. Looking for funding to develop our backend web indexing software with an emphasis on automation."/>
    <n v="4000"/>
    <n v="0"/>
    <x v="2"/>
    <x v="0"/>
    <s v="USD"/>
    <n v="1435874384"/>
    <n v="1433282384"/>
    <b v="0"/>
    <n v="0"/>
    <b v="0"/>
    <s v="technology/web"/>
    <n v="0"/>
    <s v=""/>
    <x v="2"/>
    <x v="7"/>
  </r>
  <r>
    <n v="2399"/>
    <s v="SheLifts - the #1 Female Bodybuilding HUB (Canceled)"/>
    <s v="SheLifts is going to be the number One international social HUB &amp; information resource for women into weight lifting"/>
    <n v="13000"/>
    <n v="0"/>
    <x v="2"/>
    <x v="11"/>
    <s v="SEK"/>
    <n v="1418934506"/>
    <n v="1415910506"/>
    <b v="0"/>
    <n v="0"/>
    <b v="0"/>
    <s v="technology/web"/>
    <n v="0"/>
    <s v=""/>
    <x v="2"/>
    <x v="7"/>
  </r>
  <r>
    <n v="2400"/>
    <s v="NEW 2016 Social Media Litesbook (Canceled)"/>
    <s v="New Innovation of Social Media with New Technology created to bring users even closer togethor - Tabs &amp; Features never seen before!"/>
    <n v="50000"/>
    <n v="0"/>
    <x v="2"/>
    <x v="2"/>
    <s v="AUD"/>
    <n v="1460615164"/>
    <n v="1458023164"/>
    <b v="0"/>
    <n v="0"/>
    <b v="0"/>
    <s v="technology/web"/>
    <n v="0"/>
    <s v=""/>
    <x v="2"/>
    <x v="7"/>
  </r>
  <r>
    <n v="2401"/>
    <s v="The Dancing Elephant, Traditional Dosa and Indian Cuisine"/>
    <s v="A &quot;Hypo-allergenic&quot; food cart that specializes in making traditional Indian Meals with a delicious American flavor combination."/>
    <n v="28000"/>
    <n v="201"/>
    <x v="1"/>
    <x v="0"/>
    <s v="USD"/>
    <n v="1457207096"/>
    <n v="1452023096"/>
    <b v="0"/>
    <n v="9"/>
    <b v="0"/>
    <s v="food/food trucks"/>
    <n v="7.1785714285714283E-3"/>
    <n v="22.333333333333332"/>
    <x v="7"/>
    <x v="19"/>
  </r>
  <r>
    <n v="2402"/>
    <s v="Cupcake Truck Unite"/>
    <s v="Small town, delicious treats, and a mobile truck"/>
    <n v="12000"/>
    <n v="52"/>
    <x v="1"/>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1"/>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1"/>
    <x v="0"/>
    <s v="USD"/>
    <n v="1451782607"/>
    <n v="1449190607"/>
    <b v="0"/>
    <n v="0"/>
    <b v="0"/>
    <s v="food/food trucks"/>
    <n v="0"/>
    <s v=""/>
    <x v="7"/>
    <x v="19"/>
  </r>
  <r>
    <n v="2405"/>
    <s v="JoyShtick Food Truck"/>
    <s v="We are the first gaming-themed food truck, bringing gourmet pub fare to the Jacksonville area."/>
    <n v="5000"/>
    <n v="1126"/>
    <x v="1"/>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1"/>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1"/>
    <x v="0"/>
    <s v="USD"/>
    <n v="1428732000"/>
    <n v="1426772928"/>
    <b v="0"/>
    <n v="33"/>
    <b v="0"/>
    <s v="food/food trucks"/>
    <n v="0.25259090909090909"/>
    <n v="168.39393939393941"/>
    <x v="7"/>
    <x v="19"/>
  </r>
  <r>
    <n v="2408"/>
    <s v="Sabroso On Wheels"/>
    <s v="A US Army Vet trying to get a Peruvian food truck going! Really good Peruvian food now mobile!"/>
    <n v="15000"/>
    <n v="30"/>
    <x v="1"/>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1"/>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1"/>
    <x v="2"/>
    <s v="AUD"/>
    <n v="1441619275"/>
    <n v="1439027275"/>
    <b v="0"/>
    <n v="0"/>
    <b v="0"/>
    <s v="food/food trucks"/>
    <n v="0"/>
    <s v=""/>
    <x v="7"/>
    <x v="19"/>
  </r>
  <r>
    <n v="2411"/>
    <s v="Was ist das"/>
    <s v="I want to create an authentic German food truck to travel all over the US. Spreading amazing German Food to Summer Time Music Festivals"/>
    <n v="25000"/>
    <n v="151"/>
    <x v="1"/>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1"/>
    <x v="6"/>
    <s v="EUR"/>
    <n v="1480185673"/>
    <n v="1476294073"/>
    <b v="0"/>
    <n v="0"/>
    <b v="0"/>
    <s v="food/food trucks"/>
    <n v="0"/>
    <s v=""/>
    <x v="7"/>
    <x v="19"/>
  </r>
  <r>
    <n v="2413"/>
    <s v="Lone Pine Coffee Brewery"/>
    <s v="Lone Pine Coffee Brewery will be a portable third-wave coffee shop available for wedding receptions and other events!"/>
    <n v="3000"/>
    <n v="25"/>
    <x v="1"/>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1"/>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1"/>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1"/>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1"/>
    <x v="0"/>
    <s v="USD"/>
    <n v="1407705187"/>
    <n v="1405113187"/>
    <b v="0"/>
    <n v="0"/>
    <b v="0"/>
    <s v="food/food trucks"/>
    <n v="0"/>
    <s v=""/>
    <x v="7"/>
    <x v="19"/>
  </r>
  <r>
    <n v="2418"/>
    <s v="Mexican food truck"/>
    <s v="I want to start my food truck business."/>
    <n v="25000"/>
    <n v="5"/>
    <x v="1"/>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1"/>
    <x v="0"/>
    <s v="USD"/>
    <n v="1424281389"/>
    <n v="1419097389"/>
    <b v="0"/>
    <n v="0"/>
    <b v="0"/>
    <s v="food/food trucks"/>
    <n v="0"/>
    <s v=""/>
    <x v="7"/>
    <x v="19"/>
  </r>
  <r>
    <n v="2420"/>
    <s v="Pangea Cuisines &quot;Continental Drift&quot; A Paleo food Truck!"/>
    <s v="Pangea Cuisines offers authentic hand crafted dishes, utilizing fresh ingredients selected that very morning."/>
    <n v="16870"/>
    <n v="2501"/>
    <x v="1"/>
    <x v="0"/>
    <s v="USD"/>
    <n v="1415583695"/>
    <n v="1410396095"/>
    <b v="0"/>
    <n v="36"/>
    <b v="0"/>
    <s v="food/food trucks"/>
    <n v="0.14825133372851215"/>
    <n v="69.472222222222229"/>
    <x v="7"/>
    <x v="19"/>
  </r>
  <r>
    <n v="2421"/>
    <s v="hot dog cart"/>
    <s v="help me start Merrill's first hot dog cart in this empty lot"/>
    <n v="6000"/>
    <n v="1"/>
    <x v="1"/>
    <x v="0"/>
    <s v="USD"/>
    <n v="1424536196"/>
    <n v="1421944196"/>
    <b v="0"/>
    <n v="1"/>
    <b v="0"/>
    <s v="food/food trucks"/>
    <n v="1.6666666666666666E-4"/>
    <n v="1"/>
    <x v="7"/>
    <x v="19"/>
  </r>
  <r>
    <n v="2422"/>
    <s v="Help starting a family owned food truck"/>
    <s v="Family owned business serving BBQ and seafood to the public"/>
    <n v="500"/>
    <n v="1"/>
    <x v="1"/>
    <x v="0"/>
    <s v="USD"/>
    <n v="1426091036"/>
    <n v="1423502636"/>
    <b v="0"/>
    <n v="1"/>
    <b v="0"/>
    <s v="food/food trucks"/>
    <n v="2E-3"/>
    <n v="1"/>
    <x v="7"/>
    <x v="19"/>
  </r>
  <r>
    <n v="2423"/>
    <s v="FBTR BBQ"/>
    <s v="FBTR is a Texas-style, North Carolina based, homemade BBQ company looking to bring good meat to the masses."/>
    <n v="60000"/>
    <n v="8"/>
    <x v="1"/>
    <x v="0"/>
    <s v="USD"/>
    <n v="1420044890"/>
    <n v="1417452890"/>
    <b v="0"/>
    <n v="1"/>
    <b v="0"/>
    <s v="food/food trucks"/>
    <n v="1.3333333333333334E-4"/>
    <n v="8"/>
    <x v="7"/>
    <x v="19"/>
  </r>
  <r>
    <n v="2424"/>
    <s v="Lily and Memphs"/>
    <s v="Great and creative food from the heart in the form of a sweet food truck!"/>
    <n v="25000"/>
    <n v="310"/>
    <x v="1"/>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1"/>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1"/>
    <x v="0"/>
    <s v="USD"/>
    <n v="1439006692"/>
    <n v="1433822692"/>
    <b v="0"/>
    <n v="0"/>
    <b v="0"/>
    <s v="food/food trucks"/>
    <n v="0"/>
    <s v=""/>
    <x v="7"/>
    <x v="19"/>
  </r>
  <r>
    <n v="2427"/>
    <s v="Wraps in a snap. Fast lunch with a gourmet punch!"/>
    <s v="Fast and simple lunches for those on the go.  All (lunch) deals $10 or less."/>
    <n v="50000"/>
    <n v="1"/>
    <x v="1"/>
    <x v="0"/>
    <s v="USD"/>
    <n v="1458715133"/>
    <n v="1455262733"/>
    <b v="0"/>
    <n v="1"/>
    <b v="0"/>
    <s v="food/food trucks"/>
    <n v="2.0000000000000002E-5"/>
    <n v="1"/>
    <x v="7"/>
    <x v="19"/>
  </r>
  <r>
    <n v="2428"/>
    <s v="Premium Burgers"/>
    <s v="From Moo 2 You! We want to offer premium burgers to a taco flooded environment."/>
    <n v="35000"/>
    <n v="1"/>
    <x v="1"/>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1"/>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1"/>
    <x v="0"/>
    <s v="USD"/>
    <n v="1455246504"/>
    <n v="1452654504"/>
    <b v="0"/>
    <n v="2"/>
    <b v="0"/>
    <s v="food/food trucks"/>
    <n v="7.0000000000000001E-3"/>
    <n v="10.5"/>
    <x v="7"/>
    <x v="19"/>
  </r>
  <r>
    <n v="2431"/>
    <s v="Murphy's good eatin'"/>
    <s v="Go to Colorado and run a food truck with homemade food of all kinds."/>
    <n v="100000"/>
    <n v="2"/>
    <x v="1"/>
    <x v="0"/>
    <s v="USD"/>
    <n v="1467080613"/>
    <n v="1461896613"/>
    <b v="0"/>
    <n v="2"/>
    <b v="0"/>
    <s v="food/food trucks"/>
    <n v="2.0000000000000002E-5"/>
    <n v="1"/>
    <x v="7"/>
    <x v="19"/>
  </r>
  <r>
    <n v="2432"/>
    <s v="funding for bbq trailer"/>
    <s v="Looking to start competition cooking and need start-up help.  Offering brisket tasting to all contributors."/>
    <n v="14000"/>
    <n v="2"/>
    <x v="1"/>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1"/>
    <x v="0"/>
    <s v="USD"/>
    <n v="1456608943"/>
    <n v="1454016943"/>
    <b v="0"/>
    <n v="0"/>
    <b v="0"/>
    <s v="food/food trucks"/>
    <n v="0"/>
    <s v=""/>
    <x v="7"/>
    <x v="19"/>
  </r>
  <r>
    <n v="2434"/>
    <s v="Fresh fruit and veggies for the hood!"/>
    <s v="Mobile food truck loaded with locally grown fresh fruits and veggies. Caters to the inner-city and zip codes known as food deserts."/>
    <n v="20000"/>
    <n v="26"/>
    <x v="1"/>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1"/>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1"/>
    <x v="5"/>
    <s v="CAD"/>
    <n v="1454078770"/>
    <n v="1448894770"/>
    <b v="0"/>
    <n v="2"/>
    <b v="0"/>
    <s v="food/food trucks"/>
    <n v="3.8461538461538462E-4"/>
    <n v="22.5"/>
    <x v="7"/>
    <x v="19"/>
  </r>
  <r>
    <n v="2437"/>
    <s v="Cuppa Gumbos"/>
    <s v="Homemade Gumbo, Stews and Curry to be served hot and fresh everyday at any festival or concert we can attend."/>
    <n v="8000"/>
    <n v="0"/>
    <x v="1"/>
    <x v="0"/>
    <s v="USD"/>
    <n v="1426615200"/>
    <n v="1422400188"/>
    <b v="0"/>
    <n v="0"/>
    <b v="0"/>
    <s v="food/food trucks"/>
    <n v="0"/>
    <s v=""/>
    <x v="7"/>
    <x v="19"/>
  </r>
  <r>
    <n v="2438"/>
    <s v="FOOD|Art"/>
    <s v="I'm starting a catering and food truck business of southern comfort food. My FOOD is my Art!  _x000a_Thanks for you help!"/>
    <n v="15000"/>
    <n v="50"/>
    <x v="1"/>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1"/>
    <x v="0"/>
    <s v="USD"/>
    <n v="1445197129"/>
    <n v="1442605129"/>
    <b v="0"/>
    <n v="0"/>
    <b v="0"/>
    <s v="food/food trucks"/>
    <n v="0"/>
    <s v=""/>
    <x v="7"/>
    <x v="19"/>
  </r>
  <r>
    <n v="2440"/>
    <s v="The first green Food Truck in Phnom Penh"/>
    <s v="Starting a entire clean energy food truck and set a new standard for Cambodia"/>
    <n v="5000"/>
    <n v="10"/>
    <x v="1"/>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1"/>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1"/>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1"/>
    <x v="0"/>
    <s v="USD"/>
    <n v="1465333560"/>
    <n v="1462743308"/>
    <b v="0"/>
    <n v="0"/>
    <b v="0"/>
    <s v="food/restaurants"/>
    <n v="0"/>
    <s v=""/>
    <x v="7"/>
    <x v="34"/>
  </r>
  <r>
    <n v="2504"/>
    <s v="Halal Restaurant and Internet Cafe"/>
    <s v="Halal Restaurant and Internet Cafe 20 percent of profits will go to building masjids."/>
    <n v="35000"/>
    <n v="0"/>
    <x v="1"/>
    <x v="0"/>
    <s v="USD"/>
    <n v="1416014534"/>
    <n v="1413418934"/>
    <b v="0"/>
    <n v="0"/>
    <b v="0"/>
    <s v="food/restaurants"/>
    <n v="0"/>
    <s v=""/>
    <x v="7"/>
    <x v="34"/>
  </r>
  <r>
    <n v="2505"/>
    <s v="PASTATUTION"/>
    <s v="PASTATUTION- The act or practice of engaging in Pasta Making for money.  _x000a__x000a_Help us get the Arcobaleno Pasta Extruder!"/>
    <n v="7000"/>
    <n v="0"/>
    <x v="1"/>
    <x v="0"/>
    <s v="USD"/>
    <n v="1426292416"/>
    <n v="1423704016"/>
    <b v="0"/>
    <n v="0"/>
    <b v="0"/>
    <s v="food/restaurants"/>
    <n v="0"/>
    <s v=""/>
    <x v="7"/>
    <x v="34"/>
  </r>
  <r>
    <n v="2506"/>
    <s v="Bowlz Cafe, Hull"/>
    <s v="Love cereal as much as we do? Then we need your help! We are opening a worldwide cereal cafe, serving the best in imported cereals!"/>
    <n v="5000"/>
    <n v="30"/>
    <x v="1"/>
    <x v="1"/>
    <s v="GBP"/>
    <n v="1443906000"/>
    <n v="1441955269"/>
    <b v="0"/>
    <n v="2"/>
    <b v="0"/>
    <s v="food/restaurants"/>
    <n v="6.0000000000000001E-3"/>
    <n v="15"/>
    <x v="7"/>
    <x v="34"/>
  </r>
  <r>
    <n v="2507"/>
    <s v="Help Cafe Talavera get a New Kitchen!"/>
    <s v="Unique dishes for a unique city!."/>
    <n v="42850"/>
    <n v="0"/>
    <x v="1"/>
    <x v="0"/>
    <s v="USD"/>
    <n v="1431308704"/>
    <n v="1428716704"/>
    <b v="0"/>
    <n v="0"/>
    <b v="0"/>
    <s v="food/restaurants"/>
    <n v="0"/>
    <s v=""/>
    <x v="7"/>
    <x v="34"/>
  </r>
  <r>
    <n v="2508"/>
    <s v="Silver Linning Gourmet Fudge"/>
    <s v="I make Amazing homemade fudge available in 18 flavors. I want to open my own business to be able to let my area eat my incredible fudge"/>
    <n v="20000"/>
    <n v="0"/>
    <x v="1"/>
    <x v="0"/>
    <s v="USD"/>
    <n v="1408056634"/>
    <n v="1405464634"/>
    <b v="0"/>
    <n v="0"/>
    <b v="0"/>
    <s v="food/restaurants"/>
    <n v="0"/>
    <s v=""/>
    <x v="7"/>
    <x v="34"/>
  </r>
  <r>
    <n v="2509"/>
    <s v="&quot;Chuck J. Brubecker&quot;"/>
    <s v="Relax in a new Cheesecake Lounge in London, serving freshly made cheesecakes, all day and all night, along with great coffees and teas."/>
    <n v="95000"/>
    <n v="1000"/>
    <x v="1"/>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1"/>
    <x v="0"/>
    <s v="USD"/>
    <n v="1431647772"/>
    <n v="1426463772"/>
    <b v="0"/>
    <n v="2"/>
    <b v="0"/>
    <s v="food/restaurants"/>
    <n v="1.5E-3"/>
    <n v="37.5"/>
    <x v="7"/>
    <x v="34"/>
  </r>
  <r>
    <n v="2511"/>
    <s v="loluli's"/>
    <s v="Fresh Fast Food. A bbq ramen bar thats healthy, tasty and made to order right in front of your eyes....... From flame to bowl"/>
    <n v="100000"/>
    <n v="0"/>
    <x v="1"/>
    <x v="1"/>
    <s v="GBP"/>
    <n v="1454323413"/>
    <n v="1451731413"/>
    <b v="0"/>
    <n v="0"/>
    <b v="0"/>
    <s v="food/restaurants"/>
    <n v="0"/>
    <s v=""/>
    <x v="7"/>
    <x v="34"/>
  </r>
  <r>
    <n v="2512"/>
    <s v="Somethin' Tasty"/>
    <s v="Somethin' Tasty is a unique coffee, pastry &amp; retail store. We consign from all local sources: pottery, glass &amp; art."/>
    <n v="1150"/>
    <n v="0"/>
    <x v="1"/>
    <x v="0"/>
    <s v="USD"/>
    <n v="1418504561"/>
    <n v="1417208561"/>
    <b v="0"/>
    <n v="0"/>
    <b v="0"/>
    <s v="food/restaurants"/>
    <n v="0"/>
    <s v=""/>
    <x v="7"/>
    <x v="34"/>
  </r>
  <r>
    <n v="2513"/>
    <s v="Yahu Restaurants"/>
    <s v="Wir wollen einen Ort erschaffen an dem man sich wohlfÃ¼hlen kann, ein Ort an dem die Gedanken frei sind und man das Essen genieÃŸen kann."/>
    <n v="180000"/>
    <n v="0"/>
    <x v="1"/>
    <x v="12"/>
    <s v="EUR"/>
    <n v="1488067789"/>
    <n v="1482883789"/>
    <b v="0"/>
    <n v="0"/>
    <b v="0"/>
    <s v="food/restaurants"/>
    <n v="0"/>
    <s v=""/>
    <x v="7"/>
    <x v="34"/>
  </r>
  <r>
    <n v="2514"/>
    <s v="Lunch For Tots"/>
    <s v="My little cafe has been challenged to provide healthy, fun lunches to kids at a Montessori School. Local/organic as much as possible."/>
    <n v="12000"/>
    <n v="210"/>
    <x v="1"/>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1"/>
    <x v="0"/>
    <s v="USD"/>
    <n v="1424635753"/>
    <n v="1422043753"/>
    <b v="0"/>
    <n v="12"/>
    <b v="0"/>
    <s v="food/restaurants"/>
    <n v="0.186"/>
    <n v="77.5"/>
    <x v="7"/>
    <x v="34"/>
  </r>
  <r>
    <n v="2516"/>
    <s v="Morning Glory"/>
    <s v="Hi, everyone my name is Alex, and i want to create not just a cafe spot, but a place that gives everyone a nice warm homey feeling."/>
    <n v="22000"/>
    <n v="0"/>
    <x v="1"/>
    <x v="0"/>
    <s v="USD"/>
    <n v="1417279252"/>
    <n v="1414683652"/>
    <b v="0"/>
    <n v="0"/>
    <b v="0"/>
    <s v="food/restaurants"/>
    <n v="0"/>
    <s v=""/>
    <x v="7"/>
    <x v="34"/>
  </r>
  <r>
    <n v="2517"/>
    <s v="The Canteen"/>
    <s v="KICK START US! Chef-driven dining experience offering a multi-course tasteful and playful menu that hems in familiar seasonal comfort."/>
    <n v="18000"/>
    <n v="1767"/>
    <x v="1"/>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1"/>
    <x v="0"/>
    <s v="USD"/>
    <n v="1415899228"/>
    <n v="1413303628"/>
    <b v="0"/>
    <n v="0"/>
    <b v="0"/>
    <s v="food/restaurants"/>
    <n v="0"/>
    <s v=""/>
    <x v="7"/>
    <x v="34"/>
  </r>
  <r>
    <n v="2519"/>
    <s v="Kelli's Kitchen"/>
    <s v="Better than your mom's, better than Cracker Barrel, only at Kelli's Kitchen (all from scratch)."/>
    <n v="150000"/>
    <n v="65"/>
    <x v="1"/>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1"/>
    <x v="0"/>
    <s v="USD"/>
    <n v="1476559260"/>
    <n v="1472567085"/>
    <b v="0"/>
    <n v="0"/>
    <b v="0"/>
    <s v="food/restaurants"/>
    <n v="0"/>
    <s v=""/>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2"/>
    <x v="5"/>
    <s v="CAD"/>
    <n v="1444740089"/>
    <n v="1442148089"/>
    <b v="0"/>
    <n v="0"/>
    <b v="0"/>
    <s v="food/food trucks"/>
    <n v="0"/>
    <s v=""/>
    <x v="7"/>
    <x v="19"/>
  </r>
  <r>
    <n v="2562"/>
    <s v="Jamaican food truck in Munich in the making! (Canceled)"/>
    <s v="Hail up - Wah gwaan ?_x000a_We are creating a foodtruck that will serve typical, traditional Jamaican jerk chicken/pork and more!"/>
    <n v="10000"/>
    <n v="75"/>
    <x v="2"/>
    <x v="12"/>
    <s v="EUR"/>
    <n v="1476189339"/>
    <n v="1471005339"/>
    <b v="0"/>
    <n v="3"/>
    <b v="0"/>
    <s v="food/food trucks"/>
    <n v="7.4999999999999997E-3"/>
    <n v="25"/>
    <x v="7"/>
    <x v="19"/>
  </r>
  <r>
    <n v="2563"/>
    <s v="Phoenix Pearl Boba Tea Truck (Canceled)"/>
    <s v="Michigan based bubble tea and specialty ice cream food truck"/>
    <n v="20000"/>
    <n v="0"/>
    <x v="2"/>
    <x v="0"/>
    <s v="USD"/>
    <n v="1438226451"/>
    <n v="1433042451"/>
    <b v="0"/>
    <n v="0"/>
    <b v="0"/>
    <s v="food/food trucks"/>
    <n v="0"/>
    <s v=""/>
    <x v="7"/>
    <x v="19"/>
  </r>
  <r>
    <n v="2564"/>
    <s v="Seaside Eddy's - Wheels on the Ground! (Canceled)"/>
    <s v="We want to bring the wonderful flavors of the Jersey Shore, my home, to my new home in Winnipeg, the center of Canada."/>
    <n v="40000"/>
    <n v="0"/>
    <x v="2"/>
    <x v="5"/>
    <s v="CAD"/>
    <n v="1406854699"/>
    <n v="1404262699"/>
    <b v="0"/>
    <n v="0"/>
    <b v="0"/>
    <s v="food/food trucks"/>
    <n v="0"/>
    <s v=""/>
    <x v="7"/>
    <x v="19"/>
  </r>
  <r>
    <n v="2565"/>
    <s v="The Sketchy Pelican (Canceled)"/>
    <s v="The Sketchy Pelican. Is my vision to bring raw, honest, soulful, creative, thoght provoking cuisine to food truck form"/>
    <n v="10000"/>
    <n v="100"/>
    <x v="2"/>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2"/>
    <x v="0"/>
    <s v="USD"/>
    <n v="1408663948"/>
    <n v="1406071948"/>
    <b v="0"/>
    <n v="0"/>
    <b v="0"/>
    <s v="food/food trucks"/>
    <n v="0"/>
    <s v=""/>
    <x v="7"/>
    <x v="19"/>
  </r>
  <r>
    <n v="2567"/>
    <s v="Burgers and Babes Food Truck (Canceled)"/>
    <s v="You're leaving a Bar/Nightclub what else would you want more than to have a Juicy Burger and to see Beautiful Girls making it."/>
    <n v="45000"/>
    <n v="120"/>
    <x v="2"/>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2"/>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2"/>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2"/>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2"/>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2"/>
    <x v="0"/>
    <s v="USD"/>
    <n v="1428893517"/>
    <n v="1426301517"/>
    <b v="0"/>
    <n v="0"/>
    <b v="0"/>
    <s v="food/food trucks"/>
    <n v="0"/>
    <s v=""/>
    <x v="7"/>
    <x v="19"/>
  </r>
  <r>
    <n v="2573"/>
    <s v="Southern Flair Pork-Ka-Bobs (Canceled)"/>
    <s v="I have perfected my porkkabob recipe.I'm ready to start my own business!I need funds for the bbq pit and trailer and start up supplies."/>
    <n v="8000"/>
    <n v="0"/>
    <x v="2"/>
    <x v="0"/>
    <s v="USD"/>
    <n v="1408803149"/>
    <n v="1404915149"/>
    <b v="0"/>
    <n v="0"/>
    <b v="0"/>
    <s v="food/food trucks"/>
    <n v="0"/>
    <s v=""/>
    <x v="7"/>
    <x v="19"/>
  </r>
  <r>
    <n v="2574"/>
    <s v="Da Pickney Dem Jamaican Jerk (Canceled)"/>
    <s v="The Best Jamaican Jerk outside of Kingston! The name means &quot;for the children&quot;, my children, the reasons why I cook and why I live!"/>
    <n v="10000"/>
    <n v="0"/>
    <x v="2"/>
    <x v="0"/>
    <s v="USD"/>
    <n v="1463600945"/>
    <n v="1461786545"/>
    <b v="0"/>
    <n v="0"/>
    <b v="0"/>
    <s v="food/food trucks"/>
    <n v="0"/>
    <s v=""/>
    <x v="7"/>
    <x v="19"/>
  </r>
  <r>
    <n v="2575"/>
    <s v="Vdub dogs (Canceled)"/>
    <s v="Hello everyone, Iv'e decided to put my love for old Volkswagen buses and my love for cooking together! Support vdub dogs hot dog bus!"/>
    <n v="85000"/>
    <n v="0"/>
    <x v="2"/>
    <x v="0"/>
    <s v="USD"/>
    <n v="1421030194"/>
    <n v="1418438194"/>
    <b v="0"/>
    <n v="0"/>
    <b v="0"/>
    <s v="food/food trucks"/>
    <n v="0"/>
    <s v=""/>
    <x v="7"/>
    <x v="19"/>
  </r>
  <r>
    <n v="2576"/>
    <s v="2 Go Fast Food (Canceled)"/>
    <s v="A New Twist with an American and Philippine fast food Mobile Trailer."/>
    <n v="10000"/>
    <n v="0"/>
    <x v="2"/>
    <x v="0"/>
    <s v="USD"/>
    <n v="1428707647"/>
    <n v="1424823247"/>
    <b v="0"/>
    <n v="0"/>
    <b v="0"/>
    <s v="food/food trucks"/>
    <n v="0"/>
    <s v=""/>
    <x v="7"/>
    <x v="19"/>
  </r>
  <r>
    <n v="2577"/>
    <s v="Fruity Cakes (Canceled)"/>
    <s v="This is not your average cake, it's fruit with yogurt fruit dip icing and fruit toppings! Great for events, parties, weddings and more!"/>
    <n v="15000"/>
    <n v="0"/>
    <x v="2"/>
    <x v="0"/>
    <s v="USD"/>
    <n v="1407181297"/>
    <n v="1405021297"/>
    <b v="0"/>
    <n v="0"/>
    <b v="0"/>
    <s v="food/food trucks"/>
    <n v="0"/>
    <s v=""/>
    <x v="7"/>
    <x v="19"/>
  </r>
  <r>
    <n v="2578"/>
    <s v="Madhuri Kitchen | Power Bowls &amp; Juices (Canceled)"/>
    <s v="Madhuri means &quot;inner beauty, inner sweetness&quot;. At Madhuri Kitchen, we're bringing the spiritual practice of food to festivals &amp; events."/>
    <n v="6000"/>
    <n v="0"/>
    <x v="2"/>
    <x v="0"/>
    <s v="USD"/>
    <n v="1444410000"/>
    <n v="1440203579"/>
    <b v="0"/>
    <n v="0"/>
    <b v="0"/>
    <s v="food/food trucks"/>
    <n v="0"/>
    <s v=""/>
    <x v="7"/>
    <x v="19"/>
  </r>
  <r>
    <n v="2579"/>
    <s v="Liz's Bakery &amp; Barista on the Go.. (Canceled)"/>
    <s v="For those who know me, I love to bake &amp; I'm pretty good at it. My dream is to own a food truck that is a bakery &amp; Coffee shop."/>
    <n v="200000"/>
    <n v="277"/>
    <x v="2"/>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2"/>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1"/>
    <x v="0"/>
    <s v="USD"/>
    <n v="1447689898"/>
    <n v="1445094298"/>
    <b v="0"/>
    <n v="11"/>
    <b v="0"/>
    <s v="food/food trucks"/>
    <n v="0.106"/>
    <n v="48.18181818181818"/>
    <x v="7"/>
    <x v="19"/>
  </r>
  <r>
    <n v="2582"/>
    <s v="Drunken Wings"/>
    <s v="The place where chicken meets liquor for the first time!"/>
    <n v="90000"/>
    <n v="1"/>
    <x v="1"/>
    <x v="0"/>
    <s v="USD"/>
    <n v="1477784634"/>
    <n v="1475192634"/>
    <b v="0"/>
    <n v="1"/>
    <b v="0"/>
    <s v="food/food trucks"/>
    <n v="1.1111111111111112E-5"/>
    <n v="1"/>
    <x v="7"/>
    <x v="19"/>
  </r>
  <r>
    <n v="2583"/>
    <s v="Crazy Daisy Food Truck"/>
    <s v="Crazy Daisy will become the newest member of the food truck distributors in Kansas City, Missouri."/>
    <n v="1000"/>
    <n v="5"/>
    <x v="1"/>
    <x v="0"/>
    <s v="USD"/>
    <n v="1426526880"/>
    <n v="1421346480"/>
    <b v="0"/>
    <n v="5"/>
    <b v="0"/>
    <s v="food/food trucks"/>
    <n v="5.0000000000000001E-3"/>
    <n v="1"/>
    <x v="7"/>
    <x v="19"/>
  </r>
  <r>
    <n v="2584"/>
    <s v="Culinary Arts Food Truck Style"/>
    <s v="Bringing quality food to the masses using local premium ingredients, but at a food truck price!"/>
    <n v="10000"/>
    <n v="0"/>
    <x v="1"/>
    <x v="0"/>
    <s v="USD"/>
    <n v="1434341369"/>
    <n v="1431749369"/>
    <b v="0"/>
    <n v="0"/>
    <b v="0"/>
    <s v="food/food trucks"/>
    <n v="0"/>
    <s v=""/>
    <x v="7"/>
    <x v="19"/>
  </r>
  <r>
    <n v="2585"/>
    <s v="Evie's Eats and Natural Treats Food Truck"/>
    <s v="Evie's Eats uses local ingredients to create sweet treats, healthy snacks and on the go meals, all with the family budget in mind!"/>
    <n v="30000"/>
    <n v="50"/>
    <x v="1"/>
    <x v="0"/>
    <s v="USD"/>
    <n v="1404601632"/>
    <n v="1402009632"/>
    <b v="0"/>
    <n v="1"/>
    <b v="0"/>
    <s v="food/food trucks"/>
    <n v="1.6666666666666668E-3"/>
    <n v="50"/>
    <x v="7"/>
    <x v="19"/>
  </r>
  <r>
    <n v="2586"/>
    <s v="Inspire Healthy Eating"/>
    <s v="I would like to bring fresh salad and food to the streets of London at a reasonable price."/>
    <n v="3000"/>
    <n v="5"/>
    <x v="1"/>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1"/>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1"/>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1"/>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1"/>
    <x v="2"/>
    <s v="AUD"/>
    <n v="1453817297"/>
    <n v="1453212497"/>
    <b v="0"/>
    <n v="0"/>
    <b v="0"/>
    <s v="food/food trucks"/>
    <n v="0"/>
    <s v=""/>
    <x v="7"/>
    <x v="19"/>
  </r>
  <r>
    <n v="2591"/>
    <s v="patent pending"/>
    <s v="Hi everyone I am a 26 year old single mom trying to start her own food business! I need to first afford the patent to reveal more!"/>
    <n v="1500"/>
    <n v="26"/>
    <x v="1"/>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1"/>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1"/>
    <x v="0"/>
    <s v="USD"/>
    <n v="1429993026"/>
    <n v="1427401026"/>
    <b v="0"/>
    <n v="0"/>
    <b v="0"/>
    <s v="food/food trucks"/>
    <n v="0"/>
    <s v=""/>
    <x v="7"/>
    <x v="19"/>
  </r>
  <r>
    <n v="2594"/>
    <s v="The Shirley Delicious Treats Food Truck Project"/>
    <s v="New, small home business, looking to take some Granny's old recipes along with some of my own creations to the streets!"/>
    <n v="80000"/>
    <n v="1"/>
    <x v="1"/>
    <x v="0"/>
    <s v="USD"/>
    <n v="1407453228"/>
    <n v="1404861228"/>
    <b v="0"/>
    <n v="1"/>
    <b v="0"/>
    <s v="food/food trucks"/>
    <n v="1.2500000000000001E-5"/>
    <n v="1"/>
    <x v="7"/>
    <x v="19"/>
  </r>
  <r>
    <n v="2595"/>
    <s v="Food Truck for Little Fox Bakery"/>
    <s v="Looking to put the best baked goods in Bowling Green on wheels"/>
    <n v="15000"/>
    <n v="1825"/>
    <x v="1"/>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1"/>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1"/>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1"/>
    <x v="0"/>
    <s v="USD"/>
    <n v="1443039001"/>
    <n v="1440447001"/>
    <b v="0"/>
    <n v="14"/>
    <b v="0"/>
    <s v="food/food trucks"/>
    <n v="0.39"/>
    <n v="83.571428571428569"/>
    <x v="7"/>
    <x v="19"/>
  </r>
  <r>
    <n v="2599"/>
    <s v="Empty Ramekins Catering Group"/>
    <s v="The Empty Ramekins Catering Group is looking for your help to start up in Miami Florida!!!!"/>
    <n v="9041"/>
    <n v="90"/>
    <x v="1"/>
    <x v="0"/>
    <s v="USD"/>
    <n v="1407089147"/>
    <n v="1403201147"/>
    <b v="0"/>
    <n v="5"/>
    <b v="0"/>
    <s v="food/food trucks"/>
    <n v="9.9546510341776348E-3"/>
    <n v="18"/>
    <x v="7"/>
    <x v="19"/>
  </r>
  <r>
    <n v="2600"/>
    <s v="Help Buttz Return From the Ashes"/>
    <s v="On Sunday November 8, 2015 our food truck burned to the ground. Please help us get rebuilt."/>
    <n v="50000"/>
    <n v="3466"/>
    <x v="1"/>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1"/>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1"/>
    <x v="12"/>
    <s v="EUR"/>
    <n v="1468565820"/>
    <n v="1465970108"/>
    <b v="0"/>
    <n v="0"/>
    <b v="0"/>
    <s v="technology/space exploration"/>
    <n v="0"/>
    <s v=""/>
    <x v="2"/>
    <x v="36"/>
  </r>
  <r>
    <n v="2643"/>
    <s v="Project Blue: A Space Telescope to Find Another Earth (Canceled)"/>
    <s v="A mission to build and launch a telescope to observe and photograph Earth-like planets around our nearest star system, Alpha Centauri."/>
    <n v="1000000"/>
    <n v="335597.31"/>
    <x v="2"/>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2"/>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2"/>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2"/>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2"/>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2"/>
    <x v="0"/>
    <s v="USD"/>
    <n v="1457543360"/>
    <n v="1454951360"/>
    <b v="0"/>
    <n v="6"/>
    <b v="0"/>
    <s v="technology/space exploration"/>
    <n v="8.8333333333333337E-3"/>
    <n v="17.666666666666668"/>
    <x v="2"/>
    <x v="36"/>
  </r>
  <r>
    <n v="2649"/>
    <s v="The Mission - Please Check Back Soon (Canceled)"/>
    <s v="They have launched a Kickstarter."/>
    <n v="125000"/>
    <n v="124"/>
    <x v="2"/>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2"/>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2"/>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2"/>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2"/>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2"/>
    <x v="0"/>
    <s v="USD"/>
    <n v="1429622726"/>
    <n v="1424442326"/>
    <b v="0"/>
    <n v="6"/>
    <b v="0"/>
    <s v="technology/space exploration"/>
    <n v="5.1000000000000004E-4"/>
    <n v="8.5"/>
    <x v="2"/>
    <x v="36"/>
  </r>
  <r>
    <n v="2655"/>
    <s v="Balloons (Canceled)"/>
    <s v="Thank you for your support!"/>
    <n v="15000"/>
    <n v="3155"/>
    <x v="2"/>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2"/>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2"/>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2"/>
    <x v="0"/>
    <s v="USD"/>
    <n v="1469913194"/>
    <n v="1467321194"/>
    <b v="0"/>
    <n v="4"/>
    <b v="0"/>
    <s v="technology/space exploration"/>
    <n v="9.2857142857142856E-4"/>
    <n v="22.75"/>
    <x v="2"/>
    <x v="36"/>
  </r>
  <r>
    <n v="2659"/>
    <s v="test (Canceled)"/>
    <s v="test"/>
    <n v="49000"/>
    <n v="1333"/>
    <x v="2"/>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2"/>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1"/>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1"/>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1"/>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1"/>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1"/>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1"/>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1"/>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1"/>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1"/>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1"/>
    <x v="0"/>
    <s v="USD"/>
    <n v="1425081694"/>
    <n v="1422489694"/>
    <b v="0"/>
    <n v="3"/>
    <b v="0"/>
    <s v="technology/makerspaces"/>
    <n v="3.3E-3"/>
    <n v="44"/>
    <x v="2"/>
    <x v="37"/>
  </r>
  <r>
    <n v="2680"/>
    <s v="iHeart Pillow"/>
    <s v="iHeartPillow, Connecting loved ones"/>
    <n v="32000"/>
    <n v="276"/>
    <x v="1"/>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1"/>
    <x v="0"/>
    <s v="USD"/>
    <n v="1405027750"/>
    <n v="1402867750"/>
    <b v="0"/>
    <n v="2"/>
    <b v="0"/>
    <s v="food/food trucks"/>
    <n v="6.875E-3"/>
    <n v="27.5"/>
    <x v="7"/>
    <x v="19"/>
  </r>
  <r>
    <n v="2682"/>
    <s v="Toastie's Gourmet Toast"/>
    <s v="Gourmet Toast is the culinary combination, neigh, perfection of America's most under-utilized snack: Toast."/>
    <n v="6000"/>
    <n v="1698"/>
    <x v="1"/>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1"/>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1"/>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1"/>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1"/>
    <x v="0"/>
    <s v="USD"/>
    <n v="1412119423"/>
    <n v="1410391423"/>
    <b v="0"/>
    <n v="0"/>
    <b v="0"/>
    <s v="food/food trucks"/>
    <n v="0"/>
    <s v=""/>
    <x v="7"/>
    <x v="19"/>
  </r>
  <r>
    <n v="2687"/>
    <s v="Munch Wagon"/>
    <s v="Your American Pizzas, Wings, Stuffed Gouda Burger, Sweet &amp; Russet Potato Fries served on a food Truck!!"/>
    <n v="15000"/>
    <n v="0"/>
    <x v="1"/>
    <x v="0"/>
    <s v="USD"/>
    <n v="1435591318"/>
    <n v="1432999318"/>
    <b v="0"/>
    <n v="0"/>
    <b v="0"/>
    <s v="food/food trucks"/>
    <n v="0"/>
    <s v=""/>
    <x v="7"/>
    <x v="19"/>
  </r>
  <r>
    <n v="2688"/>
    <s v="Mac N Cheez Food Truck"/>
    <s v="The amazing gourmet Mac N Cheez Food Truck Campaigne!"/>
    <n v="50000"/>
    <n v="74"/>
    <x v="1"/>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1"/>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1"/>
    <x v="0"/>
    <s v="USD"/>
    <n v="1433298676"/>
    <n v="1429410676"/>
    <b v="0"/>
    <n v="118"/>
    <b v="0"/>
    <s v="food/food trucks"/>
    <n v="0.107325"/>
    <n v="72.762711864406782"/>
    <x v="7"/>
    <x v="19"/>
  </r>
  <r>
    <n v="2691"/>
    <s v="Cook"/>
    <s v="A Great New local Food Truck serving up ethnic fusion inspired eats in Ottawa."/>
    <n v="65000"/>
    <n v="35"/>
    <x v="1"/>
    <x v="5"/>
    <s v="CAD"/>
    <n v="1431278557"/>
    <n v="1427390557"/>
    <b v="0"/>
    <n v="2"/>
    <b v="0"/>
    <s v="food/food trucks"/>
    <n v="5.3846153846153844E-4"/>
    <n v="17.5"/>
    <x v="7"/>
    <x v="19"/>
  </r>
  <r>
    <n v="2692"/>
    <s v="&quot;Sami j's Food Truck&quot;"/>
    <s v="Our food truck will bring you -_x000a_                       Fast, Fresh, Food -_x000a_                            Throughout the Omaha area"/>
    <n v="3500"/>
    <n v="25"/>
    <x v="1"/>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1"/>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1"/>
    <x v="0"/>
    <s v="USD"/>
    <n v="1411701739"/>
    <n v="1409109739"/>
    <b v="0"/>
    <n v="1"/>
    <b v="0"/>
    <s v="food/food trucks"/>
    <n v="3.3333333333333335E-5"/>
    <n v="1"/>
    <x v="7"/>
    <x v="19"/>
  </r>
  <r>
    <n v="2695"/>
    <s v="Fat daddy mac food truck"/>
    <s v="I am creating food magic on the go! Amazing food isn't just for sitdown restaraunts anymore!"/>
    <n v="15000"/>
    <n v="71"/>
    <x v="1"/>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1"/>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1"/>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1"/>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1"/>
    <x v="5"/>
    <s v="CAD"/>
    <n v="1407533463"/>
    <n v="1404941463"/>
    <b v="0"/>
    <n v="0"/>
    <b v="0"/>
    <s v="food/food trucks"/>
    <n v="0"/>
    <s v=""/>
    <x v="7"/>
    <x v="19"/>
  </r>
  <r>
    <n v="2700"/>
    <s v="Holly's Hot Stuff"/>
    <s v="I currently own and operate a hot dog cart. I am hoping to purchase a used food truck so I can do business year round!"/>
    <n v="9999"/>
    <n v="70"/>
    <x v="1"/>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1"/>
    <x v="0"/>
    <s v="USD"/>
    <n v="1413770820"/>
    <n v="1412005602"/>
    <b v="0"/>
    <n v="4"/>
    <b v="0"/>
    <s v="publishing/children's books"/>
    <n v="4.3750000000000004E-3"/>
    <n v="8.75"/>
    <x v="3"/>
    <x v="39"/>
  </r>
  <r>
    <n v="2742"/>
    <s v="What a Zoo!"/>
    <s v="The pachyderms at the Denver Zoo are moving. Follow along on the convoluted journey to their new home."/>
    <n v="2500"/>
    <n v="731"/>
    <x v="1"/>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1"/>
    <x v="0"/>
    <s v="USD"/>
    <n v="1476863607"/>
    <n v="1474271607"/>
    <b v="0"/>
    <n v="0"/>
    <b v="0"/>
    <s v="publishing/children's books"/>
    <n v="0"/>
    <s v=""/>
    <x v="3"/>
    <x v="39"/>
  </r>
  <r>
    <n v="2744"/>
    <s v="Honey Bees Children's Book: How to Save Our Food"/>
    <s v="A fun &amp; exciting story to educate kids and their parents about the importance of honeybees &amp; the easy &amp; fun ways we can help the world."/>
    <n v="16000"/>
    <n v="835"/>
    <x v="1"/>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1"/>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1"/>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1"/>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1"/>
    <x v="0"/>
    <s v="USD"/>
    <n v="1472835802"/>
    <n v="1470243802"/>
    <b v="0"/>
    <n v="4"/>
    <b v="0"/>
    <s v="publishing/children's books"/>
    <n v="1.06E-2"/>
    <n v="13.25"/>
    <x v="3"/>
    <x v="39"/>
  </r>
  <r>
    <n v="2749"/>
    <s v="A Tree is a Tree, no matter what you see.  CHILDREN'S BOOK"/>
    <s v="Self-publishing my children's book."/>
    <n v="10000"/>
    <n v="110"/>
    <x v="1"/>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1"/>
    <x v="0"/>
    <s v="USD"/>
    <n v="1341086400"/>
    <n v="1340055345"/>
    <b v="0"/>
    <n v="0"/>
    <b v="0"/>
    <s v="publishing/children's books"/>
    <n v="0"/>
    <s v=""/>
    <x v="3"/>
    <x v="39"/>
  </r>
  <r>
    <n v="2751"/>
    <s v="&quot;DADDY WHAT'S A DIVORCE?&quot; CHILDREN&quot;S BOOK"/>
    <s v="&quot;Daddy what's a divorce?&quot; A child gains insight and wisdom to the miracles of GOD and helps a family reunite; in &quot; GRACE SAVES THE DAY&quot;"/>
    <n v="3274"/>
    <n v="0"/>
    <x v="1"/>
    <x v="0"/>
    <s v="USD"/>
    <n v="1403039842"/>
    <n v="1397855842"/>
    <b v="0"/>
    <n v="0"/>
    <b v="0"/>
    <s v="publishing/children's books"/>
    <n v="0"/>
    <s v=""/>
    <x v="3"/>
    <x v="39"/>
  </r>
  <r>
    <n v="2752"/>
    <s v="An Ordinary Toad's Extraordinary Night!"/>
    <s v="Andrew wonders if his life would be more exciting if he'd been hatched a frog. Shiny and green just seems more exciting to him. Until.."/>
    <n v="4800"/>
    <n v="550"/>
    <x v="1"/>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1"/>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1"/>
    <x v="0"/>
    <s v="USD"/>
    <n v="1410448551"/>
    <n v="1407856551"/>
    <b v="0"/>
    <n v="0"/>
    <b v="0"/>
    <s v="publishing/children's books"/>
    <n v="0"/>
    <s v=""/>
    <x v="3"/>
    <x v="39"/>
  </r>
  <r>
    <n v="2755"/>
    <s v="Children's book app: &quot;The story of Setanta&quot;"/>
    <s v="Colourful and imaginative book app for children, will be relished especially by those with Irish roots."/>
    <n v="500"/>
    <n v="260"/>
    <x v="1"/>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1"/>
    <x v="0"/>
    <s v="USD"/>
    <n v="1389476201"/>
    <n v="1386884201"/>
    <b v="0"/>
    <n v="33"/>
    <b v="0"/>
    <s v="publishing/children's books"/>
    <n v="0.1048"/>
    <n v="31.757575757575758"/>
    <x v="3"/>
    <x v="39"/>
  </r>
  <r>
    <n v="2757"/>
    <s v="C is for Crooked"/>
    <s v="A children's letter book that Lampoons Hillary Clinton"/>
    <n v="1500"/>
    <n v="10"/>
    <x v="1"/>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1"/>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1"/>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1"/>
    <x v="1"/>
    <s v="GBP"/>
    <n v="1371726258"/>
    <n v="1369134258"/>
    <b v="0"/>
    <n v="0"/>
    <b v="0"/>
    <s v="publishing/children's books"/>
    <n v="0"/>
    <s v=""/>
    <x v="3"/>
    <x v="39"/>
  </r>
  <r>
    <n v="2761"/>
    <s v="Learn U.S. Geography: Dreaming my way across The U.S."/>
    <s v="Help me give away 500 copies of my picture book so more kids will know US geography!"/>
    <n v="5000"/>
    <n v="36"/>
    <x v="1"/>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1"/>
    <x v="0"/>
    <s v="USD"/>
    <n v="1332114795"/>
    <n v="1326934395"/>
    <b v="0"/>
    <n v="1"/>
    <b v="0"/>
    <s v="publishing/children's books"/>
    <n v="7.6923076923076927E-3"/>
    <n v="25"/>
    <x v="3"/>
    <x v="39"/>
  </r>
  <r>
    <n v="2763"/>
    <s v="My Christmas Star"/>
    <s v="How Santa finds childrens homes without getting lost by following certain stars."/>
    <n v="39400"/>
    <n v="90"/>
    <x v="1"/>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1"/>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1"/>
    <x v="0"/>
    <s v="USD"/>
    <n v="1351432428"/>
    <n v="1350050028"/>
    <b v="0"/>
    <n v="0"/>
    <b v="0"/>
    <s v="publishing/children's books"/>
    <n v="0"/>
    <s v=""/>
    <x v="3"/>
    <x v="39"/>
  </r>
  <r>
    <n v="2766"/>
    <s v="Jambie"/>
    <s v="Jambie is a children's book geared towards kids ages 4-9 years of age. This book teaches young children about making wise decisions."/>
    <n v="5000"/>
    <n v="100"/>
    <x v="1"/>
    <x v="0"/>
    <s v="USD"/>
    <n v="1313078518"/>
    <n v="1310486518"/>
    <b v="0"/>
    <n v="4"/>
    <b v="0"/>
    <s v="publishing/children's books"/>
    <n v="0.02"/>
    <n v="25"/>
    <x v="3"/>
    <x v="39"/>
  </r>
  <r>
    <n v="2767"/>
    <s v="the Giant Turnip"/>
    <s v="An animated bedtime story with Dedka, Babka and the rest of the family working together on a BIG problem"/>
    <n v="4000"/>
    <n v="34"/>
    <x v="1"/>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1"/>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1"/>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1"/>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1"/>
    <x v="0"/>
    <s v="USD"/>
    <n v="1359738000"/>
    <n v="1355489140"/>
    <b v="0"/>
    <n v="0"/>
    <b v="0"/>
    <s v="publishing/children's books"/>
    <n v="0"/>
    <s v=""/>
    <x v="3"/>
    <x v="39"/>
  </r>
  <r>
    <n v="2772"/>
    <s v="Why Won't This Kid Go To Sleep?!? Goodnight, Kaiden!"/>
    <s v="See the little boy in the photo? Doesn't he look angelic? Wouldn't you like to read his story? Take a look at this......."/>
    <n v="8000"/>
    <n v="0"/>
    <x v="1"/>
    <x v="0"/>
    <s v="USD"/>
    <n v="1381006294"/>
    <n v="1379710294"/>
    <b v="0"/>
    <n v="0"/>
    <b v="0"/>
    <s v="publishing/children's books"/>
    <n v="0"/>
    <s v=""/>
    <x v="3"/>
    <x v="39"/>
  </r>
  <r>
    <n v="2773"/>
    <s v="The Boat That Couldn't Float"/>
    <s v="Parents know the pain of rereading bad bedtime stories. I want to write stories that all ages will enjoy"/>
    <n v="530"/>
    <n v="1"/>
    <x v="1"/>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1"/>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1"/>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1"/>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1"/>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1"/>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1"/>
    <x v="0"/>
    <s v="USD"/>
    <n v="1448204621"/>
    <n v="1445609021"/>
    <b v="0"/>
    <n v="1"/>
    <b v="0"/>
    <s v="publishing/children's books"/>
    <n v="2.12E-2"/>
    <n v="53"/>
    <x v="3"/>
    <x v="39"/>
  </r>
  <r>
    <n v="2780"/>
    <s v="Travel with baby"/>
    <s v="Turn the World with my kids, and then write a book with the advice for traveling with baby"/>
    <n v="100000"/>
    <n v="0"/>
    <x v="1"/>
    <x v="13"/>
    <s v="EUR"/>
    <n v="1489142688"/>
    <n v="1486550688"/>
    <b v="0"/>
    <n v="0"/>
    <b v="0"/>
    <s v="publishing/children's books"/>
    <n v="0"/>
    <s v=""/>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1"/>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1"/>
    <x v="1"/>
    <s v="GBP"/>
    <n v="1403348400"/>
    <n v="1401058295"/>
    <b v="0"/>
    <n v="0"/>
    <b v="0"/>
    <s v="theater/plays"/>
    <n v="0"/>
    <s v=""/>
    <x v="1"/>
    <x v="6"/>
  </r>
  <r>
    <n v="2843"/>
    <s v="Summer Adaptation of Fallen Angels"/>
    <s v="We're high school students directing a film adaptation of the play, Fallen Angels, written by NoÃ«l Coward and set in the 1920's."/>
    <n v="1200"/>
    <n v="0"/>
    <x v="1"/>
    <x v="0"/>
    <s v="USD"/>
    <n v="1465790400"/>
    <n v="1462210950"/>
    <b v="0"/>
    <n v="0"/>
    <b v="0"/>
    <s v="theater/plays"/>
    <n v="0"/>
    <s v=""/>
    <x v="1"/>
    <x v="6"/>
  </r>
  <r>
    <n v="2844"/>
    <s v="KabarettstÃ¼ck &quot;Dicht in da Nochtschicht&quot;"/>
    <s v="Zwei ausgebildete Schauspieler, ein Musiker - gemeinsam bringt man ein waschechtes KabarettstÃ¼ck auf die BÃ¼hne."/>
    <n v="550"/>
    <n v="30"/>
    <x v="1"/>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1"/>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1"/>
    <x v="0"/>
    <s v="USD"/>
    <n v="1432917394"/>
    <n v="1429029394"/>
    <b v="0"/>
    <n v="0"/>
    <b v="0"/>
    <s v="theater/plays"/>
    <n v="0"/>
    <s v=""/>
    <x v="1"/>
    <x v="6"/>
  </r>
  <r>
    <n v="2847"/>
    <s v="COLOR ME"/>
    <s v="Dark secrets come to light when Mariah meets Stella. They find a way to face the south's largest elephant in the room: RACISM."/>
    <n v="2000"/>
    <n v="0"/>
    <x v="1"/>
    <x v="0"/>
    <s v="USD"/>
    <n v="1464031265"/>
    <n v="1458847265"/>
    <b v="0"/>
    <n v="0"/>
    <b v="0"/>
    <s v="theater/plays"/>
    <n v="0"/>
    <s v=""/>
    <x v="1"/>
    <x v="6"/>
  </r>
  <r>
    <n v="2848"/>
    <s v="Hurricane Katrina 10th Anniversary: Brothers from the Bottom"/>
    <s v="Wendell Pierce stars in Brothers from the Bottom by Jackie Alexander to mark Hurricane Katrinaâ€™s 10th Anniversary. June 2015 in NoLA."/>
    <n v="35000"/>
    <n v="70"/>
    <x v="1"/>
    <x v="0"/>
    <s v="USD"/>
    <n v="1432913659"/>
    <n v="1430321659"/>
    <b v="0"/>
    <n v="3"/>
    <b v="0"/>
    <s v="theater/plays"/>
    <n v="2E-3"/>
    <n v="23.333333333333332"/>
    <x v="1"/>
    <x v="6"/>
  </r>
  <r>
    <n v="2849"/>
    <s v="100, Acre Wood"/>
    <s v="NonSens!cal tackles the struggles of four people with mental health issues/disorders inspired by A.A Milne's Winnie the Pooh"/>
    <n v="500"/>
    <n v="5"/>
    <x v="1"/>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1"/>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1"/>
    <x v="17"/>
    <s v="EUR"/>
    <n v="1454109420"/>
    <n v="1453334629"/>
    <b v="0"/>
    <n v="0"/>
    <b v="0"/>
    <s v="theater/plays"/>
    <n v="0"/>
    <s v=""/>
    <x v="1"/>
    <x v="6"/>
  </r>
  <r>
    <n v="2852"/>
    <s v="Freedom Train"/>
    <s v="Just one time back to the past on the Freedom Train will open your eyes and your lives will never ever be the same!"/>
    <n v="5000"/>
    <n v="95"/>
    <x v="1"/>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1"/>
    <x v="5"/>
    <s v="CAD"/>
    <n v="1410669297"/>
    <n v="1405485297"/>
    <b v="0"/>
    <n v="0"/>
    <b v="0"/>
    <s v="theater/plays"/>
    <n v="0"/>
    <s v=""/>
    <x v="1"/>
    <x v="6"/>
  </r>
  <r>
    <n v="2854"/>
    <s v="Ultimate Political Selfie!"/>
    <s v="Almost Random Theatre's play about a candidate - with no policies - who is seeking election in May 2015"/>
    <n v="1000"/>
    <n v="417"/>
    <x v="1"/>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1"/>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1"/>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1"/>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1"/>
    <x v="9"/>
    <s v="EUR"/>
    <n v="1417778880"/>
    <n v="1415711095"/>
    <b v="0"/>
    <n v="0"/>
    <b v="0"/>
    <s v="theater/plays"/>
    <n v="0"/>
    <s v=""/>
    <x v="1"/>
    <x v="6"/>
  </r>
  <r>
    <n v="2859"/>
    <s v="Grover Theatre Company (GTC)"/>
    <s v="A theatre company that will create works to inspire young people and get everyone involved."/>
    <n v="2000"/>
    <n v="35"/>
    <x v="1"/>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1"/>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1"/>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1"/>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1"/>
    <x v="0"/>
    <s v="USD"/>
    <n v="1410279123"/>
    <n v="1405095123"/>
    <b v="0"/>
    <n v="1"/>
    <b v="0"/>
    <s v="theater/plays"/>
    <n v="4.0000000000000002E-4"/>
    <n v="20"/>
    <x v="1"/>
    <x v="6"/>
  </r>
  <r>
    <n v="2864"/>
    <s v="'Haunting Julia' by Alan Ayckbourn"/>
    <s v="Accessible, original theatre for all!"/>
    <n v="2500"/>
    <n v="40"/>
    <x v="1"/>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1"/>
    <x v="0"/>
    <s v="USD"/>
    <n v="1420512259"/>
    <n v="1415328259"/>
    <b v="0"/>
    <n v="0"/>
    <b v="0"/>
    <s v="theater/plays"/>
    <n v="0"/>
    <s v=""/>
    <x v="1"/>
    <x v="6"/>
  </r>
  <r>
    <n v="2866"/>
    <s v="Church Folk Can Be Dangerous People"/>
    <s v="The reality is dark, sinister. The milieu is not as friendly as it claims. What is this place? Where is it? Is it your local church?"/>
    <n v="5000"/>
    <n v="45"/>
    <x v="1"/>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1"/>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1"/>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1"/>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1"/>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1"/>
    <x v="0"/>
    <s v="USD"/>
    <n v="1419183813"/>
    <n v="1417455813"/>
    <b v="0"/>
    <n v="13"/>
    <b v="0"/>
    <s v="theater/plays"/>
    <n v="4.6699999999999998E-2"/>
    <n v="35.92307692307692"/>
    <x v="1"/>
    <x v="6"/>
  </r>
  <r>
    <n v="2872"/>
    <s v="Loud Arts"/>
    <s v="Local Theatre group in Loudoun County, Virginia. Looking for funds to start producing shows!"/>
    <n v="3000"/>
    <n v="0"/>
    <x v="1"/>
    <x v="0"/>
    <s v="USD"/>
    <n v="1434768438"/>
    <n v="1429584438"/>
    <b v="0"/>
    <n v="0"/>
    <b v="0"/>
    <s v="theater/plays"/>
    <n v="0"/>
    <s v=""/>
    <x v="1"/>
    <x v="6"/>
  </r>
  <r>
    <n v="2873"/>
    <s v="&quot;Fortune's Child&quot; by Mark Scharf"/>
    <s v="DC/Baltimore AEA actors band together produce a world premiere of a touching, bittersweet, award winning play about letting go to live"/>
    <n v="2500"/>
    <n v="953"/>
    <x v="1"/>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1"/>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1"/>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1"/>
    <x v="0"/>
    <s v="USD"/>
    <n v="1437069079"/>
    <n v="1434477079"/>
    <b v="0"/>
    <n v="0"/>
    <b v="0"/>
    <s v="theater/plays"/>
    <n v="0"/>
    <s v=""/>
    <x v="1"/>
    <x v="6"/>
  </r>
  <r>
    <n v="2877"/>
    <s v="COLLABORATION: WARHOL &amp; BASQUIAT"/>
    <s v="Two of the 20th Centuryâ€™s Greatest Artists _x000a_navigate the perilous terrain of Art &amp; Fame _x000a_in a historic Collaboration."/>
    <n v="6000"/>
    <n v="650"/>
    <x v="1"/>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1"/>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1"/>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1"/>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1"/>
    <x v="0"/>
    <s v="USD"/>
    <n v="1417620036"/>
    <n v="1412432436"/>
    <b v="0"/>
    <n v="0"/>
    <b v="0"/>
    <s v="theater/plays"/>
    <n v="0"/>
    <s v=""/>
    <x v="1"/>
    <x v="6"/>
  </r>
  <r>
    <n v="2882"/>
    <s v="Images: Remembrances of the Holocaust-The Eva Schloss Story"/>
    <s v="A one-woman show about the life of Eva Schloss, her time in Auschwitz, and the positive impact she has had on thousands of lives."/>
    <n v="750"/>
    <n v="252"/>
    <x v="1"/>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1"/>
    <x v="0"/>
    <s v="USD"/>
    <n v="1454734740"/>
    <n v="1451684437"/>
    <b v="0"/>
    <n v="5"/>
    <b v="0"/>
    <s v="theater/plays"/>
    <n v="0.1908"/>
    <n v="381.6"/>
    <x v="1"/>
    <x v="6"/>
  </r>
  <r>
    <n v="2884"/>
    <s v="The Lizard King, a play by Jay Jeff Jones"/>
    <s v="Come explore the dream world of Jim Morrison, rock singer, mystic, poet, shaman."/>
    <n v="45000"/>
    <n v="185"/>
    <x v="1"/>
    <x v="0"/>
    <s v="USD"/>
    <n v="1417800435"/>
    <n v="1415208435"/>
    <b v="0"/>
    <n v="4"/>
    <b v="0"/>
    <s v="theater/plays"/>
    <n v="4.1111111111111114E-3"/>
    <n v="46.25"/>
    <x v="1"/>
    <x v="6"/>
  </r>
  <r>
    <n v="2885"/>
    <s v="The Wedding"/>
    <s v="An historic and proud work of Polish nationalistic literature performed on stage."/>
    <n v="400"/>
    <n v="130"/>
    <x v="1"/>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1"/>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1"/>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1"/>
    <x v="0"/>
    <s v="USD"/>
    <n v="1413608340"/>
    <n v="1412945440"/>
    <b v="0"/>
    <n v="0"/>
    <b v="0"/>
    <s v="theater/plays"/>
    <n v="0"/>
    <s v=""/>
    <x v="1"/>
    <x v="6"/>
  </r>
  <r>
    <n v="2889"/>
    <s v="Halfway, Nebraska"/>
    <s v="Halfway, Nebraska explores the limits of hope and what it means to love someone who may be too far damaged to save."/>
    <n v="3000"/>
    <n v="1142"/>
    <x v="1"/>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1"/>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1"/>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1"/>
    <x v="0"/>
    <s v="USD"/>
    <n v="1409000400"/>
    <n v="1408381704"/>
    <b v="0"/>
    <n v="17"/>
    <b v="0"/>
    <s v="theater/plays"/>
    <n v="9.0909090909090912E-2"/>
    <n v="29.411764705882351"/>
    <x v="1"/>
    <x v="6"/>
  </r>
  <r>
    <n v="2893"/>
    <s v="REDISCOVERING KIA THE PLAY"/>
    <s v="Fundraising for REDISCOVERING KIA THE PLAY"/>
    <n v="5000"/>
    <n v="25"/>
    <x v="1"/>
    <x v="0"/>
    <s v="USD"/>
    <n v="1420768800"/>
    <n v="1415644395"/>
    <b v="0"/>
    <n v="2"/>
    <b v="0"/>
    <s v="theater/plays"/>
    <n v="5.0000000000000001E-3"/>
    <n v="12.5"/>
    <x v="1"/>
    <x v="6"/>
  </r>
  <r>
    <n v="2894"/>
    <s v="How Could You Do This To Me (The Stage Play)"/>
    <s v="This Is A Story About A Woman A Man And A Woman"/>
    <n v="50000"/>
    <n v="0"/>
    <x v="1"/>
    <x v="0"/>
    <s v="USD"/>
    <n v="1428100815"/>
    <n v="1422920415"/>
    <b v="0"/>
    <n v="0"/>
    <b v="0"/>
    <s v="theater/plays"/>
    <n v="0"/>
    <s v=""/>
    <x v="1"/>
    <x v="6"/>
  </r>
  <r>
    <n v="2895"/>
    <s v="Alice In Wonderland (Polish) ALICJA W KRAINIE CZARÃ“W"/>
    <s v="Alice on stage with a magical twist to brighten your smile and warm your heart. Project is in Polish with semi-pro actors and children."/>
    <n v="500"/>
    <n v="23"/>
    <x v="1"/>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1"/>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1"/>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1"/>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1"/>
    <x v="0"/>
    <s v="USD"/>
    <n v="1469325158"/>
    <n v="1464141158"/>
    <b v="0"/>
    <n v="0"/>
    <b v="0"/>
    <s v="theater/plays"/>
    <n v="0"/>
    <s v=""/>
    <x v="1"/>
    <x v="6"/>
  </r>
  <r>
    <n v="2900"/>
    <s v="Bring Oedipus Revenant to Life!"/>
    <s v="In October, we plan to premiere Oedipus Revenant, a historically grounded horror adaptation of Sophoclesâ€™ classic, Oedipus the Tyrant."/>
    <n v="5500"/>
    <n v="3405"/>
    <x v="1"/>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1"/>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1"/>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1"/>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1"/>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1"/>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1"/>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1"/>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1"/>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1"/>
    <x v="0"/>
    <s v="USD"/>
    <n v="1416944760"/>
    <n v="1413527001"/>
    <b v="0"/>
    <n v="1"/>
    <b v="0"/>
    <s v="theater/plays"/>
    <n v="1.1111111111111112E-4"/>
    <n v="20"/>
    <x v="1"/>
    <x v="6"/>
  </r>
  <r>
    <n v="2910"/>
    <s v="Strive"/>
    <s v="Free drama, dance and singing workshops for disadvantaged young people to inspire, create and help them follow their dreams."/>
    <n v="30000"/>
    <n v="1"/>
    <x v="1"/>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1"/>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1"/>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1"/>
    <x v="0"/>
    <s v="USD"/>
    <n v="1410041339"/>
    <n v="1404857339"/>
    <b v="0"/>
    <n v="2"/>
    <b v="0"/>
    <s v="theater/plays"/>
    <n v="2.0000000000000001E-4"/>
    <n v="1"/>
    <x v="1"/>
    <x v="6"/>
  </r>
  <r>
    <n v="2914"/>
    <s v="Hercules the Panto"/>
    <s v="Hercules must complete four challenges in order to meet the father he never knew"/>
    <n v="25000"/>
    <n v="1"/>
    <x v="1"/>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1"/>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1"/>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1"/>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1"/>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1"/>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1"/>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1"/>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1"/>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1"/>
    <x v="0"/>
    <s v="USD"/>
    <n v="1428894380"/>
    <n v="1426302380"/>
    <b v="0"/>
    <n v="0"/>
    <b v="0"/>
    <s v="theater/spaces"/>
    <n v="0"/>
    <s v=""/>
    <x v="1"/>
    <x v="38"/>
  </r>
  <r>
    <n v="2944"/>
    <s v="Guardian Theatre, Arts in Education Theatre"/>
    <s v="Our vision: build and operate a Theater Arts Center for south-central Washington state in Goldendale."/>
    <n v="10000"/>
    <n v="100"/>
    <x v="1"/>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1"/>
    <x v="0"/>
    <s v="USD"/>
    <n v="1432437660"/>
    <n v="1429845660"/>
    <b v="0"/>
    <n v="0"/>
    <b v="0"/>
    <s v="theater/spaces"/>
    <n v="0"/>
    <s v=""/>
    <x v="1"/>
    <x v="38"/>
  </r>
  <r>
    <n v="2946"/>
    <s v="Create The Twisted Tree Theatre"/>
    <s v="I have set up a new theatre company, and am looking to raise funds to purchase a venue with a difference to a standard theatre."/>
    <n v="2000"/>
    <n v="2"/>
    <x v="1"/>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1"/>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1"/>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1"/>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1"/>
    <x v="0"/>
    <s v="USD"/>
    <n v="1453538752"/>
    <n v="1450946752"/>
    <b v="0"/>
    <n v="0"/>
    <b v="0"/>
    <s v="theater/spaces"/>
    <n v="0"/>
    <s v=""/>
    <x v="1"/>
    <x v="38"/>
  </r>
  <r>
    <n v="2951"/>
    <s v="Brentwood Theater Company needs a Rehearsal Space."/>
    <s v="A building w/office, rehearsal space and classrooms centered on performing arts._x000a_Brentwood Theater Company is a non-profit 501(c)(3)"/>
    <n v="50000"/>
    <n v="1096"/>
    <x v="2"/>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2"/>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2"/>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2"/>
    <x v="0"/>
    <s v="USD"/>
    <n v="1489669203"/>
    <n v="1487944803"/>
    <b v="0"/>
    <n v="0"/>
    <b v="0"/>
    <s v="theater/spaces"/>
    <n v="0"/>
    <s v=""/>
    <x v="1"/>
    <x v="38"/>
  </r>
  <r>
    <n v="2955"/>
    <s v="A Stage for Stage Door Theater Company (Canceled)"/>
    <s v="Stage Door Theater needs a stage for its current and future productions. Can you help?"/>
    <n v="1200"/>
    <n v="715"/>
    <x v="2"/>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2"/>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2"/>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2"/>
    <x v="0"/>
    <s v="USD"/>
    <n v="1462729317"/>
    <n v="1457548917"/>
    <b v="0"/>
    <n v="0"/>
    <b v="0"/>
    <s v="theater/spaces"/>
    <n v="0"/>
    <s v=""/>
    <x v="1"/>
    <x v="38"/>
  </r>
  <r>
    <n v="2959"/>
    <s v="The Bath Theatre Bus (Canceled)"/>
    <s v="A magical, unique, theatre bus which aims to inspire the creative communities around Bath and create unique performance opportunities."/>
    <n v="10000"/>
    <n v="0"/>
    <x v="2"/>
    <x v="1"/>
    <s v="GBP"/>
    <n v="1465258325"/>
    <n v="1462666325"/>
    <b v="0"/>
    <n v="0"/>
    <b v="0"/>
    <s v="theater/spaces"/>
    <n v="0"/>
    <s v=""/>
    <x v="1"/>
    <x v="38"/>
  </r>
  <r>
    <n v="2960"/>
    <s v="Lynnewood Hall Restoration (Canceled)"/>
    <s v="Built in the late 1800's, this 70K sq. feet estate has fallen into disrepair.  Seeking to buy and convert to useful space"/>
    <n v="30000000"/>
    <n v="0"/>
    <x v="2"/>
    <x v="0"/>
    <s v="USD"/>
    <n v="1410459023"/>
    <n v="1407867023"/>
    <b v="0"/>
    <n v="0"/>
    <b v="0"/>
    <s v="theater/spaces"/>
    <n v="0"/>
    <s v=""/>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1"/>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1"/>
    <x v="0"/>
    <s v="USD"/>
    <n v="1432828740"/>
    <n v="1430237094"/>
    <b v="0"/>
    <n v="2"/>
    <b v="0"/>
    <s v="theater/spaces"/>
    <n v="1.5E-3"/>
    <n v="37.5"/>
    <x v="1"/>
    <x v="38"/>
  </r>
  <r>
    <n v="3053"/>
    <s v="Showroom"/>
    <s v="Showroom is a multi-disciplinary space providing unorthodox concerts, events &amp; a platform creatives can express their creative vision"/>
    <n v="10000"/>
    <n v="40"/>
    <x v="1"/>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1"/>
    <x v="0"/>
    <s v="USD"/>
    <n v="1425258240"/>
    <n v="1422043154"/>
    <b v="0"/>
    <n v="0"/>
    <b v="0"/>
    <s v="theater/spaces"/>
    <n v="0"/>
    <s v=""/>
    <x v="1"/>
    <x v="38"/>
  </r>
  <r>
    <n v="3055"/>
    <s v="Bungers surfing Museum"/>
    <s v="I have been in the Surfing business since 1962 have a collection of surfing memorabilia I would like to open a surfing museum"/>
    <n v="20000"/>
    <n v="1"/>
    <x v="1"/>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1"/>
    <x v="0"/>
    <s v="USD"/>
    <n v="1412003784"/>
    <n v="1406819784"/>
    <b v="0"/>
    <n v="0"/>
    <b v="0"/>
    <s v="theater/spaces"/>
    <n v="0"/>
    <s v=""/>
    <x v="1"/>
    <x v="38"/>
  </r>
  <r>
    <n v="3057"/>
    <s v="1 World Educational Theme Parks"/>
    <s v="A series of 6 educational theme parks. This project is to fund the plans and 3D designs required to build the first park."/>
    <n v="50000"/>
    <n v="0"/>
    <x v="1"/>
    <x v="1"/>
    <s v="GBP"/>
    <n v="1459694211"/>
    <n v="1457105811"/>
    <b v="0"/>
    <n v="0"/>
    <b v="0"/>
    <s v="theater/spaces"/>
    <n v="0"/>
    <s v=""/>
    <x v="1"/>
    <x v="38"/>
  </r>
  <r>
    <n v="3058"/>
    <s v="OPEN THE OLD &quot;RIGON&quot; THEATER"/>
    <s v="Restoration of a theatre to make an educational center for youngs and a place to socialize for everybody through the power of art."/>
    <n v="18000"/>
    <n v="3"/>
    <x v="1"/>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1"/>
    <x v="0"/>
    <s v="USD"/>
    <n v="1407536846"/>
    <n v="1404944846"/>
    <b v="0"/>
    <n v="11"/>
    <b v="0"/>
    <s v="theater/spaces"/>
    <n v="3.0066666666666665E-2"/>
    <n v="41"/>
    <x v="1"/>
    <x v="38"/>
  </r>
  <r>
    <n v="3060"/>
    <s v="Save the Roxy Theatre in Bremerton WA"/>
    <s v="Save the historic Roxy theatre in Bremerton WA from being repurposed as office space."/>
    <n v="220000"/>
    <n v="335"/>
    <x v="1"/>
    <x v="0"/>
    <s v="USD"/>
    <n v="1443422134"/>
    <n v="1440830134"/>
    <b v="0"/>
    <n v="6"/>
    <b v="0"/>
    <s v="theater/spaces"/>
    <n v="1.5227272727272728E-3"/>
    <n v="55.833333333333336"/>
    <x v="1"/>
    <x v="38"/>
  </r>
  <r>
    <n v="3061"/>
    <s v="Help Save Parkway Cinemas!"/>
    <s v="Save a historic Local theater."/>
    <n v="1000000"/>
    <n v="0"/>
    <x v="1"/>
    <x v="0"/>
    <s v="USD"/>
    <n v="1407955748"/>
    <n v="1405363748"/>
    <b v="0"/>
    <n v="0"/>
    <b v="0"/>
    <s v="theater/spaces"/>
    <n v="0"/>
    <s v=""/>
    <x v="1"/>
    <x v="38"/>
  </r>
  <r>
    <n v="3062"/>
    <s v="The Comedy Catch Relocation to the Choo Choo"/>
    <s v="In our 30th year we are relocating to the world famous Choo Choo on The South Side. We will be remodeling the old Station House."/>
    <n v="10000"/>
    <n v="6684"/>
    <x v="1"/>
    <x v="0"/>
    <s v="USD"/>
    <n v="1443636000"/>
    <n v="1441111892"/>
    <b v="0"/>
    <n v="67"/>
    <b v="0"/>
    <s v="theater/spaces"/>
    <n v="0.66839999999999999"/>
    <n v="99.761194029850742"/>
    <x v="1"/>
    <x v="38"/>
  </r>
  <r>
    <n v="3063"/>
    <s v="Spec Haus"/>
    <s v="Members of the local Miami music scene are putting together a venue/creative space in Kendall!"/>
    <n v="3000"/>
    <n v="587"/>
    <x v="1"/>
    <x v="0"/>
    <s v="USD"/>
    <n v="1477174138"/>
    <n v="1474150138"/>
    <b v="0"/>
    <n v="23"/>
    <b v="0"/>
    <s v="theater/spaces"/>
    <n v="0.19566666666666666"/>
    <n v="25.521739130434781"/>
    <x v="1"/>
    <x v="38"/>
  </r>
  <r>
    <n v="3064"/>
    <s v="Kickstart the Crossroads Community"/>
    <s v="An epicenter for connection, creation and expression of the community."/>
    <n v="75000"/>
    <n v="8471"/>
    <x v="1"/>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1"/>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1"/>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1"/>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1"/>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1"/>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1"/>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1"/>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1"/>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1"/>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1"/>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1"/>
    <x v="0"/>
    <s v="USD"/>
    <n v="1471573640"/>
    <n v="1467253640"/>
    <b v="0"/>
    <n v="20"/>
    <b v="0"/>
    <s v="theater/spaces"/>
    <n v="8.6400000000000005E-2"/>
    <n v="64.8"/>
    <x v="1"/>
    <x v="38"/>
  </r>
  <r>
    <n v="3076"/>
    <s v="10,000 Hours"/>
    <s v="Helping female comedians get in their 10,000 Hours of practice!"/>
    <n v="10000"/>
    <n v="1506"/>
    <x v="1"/>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1"/>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1"/>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1"/>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1"/>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1"/>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1"/>
    <x v="0"/>
    <s v="USD"/>
    <n v="1447628946"/>
    <n v="1445033346"/>
    <b v="0"/>
    <n v="0"/>
    <b v="0"/>
    <s v="theater/spaces"/>
    <n v="0"/>
    <s v=""/>
    <x v="1"/>
    <x v="38"/>
  </r>
  <r>
    <n v="3083"/>
    <s v="Crystal City Haunted Undergound"/>
    <s v="Crystal City Underground is a New &amp; Unique_x000a_indoor recreational facility, using an old silica sand mine,_x000a_we are the Haunted Maze"/>
    <n v="20000"/>
    <n v="56"/>
    <x v="1"/>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1"/>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1"/>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1"/>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1"/>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1"/>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1"/>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1"/>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1"/>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1"/>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1"/>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1"/>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1"/>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1"/>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1"/>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1"/>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1"/>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1"/>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1"/>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1"/>
    <x v="1"/>
    <s v="GBP"/>
    <n v="1471939818"/>
    <n v="1467619818"/>
    <b v="0"/>
    <n v="90"/>
    <b v="0"/>
    <s v="theater/spaces"/>
    <n v="0.391125"/>
    <n v="69.533333333333331"/>
    <x v="1"/>
    <x v="38"/>
  </r>
  <r>
    <n v="3103"/>
    <s v="Professional Venue for local artists!!"/>
    <s v="Creating a place for local artists to perform, at substantially less cost for them"/>
    <n v="4100"/>
    <n v="11"/>
    <x v="1"/>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1"/>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1"/>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1"/>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1"/>
    <x v="0"/>
    <s v="USD"/>
    <n v="1431372751"/>
    <n v="1430767951"/>
    <b v="0"/>
    <n v="29"/>
    <b v="0"/>
    <s v="theater/spaces"/>
    <n v="0.197625"/>
    <n v="272.58620689655174"/>
    <x v="1"/>
    <x v="38"/>
  </r>
  <r>
    <n v="3108"/>
    <s v="Funding a home for our Children's Theater"/>
    <s v="We need a permanent home for the theater!"/>
    <n v="50000"/>
    <n v="26"/>
    <x v="1"/>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1"/>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1"/>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1"/>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1"/>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1"/>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1"/>
    <x v="0"/>
    <s v="USD"/>
    <n v="1411312250"/>
    <n v="1406128250"/>
    <b v="0"/>
    <n v="0"/>
    <b v="0"/>
    <s v="theater/spaces"/>
    <n v="0"/>
    <s v=""/>
    <x v="1"/>
    <x v="38"/>
  </r>
  <r>
    <n v="3115"/>
    <s v="spoken word pop-up:"/>
    <s v="We are creating a mobile community devoted to the spreading and sharing of spoken word and other kinds of storytelling."/>
    <n v="10000"/>
    <n v="300"/>
    <x v="1"/>
    <x v="11"/>
    <s v="SEK"/>
    <n v="1465123427"/>
    <n v="1462531427"/>
    <b v="0"/>
    <n v="1"/>
    <b v="0"/>
    <s v="theater/spaces"/>
    <n v="0.03"/>
    <n v="300"/>
    <x v="1"/>
    <x v="38"/>
  </r>
  <r>
    <n v="3116"/>
    <s v="CoreCon Asylum"/>
    <s v="Creating a consuite for CoreCon. A focus on the insanity of asylums and early medical practices from history."/>
    <n v="750"/>
    <n v="430"/>
    <x v="1"/>
    <x v="0"/>
    <s v="USD"/>
    <n v="1427890925"/>
    <n v="1426681325"/>
    <b v="0"/>
    <n v="10"/>
    <b v="0"/>
    <s v="theater/spaces"/>
    <n v="0.57333333333333336"/>
    <n v="43"/>
    <x v="1"/>
    <x v="38"/>
  </r>
  <r>
    <n v="3117"/>
    <s v="Cowes and The Sea"/>
    <s v="Performing Arts workshops, for young people aged 5 -16, exploring how the sea has shaped Cowes as a settlement."/>
    <n v="1000"/>
    <n v="1"/>
    <x v="1"/>
    <x v="1"/>
    <s v="GBP"/>
    <n v="1464354720"/>
    <n v="1463648360"/>
    <b v="0"/>
    <n v="1"/>
    <b v="0"/>
    <s v="theater/spaces"/>
    <n v="1E-3"/>
    <n v="1"/>
    <x v="1"/>
    <x v="38"/>
  </r>
  <r>
    <n v="3118"/>
    <s v="Garden Eden, theatre, meeting, culture, music, art"/>
    <s v="a magical place for all kind of people, like a fairytaile in all colours"/>
    <n v="500000"/>
    <n v="1550"/>
    <x v="1"/>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1"/>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1"/>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2"/>
    <x v="5"/>
    <s v="CAD"/>
    <n v="1411748335"/>
    <n v="1406564335"/>
    <b v="0"/>
    <n v="1"/>
    <b v="0"/>
    <s v="theater/spaces"/>
    <n v="6.6666666666666671E-3"/>
    <n v="10"/>
    <x v="1"/>
    <x v="38"/>
  </r>
  <r>
    <n v="3122"/>
    <s v="be back soon (Canceled)"/>
    <s v="cancelled until further notice"/>
    <n v="199"/>
    <n v="116"/>
    <x v="2"/>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2"/>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2"/>
    <x v="0"/>
    <s v="USD"/>
    <n v="1422902601"/>
    <n v="1417718601"/>
    <b v="0"/>
    <n v="4"/>
    <b v="0"/>
    <s v="theater/spaces"/>
    <n v="3.2499999999999997E-5"/>
    <n v="6.5"/>
    <x v="1"/>
    <x v="38"/>
  </r>
  <r>
    <n v="3125"/>
    <s v="N/A (Canceled)"/>
    <s v="N/A"/>
    <n v="1500000"/>
    <n v="0"/>
    <x v="2"/>
    <x v="0"/>
    <s v="USD"/>
    <n v="1452142672"/>
    <n v="1449550672"/>
    <b v="0"/>
    <n v="0"/>
    <b v="0"/>
    <s v="theater/spaces"/>
    <n v="0"/>
    <s v=""/>
    <x v="1"/>
    <x v="38"/>
  </r>
  <r>
    <n v="3126"/>
    <s v="Urban Roots SkatePark (Canceled)"/>
    <s v="A big dream, small budget, the drive/passion of so many volunteers...indoor skatepark in Eau Claire, WI._x000a__x000a_This is UR skatepark!"/>
    <n v="25000"/>
    <n v="1040"/>
    <x v="2"/>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2"/>
    <x v="0"/>
    <s v="USD"/>
    <n v="1425242029"/>
    <n v="1422650029"/>
    <b v="0"/>
    <n v="0"/>
    <b v="0"/>
    <s v="theater/spaces"/>
    <n v="0"/>
    <s v=""/>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s v=""/>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s v=""/>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s v=""/>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1"/>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1"/>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1"/>
    <x v="5"/>
    <s v="CAD"/>
    <n v="1481258275"/>
    <n v="1478662675"/>
    <b v="0"/>
    <n v="0"/>
    <b v="0"/>
    <s v="theater/musical"/>
    <n v="0"/>
    <s v=""/>
    <x v="1"/>
    <x v="40"/>
  </r>
  <r>
    <n v="3191"/>
    <s v="Decree 770: Europa"/>
    <s v="A brand new musical about the ban of contraception and abortion in Romania and the revolution that ended it all in 1989."/>
    <n v="3750"/>
    <n v="151"/>
    <x v="1"/>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1"/>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1"/>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1"/>
    <x v="0"/>
    <s v="USD"/>
    <n v="1437960598"/>
    <n v="1435368598"/>
    <b v="0"/>
    <n v="0"/>
    <b v="0"/>
    <s v="theater/musical"/>
    <n v="0"/>
    <s v=""/>
    <x v="1"/>
    <x v="40"/>
  </r>
  <r>
    <n v="3195"/>
    <s v="Emerson Sings!"/>
    <s v="Emerson Sings is the first cabaret to celebrate the work of up and coming musical theater composers who are alumni of Emerson College."/>
    <n v="3500"/>
    <n v="2070"/>
    <x v="1"/>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1"/>
    <x v="0"/>
    <s v="USD"/>
    <n v="1438437600"/>
    <n v="1433254875"/>
    <b v="0"/>
    <n v="6"/>
    <b v="0"/>
    <s v="theater/musical"/>
    <n v="5.9999999999999995E-4"/>
    <n v="300"/>
    <x v="1"/>
    <x v="40"/>
  </r>
  <r>
    <n v="3197"/>
    <s v="Mirror, mirror on the wall"/>
    <s v="This years most important stage project for young artists in our region. www.ungespor.no"/>
    <n v="10000"/>
    <n v="1145"/>
    <x v="1"/>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1"/>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1"/>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1"/>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1"/>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1"/>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1"/>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1"/>
    <x v="0"/>
    <s v="USD"/>
    <n v="1437149640"/>
    <n v="1434558479"/>
    <b v="0"/>
    <n v="0"/>
    <b v="0"/>
    <s v="theater/musical"/>
    <n v="0"/>
    <s v=""/>
    <x v="1"/>
    <x v="40"/>
  </r>
  <r>
    <n v="3205"/>
    <s v="Children Must Run: An Original Musical"/>
    <s v="Children Must Run is an original musical, about a prostitute, a drug mule, a child soldier and their struggles, hopes and dreams."/>
    <n v="8000"/>
    <n v="273"/>
    <x v="1"/>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1"/>
    <x v="0"/>
    <s v="USD"/>
    <n v="1442644651"/>
    <n v="1440052651"/>
    <b v="0"/>
    <n v="0"/>
    <b v="0"/>
    <s v="theater/musical"/>
    <n v="0"/>
    <s v=""/>
    <x v="1"/>
    <x v="40"/>
  </r>
  <r>
    <n v="3207"/>
    <s v="The Last Five Years: The Muse Arts Production's Debut Show"/>
    <s v="We are proud to be doing The Last Five Years as our debut! Now, our little company needs your help to make our big dreams come true!"/>
    <n v="5500"/>
    <n v="2550"/>
    <x v="1"/>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1"/>
    <x v="0"/>
    <s v="USD"/>
    <n v="1450040396"/>
    <n v="1444852796"/>
    <b v="0"/>
    <n v="0"/>
    <b v="0"/>
    <s v="theater/musical"/>
    <n v="0"/>
    <s v=""/>
    <x v="1"/>
    <x v="40"/>
  </r>
  <r>
    <n v="3629"/>
    <s v="Capricorn Horn- Entertainment for the World's Finest Gents"/>
    <s v="Introducing a high class environmentally friendly, vegan, adult cabaret theater in Chicago with unique on, and off stage entertainment."/>
    <n v="1000000"/>
    <n v="2"/>
    <x v="1"/>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1"/>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1"/>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1"/>
    <x v="1"/>
    <s v="GBP"/>
    <n v="1416781749"/>
    <n v="1415053749"/>
    <b v="0"/>
    <n v="1"/>
    <b v="0"/>
    <s v="theater/musical"/>
    <n v="0.2"/>
    <n v="100"/>
    <x v="1"/>
    <x v="40"/>
  </r>
  <r>
    <n v="3633"/>
    <s v="SMOKEY AND THE BANDIT: THE MUSICAL"/>
    <s v="SMOKEY AND THE BANDIT: THE MUSICAL_x000a_The classic film, characters and music you love, on stage, LIVE!"/>
    <n v="5000"/>
    <n v="1762"/>
    <x v="1"/>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1"/>
    <x v="5"/>
    <s v="CAD"/>
    <n v="1484366340"/>
    <n v="1480219174"/>
    <b v="0"/>
    <n v="18"/>
    <b v="0"/>
    <s v="theater/musical"/>
    <n v="4.2466666666666666E-2"/>
    <n v="176.94444444444446"/>
    <x v="1"/>
    <x v="40"/>
  </r>
  <r>
    <n v="3635"/>
    <s v="Mary's Son"/>
    <s v="Mary's Son is a pop opera about Jesus and the hope he brings to all people."/>
    <n v="3500"/>
    <n v="1276"/>
    <x v="1"/>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1"/>
    <x v="0"/>
    <s v="USD"/>
    <n v="1442248829"/>
    <n v="1439224829"/>
    <b v="0"/>
    <n v="0"/>
    <b v="0"/>
    <s v="theater/musical"/>
    <n v="0"/>
    <s v=""/>
    <x v="1"/>
    <x v="40"/>
  </r>
  <r>
    <n v="3637"/>
    <s v="The Ballad of Downtown Jake"/>
    <s v="THE BALLAD OF DOWNTOWN JAKE is a newly created contemporary music drama that is schedule to premiere in Phoenix, AZ in March 2015."/>
    <n v="3000"/>
    <n v="926"/>
    <x v="1"/>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1"/>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1"/>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1"/>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1"/>
    <x v="0"/>
    <s v="USD"/>
    <n v="1412485200"/>
    <n v="1410966179"/>
    <b v="0"/>
    <n v="0"/>
    <b v="0"/>
    <s v="theater/musical"/>
    <n v="0"/>
    <s v=""/>
    <x v="1"/>
    <x v="40"/>
  </r>
  <r>
    <n v="3642"/>
    <s v="My own musical"/>
    <s v="All the world's a stage..._x000a_It is my biggest dream to perform my own, selfcreated musical with lots of kids as big as I am able to."/>
    <n v="700"/>
    <n v="15"/>
    <x v="1"/>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1"/>
    <x v="0"/>
    <s v="USD"/>
    <n v="1447734439"/>
    <n v="1444274839"/>
    <b v="0"/>
    <n v="0"/>
    <b v="0"/>
    <s v="theater/musical"/>
    <n v="0"/>
    <s v=""/>
    <x v="1"/>
    <x v="40"/>
  </r>
  <r>
    <n v="3644"/>
    <s v="SHS presents Rodgers and Hammerstein's Cinderella"/>
    <s v="We are the Saugerties High School drama club. Please help us create our musical to keep theater alive!"/>
    <n v="5000"/>
    <n v="821"/>
    <x v="1"/>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1"/>
    <x v="5"/>
    <s v="CAD"/>
    <n v="1479773838"/>
    <n v="1477178238"/>
    <b v="0"/>
    <n v="1"/>
    <b v="0"/>
    <s v="theater/musical"/>
    <n v="1E-3"/>
    <n v="1"/>
    <x v="1"/>
    <x v="40"/>
  </r>
  <r>
    <n v="3646"/>
    <s v="Our Sacred Honor"/>
    <s v="Develop demo materials for new, true story of teen Revolutionary War heroes - for hybrid film/live stage musical"/>
    <n v="10000"/>
    <n v="481"/>
    <x v="1"/>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1"/>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1"/>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1"/>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1"/>
    <x v="0"/>
    <s v="USD"/>
    <n v="1439828159"/>
    <n v="1437236159"/>
    <b v="0"/>
    <n v="1"/>
    <b v="0"/>
    <s v="theater/plays"/>
    <n v="0.1"/>
    <n v="100"/>
    <x v="1"/>
    <x v="6"/>
  </r>
  <r>
    <n v="3731"/>
    <s v="The Rabbit on the Moon"/>
    <s v="A long distance wrong number leads to love, but with Emily flying in to finally meet, Nick somehow forgot to mention he's blind."/>
    <n v="5500"/>
    <n v="620"/>
    <x v="1"/>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1"/>
    <x v="9"/>
    <s v="EUR"/>
    <n v="1422100800"/>
    <n v="1416932133"/>
    <b v="0"/>
    <n v="4"/>
    <b v="0"/>
    <s v="theater/plays"/>
    <n v="0.15411764705882353"/>
    <n v="32.75"/>
    <x v="1"/>
    <x v="6"/>
  </r>
  <r>
    <n v="3733"/>
    <s v="laughter in the hood"/>
    <s v="want to donate tickets to residents who live in the community that cant afford the 35.00 price of ticket"/>
    <n v="1500"/>
    <n v="0"/>
    <x v="1"/>
    <x v="0"/>
    <s v="USD"/>
    <n v="1429396200"/>
    <n v="1428539708"/>
    <b v="0"/>
    <n v="0"/>
    <b v="0"/>
    <s v="theater/plays"/>
    <n v="0"/>
    <s v=""/>
    <x v="1"/>
    <x v="6"/>
  </r>
  <r>
    <n v="3734"/>
    <s v="Shakespeare in Sarajevo"/>
    <s v="Shakespeare's plays have an important message for the world. Bosnia needs to hear. Bring Shakespeare to Sarajevo! Fund performances!"/>
    <n v="1500"/>
    <n v="427"/>
    <x v="1"/>
    <x v="0"/>
    <s v="USD"/>
    <n v="1432589896"/>
    <n v="1427405896"/>
    <b v="0"/>
    <n v="7"/>
    <b v="0"/>
    <s v="theater/plays"/>
    <n v="0.28466666666666668"/>
    <n v="61"/>
    <x v="1"/>
    <x v="6"/>
  </r>
  <r>
    <n v="3735"/>
    <s v="Women Beware Women"/>
    <s v="Young Actor's taking on a Jacobean tragedy. Family, betrayal, love, lust, sex and death."/>
    <n v="150"/>
    <n v="20"/>
    <x v="1"/>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1"/>
    <x v="1"/>
    <s v="GBP"/>
    <n v="1427133600"/>
    <n v="1423847093"/>
    <b v="0"/>
    <n v="1"/>
    <b v="0"/>
    <s v="theater/plays"/>
    <n v="6.6666666666666671E-3"/>
    <n v="10"/>
    <x v="1"/>
    <x v="6"/>
  </r>
  <r>
    <n v="3737"/>
    <s v="Measure For Measure"/>
    <s v="The ASU Theatre and Shakespeare Club presents Measure For Measure directed by Jordyn Ochser."/>
    <n v="700"/>
    <n v="150"/>
    <x v="1"/>
    <x v="0"/>
    <s v="USD"/>
    <n v="1447311540"/>
    <n v="1445358903"/>
    <b v="0"/>
    <n v="4"/>
    <b v="0"/>
    <s v="theater/plays"/>
    <n v="0.21428571428571427"/>
    <n v="37.5"/>
    <x v="1"/>
    <x v="6"/>
  </r>
  <r>
    <n v="3738"/>
    <s v="'GULF' - a new play by PIVOT THEATRE"/>
    <s v="A filmic, fast-paced exploration of trust, making its debut at Camden People's Theatre this July."/>
    <n v="1500"/>
    <n v="270"/>
    <x v="1"/>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1"/>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1"/>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1"/>
    <x v="0"/>
    <s v="USD"/>
    <n v="1450389950"/>
    <n v="1447797950"/>
    <b v="0"/>
    <n v="0"/>
    <b v="0"/>
    <s v="theater/plays"/>
    <n v="0"/>
    <s v=""/>
    <x v="1"/>
    <x v="6"/>
  </r>
  <r>
    <n v="3742"/>
    <s v="The Jennings Family Reunion"/>
    <s v="In the midst of dealing with sending their son off to the army, Mitch and Melanie Jennings plan a family reunion to ease their sorrow."/>
    <n v="5000"/>
    <n v="100"/>
    <x v="1"/>
    <x v="0"/>
    <s v="USD"/>
    <n v="1409980144"/>
    <n v="1407388144"/>
    <b v="0"/>
    <n v="4"/>
    <b v="0"/>
    <s v="theater/plays"/>
    <n v="0.02"/>
    <n v="25"/>
    <x v="1"/>
    <x v="6"/>
  </r>
  <r>
    <n v="3743"/>
    <s v="Down the Mississippi"/>
    <s v="I'm taking the Adventures of Huckleberry Finn puppet show down the Mississippi River!"/>
    <n v="2200"/>
    <n v="0"/>
    <x v="1"/>
    <x v="0"/>
    <s v="USD"/>
    <n v="1404406964"/>
    <n v="1401814964"/>
    <b v="0"/>
    <n v="0"/>
    <b v="0"/>
    <s v="theater/plays"/>
    <n v="0"/>
    <s v=""/>
    <x v="1"/>
    <x v="6"/>
  </r>
  <r>
    <n v="3744"/>
    <s v="The Game's Afoot - Spotlight"/>
    <s v="This summer, The Spotlight Players are celebrating Christmas in July with a presentation of Ken Ludwig's side splitting comedy."/>
    <n v="1200"/>
    <n v="0"/>
    <x v="1"/>
    <x v="0"/>
    <s v="USD"/>
    <n v="1404532740"/>
    <n v="1401823952"/>
    <b v="0"/>
    <n v="0"/>
    <b v="0"/>
    <s v="theater/plays"/>
    <n v="0"/>
    <s v=""/>
    <x v="1"/>
    <x v="6"/>
  </r>
  <r>
    <n v="3745"/>
    <s v="Tyke Theatre Web Show"/>
    <s v="Tyke wants to expand her puppet theater show to weekly online web shows and is looking for backers."/>
    <n v="100"/>
    <n v="10"/>
    <x v="1"/>
    <x v="0"/>
    <s v="USD"/>
    <n v="1407689102"/>
    <n v="1405097102"/>
    <b v="0"/>
    <n v="1"/>
    <b v="0"/>
    <s v="theater/plays"/>
    <n v="0.1"/>
    <n v="10"/>
    <x v="1"/>
    <x v="6"/>
  </r>
  <r>
    <n v="3746"/>
    <s v="Stage Play Production - &quot;I Love You to Death&quot;"/>
    <s v="Generational curses CAN be broken...right?"/>
    <n v="8500"/>
    <n v="202"/>
    <x v="1"/>
    <x v="0"/>
    <s v="USD"/>
    <n v="1475918439"/>
    <n v="1473326439"/>
    <b v="0"/>
    <n v="1"/>
    <b v="0"/>
    <s v="theater/plays"/>
    <n v="2.3764705882352941E-2"/>
    <n v="202"/>
    <x v="1"/>
    <x v="6"/>
  </r>
  <r>
    <n v="3747"/>
    <s v="Counting Stars"/>
    <s v="The world premiere of an astonishing new play by acclaimed writer Atiha Sen Gupta."/>
    <n v="2500"/>
    <n v="25"/>
    <x v="1"/>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1"/>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1"/>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1"/>
    <x v="0"/>
    <s v="USD"/>
    <n v="1479834023"/>
    <n v="1477238423"/>
    <b v="0"/>
    <n v="0"/>
    <b v="0"/>
    <s v="theater/musical"/>
    <n v="0"/>
    <s v=""/>
    <x v="1"/>
    <x v="40"/>
  </r>
  <r>
    <n v="3791"/>
    <s v="Spin! at The Cumming Playhouse"/>
    <s v="Spin! is an original musical comedy-drama presented by Blue Palm Productions."/>
    <n v="1500"/>
    <n v="0"/>
    <x v="1"/>
    <x v="0"/>
    <s v="USD"/>
    <n v="1404664592"/>
    <n v="1399480592"/>
    <b v="0"/>
    <n v="0"/>
    <b v="0"/>
    <s v="theater/musical"/>
    <n v="0"/>
    <s v=""/>
    <x v="1"/>
    <x v="40"/>
  </r>
  <r>
    <n v="3792"/>
    <s v="BorikÃ©n: The Show"/>
    <s v="A cultural and historic journey through Puerto Rico's music and dance!"/>
    <n v="12500"/>
    <n v="35"/>
    <x v="1"/>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1"/>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1"/>
    <x v="1"/>
    <s v="GBP"/>
    <n v="1433685354"/>
    <n v="1431093354"/>
    <b v="0"/>
    <n v="1"/>
    <b v="0"/>
    <s v="theater/musical"/>
    <n v="0.01"/>
    <n v="50"/>
    <x v="1"/>
    <x v="40"/>
  </r>
  <r>
    <n v="3795"/>
    <s v="Duodeca"/>
    <s v="Poppin Productions are currently entering the development stage of their very first production -  &quot;Duodeca&quot;."/>
    <n v="600"/>
    <n v="10"/>
    <x v="1"/>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1"/>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1"/>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1"/>
    <x v="0"/>
    <s v="USD"/>
    <n v="1407691248"/>
    <n v="1405099248"/>
    <b v="0"/>
    <n v="5"/>
    <b v="0"/>
    <s v="theater/musical"/>
    <n v="1.4642857142857143E-2"/>
    <n v="205"/>
    <x v="1"/>
    <x v="40"/>
  </r>
  <r>
    <n v="3799"/>
    <s v="A Story Once Told"/>
    <s v="An original musical on it's way to the stage in Minneapolis, MN. Feel free to ask any questions."/>
    <n v="10000"/>
    <n v="402"/>
    <x v="1"/>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1"/>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1"/>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1"/>
    <x v="0"/>
    <s v="USD"/>
    <n v="1445482906"/>
    <n v="1442890906"/>
    <b v="0"/>
    <n v="0"/>
    <b v="0"/>
    <s v="theater/musical"/>
    <n v="0"/>
    <s v=""/>
    <x v="1"/>
    <x v="40"/>
  </r>
  <r>
    <n v="3803"/>
    <s v="Benjamin Button the Musical Concept Album"/>
    <s v="A fully orchestrated concept album of Benjamin Button the Musical!"/>
    <n v="12000"/>
    <n v="2358"/>
    <x v="1"/>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1"/>
    <x v="0"/>
    <s v="USD"/>
    <n v="1469948400"/>
    <n v="1465172024"/>
    <b v="0"/>
    <n v="0"/>
    <b v="0"/>
    <s v="theater/musical"/>
    <n v="0"/>
    <s v=""/>
    <x v="1"/>
    <x v="40"/>
  </r>
  <r>
    <n v="3805"/>
    <s v="&quot;Sounds By The River&quot; ( Original Musical)"/>
    <s v="&quot;Sounds By The River&quot; tells the story of a Detroit composer through_x000a_his music, poetry, and dance."/>
    <n v="150000"/>
    <n v="3"/>
    <x v="1"/>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1"/>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1"/>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1"/>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1"/>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1"/>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1"/>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1"/>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1"/>
    <x v="0"/>
    <s v="USD"/>
    <n v="1412405940"/>
    <n v="1409721542"/>
    <b v="1"/>
    <n v="8"/>
    <b v="0"/>
    <s v="theater/plays"/>
    <n v="2.7E-2"/>
    <n v="23.625"/>
    <x v="1"/>
    <x v="6"/>
  </r>
  <r>
    <n v="3847"/>
    <s v="Madame X"/>
    <s v="The production of the original play &quot;Madame X&quot; by Amanda Davison. Inspired by the painting by John Singer Sargent."/>
    <n v="10500"/>
    <n v="1697"/>
    <x v="1"/>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1"/>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1"/>
    <x v="12"/>
    <s v="EUR"/>
    <n v="1434047084"/>
    <n v="1431455084"/>
    <b v="1"/>
    <n v="28"/>
    <b v="0"/>
    <s v="theater/plays"/>
    <n v="7.0433333333333334E-2"/>
    <n v="75.464285714285708"/>
    <x v="1"/>
    <x v="6"/>
  </r>
  <r>
    <n v="3850"/>
    <s v="The Vagina Monologues 2015"/>
    <s v="V-Day is a global activist movement to end violence against women and girls."/>
    <n v="1000"/>
    <n v="38"/>
    <x v="1"/>
    <x v="0"/>
    <s v="USD"/>
    <n v="1420081143"/>
    <n v="1417489143"/>
    <b v="1"/>
    <n v="4"/>
    <b v="0"/>
    <s v="theater/plays"/>
    <n v="3.7999999999999999E-2"/>
    <n v="9.5"/>
    <x v="1"/>
    <x v="6"/>
  </r>
  <r>
    <n v="3851"/>
    <s v="Waving Goodbye"/>
    <s v="A play about the horrible choices we have to make every day. Should we take a risk, or take the road most travelled?"/>
    <n v="2500"/>
    <n v="852"/>
    <x v="1"/>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1"/>
    <x v="0"/>
    <s v="USD"/>
    <n v="1427427276"/>
    <n v="1425270876"/>
    <b v="0"/>
    <n v="2"/>
    <b v="0"/>
    <s v="theater/plays"/>
    <n v="2E-3"/>
    <n v="10"/>
    <x v="1"/>
    <x v="6"/>
  </r>
  <r>
    <n v="3853"/>
    <s v="The Original Laughter Therapist"/>
    <s v="A dose of One-woman &quot;Dramedy&quot; to cure those daily blues is just what the doctor ordered!"/>
    <n v="100000"/>
    <n v="26"/>
    <x v="1"/>
    <x v="0"/>
    <s v="USD"/>
    <n v="1409602178"/>
    <n v="1406578178"/>
    <b v="0"/>
    <n v="2"/>
    <b v="0"/>
    <s v="theater/plays"/>
    <n v="2.5999999999999998E-4"/>
    <n v="13"/>
    <x v="1"/>
    <x v="6"/>
  </r>
  <r>
    <n v="3854"/>
    <s v="The Case Of Soghomon Tehlirian"/>
    <s v="A play dedicated to the 100th anniversary of the Armenian Genocide."/>
    <n v="11000"/>
    <n v="1788"/>
    <x v="1"/>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1"/>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1"/>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1"/>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1"/>
    <x v="1"/>
    <s v="GBP"/>
    <n v="1432328400"/>
    <n v="1430734844"/>
    <b v="0"/>
    <n v="1"/>
    <b v="0"/>
    <s v="theater/plays"/>
    <n v="0.02"/>
    <n v="10"/>
    <x v="1"/>
    <x v="6"/>
  </r>
  <r>
    <n v="3859"/>
    <s v="What Dreams Were Made Of"/>
    <s v="This is a play that will have each and everyone that sees it thinking about the dreams they had growing up. It's a dramady"/>
    <n v="2500"/>
    <n v="1"/>
    <x v="1"/>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1"/>
    <x v="0"/>
    <s v="USD"/>
    <n v="1407858710"/>
    <n v="1405266710"/>
    <b v="0"/>
    <n v="13"/>
    <b v="0"/>
    <s v="theater/plays"/>
    <n v="0.17666666666666667"/>
    <n v="81.538461538461533"/>
    <x v="1"/>
    <x v="6"/>
  </r>
  <r>
    <n v="3861"/>
    <s v="READY OR NOT HERE I COME"/>
    <s v="THE COMING OF THE LORD!"/>
    <n v="2000"/>
    <n v="100"/>
    <x v="1"/>
    <x v="0"/>
    <s v="USD"/>
    <n v="1415828820"/>
    <n v="1412258977"/>
    <b v="0"/>
    <n v="1"/>
    <b v="0"/>
    <s v="theater/plays"/>
    <n v="0.05"/>
    <n v="100"/>
    <x v="1"/>
    <x v="6"/>
  </r>
  <r>
    <n v="3862"/>
    <s v="The Container Play"/>
    <s v="The hit immersive theatre experience of England comes to Corpus Christi!"/>
    <n v="7500"/>
    <n v="1"/>
    <x v="1"/>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1"/>
    <x v="0"/>
    <s v="USD"/>
    <n v="1446739905"/>
    <n v="1441552305"/>
    <b v="0"/>
    <n v="0"/>
    <b v="0"/>
    <s v="theater/plays"/>
    <n v="0"/>
    <s v=""/>
    <x v="1"/>
    <x v="6"/>
  </r>
  <r>
    <n v="3864"/>
    <s v="Grammar Land Performances"/>
    <s v="I want to create a theatrical performance of the book Grammar Land and present it at schools to help children learn proper grammar."/>
    <n v="5000"/>
    <n v="60"/>
    <x v="1"/>
    <x v="0"/>
    <s v="USD"/>
    <n v="1447799054"/>
    <n v="1445203454"/>
    <b v="0"/>
    <n v="3"/>
    <b v="0"/>
    <s v="theater/plays"/>
    <n v="1.2E-2"/>
    <n v="20"/>
    <x v="1"/>
    <x v="6"/>
  </r>
  <r>
    <n v="3865"/>
    <s v="Fellatia's-Fantastic-Fun-Time-Show"/>
    <s v="Sissy Entertainment delivers a delicious cabaret that blends comedic monologue, song, and traditional sketch comedy."/>
    <n v="2413"/>
    <n v="650"/>
    <x v="1"/>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1"/>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1"/>
    <x v="0"/>
    <s v="USD"/>
    <n v="1466278339"/>
    <n v="1463686339"/>
    <b v="0"/>
    <n v="5"/>
    <b v="0"/>
    <s v="theater/plays"/>
    <n v="0.1255"/>
    <n v="50.2"/>
    <x v="1"/>
    <x v="6"/>
  </r>
  <r>
    <n v="3868"/>
    <s v="1000 words (Canceled)"/>
    <s v="New collection of music by Scott Evan Davis!"/>
    <n v="5000"/>
    <n v="10"/>
    <x v="2"/>
    <x v="1"/>
    <s v="GBP"/>
    <n v="1410191405"/>
    <n v="1408031405"/>
    <b v="0"/>
    <n v="1"/>
    <b v="0"/>
    <s v="theater/musical"/>
    <n v="2E-3"/>
    <n v="10"/>
    <x v="1"/>
    <x v="40"/>
  </r>
  <r>
    <n v="3869"/>
    <s v="The Masturbation Musical (Canceled)"/>
    <s v="A Musical about 3 women who pursue their Pleasure and end up finding themselves."/>
    <n v="13111"/>
    <n v="452"/>
    <x v="2"/>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2"/>
    <x v="0"/>
    <s v="USD"/>
    <n v="1404360478"/>
    <n v="1401768478"/>
    <b v="0"/>
    <n v="10"/>
    <b v="0"/>
    <s v="theater/musical"/>
    <n v="0.15"/>
    <n v="150"/>
    <x v="1"/>
    <x v="40"/>
  </r>
  <r>
    <n v="3871"/>
    <s v="Pocket Monsters: A Musical Parody (Canceled)"/>
    <s v="Our musical is finally ready to come to life, and we're raising funds to help make that happen!"/>
    <n v="1500"/>
    <n v="40"/>
    <x v="2"/>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2"/>
    <x v="0"/>
    <s v="USD"/>
    <n v="1439522996"/>
    <n v="1435202996"/>
    <b v="0"/>
    <n v="0"/>
    <b v="0"/>
    <s v="theater/musical"/>
    <n v="0"/>
    <s v=""/>
    <x v="1"/>
    <x v="40"/>
  </r>
  <r>
    <n v="3873"/>
    <s v="Dream Big, Work Hard Character Development Show Tour"/>
    <s v="Looking for $250 sponsors to help us provide in-house field trips to schools focusing on character development shows for children K-3."/>
    <n v="5500"/>
    <n v="0"/>
    <x v="2"/>
    <x v="0"/>
    <s v="USD"/>
    <n v="1444322535"/>
    <n v="1441730535"/>
    <b v="0"/>
    <n v="0"/>
    <b v="0"/>
    <s v="theater/musical"/>
    <n v="0"/>
    <s v=""/>
    <x v="1"/>
    <x v="40"/>
  </r>
  <r>
    <n v="3874"/>
    <s v="HEAL event - Selfless Acts of Love - Musical Extravaganza"/>
    <s v="An exploration of arts, dance, music and theater bought to you by a talented team of performing arts enthusiasts - a FUNdraising event"/>
    <n v="620"/>
    <n v="0"/>
    <x v="2"/>
    <x v="4"/>
    <s v="NZD"/>
    <n v="1422061200"/>
    <n v="1420244622"/>
    <b v="0"/>
    <n v="0"/>
    <b v="0"/>
    <s v="theater/musical"/>
    <n v="0"/>
    <s v=""/>
    <x v="1"/>
    <x v="40"/>
  </r>
  <r>
    <n v="3875"/>
    <s v="&quot;Sweeney Todd&quot; - NÃ¸rrebro Musicalteater (Canceled)"/>
    <s v="Det nystartede vÃ¦kstlagsteater NÃ¸rrebro Musicalteater's hÃ¥rrejsende opsÃ¦tning af horror-musicalen &quot;Sweeney Todd&quot;!"/>
    <n v="30000"/>
    <n v="0"/>
    <x v="2"/>
    <x v="8"/>
    <s v="DKK"/>
    <n v="1472896800"/>
    <n v="1472804365"/>
    <b v="0"/>
    <n v="0"/>
    <b v="0"/>
    <s v="theater/musical"/>
    <n v="0"/>
    <s v=""/>
    <x v="1"/>
    <x v="40"/>
  </r>
  <r>
    <n v="3876"/>
    <s v="Drinking with Angelika - Marlowe Studio Canterbury May 2016"/>
    <s v="Hopefully a successful Campaign will bring this original musical back to the stage for performances on 26th, 27th and 28th May 2016."/>
    <n v="3900"/>
    <n v="2059"/>
    <x v="2"/>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2"/>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2"/>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2"/>
    <x v="1"/>
    <s v="GBP"/>
    <n v="1422218396"/>
    <n v="1419626396"/>
    <b v="0"/>
    <n v="0"/>
    <b v="0"/>
    <s v="theater/musical"/>
    <n v="0"/>
    <s v=""/>
    <x v="1"/>
    <x v="40"/>
  </r>
  <r>
    <n v="3880"/>
    <s v="Thoroughly Modern Millie (Canceled)"/>
    <s v="With Russell Grant as Mrs Meers, this classic musical taps into London's Theatro Technis 1-25 October 2014 for its UK fringe premiere!"/>
    <n v="7500"/>
    <n v="980"/>
    <x v="2"/>
    <x v="1"/>
    <s v="GBP"/>
    <n v="1406761200"/>
    <n v="1403724820"/>
    <b v="0"/>
    <n v="17"/>
    <b v="0"/>
    <s v="theater/musical"/>
    <n v="0.13066666666666665"/>
    <n v="57.647058823529413"/>
    <x v="1"/>
    <x v="40"/>
  </r>
  <r>
    <n v="3881"/>
    <s v="My Real Mother's Name is... (Canceled)"/>
    <s v="A musical journey coming to the Blue Venue at the 2017 Orlando Fringe Festival!"/>
    <n v="500"/>
    <n v="25"/>
    <x v="2"/>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2"/>
    <x v="2"/>
    <s v="AUD"/>
    <n v="1454281380"/>
    <n v="1451950570"/>
    <b v="0"/>
    <n v="0"/>
    <b v="0"/>
    <s v="theater/musical"/>
    <n v="0"/>
    <s v=""/>
    <x v="1"/>
    <x v="40"/>
  </r>
  <r>
    <n v="3883"/>
    <s v="CAGED - A New Musical (Canceled)"/>
    <s v="CAGED - A New Musical is the story of One Passion, One Voice, One Dream. - One man's quest to become the woman he always wanted to be."/>
    <n v="15000"/>
    <n v="0"/>
    <x v="2"/>
    <x v="1"/>
    <s v="GBP"/>
    <n v="1409668069"/>
    <n v="1407076069"/>
    <b v="0"/>
    <n v="0"/>
    <b v="0"/>
    <s v="theater/musical"/>
    <n v="0"/>
    <s v=""/>
    <x v="1"/>
    <x v="40"/>
  </r>
  <r>
    <n v="3884"/>
    <s v="Alive Portrait Of Christ in Pembroke Township, IL (Canceled)"/>
    <s v="The Group M3 is striving to give one of the poorest towns in the country hope again this Easter Holiday."/>
    <n v="10000"/>
    <n v="0"/>
    <x v="2"/>
    <x v="0"/>
    <s v="USD"/>
    <n v="1427479192"/>
    <n v="1425322792"/>
    <b v="0"/>
    <n v="0"/>
    <b v="0"/>
    <s v="theater/musical"/>
    <n v="0"/>
    <s v=""/>
    <x v="1"/>
    <x v="40"/>
  </r>
  <r>
    <n v="3885"/>
    <s v="THE SESSIONS - The Beatles at Abbey Road Studios (Canceled)"/>
    <s v="A LIVE musical spectacular theatrical experience of The Beatles recording sessions at Abbey Road Studios."/>
    <n v="375000"/>
    <n v="0"/>
    <x v="2"/>
    <x v="0"/>
    <s v="USD"/>
    <n v="1462834191"/>
    <n v="1460242191"/>
    <b v="0"/>
    <n v="0"/>
    <b v="0"/>
    <s v="theater/musical"/>
    <n v="0"/>
    <s v=""/>
    <x v="1"/>
    <x v="40"/>
  </r>
  <r>
    <n v="3886"/>
    <s v="a (Canceled)"/>
    <n v="1"/>
    <n v="10000"/>
    <n v="0"/>
    <x v="2"/>
    <x v="2"/>
    <s v="AUD"/>
    <n v="1418275702"/>
    <n v="1415683702"/>
    <b v="0"/>
    <n v="0"/>
    <b v="0"/>
    <s v="theater/musical"/>
    <n v="0"/>
    <s v=""/>
    <x v="1"/>
    <x v="40"/>
  </r>
  <r>
    <n v="3887"/>
    <s v="SUPER!: An Original Musical (KC Fringe 2015) (Canceled)"/>
    <s v="&quot;SUPER!: An Original Musical&quot; is an original work written by Ryan Hruza. This campaign is to fund the production and pay the cast/crew!"/>
    <n v="2000"/>
    <n v="35"/>
    <x v="2"/>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1"/>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1"/>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1"/>
    <x v="0"/>
    <s v="USD"/>
    <n v="1439662344"/>
    <n v="1434478344"/>
    <b v="0"/>
    <n v="8"/>
    <b v="0"/>
    <s v="theater/plays"/>
    <n v="0.16826666666666668"/>
    <n v="315.5"/>
    <x v="1"/>
    <x v="6"/>
  </r>
  <r>
    <n v="3891"/>
    <s v="Out of the Box: A Mime Story"/>
    <s v="A comedy about a mime who dreams of becoming a stand up comedian."/>
    <n v="800"/>
    <n v="260"/>
    <x v="1"/>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1"/>
    <x v="0"/>
    <s v="USD"/>
    <n v="1408863600"/>
    <n v="1408203557"/>
    <b v="0"/>
    <n v="0"/>
    <b v="0"/>
    <s v="theater/plays"/>
    <n v="0"/>
    <s v=""/>
    <x v="1"/>
    <x v="6"/>
  </r>
  <r>
    <n v="3893"/>
    <s v="MY PRIVATE REVOLUTION"/>
    <s v="An inspiring story of a young girl's journey from childhood to adulthood told through monologue, dialogue, poetry and music and dance."/>
    <n v="50000"/>
    <n v="10775"/>
    <x v="1"/>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1"/>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1"/>
    <x v="0"/>
    <s v="USD"/>
    <n v="1425103218"/>
    <n v="1422424818"/>
    <b v="0"/>
    <n v="1"/>
    <b v="0"/>
    <s v="theater/plays"/>
    <n v="0.05"/>
    <n v="50"/>
    <x v="1"/>
    <x v="6"/>
  </r>
  <r>
    <n v="3896"/>
    <s v="Yorick and Company"/>
    <s v="Yorick and Co. is a comedy about a struggling theatre company whose mysterious benefactor starts haunting the show!"/>
    <n v="1600"/>
    <n v="170"/>
    <x v="1"/>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1"/>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1"/>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1"/>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1"/>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1"/>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1"/>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1"/>
    <x v="0"/>
    <s v="USD"/>
    <n v="1439581080"/>
    <n v="1435709765"/>
    <b v="0"/>
    <n v="0"/>
    <b v="0"/>
    <s v="theater/plays"/>
    <n v="0"/>
    <s v=""/>
    <x v="1"/>
    <x v="6"/>
  </r>
  <r>
    <n v="3904"/>
    <s v="Black America from Prophets to Pimps"/>
    <s v="A play that will cover 4000 years of black history."/>
    <n v="10000"/>
    <n v="3"/>
    <x v="1"/>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1"/>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1"/>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1"/>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1"/>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1"/>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1"/>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1"/>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1"/>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1"/>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1"/>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1"/>
    <x v="1"/>
    <s v="GBP"/>
    <n v="1464824309"/>
    <n v="1462232309"/>
    <b v="0"/>
    <n v="1"/>
    <b v="0"/>
    <s v="theater/plays"/>
    <n v="3.3333333333333335E-3"/>
    <n v="5"/>
    <x v="1"/>
    <x v="6"/>
  </r>
  <r>
    <n v="3916"/>
    <s v="Final exam"/>
    <s v="We're a small group of University students who need a little help making our final exam production the best product possible."/>
    <n v="2000"/>
    <n v="0"/>
    <x v="1"/>
    <x v="8"/>
    <s v="DKK"/>
    <n v="1464952752"/>
    <n v="1462360752"/>
    <b v="0"/>
    <n v="0"/>
    <b v="0"/>
    <s v="theater/plays"/>
    <n v="0"/>
    <s v=""/>
    <x v="1"/>
    <x v="6"/>
  </r>
  <r>
    <n v="3917"/>
    <s v="Romeo and Juliet by Cry of Curs"/>
    <s v="We place the actors and script to the fore, with productions stripped down to barest level, aiming to make theatre accessible."/>
    <n v="3500"/>
    <n v="10"/>
    <x v="1"/>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1"/>
    <x v="1"/>
    <s v="GBP"/>
    <n v="1407168000"/>
    <n v="1406131023"/>
    <b v="0"/>
    <n v="3"/>
    <b v="0"/>
    <s v="theater/plays"/>
    <n v="2E-3"/>
    <n v="40"/>
    <x v="1"/>
    <x v="6"/>
  </r>
  <r>
    <n v="3919"/>
    <s v="After The Blue"/>
    <s v="Two sisters living in a Cornish seaside town attempt to hide and escape from a life- circle of deceit, abuse, incest and revenge."/>
    <n v="5000"/>
    <n v="90"/>
    <x v="1"/>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1"/>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1"/>
    <x v="1"/>
    <s v="GBP"/>
    <n v="1414346400"/>
    <n v="1413291655"/>
    <b v="0"/>
    <n v="0"/>
    <b v="0"/>
    <s v="theater/plays"/>
    <n v="0"/>
    <s v=""/>
    <x v="1"/>
    <x v="6"/>
  </r>
  <r>
    <n v="3922"/>
    <s v="Truth, Dare, Promise to be Faithful Stage Play"/>
    <s v="TDPF is a play about a woman named Lisa who devotes her life to her marriage and ministry â€”since it is a woman place says her husband."/>
    <n v="750"/>
    <n v="61"/>
    <x v="1"/>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1"/>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1"/>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1"/>
    <x v="0"/>
    <s v="USD"/>
    <n v="1406753639"/>
    <n v="1404161639"/>
    <b v="0"/>
    <n v="3"/>
    <b v="0"/>
    <s v="theater/plays"/>
    <n v="0.1"/>
    <n v="5"/>
    <x v="1"/>
    <x v="6"/>
  </r>
  <r>
    <n v="3926"/>
    <s v="Caryl Churchill's 'Top Girls' - NSW HSC Text"/>
    <s v="Producing syllabus-relevant theatre targeted to HSC students on the NSW Central Coast"/>
    <n v="5000"/>
    <n v="15"/>
    <x v="1"/>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1"/>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1"/>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1"/>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1"/>
    <x v="2"/>
    <s v="AUD"/>
    <n v="1459490400"/>
    <n v="1457078868"/>
    <b v="0"/>
    <n v="0"/>
    <b v="0"/>
    <s v="theater/plays"/>
    <n v="0"/>
    <s v=""/>
    <x v="1"/>
    <x v="6"/>
  </r>
  <r>
    <n v="3931"/>
    <s v="Still I Weep"/>
    <s v="An original stage play designed to bring to light the long-term effects on adult survivors of childhood sexual abuse. We do survive!"/>
    <n v="8000"/>
    <n v="0"/>
    <x v="1"/>
    <x v="0"/>
    <s v="USD"/>
    <n v="1441510707"/>
    <n v="1439350707"/>
    <b v="0"/>
    <n v="0"/>
    <b v="0"/>
    <s v="theater/plays"/>
    <n v="0"/>
    <s v=""/>
    <x v="1"/>
    <x v="6"/>
  </r>
  <r>
    <n v="3932"/>
    <s v="Improv Patrol &quot;The Gift of Your Story is Our Script&quot;"/>
    <s v="Audience tell stories from their life chooses the improv actors to re-enact the story on the spot via song, dance and theatrics."/>
    <n v="12000"/>
    <n v="1"/>
    <x v="1"/>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1"/>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1"/>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1"/>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1"/>
    <x v="0"/>
    <s v="USD"/>
    <n v="1480576720"/>
    <n v="1477981120"/>
    <b v="0"/>
    <n v="0"/>
    <b v="0"/>
    <s v="theater/plays"/>
    <n v="0"/>
    <s v=""/>
    <x v="1"/>
    <x v="6"/>
  </r>
  <r>
    <n v="3937"/>
    <s v="Fever - a workshop production"/>
    <s v="Support the artists of the new play FEVER: a story of love, friendship and sonnets. Donate to help us develop this production!"/>
    <n v="2885"/>
    <n v="2485"/>
    <x v="1"/>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1"/>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1"/>
    <x v="2"/>
    <s v="AUD"/>
    <n v="1412656200"/>
    <n v="1412328979"/>
    <b v="0"/>
    <n v="1"/>
    <b v="0"/>
    <s v="theater/plays"/>
    <n v="1E-3"/>
    <n v="5"/>
    <x v="1"/>
    <x v="6"/>
  </r>
  <r>
    <n v="3940"/>
    <s v="Attraction"/>
    <s v="A Stage Play that will bring you to the edge of your seat , leave you thinkin and will also have you laughing while enjoyin the talent"/>
    <n v="5000"/>
    <n v="11"/>
    <x v="1"/>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1"/>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1"/>
    <x v="0"/>
    <s v="USD"/>
    <n v="1434490914"/>
    <n v="1429306914"/>
    <b v="0"/>
    <n v="0"/>
    <b v="0"/>
    <s v="theater/plays"/>
    <n v="0"/>
    <s v=""/>
    <x v="1"/>
    <x v="6"/>
  </r>
  <r>
    <n v="3943"/>
    <s v="Alexandra Petri's &quot;The Scrum&quot;  - Field Trip Theatre"/>
    <s v="Field Trip Theatre has  commissioned Alexandra Petri to write a world premiere play set in DC , &quot;The Scrum&quot;,"/>
    <n v="5000"/>
    <n v="1782"/>
    <x v="1"/>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1"/>
    <x v="0"/>
    <s v="USD"/>
    <n v="1440690875"/>
    <n v="1438098875"/>
    <b v="0"/>
    <n v="0"/>
    <b v="0"/>
    <s v="theater/plays"/>
    <n v="0"/>
    <s v=""/>
    <x v="1"/>
    <x v="6"/>
  </r>
  <r>
    <n v="3945"/>
    <s v="Camp Curtain Call: Star Wars (A Parody)"/>
    <s v="We do a theatre camp for kids every summer doing parady shows of diff stories for kids to learn theater. This year is Star Wars Parody."/>
    <n v="2000"/>
    <n v="5"/>
    <x v="1"/>
    <x v="0"/>
    <s v="USD"/>
    <n v="1431717268"/>
    <n v="1429125268"/>
    <b v="0"/>
    <n v="1"/>
    <b v="0"/>
    <s v="theater/plays"/>
    <n v="2.5000000000000001E-3"/>
    <n v="5"/>
    <x v="1"/>
    <x v="6"/>
  </r>
  <r>
    <n v="3946"/>
    <s v="DR. Mecurio's Mythical Marvels &amp; Beastiry"/>
    <s v="Dr. Mecurio's is an original work of fantasy designed and written for the stage."/>
    <n v="6000"/>
    <n v="195"/>
    <x v="1"/>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1"/>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1"/>
    <x v="2"/>
    <s v="AUD"/>
    <n v="1410076123"/>
    <n v="1404892123"/>
    <b v="0"/>
    <n v="0"/>
    <b v="0"/>
    <s v="theater/plays"/>
    <n v="0"/>
    <s v=""/>
    <x v="1"/>
    <x v="6"/>
  </r>
  <r>
    <n v="3949"/>
    <s v="Various Unfortunate Deaths of Tâ€™Abbott and Rue Doch Juniors"/>
    <s v="A brilliant project making a huge difference : a play about Climate Change and a series of panels on environmental and community issues"/>
    <n v="10000"/>
    <n v="1577"/>
    <x v="1"/>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1"/>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1"/>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1"/>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1"/>
    <x v="0"/>
    <s v="USD"/>
    <n v="1469834940"/>
    <n v="1467162586"/>
    <b v="0"/>
    <n v="0"/>
    <b v="0"/>
    <s v="theater/plays"/>
    <n v="0"/>
    <s v=""/>
    <x v="1"/>
    <x v="6"/>
  </r>
  <r>
    <n v="3954"/>
    <s v="City of Joy"/>
    <s v="Despite hunger and conditions of a Calcutta slum, the people there know that life is precious. They have named it â€˜City of Joy.â€™"/>
    <n v="25000"/>
    <n v="0"/>
    <x v="1"/>
    <x v="5"/>
    <s v="CAD"/>
    <n v="1405352264"/>
    <n v="1400168264"/>
    <b v="0"/>
    <n v="0"/>
    <b v="0"/>
    <s v="theater/plays"/>
    <n v="0"/>
    <s v=""/>
    <x v="1"/>
    <x v="6"/>
  </r>
  <r>
    <n v="3955"/>
    <s v="FHE High School Presents: Snow Queen and Once On This Island"/>
    <s v="FHE High School Theatre Booster Fund Raiser for Costumes --Fall Play Snow Queen and Spring Musical Once on this Island"/>
    <n v="1750"/>
    <n v="425"/>
    <x v="1"/>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1"/>
    <x v="0"/>
    <s v="USD"/>
    <n v="1461543600"/>
    <n v="1459203727"/>
    <b v="0"/>
    <n v="0"/>
    <b v="0"/>
    <s v="theater/plays"/>
    <n v="0"/>
    <s v=""/>
    <x v="1"/>
    <x v="6"/>
  </r>
  <r>
    <n v="3957"/>
    <s v="Yada.Yada.Yada. An Unauthorized Seinfeld Event. 9 in 90"/>
    <s v="A play about something, or maybe nothing. Four actors depicting all 9 seasons of Seinfeld in 90 minutes."/>
    <n v="28000"/>
    <n v="7"/>
    <x v="1"/>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1"/>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1"/>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1"/>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1"/>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1"/>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1"/>
    <x v="5"/>
    <s v="CAD"/>
    <n v="1447821717"/>
    <n v="1445226117"/>
    <b v="0"/>
    <n v="0"/>
    <b v="0"/>
    <s v="theater/plays"/>
    <n v="0"/>
    <s v=""/>
    <x v="1"/>
    <x v="6"/>
  </r>
  <r>
    <n v="3964"/>
    <s v="MAMA'Z BA-B: The StagePlay"/>
    <s v="&quot;MAMA'Z BA-B&quot; is the story of Marcus Williams who struggles to find a place for himself as a young black male."/>
    <n v="2000"/>
    <n v="126"/>
    <x v="1"/>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1"/>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1"/>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1"/>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1"/>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1"/>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1"/>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1"/>
    <x v="0"/>
    <s v="USD"/>
    <n v="1405947126"/>
    <n v="1403355126"/>
    <b v="0"/>
    <n v="6"/>
    <b v="0"/>
    <s v="theater/plays"/>
    <n v="9.7142857142857135E-3"/>
    <n v="22.666666666666668"/>
    <x v="1"/>
    <x v="6"/>
  </r>
  <r>
    <n v="3972"/>
    <s v="Valkyrie Theatre Company"/>
    <s v="We're a horror based theatre company in Oklahoma City beginning our first season of shows."/>
    <n v="1000"/>
    <n v="211"/>
    <x v="1"/>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1"/>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1"/>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1"/>
    <x v="0"/>
    <s v="USD"/>
    <n v="1468442898"/>
    <n v="1465850898"/>
    <b v="0"/>
    <n v="0"/>
    <b v="0"/>
    <s v="theater/plays"/>
    <n v="0"/>
    <s v=""/>
    <x v="1"/>
    <x v="6"/>
  </r>
  <r>
    <n v="3976"/>
    <s v="R.U.R. at New Muses Theatre Company"/>
    <s v="Rossumâ€™s Universal Robots are the perfect workforce, without emotions, needs, or souls. But they are changing. Becoming more like us..."/>
    <n v="1300"/>
    <n v="620"/>
    <x v="1"/>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1"/>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1"/>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1"/>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1"/>
    <x v="0"/>
    <s v="USD"/>
    <n v="1404570147"/>
    <n v="1401978147"/>
    <b v="0"/>
    <n v="7"/>
    <b v="0"/>
    <s v="theater/plays"/>
    <n v="0.18"/>
    <n v="64.285714285714292"/>
    <x v="1"/>
    <x v="6"/>
  </r>
  <r>
    <n v="3981"/>
    <s v="BEIRUT, LADY OF LEBANON"/>
    <s v="A Theatrical Production Celebrating the Lebanese Culture and the Human Spirit in Time of War."/>
    <n v="30000"/>
    <n v="1225"/>
    <x v="1"/>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1"/>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1"/>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1"/>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1"/>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1"/>
    <x v="1"/>
    <s v="GBP"/>
    <n v="1462539840"/>
    <n v="1460034594"/>
    <b v="0"/>
    <n v="13"/>
    <b v="0"/>
    <s v="theater/plays"/>
    <n v="9.7600000000000006E-2"/>
    <n v="37.53846153846154"/>
    <x v="1"/>
    <x v="6"/>
  </r>
  <r>
    <n v="3987"/>
    <s v="Write Now 5"/>
    <s v="Write Now 5 is a new writing festival in south east London promoting new work from emerging playwrights."/>
    <n v="400"/>
    <n v="151"/>
    <x v="1"/>
    <x v="1"/>
    <s v="GBP"/>
    <n v="1400278290"/>
    <n v="1399414290"/>
    <b v="0"/>
    <n v="13"/>
    <b v="0"/>
    <s v="theater/plays"/>
    <n v="0.3775"/>
    <n v="11.615384615384615"/>
    <x v="1"/>
    <x v="6"/>
  </r>
  <r>
    <n v="3988"/>
    <s v="Folk-Tales: What Stories Do Your Folks Tell?"/>
    <s v="An evening of of stories based both in myth and truth."/>
    <n v="1500"/>
    <n v="32"/>
    <x v="1"/>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1"/>
    <x v="0"/>
    <s v="USD"/>
    <n v="1447009181"/>
    <n v="1444413581"/>
    <b v="0"/>
    <n v="0"/>
    <b v="0"/>
    <s v="theater/plays"/>
    <n v="0"/>
    <s v=""/>
    <x v="1"/>
    <x v="6"/>
  </r>
  <r>
    <n v="3990"/>
    <s v="&quot;The Day That Shakespeare Died&quot; - The book and the play."/>
    <s v="A book and a play. Narrated by the ghost of Will Shakespeare and the ghost of his dog Crab,  Their adventures in the afterlife..."/>
    <n v="1650"/>
    <n v="69"/>
    <x v="1"/>
    <x v="1"/>
    <s v="GBP"/>
    <n v="1456934893"/>
    <n v="1454342893"/>
    <b v="0"/>
    <n v="3"/>
    <b v="0"/>
    <s v="theater/plays"/>
    <n v="4.1818181818181817E-2"/>
    <n v="23"/>
    <x v="1"/>
    <x v="6"/>
  </r>
  <r>
    <n v="3991"/>
    <s v="NTACTheatre - North Texas Actor's Collaborative Theatre"/>
    <s v="North Texas first actor-driven theatre company needs your help"/>
    <n v="500"/>
    <n v="100"/>
    <x v="1"/>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1"/>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1"/>
    <x v="0"/>
    <s v="USD"/>
    <n v="1431549912"/>
    <n v="1428957912"/>
    <b v="0"/>
    <n v="1"/>
    <b v="0"/>
    <s v="theater/plays"/>
    <n v="6.0000000000000002E-5"/>
    <n v="3"/>
    <x v="1"/>
    <x v="6"/>
  </r>
  <r>
    <n v="3994"/>
    <s v="Poles Apart - A Play in 2 Acts"/>
    <s v="Is Henson willing to dare risk a theatrical speaking tour of his North Pole adventures...and more?"/>
    <n v="2000"/>
    <n v="5"/>
    <x v="1"/>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1"/>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1"/>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1"/>
    <x v="1"/>
    <s v="GBP"/>
    <n v="1428222221"/>
    <n v="1425633821"/>
    <b v="0"/>
    <n v="0"/>
    <b v="0"/>
    <s v="theater/plays"/>
    <n v="0"/>
    <s v=""/>
    <x v="1"/>
    <x v="6"/>
  </r>
  <r>
    <n v="3998"/>
    <s v="Forsaken Angels-A New Play"/>
    <s v="Forsaken Angels, a powerful new play by William Leary, author of DCMTA's Best Of 2014 Play Masquerade."/>
    <n v="1250"/>
    <n v="715"/>
    <x v="1"/>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1"/>
    <x v="0"/>
    <s v="USD"/>
    <n v="1409514709"/>
    <n v="1406058798"/>
    <b v="0"/>
    <n v="14"/>
    <b v="0"/>
    <s v="theater/plays"/>
    <n v="0.16514285714285715"/>
    <n v="82.571428571428569"/>
    <x v="1"/>
    <x v="6"/>
  </r>
  <r>
    <n v="4000"/>
    <s v="The Escorts"/>
    <s v="An Enticing Trip into the World of Assisted Dying"/>
    <n v="8000"/>
    <n v="10"/>
    <x v="1"/>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1"/>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1"/>
    <x v="0"/>
    <s v="USD"/>
    <n v="1411779761"/>
    <n v="1409187761"/>
    <b v="0"/>
    <n v="4"/>
    <b v="0"/>
    <s v="theater/plays"/>
    <n v="1.84E-2"/>
    <n v="5.75"/>
    <x v="1"/>
    <x v="6"/>
  </r>
  <r>
    <n v="4003"/>
    <s v="MAMA BA-B: The Stage Play"/>
    <s v="&quot;MAMA'Z BA-B&quot; is the story of Marcus Williams who struggles to find a place for himself as a young black male."/>
    <n v="2000"/>
    <n v="201"/>
    <x v="1"/>
    <x v="0"/>
    <s v="USD"/>
    <n v="1424009147"/>
    <n v="1421417147"/>
    <b v="0"/>
    <n v="2"/>
    <b v="0"/>
    <s v="theater/plays"/>
    <n v="0.10050000000000001"/>
    <n v="100.5"/>
    <x v="1"/>
    <x v="6"/>
  </r>
  <r>
    <n v="4004"/>
    <s v="South Florida Tours"/>
    <s v="Help Launch The Queen Into South Florida!"/>
    <n v="500"/>
    <n v="1"/>
    <x v="1"/>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1"/>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1"/>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1"/>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1"/>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1"/>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1"/>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1"/>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1"/>
    <x v="1"/>
    <s v="GBP"/>
    <n v="1430571849"/>
    <n v="1427979849"/>
    <b v="0"/>
    <n v="0"/>
    <b v="0"/>
    <s v="theater/plays"/>
    <n v="0"/>
    <s v=""/>
    <x v="1"/>
    <x v="6"/>
  </r>
  <r>
    <n v="4013"/>
    <s v="Harriet Tubman Woman Of Faith"/>
    <s v="Harriet Tubman Woman of Faith is a remarkable narrative about the life and faith of Harriet Tubman, told through a dream of a teenager."/>
    <n v="2000"/>
    <n v="26"/>
    <x v="1"/>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1"/>
    <x v="0"/>
    <s v="USD"/>
    <n v="1457157269"/>
    <n v="1455861269"/>
    <b v="0"/>
    <n v="0"/>
    <b v="0"/>
    <s v="theater/plays"/>
    <n v="0"/>
    <s v=""/>
    <x v="1"/>
    <x v="6"/>
  </r>
  <r>
    <n v="4015"/>
    <s v="Shakespeare In The Park"/>
    <s v="FREE Shakespeare In the Park in Bergen County, NJ on July 24, 25, 31, and August 1. We need your support to help keep our show FREE"/>
    <n v="7000"/>
    <n v="1"/>
    <x v="1"/>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1"/>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1"/>
    <x v="0"/>
    <s v="USD"/>
    <n v="1409846874"/>
    <n v="1407254874"/>
    <b v="0"/>
    <n v="2"/>
    <b v="0"/>
    <s v="theater/plays"/>
    <n v="1.0500000000000001E-2"/>
    <n v="52.5"/>
    <x v="1"/>
    <x v="6"/>
  </r>
  <r>
    <n v="4018"/>
    <s v="Time Please Fringe"/>
    <s v="Funding for a production of Time Please at the Brighton Fringe 2017... and beyond."/>
    <n v="1500"/>
    <n v="130"/>
    <x v="1"/>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1"/>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1"/>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1"/>
    <x v="0"/>
    <s v="USD"/>
    <n v="1414360358"/>
    <n v="1409176358"/>
    <b v="0"/>
    <n v="2"/>
    <b v="0"/>
    <s v="theater/plays"/>
    <n v="8.3333333333333332E-3"/>
    <n v="62.5"/>
    <x v="1"/>
    <x v="6"/>
  </r>
  <r>
    <n v="4022"/>
    <s v="The Merchant of Venice as Shakespeare Heard It"/>
    <s v="Help us produce a video of the first Original Pronunciation Merchant of Venice."/>
    <n v="18000"/>
    <n v="12521"/>
    <x v="1"/>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1"/>
    <x v="0"/>
    <s v="USD"/>
    <n v="1458860363"/>
    <n v="1454975963"/>
    <b v="0"/>
    <n v="0"/>
    <b v="0"/>
    <s v="theater/plays"/>
    <n v="0"/>
    <s v=""/>
    <x v="1"/>
    <x v="6"/>
  </r>
  <r>
    <n v="4024"/>
    <s v="Super Date, The Dating Game Show for Superheroes"/>
    <s v="Ever wonder what Wonder Woman wants in a super man? Can you be both a lover, and a fighter? And, whatâ€™s with all the spandex?"/>
    <n v="800"/>
    <n v="10"/>
    <x v="1"/>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1"/>
    <x v="6"/>
    <s v="EUR"/>
    <n v="1437889336"/>
    <n v="1432705336"/>
    <b v="0"/>
    <n v="4"/>
    <b v="0"/>
    <s v="theater/plays"/>
    <n v="0.05"/>
    <n v="62.5"/>
    <x v="1"/>
    <x v="6"/>
  </r>
  <r>
    <n v="4026"/>
    <s v="Speak to my Soul: A Montage of Voices"/>
    <s v="This is a play that voices that stories of the black experience in America using spoken word, song and dance."/>
    <n v="4000"/>
    <n v="0"/>
    <x v="1"/>
    <x v="0"/>
    <s v="USD"/>
    <n v="1449247439"/>
    <n v="1444059839"/>
    <b v="0"/>
    <n v="0"/>
    <b v="0"/>
    <s v="theater/plays"/>
    <n v="0"/>
    <s v=""/>
    <x v="1"/>
    <x v="6"/>
  </r>
  <r>
    <n v="4027"/>
    <s v="Lincoln High School presents: Little Shop of Horrors"/>
    <s v="Drama Students at Lincoln High School in Walla Walla, WA are working hard to present their excellent version of Little Shop of Horrors."/>
    <n v="3000"/>
    <n v="215"/>
    <x v="1"/>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1"/>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1"/>
    <x v="0"/>
    <s v="USD"/>
    <n v="1450053370"/>
    <n v="1447461370"/>
    <b v="0"/>
    <n v="0"/>
    <b v="0"/>
    <s v="theater/plays"/>
    <n v="0"/>
    <s v=""/>
    <x v="1"/>
    <x v="6"/>
  </r>
  <r>
    <n v="4030"/>
    <s v="The Martin and Lewis Tribute Show"/>
    <s v="The world's best and only tribute to Dean Martin and Jerry Lewis_x000a_ bringing back the Music, Laughter and the Love."/>
    <n v="2500"/>
    <n v="400"/>
    <x v="1"/>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1"/>
    <x v="0"/>
    <s v="USD"/>
    <n v="1418914964"/>
    <n v="1414591364"/>
    <b v="0"/>
    <n v="0"/>
    <b v="0"/>
    <s v="theater/plays"/>
    <n v="0"/>
    <s v=""/>
    <x v="1"/>
    <x v="6"/>
  </r>
  <r>
    <n v="4032"/>
    <s v="The Modern Theater's 'Play It Forward' Fund"/>
    <s v="'Play it Forward' is a ticket bank for individuals in need. Fund a theater experience for someone that would otherwise go without!"/>
    <n v="6048"/>
    <n v="413"/>
    <x v="1"/>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1"/>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1"/>
    <x v="0"/>
    <s v="USD"/>
    <n v="1428097450"/>
    <n v="1425509050"/>
    <b v="0"/>
    <n v="2"/>
    <b v="0"/>
    <s v="theater/plays"/>
    <n v="1.4814814814814815E-2"/>
    <n v="100"/>
    <x v="1"/>
    <x v="6"/>
  </r>
  <r>
    <n v="4035"/>
    <s v="The Lost Boy"/>
    <s v="&quot;Stories are where you go to look for the truth of your own life.&quot; (Frank Delaney)"/>
    <n v="10000"/>
    <n v="3685"/>
    <x v="1"/>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1"/>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1"/>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1"/>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1"/>
    <x v="0"/>
    <s v="USD"/>
    <n v="1448949540"/>
    <n v="1446048367"/>
    <b v="0"/>
    <n v="5"/>
    <b v="0"/>
    <s v="theater/plays"/>
    <n v="0.6"/>
    <n v="60"/>
    <x v="1"/>
    <x v="6"/>
  </r>
  <r>
    <n v="4040"/>
    <s v="The Last Encore Musical"/>
    <s v="This nationally published book, set in the 70â€™s, tells the untold story of singers and a friendly reunion visit turning bad."/>
    <n v="8000"/>
    <n v="2500"/>
    <x v="1"/>
    <x v="0"/>
    <s v="USD"/>
    <n v="1437188400"/>
    <n v="1432100004"/>
    <b v="0"/>
    <n v="2"/>
    <b v="0"/>
    <s v="theater/plays"/>
    <n v="0.3125"/>
    <n v="1250"/>
    <x v="1"/>
    <x v="6"/>
  </r>
  <r>
    <n v="4041"/>
    <s v="In the Land of Gold"/>
    <s v="A bold, colouful, vibrant play centred around the last remaining monarchy of Africa."/>
    <n v="5000"/>
    <n v="21"/>
    <x v="1"/>
    <x v="1"/>
    <s v="GBP"/>
    <n v="1473160954"/>
    <n v="1467976954"/>
    <b v="0"/>
    <n v="2"/>
    <b v="0"/>
    <s v="theater/plays"/>
    <n v="4.1999999999999997E-3"/>
    <n v="10.5"/>
    <x v="1"/>
    <x v="6"/>
  </r>
  <r>
    <n v="4042"/>
    <s v="Messages"/>
    <s v="Acting group and production for inner city youth, about inner city youth. The problems and stuation that they see everyday."/>
    <n v="10000"/>
    <n v="21"/>
    <x v="1"/>
    <x v="0"/>
    <s v="USD"/>
    <n v="1421781360"/>
    <n v="1419213664"/>
    <b v="0"/>
    <n v="3"/>
    <b v="0"/>
    <s v="theater/plays"/>
    <n v="2.0999999999999999E-3"/>
    <n v="7"/>
    <x v="1"/>
    <x v="6"/>
  </r>
  <r>
    <n v="4043"/>
    <s v="Not making potato salad here!"/>
    <s v="This could be my last play, need to bring my son out to see it before it's over.  Need to fly him here from BC"/>
    <n v="300"/>
    <n v="0"/>
    <x v="1"/>
    <x v="5"/>
    <s v="CAD"/>
    <n v="1416524325"/>
    <n v="1415228325"/>
    <b v="0"/>
    <n v="0"/>
    <b v="0"/>
    <s v="theater/plays"/>
    <n v="0"/>
    <s v=""/>
    <x v="1"/>
    <x v="6"/>
  </r>
  <r>
    <n v="4044"/>
    <s v="Cielito Lindo (Pretty Little One)"/>
    <s v="A bilingual play in The New Works Festival at UT that crosses cultures and explores what it means to be confident with who you are."/>
    <n v="600"/>
    <n v="225"/>
    <x v="1"/>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1"/>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1"/>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1"/>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1"/>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1"/>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1"/>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1"/>
    <x v="0"/>
    <s v="USD"/>
    <n v="1399618380"/>
    <n v="1399058797"/>
    <b v="0"/>
    <n v="0"/>
    <b v="0"/>
    <s v="theater/plays"/>
    <n v="0"/>
    <s v=""/>
    <x v="1"/>
    <x v="6"/>
  </r>
  <r>
    <n v="4052"/>
    <s v="Throw Like A Girl"/>
    <s v="This empowering piece encourages women to rise up and pursue their dreams, not by behaving like a boy but by,_x000a_â€œThrowing Like A Girl.â€"/>
    <n v="3000"/>
    <n v="1126"/>
    <x v="1"/>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1"/>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1"/>
    <x v="0"/>
    <s v="USD"/>
    <n v="1475294400"/>
    <n v="1472674285"/>
    <b v="0"/>
    <n v="0"/>
    <b v="0"/>
    <s v="theater/plays"/>
    <n v="0"/>
    <s v=""/>
    <x v="1"/>
    <x v="6"/>
  </r>
  <r>
    <n v="4055"/>
    <s v="'The Tempest' at the Minack Theatre Cornwall, July 2014"/>
    <s v="Moving Stories' 'The Tempest' promises to be vibrant &amp; enchanting, with original music, vivid design &amp; unforgettable performances."/>
    <n v="5000"/>
    <n v="881"/>
    <x v="1"/>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1"/>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1"/>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1"/>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1"/>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1"/>
    <x v="5"/>
    <s v="CAD"/>
    <n v="1403539200"/>
    <n v="1400604056"/>
    <b v="0"/>
    <n v="5"/>
    <b v="0"/>
    <s v="theater/plays"/>
    <n v="2.8500000000000001E-2"/>
    <n v="57"/>
    <x v="1"/>
    <x v="6"/>
  </r>
  <r>
    <n v="4061"/>
    <s v="PRODUCE the Stage Play SKYLAR'S SYNDROME by Gavin Kayner"/>
    <s v="SKYLAR'S SYNDROME is a tremendous psychodrama by master playwright Gavin Kayner!"/>
    <n v="525"/>
    <n v="0"/>
    <x v="1"/>
    <x v="0"/>
    <s v="USD"/>
    <n v="1461205423"/>
    <n v="1456025023"/>
    <b v="0"/>
    <n v="0"/>
    <b v="0"/>
    <s v="theater/plays"/>
    <n v="0"/>
    <s v=""/>
    <x v="1"/>
    <x v="6"/>
  </r>
  <r>
    <n v="4062"/>
    <s v="Motorcycle MacBeth...NOT your grandmother's Shakespeare!"/>
    <s v="Shakespeare's beloved tragedy, MacBeth, staged in the Black Hills of Wyoming during Sturgis '76. Warning! This is no church picnic!"/>
    <n v="20000"/>
    <n v="490"/>
    <x v="1"/>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1"/>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1"/>
    <x v="2"/>
    <s v="AUD"/>
    <n v="1430316426"/>
    <n v="1427724426"/>
    <b v="0"/>
    <n v="6"/>
    <b v="0"/>
    <s v="theater/plays"/>
    <n v="0.1925"/>
    <n v="64.166666666666671"/>
    <x v="1"/>
    <x v="6"/>
  </r>
  <r>
    <n v="4065"/>
    <s v="A Midsummer's Night's Dream"/>
    <s v="A classical/ fantasy version of midsummers done by professionally trained actors in Tulsa!"/>
    <n v="4000"/>
    <n v="27"/>
    <x v="1"/>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1"/>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1"/>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1"/>
    <x v="0"/>
    <s v="USD"/>
    <n v="1484348700"/>
    <n v="1481756855"/>
    <b v="0"/>
    <n v="1"/>
    <b v="0"/>
    <s v="theater/plays"/>
    <n v="0.01"/>
    <n v="34.950000000000003"/>
    <x v="1"/>
    <x v="6"/>
  </r>
  <r>
    <n v="4069"/>
    <s v="The Pendulum Swings"/>
    <s v="'The Pendulum Swings' is a three-act dark comedy that sees Frank and Michael await their execution on Death Row."/>
    <n v="1250"/>
    <n v="430"/>
    <x v="1"/>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1"/>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1"/>
    <x v="14"/>
    <s v="MXN"/>
    <n v="1482779931"/>
    <n v="1480187931"/>
    <b v="0"/>
    <n v="0"/>
    <b v="0"/>
    <s v="theater/plays"/>
    <n v="0"/>
    <s v=""/>
    <x v="1"/>
    <x v="6"/>
  </r>
  <r>
    <n v="4072"/>
    <s v="Oh! What a Lovely War - Salute the Centenary"/>
    <s v="Salute the Centenary with this satirical and moving play. The centenary has national relevance, and we want to mark it in our community"/>
    <n v="1000"/>
    <n v="4"/>
    <x v="1"/>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1"/>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1"/>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1"/>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1"/>
    <x v="0"/>
    <s v="USD"/>
    <n v="1413921060"/>
    <n v="1411499149"/>
    <b v="0"/>
    <n v="0"/>
    <b v="0"/>
    <s v="theater/plays"/>
    <n v="0"/>
    <s v=""/>
    <x v="1"/>
    <x v="6"/>
  </r>
  <r>
    <n v="4077"/>
    <s v="Citrus Heights Theatre In The Heights"/>
    <s v="We aim to bring creative, innovative, exciting, educational and fun community theater (with a professional attitude) to a new location."/>
    <n v="15000"/>
    <n v="1335"/>
    <x v="1"/>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1"/>
    <x v="1"/>
    <s v="GBP"/>
    <n v="1485543242"/>
    <n v="1482951242"/>
    <b v="0"/>
    <n v="0"/>
    <b v="0"/>
    <s v="theater/plays"/>
    <n v="0"/>
    <s v=""/>
    <x v="1"/>
    <x v="6"/>
  </r>
  <r>
    <n v="4079"/>
    <s v="Professor O'Hannigan's Time Machine (Student Directed)"/>
    <s v="A tale of obsession, science, and lost love! Help the Caddo Magnet Players give this student-written play its debut on a real stage!"/>
    <n v="3000"/>
    <n v="5"/>
    <x v="1"/>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1"/>
    <x v="0"/>
    <s v="USD"/>
    <n v="1465930440"/>
    <n v="1463849116"/>
    <b v="0"/>
    <n v="0"/>
    <b v="0"/>
    <s v="theater/plays"/>
    <n v="0"/>
    <s v=""/>
    <x v="1"/>
    <x v="6"/>
  </r>
  <r>
    <n v="4081"/>
    <s v="AU Theatre Wing (Pygmalion Sound and Lighting Fees)"/>
    <s v="AUTheatreWing is a student theatre association fostering the development of the dramatic arts at our university."/>
    <n v="2224"/>
    <n v="350"/>
    <x v="1"/>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1"/>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1"/>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1"/>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1"/>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1"/>
    <x v="0"/>
    <s v="USD"/>
    <n v="1448078400"/>
    <n v="1445985299"/>
    <b v="0"/>
    <n v="5"/>
    <b v="0"/>
    <s v="theater/plays"/>
    <n v="4.7E-2"/>
    <n v="9.4"/>
    <x v="1"/>
    <x v="6"/>
  </r>
  <r>
    <n v="4087"/>
    <s v="Stage Production &quot;The Nail Shop&quot;"/>
    <s v="Comedy Stage Play"/>
    <n v="9600"/>
    <n v="0"/>
    <x v="1"/>
    <x v="0"/>
    <s v="USD"/>
    <n v="1468777786"/>
    <n v="1466185786"/>
    <b v="0"/>
    <n v="0"/>
    <b v="0"/>
    <s v="theater/plays"/>
    <n v="0"/>
    <s v=""/>
    <x v="1"/>
    <x v="6"/>
  </r>
  <r>
    <n v="4088"/>
    <s v="Community Theatre Project-Children's Show (Arthur)"/>
    <s v="Young persons theatre company working in deprived area seeking funding for children's theatrical production."/>
    <n v="2000"/>
    <n v="216"/>
    <x v="1"/>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1"/>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1"/>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1"/>
    <x v="0"/>
    <s v="USD"/>
    <n v="1421410151"/>
    <n v="1418818151"/>
    <b v="0"/>
    <n v="8"/>
    <b v="0"/>
    <s v="theater/plays"/>
    <n v="0.1275"/>
    <n v="25.5"/>
    <x v="1"/>
    <x v="6"/>
  </r>
  <r>
    <n v="4092"/>
    <s v="A CRY FOR HELP"/>
    <s v="&quot;A Cry for Help is Riveting, Inspiring, and Mesmerizing. You will laugh, cry, and be thinking about your own Cry for Help&quot;"/>
    <n v="110000"/>
    <n v="20"/>
    <x v="1"/>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1"/>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1"/>
    <x v="0"/>
    <s v="USD"/>
    <n v="1413953940"/>
    <n v="1410141900"/>
    <b v="0"/>
    <n v="8"/>
    <b v="0"/>
    <s v="theater/plays"/>
    <n v="0.36499999999999999"/>
    <n v="91.25"/>
    <x v="1"/>
    <x v="6"/>
  </r>
  <r>
    <n v="4095"/>
    <s v="LOPE ENAMORADO"/>
    <s v="Proyecto teatral dirigido por MartÃ­n Acosta que habla y reflexiona sobre el amor y su naturaleza."/>
    <n v="30000"/>
    <n v="800"/>
    <x v="1"/>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1"/>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1"/>
    <x v="1"/>
    <s v="GBP"/>
    <n v="1454284500"/>
    <n v="1449431237"/>
    <b v="0"/>
    <n v="0"/>
    <b v="0"/>
    <s v="theater/plays"/>
    <n v="0"/>
    <s v=""/>
    <x v="1"/>
    <x v="6"/>
  </r>
  <r>
    <n v="4098"/>
    <s v="Life is simple"/>
    <s v="Community Youth play, written by and performed by the youth about finding joy in the simple things in life"/>
    <n v="75000"/>
    <n v="0"/>
    <x v="1"/>
    <x v="0"/>
    <s v="USD"/>
    <n v="1465060797"/>
    <n v="1462468797"/>
    <b v="0"/>
    <n v="0"/>
    <b v="0"/>
    <s v="theater/plays"/>
    <n v="0"/>
    <s v=""/>
    <x v="1"/>
    <x v="6"/>
  </r>
  <r>
    <n v="4099"/>
    <s v="L.U.N.A. Theatre Company produces &quot;Steel Magnolias&quot;"/>
    <s v="L.U.N.A. (Love, Understanding, Nurturing, and Awareness) is a non-profit organization dedicated to helping raise awareness for causes."/>
    <n v="4500"/>
    <n v="50"/>
    <x v="1"/>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1"/>
    <x v="0"/>
    <s v="USD"/>
    <n v="1414205990"/>
    <n v="1413341990"/>
    <b v="0"/>
    <n v="0"/>
    <b v="0"/>
    <s v="theater/plays"/>
    <n v="0"/>
    <s v=""/>
    <x v="1"/>
    <x v="6"/>
  </r>
  <r>
    <n v="4101"/>
    <s v="Meet The Claires - Valentine's Day Weekend Comedy Stage Play"/>
    <s v="This is a Comedic Story about a young boy who saw the image of the perfect woman and from that point searched for someone similar"/>
    <n v="600"/>
    <n v="0"/>
    <x v="1"/>
    <x v="0"/>
    <s v="USD"/>
    <n v="1485380482"/>
    <n v="1482788482"/>
    <b v="0"/>
    <n v="0"/>
    <b v="0"/>
    <s v="theater/plays"/>
    <n v="0"/>
    <s v=""/>
    <x v="1"/>
    <x v="6"/>
  </r>
  <r>
    <n v="4102"/>
    <s v="4th Wall Theatre Project"/>
    <s v="Local Community theater to get up and running in the Idaho Falls area. Something new, something different!"/>
    <n v="500"/>
    <n v="137"/>
    <x v="1"/>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1"/>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1"/>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1"/>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1"/>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1"/>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1"/>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1"/>
    <x v="1"/>
    <s v="GBP"/>
    <n v="1448805404"/>
    <n v="1446209804"/>
    <b v="0"/>
    <n v="0"/>
    <b v="0"/>
    <s v="theater/plays"/>
    <n v="0"/>
    <s v=""/>
    <x v="1"/>
    <x v="6"/>
  </r>
  <r>
    <n v="4110"/>
    <s v="Take Tartuffe to Edinburgh Fringe Festival!"/>
    <s v="Set in the height of sex, drugs and rock 'n' roll this production is an exciting new take on Moliere's classic! Performing with SpaceUK"/>
    <n v="300"/>
    <n v="86"/>
    <x v="1"/>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1"/>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1"/>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1"/>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2T22: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09: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1: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7: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5: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0: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20: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20: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6: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6T21: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20: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1T22: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5T22: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5: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8: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5: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0: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3: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08: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4: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3: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0: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2: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0: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4: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8T19: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07: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3: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8: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1: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2: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4: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22: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1: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2: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9: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1: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1: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20: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17: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3: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08: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0: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2T19: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6T21: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09: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8: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15: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7:00:00"/>
  </r>
  <r>
    <n v="49"/>
    <s v="Driving Jersey - Season Five"/>
    <s v="Driving Jersey is real people telling real stories."/>
    <n v="12000"/>
    <n v="12000"/>
    <x v="0"/>
    <s v="US"/>
    <s v="USD"/>
    <n v="1445660045"/>
    <n v="1443068045"/>
    <b v="0"/>
    <n v="87"/>
    <b v="1"/>
    <s v="film &amp; video/television"/>
    <n v="1"/>
    <n v="137.93103448275863"/>
    <x v="0"/>
    <s v="television"/>
    <x v="49"/>
    <d v="2015-10-23T23: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2: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17: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1: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7: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2: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18: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4: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3: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6: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9: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4: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4: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3: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9: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0: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15: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9: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8: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1: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6: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1: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4T19: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2T22: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6: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0: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2: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0T21: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2: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3: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21: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22: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4: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6: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3: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22: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9: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2T20: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0: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3: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2: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4: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3: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6: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2: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5T19: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22: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22: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8: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16: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4: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3: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22: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4:20:30"/>
  </r>
  <r>
    <n v="104"/>
    <s v="Good 'Ol Trumpet"/>
    <s v="UCF short film about an old man, his love for music, and his misplaced trumpet.  "/>
    <n v="500"/>
    <n v="600"/>
    <x v="0"/>
    <s v="US"/>
    <s v="USD"/>
    <n v="1301792400"/>
    <n v="1299775266"/>
    <b v="0"/>
    <n v="10"/>
    <b v="1"/>
    <s v="film &amp; video/shorts"/>
    <n v="1.2"/>
    <n v="60"/>
    <x v="0"/>
    <s v="shorts"/>
    <x v="104"/>
    <d v="2011-04-02T20: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3T19:00:00"/>
  </r>
  <r>
    <n v="106"/>
    <s v="LOST WEEKEND"/>
    <s v="A Boy. A Girl. A Car. A Serial Killer."/>
    <n v="5000"/>
    <n v="5025"/>
    <x v="0"/>
    <s v="US"/>
    <s v="USD"/>
    <n v="1333391901"/>
    <n v="1332182301"/>
    <b v="0"/>
    <n v="27"/>
    <b v="1"/>
    <s v="film &amp; video/shorts"/>
    <n v="1.0049999999999999"/>
    <n v="186.11111111111111"/>
    <x v="0"/>
    <s v="shorts"/>
    <x v="106"/>
    <d v="2012-04-02T13: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18: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09: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5T19: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0: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2: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21: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0: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1:34:48"/>
  </r>
  <r>
    <n v="115"/>
    <s v="The World's Greatest Lover"/>
    <s v="Never judge a book (or a lover) by their cover."/>
    <n v="450"/>
    <n v="632"/>
    <x v="0"/>
    <s v="US"/>
    <s v="USD"/>
    <n v="1328377444"/>
    <n v="1326217444"/>
    <b v="0"/>
    <n v="22"/>
    <b v="1"/>
    <s v="film &amp; video/shorts"/>
    <n v="1.4044444444444444"/>
    <n v="28.727272727272727"/>
    <x v="0"/>
    <s v="shorts"/>
    <x v="115"/>
    <d v="2012-02-04T12: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5: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4: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8T20: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8:00:00"/>
  </r>
  <r>
    <n v="120"/>
    <s v="Time Live: A short film (Canceled)"/>
    <s v="Now, you can chat with people from the history, by our sport cam with the time machine. However, the girl had some trouble to use it."/>
    <n v="70000"/>
    <n v="10"/>
    <x v="0"/>
    <s v="HK"/>
    <s v="HKD"/>
    <n v="1475457107"/>
    <n v="1472865107"/>
    <b v="0"/>
    <n v="1"/>
    <b v="0"/>
    <s v="film &amp; video/science fiction"/>
    <n v="1.4285714285714287E-4"/>
    <n v="10"/>
    <x v="0"/>
    <s v="science fiction"/>
    <x v="120"/>
    <d v="2016-10-02T20:11:47"/>
  </r>
  <r>
    <n v="121"/>
    <s v="MICRO-MISSION"/>
    <s v="NAVY SEALS sent on a Area 51 Top-Secret rescue mission where they are shrunken and injected into an ET body, the immune system mutated."/>
    <n v="3000"/>
    <n v="1"/>
    <x v="0"/>
    <s v="US"/>
    <s v="USD"/>
    <n v="1429352160"/>
    <n v="1427993710"/>
    <b v="0"/>
    <n v="1"/>
    <b v="0"/>
    <s v="film &amp; video/science fiction"/>
    <n v="3.3333333333333332E-4"/>
    <n v="1"/>
    <x v="0"/>
    <s v="science fiction"/>
    <x v="121"/>
    <d v="2015-04-18T05:16:00"/>
  </r>
  <r>
    <n v="122"/>
    <s v="The Time Jumper (Canceled)"/>
    <s v="My ambition for this knows no bounds.  Seeing Sephoria in a live-action is a dream of mine."/>
    <n v="100000000"/>
    <n v="0"/>
    <x v="0"/>
    <s v="US"/>
    <s v="USD"/>
    <n v="1476094907"/>
    <n v="1470910907"/>
    <b v="0"/>
    <n v="0"/>
    <b v="0"/>
    <s v="film &amp; video/science fiction"/>
    <n v="0"/>
    <s v=""/>
    <x v="0"/>
    <s v="science fiction"/>
    <x v="122"/>
    <d v="2016-10-10T05:21:47"/>
  </r>
  <r>
    <n v="123"/>
    <s v="Sentient - The Web Series (Canceled)"/>
    <s v="A group of scientists stumble upon an extraterrestrial virus that is self aware. They must stop it's spread in order to save humanity."/>
    <n v="55000"/>
    <n v="151"/>
    <x v="0"/>
    <s v="US"/>
    <s v="USD"/>
    <n v="1414533600"/>
    <n v="1411411564"/>
    <b v="0"/>
    <n v="6"/>
    <b v="0"/>
    <s v="film &amp; video/science fiction"/>
    <n v="2.7454545454545453E-3"/>
    <n v="25.166666666666668"/>
    <x v="0"/>
    <s v="science fiction"/>
    <x v="123"/>
    <d v="2014-10-28T17:00:00"/>
  </r>
  <r>
    <n v="124"/>
    <s v="Blank Bodies - Post Production (Canceled)"/>
    <s v="An artificial man and woman discover love under the unsuspecting eyes of the four renowned artists who created them."/>
    <n v="4000"/>
    <n v="0"/>
    <x v="0"/>
    <s v="US"/>
    <s v="USD"/>
    <n v="1431728242"/>
    <n v="1429568242"/>
    <b v="0"/>
    <n v="0"/>
    <b v="0"/>
    <s v="film &amp; video/science fiction"/>
    <n v="0"/>
    <s v=""/>
    <x v="0"/>
    <s v="science fiction"/>
    <x v="124"/>
    <d v="2015-05-15T17:17:22"/>
  </r>
  <r>
    <n v="125"/>
    <s v="Star Wars Fan Film (Canceled)"/>
    <s v="Due to my little sister finally having recovered from her surgery we can finally make our movie if we can get even a little help to pay"/>
    <n v="500"/>
    <n v="70"/>
    <x v="0"/>
    <s v="CA"/>
    <s v="CAD"/>
    <n v="1486165880"/>
    <n v="1480981880"/>
    <b v="0"/>
    <n v="6"/>
    <b v="0"/>
    <s v="film &amp; video/science fiction"/>
    <n v="0.14000000000000001"/>
    <n v="11.666666666666666"/>
    <x v="0"/>
    <s v="science fiction"/>
    <x v="125"/>
    <d v="2017-02-03T18:51:20"/>
  </r>
  <r>
    <n v="126"/>
    <s v="SPECTRUM &quot;Adventures in Light&quot; (Canceled)"/>
    <s v="A man learns the undiscovered laws of nature hidden in acts of weather &amp; light phenomena. He soon realizes these acts can be harnessed."/>
    <n v="25000"/>
    <n v="1387"/>
    <x v="0"/>
    <s v="US"/>
    <s v="USD"/>
    <n v="1433988000"/>
    <n v="1431353337"/>
    <b v="0"/>
    <n v="13"/>
    <b v="0"/>
    <s v="film &amp; video/science fiction"/>
    <n v="5.5480000000000002E-2"/>
    <n v="106.69230769230769"/>
    <x v="0"/>
    <s v="science fiction"/>
    <x v="126"/>
    <d v="2015-06-10T21:00:00"/>
  </r>
  <r>
    <n v="127"/>
    <s v="Human Evolution (Canceled)"/>
    <s v="An ambitious Sci-Fi/Action film that will have a big-budget feel with stunning visuals &amp; stunts starring a casting of up and comers."/>
    <n v="8000"/>
    <n v="190"/>
    <x v="0"/>
    <s v="US"/>
    <s v="USD"/>
    <n v="1428069541"/>
    <n v="1425481141"/>
    <b v="0"/>
    <n v="4"/>
    <b v="0"/>
    <s v="film &amp; video/science fiction"/>
    <n v="2.375E-2"/>
    <n v="47.5"/>
    <x v="0"/>
    <s v="science fiction"/>
    <x v="127"/>
    <d v="2015-04-03T08:59:01"/>
  </r>
  <r>
    <n v="128"/>
    <s v="Ralphi3 (Canceled)"/>
    <s v="A Science Fiction film filled with entertainment and Excitement"/>
    <n v="100000"/>
    <n v="1867"/>
    <x v="0"/>
    <s v="US"/>
    <s v="USD"/>
    <n v="1476941293"/>
    <n v="1473917293"/>
    <b v="0"/>
    <n v="6"/>
    <b v="0"/>
    <s v="film &amp; video/science fiction"/>
    <n v="1.8669999999999999E-2"/>
    <n v="311.16666666666669"/>
    <x v="0"/>
    <s v="science fiction"/>
    <x v="128"/>
    <d v="2016-10-20T00:28:13"/>
  </r>
  <r>
    <n v="129"/>
    <s v="JUSTICE LEAGUE ORIGINS (Canceled)"/>
    <s v="HEY!!! I'm David House, and I am currently working on a film called Justice League Origins!!! non-profit based on DC Comics Characters."/>
    <n v="20000"/>
    <n v="0"/>
    <x v="0"/>
    <s v="US"/>
    <s v="USD"/>
    <n v="1414708183"/>
    <n v="1409524183"/>
    <b v="0"/>
    <n v="0"/>
    <b v="0"/>
    <s v="film &amp; video/science fiction"/>
    <n v="0"/>
    <s v=""/>
    <x v="0"/>
    <s v="science fiction"/>
    <x v="129"/>
    <d v="2014-10-30T17:29:43"/>
  </r>
  <r>
    <n v="130"/>
    <s v="Blue in the Green (Canceled)"/>
    <s v="A journey down the rabbit hole into the dark future. A mix of reality and dreams of a world dependant on an oppressed by technology."/>
    <n v="600"/>
    <n v="0"/>
    <x v="0"/>
    <s v="GB"/>
    <s v="GBP"/>
    <n v="1402949760"/>
    <n v="1400536692"/>
    <b v="0"/>
    <n v="0"/>
    <b v="0"/>
    <s v="film &amp; video/science fiction"/>
    <n v="0"/>
    <s v=""/>
    <x v="0"/>
    <s v="science fiction"/>
    <x v="130"/>
    <d v="2014-06-16T15:16:00"/>
  </r>
  <r>
    <n v="131"/>
    <s v="I (Canceled)"/>
    <s v="I"/>
    <n v="1200"/>
    <n v="0"/>
    <x v="0"/>
    <s v="US"/>
    <s v="USD"/>
    <n v="1467763200"/>
    <n v="1466453161"/>
    <b v="0"/>
    <n v="0"/>
    <b v="0"/>
    <s v="film &amp; video/science fiction"/>
    <n v="0"/>
    <s v=""/>
    <x v="0"/>
    <s v="science fiction"/>
    <x v="131"/>
    <d v="2016-07-05T19:00:00"/>
  </r>
  <r>
    <n v="132"/>
    <s v="The Message (Canceled)"/>
    <s v="An anime inspired sci-fi action short set in Tokyo, Japan by VFX veterans, Gerald Abraham, Kim Tran and sound engineer, Jeremy Corby."/>
    <n v="80000"/>
    <n v="7655"/>
    <x v="0"/>
    <s v="US"/>
    <s v="USD"/>
    <n v="1415392207"/>
    <n v="1411500607"/>
    <b v="0"/>
    <n v="81"/>
    <b v="0"/>
    <s v="film &amp; video/science fiction"/>
    <n v="9.5687499999999995E-2"/>
    <n v="94.506172839506178"/>
    <x v="0"/>
    <s v="science fiction"/>
    <x v="132"/>
    <d v="2014-11-07T15:30:07"/>
  </r>
  <r>
    <n v="133"/>
    <s v="Demon Women from outer space (Canceled)"/>
    <s v="Invasion from outer space sights, to weird to imagine destruction too monstrous to escape"/>
    <n v="71764"/>
    <n v="0"/>
    <x v="0"/>
    <s v="US"/>
    <s v="USD"/>
    <n v="1464715860"/>
    <n v="1462130584"/>
    <b v="0"/>
    <n v="0"/>
    <b v="0"/>
    <s v="film &amp; video/science fiction"/>
    <n v="0"/>
    <s v=""/>
    <x v="0"/>
    <s v="science fiction"/>
    <x v="133"/>
    <d v="2016-05-31T12:31:00"/>
  </r>
  <r>
    <n v="134"/>
    <s v="MARLEY'S GHOST (AMBASSADORS OF STEAM) (Canceled)"/>
    <s v="steampunk  remake of &quot;a Christmas carol&quot;"/>
    <n v="5000"/>
    <n v="0"/>
    <x v="0"/>
    <s v="US"/>
    <s v="USD"/>
    <n v="1441386000"/>
    <n v="1438811418"/>
    <b v="0"/>
    <n v="0"/>
    <b v="0"/>
    <s v="film &amp; video/science fiction"/>
    <n v="0"/>
    <s v=""/>
    <x v="0"/>
    <s v="science fiction"/>
    <x v="134"/>
    <d v="2015-09-04T12:00:00"/>
  </r>
  <r>
    <n v="135"/>
    <s v="&quot;STUCK&quot; - Finishing Funds for a Sci-Fi Thriller Short Film"/>
    <s v="What would someone do if they suddenly discovered they could stop time? Join us on this clever sci-fi short film and find out!"/>
    <n v="3000"/>
    <n v="403"/>
    <x v="0"/>
    <s v="US"/>
    <s v="USD"/>
    <n v="1404241200"/>
    <n v="1401354597"/>
    <b v="0"/>
    <n v="5"/>
    <b v="0"/>
    <s v="film &amp; video/science fiction"/>
    <n v="0.13433333333333333"/>
    <n v="80.599999999999994"/>
    <x v="0"/>
    <s v="science fiction"/>
    <x v="135"/>
    <d v="2014-07-01T14:00:00"/>
  </r>
  <r>
    <n v="136"/>
    <s v="MICRO-MISSION (Canceled)"/>
    <s v="NAVY SEALS sent on a Area 51 Top-Secret rescue mission where they are shrunken and injected into an ET body, the immune system mutated."/>
    <n v="3000"/>
    <n v="0"/>
    <x v="0"/>
    <s v="US"/>
    <s v="USD"/>
    <n v="1431771360"/>
    <n v="1427968234"/>
    <b v="0"/>
    <n v="0"/>
    <b v="0"/>
    <s v="film &amp; video/science fiction"/>
    <n v="0"/>
    <s v=""/>
    <x v="0"/>
    <s v="science fiction"/>
    <x v="136"/>
    <d v="2015-05-16T05:16:00"/>
  </r>
  <r>
    <n v="137"/>
    <s v="Predator : Repentance (Canceled)"/>
    <s v="An unofficial sequel to the independent 2015 fan film Predator: Dark ages. Set in 2141 we follow the crew of the cargoship Centurion"/>
    <n v="55000"/>
    <n v="0"/>
    <x v="0"/>
    <s v="DK"/>
    <s v="DKK"/>
    <n v="1444657593"/>
    <n v="1440337593"/>
    <b v="0"/>
    <n v="0"/>
    <b v="0"/>
    <s v="film &amp; video/science fiction"/>
    <n v="0"/>
    <s v=""/>
    <x v="0"/>
    <s v="science fiction"/>
    <x v="137"/>
    <d v="2015-10-12T08:46:33"/>
  </r>
  <r>
    <n v="138"/>
    <s v="Thr33 Days Dead: The Sequ3l (Canceled)"/>
    <s v="This movie will be the S3qu3l to Thr33 Days Dead, which premiered on SyFy and was the focus of SyFy's &quot;Town of the Living Dead&quot;."/>
    <n v="150000"/>
    <n v="4712"/>
    <x v="0"/>
    <s v="US"/>
    <s v="USD"/>
    <n v="1438405140"/>
    <n v="1435731041"/>
    <b v="0"/>
    <n v="58"/>
    <b v="0"/>
    <s v="film &amp; video/science fiction"/>
    <n v="3.1413333333333335E-2"/>
    <n v="81.241379310344826"/>
    <x v="0"/>
    <s v="science fiction"/>
    <x v="138"/>
    <d v="2015-07-31T23:59:00"/>
  </r>
  <r>
    <n v="139"/>
    <s v="Roman Dead (Canceled)"/>
    <s v="When  Rome is infected with a zombie plague, Lucius Agrippa and a small group fights for survival"/>
    <n v="500"/>
    <n v="500"/>
    <x v="0"/>
    <s v="US"/>
    <s v="USD"/>
    <n v="1436738772"/>
    <n v="1435874772"/>
    <b v="0"/>
    <n v="1"/>
    <b v="0"/>
    <s v="film &amp; video/science fiction"/>
    <n v="1"/>
    <n v="500"/>
    <x v="0"/>
    <s v="science fiction"/>
    <x v="139"/>
    <d v="2015-07-12T17:06:12"/>
  </r>
  <r>
    <n v="140"/>
    <s v="Rome of the Dead (Canceled)"/>
    <s v="A Gladiator fights for his freedom to be reunited with his Family, he's one fight away, when Rome is infected with a Zombie Virus"/>
    <n v="200000"/>
    <n v="0"/>
    <x v="0"/>
    <s v="US"/>
    <s v="USD"/>
    <n v="1426823132"/>
    <n v="1424234732"/>
    <b v="0"/>
    <n v="0"/>
    <b v="0"/>
    <s v="film &amp; video/science fiction"/>
    <n v="0"/>
    <s v=""/>
    <x v="0"/>
    <s v="science fiction"/>
    <x v="140"/>
    <d v="2015-03-19T22:45:32"/>
  </r>
  <r>
    <n v="141"/>
    <s v="Catherine Kimbridge Chronicles - Live-Action SciFi TV Series"/>
    <s v="Join us creating a Science Fiction TV Series based upon the popular novels -The Catherine Kimbridge Chronicles."/>
    <n v="12000"/>
    <n v="1293"/>
    <x v="0"/>
    <s v="US"/>
    <s v="USD"/>
    <n v="1433043623"/>
    <n v="1429155623"/>
    <b v="0"/>
    <n v="28"/>
    <b v="0"/>
    <s v="film &amp; video/science fiction"/>
    <n v="0.10775"/>
    <n v="46.178571428571431"/>
    <x v="0"/>
    <s v="science fiction"/>
    <x v="141"/>
    <d v="2015-05-30T22:40:23"/>
  </r>
  <r>
    <n v="142"/>
    <s v="SAMANTHA  SHADOW (Canceled)"/>
    <s v="A science fiction series about a women trying to stave off a mysterious appearance of monsters from getting out of a dark alley."/>
    <n v="3000"/>
    <n v="10"/>
    <x v="0"/>
    <s v="US"/>
    <s v="USD"/>
    <n v="1416176778"/>
    <n v="1414358778"/>
    <b v="0"/>
    <n v="1"/>
    <b v="0"/>
    <s v="film &amp; video/science fiction"/>
    <n v="3.3333333333333335E-3"/>
    <n v="10"/>
    <x v="0"/>
    <s v="science fiction"/>
    <x v="142"/>
    <d v="2014-11-16T17:26:18"/>
  </r>
  <r>
    <n v="143"/>
    <s v="CATTLE - AN AWESOME SCI-FI SHORT (Canceled)"/>
    <s v="A young woman learns she is one of few women left bred like cattle in order to control a deadly disease and the world populace"/>
    <n v="5500"/>
    <n v="0"/>
    <x v="0"/>
    <s v="AU"/>
    <s v="AUD"/>
    <n v="1472882100"/>
    <n v="1467941542"/>
    <b v="0"/>
    <n v="0"/>
    <b v="0"/>
    <s v="film &amp; video/science fiction"/>
    <n v="0"/>
    <s v=""/>
    <x v="0"/>
    <s v="science fiction"/>
    <x v="143"/>
    <d v="2016-09-03T00:55:00"/>
  </r>
  <r>
    <n v="144"/>
    <s v="The Great Fear - Post Production Funds (Canceled)"/>
    <s v="A film about a collapsing food industry, a lonely farmer and a lonely botanist needs your help to finish post-production!"/>
    <n v="7500"/>
    <n v="2070"/>
    <x v="0"/>
    <s v="CA"/>
    <s v="CAD"/>
    <n v="1428945472"/>
    <n v="1423765072"/>
    <b v="0"/>
    <n v="37"/>
    <b v="0"/>
    <s v="film &amp; video/science fiction"/>
    <n v="0.27600000000000002"/>
    <n v="55.945945945945944"/>
    <x v="0"/>
    <s v="science fiction"/>
    <x v="144"/>
    <d v="2015-04-13T12:17:52"/>
  </r>
  <r>
    <n v="145"/>
    <s v="Threshold (Canceled)"/>
    <s v="Film-Makers Ricky Comuniello &amp; Ian Weeks are at it again - for the 1st time. We need your support for a modern Sci-Fiction short film"/>
    <n v="4500"/>
    <n v="338"/>
    <x v="0"/>
    <s v="US"/>
    <s v="USD"/>
    <n v="1439298052"/>
    <n v="1436965252"/>
    <b v="0"/>
    <n v="9"/>
    <b v="0"/>
    <s v="film &amp; video/science fiction"/>
    <n v="7.5111111111111115E-2"/>
    <n v="37.555555555555557"/>
    <x v="0"/>
    <s v="science fiction"/>
    <x v="145"/>
    <d v="2015-08-11T08:00:52"/>
  </r>
  <r>
    <n v="146"/>
    <s v="#CalExit...War of 2020 (Canceled)"/>
    <s v="California and the west have declared their refusal to support the election of a staunch conservative president. Will it be Civil War?"/>
    <n v="20000"/>
    <n v="115"/>
    <x v="0"/>
    <s v="US"/>
    <s v="USD"/>
    <n v="1484698998"/>
    <n v="1479514998"/>
    <b v="0"/>
    <n v="3"/>
    <b v="0"/>
    <s v="film &amp; video/science fiction"/>
    <n v="5.7499999999999999E-3"/>
    <n v="38.333333333333336"/>
    <x v="0"/>
    <s v="science fiction"/>
    <x v="146"/>
    <d v="2017-01-17T19:23:18"/>
  </r>
  <r>
    <n v="147"/>
    <s v="Consumed (Static Air) (Canceled)"/>
    <s v="Film makers catch live footage beyond their wildest dreams."/>
    <n v="7000"/>
    <n v="0"/>
    <x v="0"/>
    <s v="GB"/>
    <s v="GBP"/>
    <n v="1420741080"/>
    <n v="1417026340"/>
    <b v="0"/>
    <n v="0"/>
    <b v="0"/>
    <s v="film &amp; video/science fiction"/>
    <n v="0"/>
    <s v=""/>
    <x v="0"/>
    <s v="science fiction"/>
    <x v="147"/>
    <d v="2015-01-08T13:18:00"/>
  </r>
  <r>
    <n v="148"/>
    <s v="Space Gangstars (Canceled)"/>
    <s v="An aspiring pilot decides to take his Dad's ship for a joyride, and learns it was the biggest mistake of his life in this Sci-Fi comedy"/>
    <n v="50000"/>
    <n v="40"/>
    <x v="0"/>
    <s v="US"/>
    <s v="USD"/>
    <n v="1456555536"/>
    <n v="1453963536"/>
    <b v="0"/>
    <n v="2"/>
    <b v="0"/>
    <s v="film &amp; video/science fiction"/>
    <n v="8.0000000000000004E-4"/>
    <n v="20"/>
    <x v="0"/>
    <s v="science fiction"/>
    <x v="148"/>
    <d v="2016-02-27T01:45:36"/>
  </r>
  <r>
    <n v="149"/>
    <s v="Dichotomy (Canceled)"/>
    <s v="A provocatively mind-bending sci-fi thriller, this short film project examines opposites and the balance of the universe. #Dichotomy"/>
    <n v="10000"/>
    <n v="92"/>
    <x v="0"/>
    <s v="US"/>
    <s v="USD"/>
    <n v="1419494400"/>
    <n v="1416888470"/>
    <b v="0"/>
    <n v="6"/>
    <b v="0"/>
    <s v="film &amp; video/science fiction"/>
    <n v="9.1999999999999998E-3"/>
    <n v="15.333333333333334"/>
    <x v="0"/>
    <s v="science fiction"/>
    <x v="149"/>
    <d v="2014-12-25T03:00:00"/>
  </r>
  <r>
    <n v="150"/>
    <s v="Star Trek First Frontier (Canceled)"/>
    <s v="The untold story of Captain Robert April and the first launching of the starship U.S.S. Enterprise,  NCC-1701"/>
    <n v="130000"/>
    <n v="30112"/>
    <x v="0"/>
    <s v="US"/>
    <s v="USD"/>
    <n v="1432612382"/>
    <n v="1427428382"/>
    <b v="0"/>
    <n v="67"/>
    <b v="0"/>
    <s v="film &amp; video/science fiction"/>
    <n v="0.23163076923076922"/>
    <n v="449.43283582089555"/>
    <x v="0"/>
    <s v="science fiction"/>
    <x v="150"/>
    <d v="2015-05-25T22:53:02"/>
  </r>
  <r>
    <n v="151"/>
    <s v="THE ASCENDENCE SHIFT Feature Film (Canceled)"/>
    <s v="The age of a race to the finish between the higher &amp; lower dimensional realms, A fight for consciousness &amp; freedom,THE NEW HUMAN"/>
    <n v="250000"/>
    <n v="140"/>
    <x v="0"/>
    <s v="AU"/>
    <s v="AUD"/>
    <n v="1434633191"/>
    <n v="1429449191"/>
    <b v="0"/>
    <n v="5"/>
    <b v="0"/>
    <s v="film &amp; video/science fiction"/>
    <n v="5.5999999999999995E-4"/>
    <n v="28"/>
    <x v="0"/>
    <s v="science fiction"/>
    <x v="151"/>
    <d v="2015-06-18T08:13:11"/>
  </r>
  <r>
    <n v="152"/>
    <s v="The Great Dark (Canceled)"/>
    <s v="The Great Dark is a journey through the unimaginable...and un foreseeable..."/>
    <n v="380000"/>
    <n v="30"/>
    <x v="0"/>
    <s v="US"/>
    <s v="USD"/>
    <n v="1411437100"/>
    <n v="1408845100"/>
    <b v="0"/>
    <n v="2"/>
    <b v="0"/>
    <s v="film &amp; video/science fiction"/>
    <n v="7.8947368421052633E-5"/>
    <n v="15"/>
    <x v="0"/>
    <s v="science fiction"/>
    <x v="152"/>
    <d v="2014-09-22T20:51:40"/>
  </r>
  <r>
    <n v="153"/>
    <s v="Awakening (Canceled)"/>
    <s v="What would you do if you face something beyond your understanding? If someone you loved disappeared without a trace?"/>
    <n v="50000"/>
    <n v="359"/>
    <x v="0"/>
    <s v="US"/>
    <s v="USD"/>
    <n v="1417532644"/>
    <n v="1413900244"/>
    <b v="0"/>
    <n v="10"/>
    <b v="0"/>
    <s v="film &amp; video/science fiction"/>
    <n v="7.1799999999999998E-3"/>
    <n v="35.9"/>
    <x v="0"/>
    <s v="science fiction"/>
    <x v="153"/>
    <d v="2014-12-02T10:04:04"/>
  </r>
  <r>
    <n v="154"/>
    <s v="Quantum Alterations: Sci-fi, Stop Motion &amp; Fantasy Fan Film"/>
    <s v="Fiction Becomes Reality in this non-profit science fiction, stop motion, and fantasy fan film."/>
    <n v="1500"/>
    <n v="40"/>
    <x v="0"/>
    <s v="US"/>
    <s v="USD"/>
    <n v="1433336895"/>
    <n v="1429621695"/>
    <b v="0"/>
    <n v="3"/>
    <b v="0"/>
    <s v="film &amp; video/science fiction"/>
    <n v="2.6666666666666668E-2"/>
    <n v="13.333333333333334"/>
    <x v="0"/>
    <s v="science fiction"/>
    <x v="154"/>
    <d v="2015-06-03T08:08:15"/>
  </r>
  <r>
    <n v="155"/>
    <s v="The Last Armada (Canceled)"/>
    <s v="While a shadow of peace was on the horizon,humankind was being threatened by its past.Whispers of threat was being heard from the North"/>
    <n v="1350000"/>
    <n v="81"/>
    <x v="0"/>
    <s v="US"/>
    <s v="USD"/>
    <n v="1437657935"/>
    <n v="1434201935"/>
    <b v="0"/>
    <n v="4"/>
    <b v="0"/>
    <s v="film &amp; video/science fiction"/>
    <n v="6.0000000000000002E-5"/>
    <n v="20.25"/>
    <x v="0"/>
    <s v="science fiction"/>
    <x v="155"/>
    <d v="2015-07-23T08:25:35"/>
  </r>
  <r>
    <n v="156"/>
    <s v="Mosaics (Canceled)"/>
    <s v="A short science-fiction film about an underground network of human-animal hybrids &amp; their struggle with oppression &amp; marginalization."/>
    <n v="35000"/>
    <n v="1785"/>
    <x v="0"/>
    <s v="CA"/>
    <s v="CAD"/>
    <n v="1407034796"/>
    <n v="1401850796"/>
    <b v="0"/>
    <n v="15"/>
    <b v="0"/>
    <s v="film &amp; video/science fiction"/>
    <n v="5.0999999999999997E-2"/>
    <n v="119"/>
    <x v="0"/>
    <s v="science fiction"/>
    <x v="156"/>
    <d v="2014-08-02T21:59:56"/>
  </r>
  <r>
    <n v="157"/>
    <s v="Forever Man (short film) (Canceled)"/>
    <s v="Man's cryogenic chamber and his soulmate's time travel from the distant future allows them to meet in the middle."/>
    <n v="2995"/>
    <n v="8"/>
    <x v="0"/>
    <s v="US"/>
    <s v="USD"/>
    <n v="1456523572"/>
    <n v="1453931572"/>
    <b v="0"/>
    <n v="2"/>
    <b v="0"/>
    <s v="film &amp; video/science fiction"/>
    <n v="2.671118530884808E-3"/>
    <n v="4"/>
    <x v="0"/>
    <s v="science fiction"/>
    <x v="157"/>
    <d v="2016-02-26T16:52:52"/>
  </r>
  <r>
    <n v="158"/>
    <s v="In The Dark POST Production Fund Request (Canceled)"/>
    <s v="ITD a is thriller about a female college student house sitting for her boss &amp; encountering a dark evil force that dwells in the shadows"/>
    <n v="5000"/>
    <n v="0"/>
    <x v="0"/>
    <s v="US"/>
    <s v="USD"/>
    <n v="1413942628"/>
    <n v="1411350628"/>
    <b v="0"/>
    <n v="0"/>
    <b v="0"/>
    <s v="film &amp; video/science fiction"/>
    <n v="0"/>
    <s v=""/>
    <x v="0"/>
    <s v="science fiction"/>
    <x v="158"/>
    <d v="2014-10-21T20:50:28"/>
  </r>
  <r>
    <n v="159"/>
    <s v="Rosette: Sci-Fi/Action Feature Film to Cast Hollywood Talent"/>
    <s v="Love, Robots... and Time Travel._x000a_Rosette: A Sci-Fi/Action/Adventure Feature Film, set to cast three A-list Hollywood actors."/>
    <n v="500000"/>
    <n v="10"/>
    <x v="0"/>
    <s v="US"/>
    <s v="USD"/>
    <n v="1467541545"/>
    <n v="1464085545"/>
    <b v="0"/>
    <n v="1"/>
    <b v="0"/>
    <s v="film &amp; video/science fiction"/>
    <n v="2.0000000000000002E-5"/>
    <n v="10"/>
    <x v="0"/>
    <s v="science fiction"/>
    <x v="159"/>
    <d v="2016-07-03T05:25:45"/>
  </r>
  <r>
    <n v="160"/>
    <s v="Con Todo mi Corazon: With all of my Heart."/>
    <s v="The title might seem cheesy, but my father says that to my mother every time they say I love you.     This story is dedicated to them."/>
    <n v="5000"/>
    <n v="0"/>
    <x v="0"/>
    <s v="US"/>
    <s v="USD"/>
    <n v="1439675691"/>
    <n v="1434491691"/>
    <b v="0"/>
    <n v="0"/>
    <b v="0"/>
    <s v="film &amp; video/drama"/>
    <n v="0"/>
    <s v=""/>
    <x v="0"/>
    <s v="drama"/>
    <x v="160"/>
    <d v="2015-08-15T16:54:51"/>
  </r>
  <r>
    <n v="161"/>
    <s v="Midway: The Turning Point"/>
    <s v="Step 1 (script editing) to produce a dramatic film about the air/sea battle of WWII that turned the tide of victory for the US."/>
    <n v="50000"/>
    <n v="5"/>
    <x v="0"/>
    <s v="US"/>
    <s v="USD"/>
    <n v="1404318595"/>
    <n v="1401726595"/>
    <b v="0"/>
    <n v="1"/>
    <b v="0"/>
    <s v="film &amp; video/drama"/>
    <n v="1E-4"/>
    <n v="5"/>
    <x v="0"/>
    <s v="drama"/>
    <x v="161"/>
    <d v="2014-07-02T11:29:55"/>
  </r>
  <r>
    <n v="162"/>
    <s v="See It My Way"/>
    <s v="This film follows a young man who has had only a troubled family life. He turns to all the wrong things and life falls apart."/>
    <n v="2800"/>
    <n v="435"/>
    <x v="0"/>
    <s v="US"/>
    <s v="USD"/>
    <n v="1408232520"/>
    <n v="1405393356"/>
    <b v="0"/>
    <n v="10"/>
    <b v="0"/>
    <s v="film &amp; video/drama"/>
    <n v="0.15535714285714286"/>
    <n v="43.5"/>
    <x v="0"/>
    <s v="drama"/>
    <x v="162"/>
    <d v="2014-08-16T18:42:00"/>
  </r>
  <r>
    <n v="163"/>
    <s v="UNDIVIDED (Working Title)"/>
    <s v="Over 2.5 million Black men registered for the draft in World War II. _x000a_This will be the most comprehensive portrayal EVER of US. THEN."/>
    <n v="2000000"/>
    <n v="0"/>
    <x v="0"/>
    <s v="US"/>
    <s v="USD"/>
    <n v="1443657600"/>
    <n v="1440716654"/>
    <b v="0"/>
    <n v="0"/>
    <b v="0"/>
    <s v="film &amp; video/drama"/>
    <n v="0"/>
    <s v=""/>
    <x v="0"/>
    <s v="drama"/>
    <x v="163"/>
    <d v="2015-09-30T19:00:00"/>
  </r>
  <r>
    <n v="164"/>
    <s v="Angelix"/>
    <s v="Two cousins are caught up in the private war between warrior class angels and demons. You may be caught up too and not realize it yet."/>
    <n v="120000"/>
    <n v="640"/>
    <x v="0"/>
    <s v="US"/>
    <s v="USD"/>
    <n v="1411150701"/>
    <n v="1405966701"/>
    <b v="0"/>
    <n v="7"/>
    <b v="0"/>
    <s v="film &amp; video/drama"/>
    <n v="5.3333333333333332E-3"/>
    <n v="91.428571428571431"/>
    <x v="0"/>
    <s v="drama"/>
    <x v="164"/>
    <d v="2014-09-19T13:18:21"/>
  </r>
  <r>
    <n v="165"/>
    <s v="NET"/>
    <s v="A teacher. A boy. The beach and a heatwave that drove them all insane."/>
    <n v="17000"/>
    <n v="0"/>
    <x v="0"/>
    <s v="GB"/>
    <s v="GBP"/>
    <n v="1452613724"/>
    <n v="1450021724"/>
    <b v="0"/>
    <n v="0"/>
    <b v="0"/>
    <s v="film &amp; video/drama"/>
    <n v="0"/>
    <s v=""/>
    <x v="0"/>
    <s v="drama"/>
    <x v="165"/>
    <d v="2016-01-12T10:48:44"/>
  </r>
  <r>
    <n v="166"/>
    <s v="Pressure"/>
    <s v="A young teen makes a bad decision after joining gang and the film expresses his choices that led him to that point."/>
    <n v="5000"/>
    <n v="3000"/>
    <x v="0"/>
    <s v="US"/>
    <s v="USD"/>
    <n v="1484531362"/>
    <n v="1481939362"/>
    <b v="0"/>
    <n v="1"/>
    <b v="0"/>
    <s v="film &amp; video/drama"/>
    <n v="0.6"/>
    <n v="3000"/>
    <x v="0"/>
    <s v="drama"/>
    <x v="166"/>
    <d v="2017-01-15T20:49:22"/>
  </r>
  <r>
    <n v="167"/>
    <s v="Past"/>
    <s v="A young man experiences a tragedy and has the opportunity to go back and learn from his mistakes and find out his true self."/>
    <n v="110000"/>
    <n v="11"/>
    <x v="0"/>
    <s v="US"/>
    <s v="USD"/>
    <n v="1438726535"/>
    <n v="1433542535"/>
    <b v="0"/>
    <n v="2"/>
    <b v="0"/>
    <s v="film &amp; video/drama"/>
    <n v="1E-4"/>
    <n v="5.5"/>
    <x v="0"/>
    <s v="drama"/>
    <x v="167"/>
    <d v="2015-08-04T17:15:35"/>
  </r>
  <r>
    <n v="168"/>
    <s v="Moving On"/>
    <s v="A homeless Gulf War 2 vet, and Congressional Medal of Honor recipient fights for his sanity on the mean streets of Albuquerque."/>
    <n v="8000"/>
    <n v="325"/>
    <x v="0"/>
    <s v="US"/>
    <s v="USD"/>
    <n v="1426791770"/>
    <n v="1424203370"/>
    <b v="0"/>
    <n v="3"/>
    <b v="0"/>
    <s v="film &amp; video/drama"/>
    <n v="4.0625000000000001E-2"/>
    <n v="108.33333333333333"/>
    <x v="0"/>
    <s v="drama"/>
    <x v="168"/>
    <d v="2015-03-19T14:02:50"/>
  </r>
  <r>
    <n v="169"/>
    <s v="Family"/>
    <s v="Family is a short film about a father and son and two brothers who were separated by the Korean war and finally reunite after 60 years."/>
    <n v="2500"/>
    <n v="560"/>
    <x v="0"/>
    <s v="GB"/>
    <s v="GBP"/>
    <n v="1413634059"/>
    <n v="1411042059"/>
    <b v="0"/>
    <n v="10"/>
    <b v="0"/>
    <s v="film &amp; video/drama"/>
    <n v="0.224"/>
    <n v="56"/>
    <x v="0"/>
    <s v="drama"/>
    <x v="169"/>
    <d v="2014-10-18T07:07:39"/>
  </r>
  <r>
    <n v="170"/>
    <s v="Letters to Daniel"/>
    <s v="Amy &amp; Missy survive Amy's bipolar disorder and go on to become award winning &amp; bestselling authors, screenwriters &amp; filmmakers"/>
    <n v="10000"/>
    <n v="325"/>
    <x v="0"/>
    <s v="US"/>
    <s v="USD"/>
    <n v="1440912480"/>
    <n v="1438385283"/>
    <b v="0"/>
    <n v="10"/>
    <b v="0"/>
    <s v="film &amp; video/drama"/>
    <n v="3.2500000000000001E-2"/>
    <n v="32.5"/>
    <x v="0"/>
    <s v="drama"/>
    <x v="170"/>
    <d v="2015-08-30T00:28:00"/>
  </r>
  <r>
    <n v="171"/>
    <s v="IRL: Gamers Unite"/>
    <s v="Team Mayhem, a local small town gang of gamers who are enlisted   to save the world from the new great evil known as Prowler."/>
    <n v="50000"/>
    <n v="1"/>
    <x v="0"/>
    <s v="US"/>
    <s v="USD"/>
    <n v="1470975614"/>
    <n v="1465791614"/>
    <b v="0"/>
    <n v="1"/>
    <b v="0"/>
    <s v="film &amp; video/drama"/>
    <n v="2.0000000000000002E-5"/>
    <n v="1"/>
    <x v="0"/>
    <s v="drama"/>
    <x v="171"/>
    <d v="2016-08-11T23:20:14"/>
  </r>
  <r>
    <n v="172"/>
    <s v="The Blind Dolphin Story"/>
    <s v="A short film on the rarest mammal and the second most endangered freshwater river dolphin, in Pakistan."/>
    <n v="95000"/>
    <n v="0"/>
    <x v="0"/>
    <s v="US"/>
    <s v="USD"/>
    <n v="1426753723"/>
    <n v="1423733323"/>
    <b v="0"/>
    <n v="0"/>
    <b v="0"/>
    <s v="film &amp; video/drama"/>
    <n v="0"/>
    <s v=""/>
    <x v="0"/>
    <s v="drama"/>
    <x v="172"/>
    <d v="2015-03-19T03:28:43"/>
  </r>
  <r>
    <n v="173"/>
    <s v="7 Sins"/>
    <s v="This is a film inspired by Quentin Tarantino, I want to make a film thats entertaining yet gritty. 7 Sins is in pre-production."/>
    <n v="1110"/>
    <n v="0"/>
    <x v="0"/>
    <s v="GB"/>
    <s v="GBP"/>
    <n v="1425131108"/>
    <n v="1422539108"/>
    <b v="0"/>
    <n v="0"/>
    <b v="0"/>
    <s v="film &amp; video/drama"/>
    <n v="0"/>
    <s v=""/>
    <x v="0"/>
    <s v="drama"/>
    <x v="173"/>
    <d v="2015-02-28T08:45:08"/>
  </r>
  <r>
    <n v="174"/>
    <s v="I Am Forgotten"/>
    <s v="An international short film project. It is about loneliness, wich is caused by the current compulsion to check your Facebook every day."/>
    <n v="6000"/>
    <n v="0"/>
    <x v="0"/>
    <s v="NL"/>
    <s v="EUR"/>
    <n v="1431108776"/>
    <n v="1425924776"/>
    <b v="0"/>
    <n v="0"/>
    <b v="0"/>
    <s v="film &amp; video/drama"/>
    <n v="0"/>
    <s v=""/>
    <x v="0"/>
    <s v="drama"/>
    <x v="174"/>
    <d v="2015-05-08T13:12:56"/>
  </r>
  <r>
    <n v="175"/>
    <s v="Gooseberry Fool - Feature Film"/>
    <s v="To heal her scars Olivia must take a journey back to her roots, where an unresolved conflict stands between her and musical success."/>
    <n v="20000"/>
    <n v="1297"/>
    <x v="0"/>
    <s v="GB"/>
    <s v="GBP"/>
    <n v="1409337611"/>
    <n v="1407177611"/>
    <b v="0"/>
    <n v="26"/>
    <b v="0"/>
    <s v="film &amp; video/drama"/>
    <n v="6.4850000000000005E-2"/>
    <n v="49.884615384615387"/>
    <x v="0"/>
    <s v="drama"/>
    <x v="175"/>
    <d v="2014-08-29T13:40:11"/>
  </r>
  <r>
    <n v="176"/>
    <s v="Silent Monster"/>
    <s v="I'm seeking funding to finish my short film, Silent Monster, to bring awareness to teenage bullying as well as teenage violence."/>
    <n v="1500"/>
    <n v="0"/>
    <x v="0"/>
    <s v="US"/>
    <s v="USD"/>
    <n v="1438803999"/>
    <n v="1436211999"/>
    <b v="0"/>
    <n v="0"/>
    <b v="0"/>
    <s v="film &amp; video/drama"/>
    <n v="0"/>
    <s v=""/>
    <x v="0"/>
    <s v="drama"/>
    <x v="176"/>
    <d v="2015-08-05T14:46:39"/>
  </r>
  <r>
    <n v="177"/>
    <s v="The Good Samaritan"/>
    <s v="I'm making a modern day version of the bible story &quot; The Good Samaritan&quot;"/>
    <n v="450"/>
    <n v="180"/>
    <x v="0"/>
    <s v="US"/>
    <s v="USD"/>
    <n v="1427155726"/>
    <n v="1425690526"/>
    <b v="0"/>
    <n v="7"/>
    <b v="0"/>
    <s v="film &amp; video/drama"/>
    <n v="0.4"/>
    <n v="25.714285714285715"/>
    <x v="0"/>
    <s v="drama"/>
    <x v="177"/>
    <d v="2015-03-23T19:08:46"/>
  </r>
  <r>
    <n v="178"/>
    <s v="El viaje de LucÃ­a"/>
    <s v="El viaje de LucÃ­a es un largometraje de ficciÃ³n con temÃ¡tica sobre el cÃ¡ncer infantil."/>
    <n v="500000"/>
    <n v="0"/>
    <x v="0"/>
    <s v="ES"/>
    <s v="EUR"/>
    <n v="1448582145"/>
    <n v="1445986545"/>
    <b v="0"/>
    <n v="0"/>
    <b v="0"/>
    <s v="film &amp; video/drama"/>
    <n v="0"/>
    <s v=""/>
    <x v="0"/>
    <s v="drama"/>
    <x v="178"/>
    <d v="2015-11-26T18:55:45"/>
  </r>
  <r>
    <n v="179"/>
    <s v="Sustain: A Film About Survival"/>
    <s v="A feature-length film about how three people survive in a diseased world."/>
    <n v="1000"/>
    <n v="200"/>
    <x v="0"/>
    <s v="US"/>
    <s v="USD"/>
    <n v="1457056555"/>
    <n v="1454464555"/>
    <b v="0"/>
    <n v="2"/>
    <b v="0"/>
    <s v="film &amp; video/drama"/>
    <n v="0.2"/>
    <n v="100"/>
    <x v="0"/>
    <s v="drama"/>
    <x v="179"/>
    <d v="2016-03-03T20:55:55"/>
  </r>
  <r>
    <n v="180"/>
    <s v="The Rest of Us Mini-Series"/>
    <s v="The Rest of Us follows a survivor of an outbreak that nearly destroyed the earth as he travels to find some form of humanity."/>
    <n v="1200"/>
    <n v="401"/>
    <x v="0"/>
    <s v="GB"/>
    <s v="GBP"/>
    <n v="1428951600"/>
    <n v="1425512843"/>
    <b v="0"/>
    <n v="13"/>
    <b v="0"/>
    <s v="film &amp; video/drama"/>
    <n v="0.33416666666666667"/>
    <n v="30.846153846153847"/>
    <x v="0"/>
    <s v="drama"/>
    <x v="180"/>
    <d v="2015-04-13T14:00:00"/>
  </r>
  <r>
    <n v="181"/>
    <s v="Immemorial"/>
    <s v="Christina has been suffering with flash backs and some very disturbing nightmares and realises that it is more than just nightmares."/>
    <n v="3423"/>
    <n v="722"/>
    <x v="0"/>
    <s v="GB"/>
    <s v="GBP"/>
    <n v="1434995295"/>
    <n v="1432403295"/>
    <b v="0"/>
    <n v="4"/>
    <b v="0"/>
    <s v="film &amp; video/drama"/>
    <n v="0.21092608822670172"/>
    <n v="180.5"/>
    <x v="0"/>
    <s v="drama"/>
    <x v="181"/>
    <d v="2015-06-22T12:48:15"/>
  </r>
  <r>
    <n v="182"/>
    <s v="ABU Pakistani Independent Feature Film"/>
    <s v="I'm Faraz, and I am raising money for my feature film called ABU. This one is for our parents, and our responsibilities towards them."/>
    <n v="1000"/>
    <n v="0"/>
    <x v="0"/>
    <s v="US"/>
    <s v="USD"/>
    <n v="1483748232"/>
    <n v="1481156232"/>
    <b v="0"/>
    <n v="0"/>
    <b v="0"/>
    <s v="film &amp; video/drama"/>
    <n v="0"/>
    <s v=""/>
    <x v="0"/>
    <s v="drama"/>
    <x v="182"/>
    <d v="2017-01-06T19:17:12"/>
  </r>
  <r>
    <n v="183"/>
    <s v="Three Little Words"/>
    <s v="Don't kill me until I meet my Dad"/>
    <n v="12500"/>
    <n v="4482"/>
    <x v="0"/>
    <s v="GB"/>
    <s v="GBP"/>
    <n v="1417033610"/>
    <n v="1414438010"/>
    <b v="0"/>
    <n v="12"/>
    <b v="0"/>
    <s v="film &amp; video/drama"/>
    <n v="0.35855999999999999"/>
    <n v="373.5"/>
    <x v="0"/>
    <s v="drama"/>
    <x v="183"/>
    <d v="2014-11-26T15:26:50"/>
  </r>
  <r>
    <n v="184"/>
    <s v="Lana - Short film"/>
    <s v="&quot;Lana&quot; is an horror/dramatic short film, written by myself, about a young woman fighting the darkness in her, but it might be too late."/>
    <n v="1500"/>
    <n v="51"/>
    <x v="0"/>
    <s v="CA"/>
    <s v="CAD"/>
    <n v="1409543940"/>
    <n v="1404586762"/>
    <b v="0"/>
    <n v="2"/>
    <b v="0"/>
    <s v="film &amp; video/drama"/>
    <n v="3.4000000000000002E-2"/>
    <n v="25.5"/>
    <x v="0"/>
    <s v="drama"/>
    <x v="184"/>
    <d v="2014-08-31T22:59:00"/>
  </r>
  <r>
    <n v="185"/>
    <s v="BLANK Short Movie"/>
    <s v="Love has no boundaries!"/>
    <n v="40000"/>
    <n v="2200"/>
    <x v="0"/>
    <s v="NO"/>
    <s v="NOK"/>
    <n v="1471557139"/>
    <n v="1468965139"/>
    <b v="0"/>
    <n v="10"/>
    <b v="0"/>
    <s v="film &amp; video/drama"/>
    <n v="5.5E-2"/>
    <n v="220"/>
    <x v="0"/>
    <s v="drama"/>
    <x v="185"/>
    <d v="2016-08-18T16:52:19"/>
  </r>
  <r>
    <n v="186"/>
    <s v="Feature Film: The Wolfes"/>
    <s v="My film is about a boy who discovers the truth about his fathers dissapearance through the dark secrets of his mothers past."/>
    <n v="5000"/>
    <n v="0"/>
    <x v="0"/>
    <s v="US"/>
    <s v="USD"/>
    <n v="1488571200"/>
    <n v="1485977434"/>
    <b v="0"/>
    <n v="0"/>
    <b v="0"/>
    <s v="film &amp; video/drama"/>
    <n v="0"/>
    <s v=""/>
    <x v="0"/>
    <s v="drama"/>
    <x v="186"/>
    <d v="2017-03-03T15:00:00"/>
  </r>
  <r>
    <n v="187"/>
    <s v="The Imbalanced Heart of a Symmetric Mind (film)"/>
    <s v="A young man suffering from a severe case of OCD embarks on a road trip to find peace of mind."/>
    <n v="5000"/>
    <n v="800"/>
    <x v="0"/>
    <s v="US"/>
    <s v="USD"/>
    <n v="1437461940"/>
    <n v="1435383457"/>
    <b v="0"/>
    <n v="5"/>
    <b v="0"/>
    <s v="film &amp; video/drama"/>
    <n v="0.16"/>
    <n v="160"/>
    <x v="0"/>
    <s v="drama"/>
    <x v="187"/>
    <d v="2015-07-21T01:59:00"/>
  </r>
  <r>
    <n v="188"/>
    <s v="Mariano (A Screenplay)"/>
    <s v="Mariano Messini, an aspiring musician, indebted to the mafia must put his life on the line to escape their grasp and pursue his dream."/>
    <n v="1500"/>
    <n v="0"/>
    <x v="0"/>
    <s v="US"/>
    <s v="USD"/>
    <n v="1409891015"/>
    <n v="1407299015"/>
    <b v="0"/>
    <n v="0"/>
    <b v="0"/>
    <s v="film &amp; video/drama"/>
    <n v="0"/>
    <s v=""/>
    <x v="0"/>
    <s v="drama"/>
    <x v="188"/>
    <d v="2014-09-04T23:23:35"/>
  </r>
  <r>
    <n v="189"/>
    <s v="A GOOD MAN'S DECISION"/>
    <s v="Jack Barlow's wife and daughter shot in cold blood at a gun confiscation station in Texas, he sets out to save his family &amp; neighbors."/>
    <n v="500000"/>
    <n v="345"/>
    <x v="0"/>
    <s v="US"/>
    <s v="USD"/>
    <n v="1472920477"/>
    <n v="1467736477"/>
    <b v="0"/>
    <n v="5"/>
    <b v="0"/>
    <s v="film &amp; video/drama"/>
    <n v="6.8999999999999997E-4"/>
    <n v="69"/>
    <x v="0"/>
    <s v="drama"/>
    <x v="189"/>
    <d v="2016-09-03T11:34:37"/>
  </r>
  <r>
    <n v="190"/>
    <s v="REGIONRAT, the movie"/>
    <s v="Because hope can be a 4 letter word"/>
    <n v="12000"/>
    <n v="50"/>
    <x v="0"/>
    <s v="US"/>
    <s v="USD"/>
    <n v="1466091446"/>
    <n v="1465227446"/>
    <b v="0"/>
    <n v="1"/>
    <b v="0"/>
    <s v="film &amp; video/drama"/>
    <n v="4.1666666666666666E-3"/>
    <n v="50"/>
    <x v="0"/>
    <s v="drama"/>
    <x v="190"/>
    <d v="2016-06-16T10:37:26"/>
  </r>
  <r>
    <n v="191"/>
    <s v="Trillion: Feature Film"/>
    <s v="A young boy passionate about Astronomy and Chemistry tracks down an astroid that scientists said would never hit earth."/>
    <n v="5000"/>
    <n v="250"/>
    <x v="0"/>
    <s v="AU"/>
    <s v="AUD"/>
    <n v="1443782138"/>
    <n v="1440326138"/>
    <b v="0"/>
    <n v="3"/>
    <b v="0"/>
    <s v="film &amp; video/drama"/>
    <n v="0.05"/>
    <n v="83.333333333333329"/>
    <x v="0"/>
    <s v="drama"/>
    <x v="191"/>
    <d v="2015-10-02T05:35:38"/>
  </r>
  <r>
    <n v="192"/>
    <s v="&quot;SHADY BIZZNESS' The Eminem Movie Beyond 8 Mile&quot;"/>
    <s v="This Eminem Tell All details the good times, hardships, drug abuse, domestic violence, scandals, sex, near-death experiences and murder"/>
    <n v="1000000"/>
    <n v="17"/>
    <x v="0"/>
    <s v="US"/>
    <s v="USD"/>
    <n v="1413572432"/>
    <n v="1410980432"/>
    <b v="0"/>
    <n v="3"/>
    <b v="0"/>
    <s v="film &amp; video/drama"/>
    <n v="1.7E-5"/>
    <n v="5.666666666666667"/>
    <x v="0"/>
    <s v="drama"/>
    <x v="192"/>
    <d v="2014-10-17T14:00:32"/>
  </r>
  <r>
    <n v="193"/>
    <s v="Help Towards a New PC for Editing Media College Productions!"/>
    <s v="I am in need of a new PC for my Media Production course so i can pursue my dream of creating CGI based sci-fi productions for everyone"/>
    <n v="1000"/>
    <n v="0"/>
    <x v="0"/>
    <s v="GB"/>
    <s v="GBP"/>
    <n v="1417217166"/>
    <n v="1412029566"/>
    <b v="0"/>
    <n v="0"/>
    <b v="0"/>
    <s v="film &amp; video/drama"/>
    <n v="0"/>
    <s v=""/>
    <x v="0"/>
    <s v="drama"/>
    <x v="193"/>
    <d v="2014-11-28T18:26:06"/>
  </r>
  <r>
    <n v="194"/>
    <s v="Desperation Short Film"/>
    <s v="Northern Irish Original Short Film based on the desperation of love and survival and taking a risk that may change everything."/>
    <n v="2500"/>
    <n v="3"/>
    <x v="0"/>
    <s v="GB"/>
    <s v="GBP"/>
    <n v="1457308531"/>
    <n v="1452124531"/>
    <b v="0"/>
    <n v="3"/>
    <b v="0"/>
    <s v="film &amp; video/drama"/>
    <n v="1.1999999999999999E-3"/>
    <n v="1"/>
    <x v="0"/>
    <s v="drama"/>
    <x v="194"/>
    <d v="2016-03-06T18:55:31"/>
  </r>
  <r>
    <n v="195"/>
    <s v="37 U.S. Navy Sailors Murdered, an American story"/>
    <s v="A film project based on my auto-biography, a military conflict with no media attention, this story depicts war and its aftermath."/>
    <n v="2000000"/>
    <n v="0"/>
    <x v="0"/>
    <s v="US"/>
    <s v="USD"/>
    <n v="1436544332"/>
    <n v="1431360332"/>
    <b v="0"/>
    <n v="0"/>
    <b v="0"/>
    <s v="film &amp; video/drama"/>
    <n v="0"/>
    <s v=""/>
    <x v="0"/>
    <s v="drama"/>
    <x v="195"/>
    <d v="2015-07-10T11:05:32"/>
  </r>
  <r>
    <n v="196"/>
    <s v="Thunder Under Control"/>
    <s v="A moving short film about a retired female boxer who develops a relationship with a young journalist who idolises her"/>
    <n v="3500"/>
    <n v="1465"/>
    <x v="0"/>
    <s v="GB"/>
    <s v="GBP"/>
    <n v="1444510800"/>
    <n v="1442062898"/>
    <b v="0"/>
    <n v="19"/>
    <b v="0"/>
    <s v="film &amp; video/drama"/>
    <n v="0.41857142857142859"/>
    <n v="77.10526315789474"/>
    <x v="0"/>
    <s v="drama"/>
    <x v="196"/>
    <d v="2015-10-10T16:00:00"/>
  </r>
  <r>
    <n v="197"/>
    <s v="Cole - A Short Film."/>
    <s v="â€œAfter a terrifying ordeal, a young woman is left in a depressive state and abandoned to cope with a distressing account of revengeâ€"/>
    <n v="2500"/>
    <n v="262"/>
    <x v="0"/>
    <s v="GB"/>
    <s v="GBP"/>
    <n v="1487365200"/>
    <n v="1483734100"/>
    <b v="0"/>
    <n v="8"/>
    <b v="0"/>
    <s v="film &amp; video/drama"/>
    <n v="0.1048"/>
    <n v="32.75"/>
    <x v="0"/>
    <s v="drama"/>
    <x v="197"/>
    <d v="2017-02-17T16:00:00"/>
  </r>
  <r>
    <n v="198"/>
    <s v="Nine Lives"/>
    <s v="Nine Lives is a story of one woman's survival of EIGHT near deaths and her love for one man as an influence to fight for the NINTH."/>
    <n v="25000"/>
    <n v="279"/>
    <x v="0"/>
    <s v="US"/>
    <s v="USD"/>
    <n v="1412500322"/>
    <n v="1409908322"/>
    <b v="0"/>
    <n v="6"/>
    <b v="0"/>
    <s v="film &amp; video/drama"/>
    <n v="1.116E-2"/>
    <n v="46.5"/>
    <x v="0"/>
    <s v="drama"/>
    <x v="198"/>
    <d v="2014-10-05T04:12:02"/>
  </r>
  <r>
    <n v="199"/>
    <s v="Independent Feature Film for Film Festivals &quot;BLUE&quot;"/>
    <s v="We're filming a feature film that we can put in numerous film festivals across the country. My dream is to compete in every single one."/>
    <n v="10000"/>
    <n v="0"/>
    <x v="0"/>
    <s v="US"/>
    <s v="USD"/>
    <n v="1472698702"/>
    <n v="1470106702"/>
    <b v="0"/>
    <n v="0"/>
    <b v="0"/>
    <s v="film &amp; video/drama"/>
    <n v="0"/>
    <s v=""/>
    <x v="0"/>
    <s v="drama"/>
    <x v="199"/>
    <d v="2016-08-31T21:58:22"/>
  </r>
  <r>
    <n v="200"/>
    <s v="The Crossing Shore"/>
    <s v="A film dedicated to an AAF Pilot's struggle to survive behind enemy lines during WWII."/>
    <n v="6000"/>
    <n v="1571.55"/>
    <x v="0"/>
    <s v="US"/>
    <s v="USD"/>
    <n v="1410746403"/>
    <n v="1408154403"/>
    <b v="0"/>
    <n v="18"/>
    <b v="0"/>
    <s v="film &amp; video/drama"/>
    <n v="0.26192500000000002"/>
    <n v="87.308333333333337"/>
    <x v="0"/>
    <s v="drama"/>
    <x v="200"/>
    <d v="2014-09-14T21:00:03"/>
  </r>
  <r>
    <n v="201"/>
    <s v="Life of Change"/>
    <s v="Everyone has a choice. Can two college students get past their differences to save the life of a man whom they've never met before?"/>
    <n v="650"/>
    <n v="380"/>
    <x v="0"/>
    <s v="US"/>
    <s v="USD"/>
    <n v="1423424329"/>
    <n v="1421696329"/>
    <b v="0"/>
    <n v="7"/>
    <b v="0"/>
    <s v="film &amp; video/drama"/>
    <n v="0.58461538461538465"/>
    <n v="54.285714285714285"/>
    <x v="0"/>
    <s v="drama"/>
    <x v="201"/>
    <d v="2015-02-08T14:38:49"/>
  </r>
  <r>
    <n v="202"/>
    <s v="Modern Gangsters"/>
    <s v="new web series created by jonney terry"/>
    <n v="6000"/>
    <n v="0"/>
    <x v="0"/>
    <s v="US"/>
    <s v="USD"/>
    <n v="1444337940"/>
    <n v="1441750564"/>
    <b v="0"/>
    <n v="0"/>
    <b v="0"/>
    <s v="film &amp; video/drama"/>
    <n v="0"/>
    <s v=""/>
    <x v="0"/>
    <s v="drama"/>
    <x v="202"/>
    <d v="2015-10-08T15:59:00"/>
  </r>
  <r>
    <n v="203"/>
    <s v="TheM"/>
    <s v="We are aiming to make a Web Series based on Youth Culture and the misrepresentation of socially stereotyped people."/>
    <n v="2500"/>
    <n v="746"/>
    <x v="0"/>
    <s v="GB"/>
    <s v="GBP"/>
    <n v="1422562864"/>
    <n v="1417378864"/>
    <b v="0"/>
    <n v="8"/>
    <b v="0"/>
    <s v="film &amp; video/drama"/>
    <n v="0.2984"/>
    <n v="93.25"/>
    <x v="0"/>
    <s v="drama"/>
    <x v="203"/>
    <d v="2015-01-29T15:21:04"/>
  </r>
  <r>
    <n v="204"/>
    <s v="WHERE IS DANIEL? The feature film"/>
    <s v="A feature film based on the true story of Bruce and Denise Morcombe and their battle for justice for their missing son Daniel."/>
    <n v="300000"/>
    <n v="152165"/>
    <x v="0"/>
    <s v="AU"/>
    <s v="AUD"/>
    <n v="1470319203"/>
    <n v="1467727203"/>
    <b v="0"/>
    <n v="1293"/>
    <b v="0"/>
    <s v="film &amp; video/drama"/>
    <n v="0.50721666666666665"/>
    <n v="117.68368136117556"/>
    <x v="0"/>
    <s v="drama"/>
    <x v="204"/>
    <d v="2016-08-04T09:00:03"/>
  </r>
  <r>
    <n v="205"/>
    <s v="KISS ME GOODBYE - A REFRESHING VOICE IN INDIE FILMMAKING"/>
    <s v="A martyr faces execution at the hands of the State, while enduring the horrors and alienation of a new world order."/>
    <n v="8000"/>
    <n v="1300"/>
    <x v="0"/>
    <s v="US"/>
    <s v="USD"/>
    <n v="1444144222"/>
    <n v="1441120222"/>
    <b v="0"/>
    <n v="17"/>
    <b v="0"/>
    <s v="film &amp; video/drama"/>
    <n v="0.16250000000000001"/>
    <n v="76.470588235294116"/>
    <x v="0"/>
    <s v="drama"/>
    <x v="205"/>
    <d v="2015-10-06T10:10:22"/>
  </r>
  <r>
    <n v="206"/>
    <s v="Blood Bond Movie Development"/>
    <s v="A love story featuring adoption,struggle,dysfunction,grace, healing, and restoration."/>
    <n v="12700"/>
    <n v="0"/>
    <x v="0"/>
    <s v="US"/>
    <s v="USD"/>
    <n v="1470441983"/>
    <n v="1468627583"/>
    <b v="0"/>
    <n v="0"/>
    <b v="0"/>
    <s v="film &amp; video/drama"/>
    <n v="0"/>
    <s v=""/>
    <x v="0"/>
    <s v="drama"/>
    <x v="206"/>
    <d v="2016-08-05T19:06:23"/>
  </r>
  <r>
    <n v="207"/>
    <s v="M39 - Action film / Drama"/>
    <s v="To avoid bankruptcy, Vincent, a passionate young entrepreneur embarks  on an illicit affair in order to save his dream business."/>
    <n v="14000"/>
    <n v="2130"/>
    <x v="0"/>
    <s v="CA"/>
    <s v="CAD"/>
    <n v="1420346638"/>
    <n v="1417754638"/>
    <b v="0"/>
    <n v="13"/>
    <b v="0"/>
    <s v="film &amp; video/drama"/>
    <n v="0.15214285714285714"/>
    <n v="163.84615384615384"/>
    <x v="0"/>
    <s v="drama"/>
    <x v="207"/>
    <d v="2015-01-03T23:43:58"/>
  </r>
  <r>
    <n v="208"/>
    <s v="OLIVIA"/>
    <s v="A young woman's journey from Africa to Australia where she finds heaven on earth, love and tragedy. Within her tragedy she saves lives."/>
    <n v="50000"/>
    <n v="0"/>
    <x v="0"/>
    <s v="AU"/>
    <s v="AUD"/>
    <n v="1418719967"/>
    <n v="1416127967"/>
    <b v="0"/>
    <n v="0"/>
    <b v="0"/>
    <s v="film &amp; video/drama"/>
    <n v="0"/>
    <s v=""/>
    <x v="0"/>
    <s v="drama"/>
    <x v="208"/>
    <d v="2014-12-16T03:52:47"/>
  </r>
  <r>
    <n v="209"/>
    <s v="&quot;A Brighter Day&quot;"/>
    <s v="&quot;A Brighter Day&quot; is the first episode of a television series about an ex-hustler that becomes a school teacher to help at risk youth."/>
    <n v="25000"/>
    <n v="0"/>
    <x v="0"/>
    <s v="US"/>
    <s v="USD"/>
    <n v="1436566135"/>
    <n v="1433974135"/>
    <b v="0"/>
    <n v="0"/>
    <b v="0"/>
    <s v="film &amp; video/drama"/>
    <n v="0"/>
    <s v=""/>
    <x v="0"/>
    <s v="drama"/>
    <x v="209"/>
    <d v="2015-07-10T17:08:55"/>
  </r>
  <r>
    <n v="210"/>
    <s v="Like Son, Like Father"/>
    <s v="A tender short film about a young man who needs advice from  someone he had no intention of ever meeting, his biological father."/>
    <n v="12000"/>
    <n v="3030"/>
    <x v="0"/>
    <s v="US"/>
    <s v="USD"/>
    <n v="1443675600"/>
    <n v="1441157592"/>
    <b v="0"/>
    <n v="33"/>
    <b v="0"/>
    <s v="film &amp; video/drama"/>
    <n v="0.2525"/>
    <n v="91.818181818181813"/>
    <x v="0"/>
    <s v="drama"/>
    <x v="210"/>
    <d v="2015-10-01T00:00:00"/>
  </r>
  <r>
    <n v="211"/>
    <s v="Pre-production - The Heart of A Woman &amp; The Heart of A Man"/>
    <s v="The Heart of a Woman and The Heart of a Man is a feature film written by Jennie Marie Pacelli, based on real people and true events"/>
    <n v="5000"/>
    <n v="2230"/>
    <x v="0"/>
    <s v="US"/>
    <s v="USD"/>
    <n v="1442634617"/>
    <n v="1440042617"/>
    <b v="0"/>
    <n v="12"/>
    <b v="0"/>
    <s v="film &amp; video/drama"/>
    <n v="0.44600000000000001"/>
    <n v="185.83333333333334"/>
    <x v="0"/>
    <s v="drama"/>
    <x v="211"/>
    <d v="2015-09-18T22:50:17"/>
  </r>
  <r>
    <n v="212"/>
    <s v="The Ecstasy of Vengeance - Feature Length Film"/>
    <s v="This film is a fictional crime drama following the events of a heist that ended in bloodshed."/>
    <n v="6300"/>
    <n v="1"/>
    <x v="0"/>
    <s v="US"/>
    <s v="USD"/>
    <n v="1460837320"/>
    <n v="1455656920"/>
    <b v="0"/>
    <n v="1"/>
    <b v="0"/>
    <s v="film &amp; video/drama"/>
    <n v="1.5873015873015873E-4"/>
    <n v="1"/>
    <x v="0"/>
    <s v="drama"/>
    <x v="212"/>
    <d v="2016-04-16T15:08:40"/>
  </r>
  <r>
    <n v="213"/>
    <s v="Hart Blvd. A feature film by Andrew Greve"/>
    <s v="A family dramedy about a grandfather  and grandson who are both on their path to redemption."/>
    <n v="50000"/>
    <n v="20"/>
    <x v="0"/>
    <s v="US"/>
    <s v="USD"/>
    <n v="1439734001"/>
    <n v="1437142547"/>
    <b v="0"/>
    <n v="1"/>
    <b v="0"/>
    <s v="film &amp; video/drama"/>
    <n v="4.0000000000000002E-4"/>
    <n v="20"/>
    <x v="0"/>
    <s v="drama"/>
    <x v="213"/>
    <d v="2015-08-16T09:06:41"/>
  </r>
  <r>
    <n v="214"/>
    <s v="The Man Who Loved Dinosaurs. Based on a true story."/>
    <s v="A screenplay based upon the true story of a man with Asperger Syndrome who falls through the cracks of the criminal justice system."/>
    <n v="12500"/>
    <n v="1"/>
    <x v="0"/>
    <s v="US"/>
    <s v="USD"/>
    <n v="1425655349"/>
    <n v="1420471349"/>
    <b v="0"/>
    <n v="1"/>
    <b v="0"/>
    <s v="film &amp; video/drama"/>
    <n v="8.0000000000000007E-5"/>
    <n v="1"/>
    <x v="0"/>
    <s v="drama"/>
    <x v="214"/>
    <d v="2015-03-06T10:22:29"/>
  </r>
  <r>
    <n v="215"/>
    <s v="Invisible Scars"/>
    <s v="A short drama based on a true events. Story of a British Soldier who comes back home suffering from Post Traumatic Stress Disorder."/>
    <n v="4400"/>
    <n v="10"/>
    <x v="0"/>
    <s v="GB"/>
    <s v="GBP"/>
    <n v="1455753540"/>
    <n v="1452058282"/>
    <b v="0"/>
    <n v="1"/>
    <b v="0"/>
    <s v="film &amp; video/drama"/>
    <n v="2.2727272727272726E-3"/>
    <n v="10"/>
    <x v="0"/>
    <s v="drama"/>
    <x v="215"/>
    <d v="2016-02-17T18:59:00"/>
  </r>
  <r>
    <n v="216"/>
    <s v="Another Brick In The Wall - Feature Film"/>
    <s v="A nostalgic film about the unorthodox teacher we all wish we had, the girl we all fell for, and the friend we didn't expect to make."/>
    <n v="50000"/>
    <n v="27849.22"/>
    <x v="0"/>
    <s v="US"/>
    <s v="USD"/>
    <n v="1429740037"/>
    <n v="1425423637"/>
    <b v="0"/>
    <n v="84"/>
    <b v="0"/>
    <s v="film &amp; video/drama"/>
    <n v="0.55698440000000005"/>
    <n v="331.53833333333336"/>
    <x v="0"/>
    <s v="drama"/>
    <x v="216"/>
    <d v="2015-04-22T17:00:37"/>
  </r>
  <r>
    <n v="217"/>
    <s v="Bitch"/>
    <s v="A roadmovie by paw"/>
    <n v="100000"/>
    <n v="11943"/>
    <x v="0"/>
    <s v="SE"/>
    <s v="SEK"/>
    <n v="1419780149"/>
    <n v="1417101749"/>
    <b v="0"/>
    <n v="38"/>
    <b v="0"/>
    <s v="film &amp; video/drama"/>
    <n v="0.11942999999999999"/>
    <n v="314.28947368421052"/>
    <x v="0"/>
    <s v="drama"/>
    <x v="217"/>
    <d v="2014-12-28T10:22:29"/>
  </r>
  <r>
    <n v="218"/>
    <s v="Charmaine (Daughter of Charlotte)"/>
    <s v="A sassy talking spider named Charmaine, joins forces with an abused young boy.  She stages off bullies and help fight an abusive father"/>
    <n v="5000"/>
    <n v="100"/>
    <x v="0"/>
    <s v="US"/>
    <s v="USD"/>
    <n v="1431702289"/>
    <n v="1426518289"/>
    <b v="0"/>
    <n v="1"/>
    <b v="0"/>
    <s v="film &amp; video/drama"/>
    <n v="0.02"/>
    <n v="100"/>
    <x v="0"/>
    <s v="drama"/>
    <x v="218"/>
    <d v="2015-05-15T10:04:49"/>
  </r>
  <r>
    <n v="219"/>
    <s v="True Colors"/>
    <s v="An hour-long pilot about a group of suburban LGBT teens coming of age in the early 90's."/>
    <n v="50000"/>
    <n v="8815"/>
    <x v="0"/>
    <s v="US"/>
    <s v="USD"/>
    <n v="1459493940"/>
    <n v="1456732225"/>
    <b v="0"/>
    <n v="76"/>
    <b v="0"/>
    <s v="film &amp; video/drama"/>
    <n v="0.17630000000000001"/>
    <n v="115.98684210526316"/>
    <x v="0"/>
    <s v="drama"/>
    <x v="219"/>
    <d v="2016-04-01T01:59:00"/>
  </r>
  <r>
    <n v="220"/>
    <s v="LA VIE"/>
    <s v="A Freelancer abandons everything to chase after his dream of being &quot;great&quot; escape to Bangkok and return to his home-world."/>
    <n v="50000"/>
    <n v="360"/>
    <x v="0"/>
    <s v="US"/>
    <s v="USD"/>
    <n v="1440101160"/>
    <n v="1436542030"/>
    <b v="0"/>
    <n v="3"/>
    <b v="0"/>
    <s v="film &amp; video/drama"/>
    <n v="7.1999999999999998E-3"/>
    <n v="120"/>
    <x v="0"/>
    <s v="drama"/>
    <x v="220"/>
    <d v="2015-08-20T15:06:00"/>
  </r>
  <r>
    <n v="221"/>
    <s v="Archetypes"/>
    <s v="Film about Schizophrenia with Surreal Twists!"/>
    <n v="50000"/>
    <n v="0"/>
    <x v="0"/>
    <s v="US"/>
    <s v="USD"/>
    <n v="1427569564"/>
    <n v="1422389164"/>
    <b v="0"/>
    <n v="0"/>
    <b v="0"/>
    <s v="film &amp; video/drama"/>
    <n v="0"/>
    <s v=""/>
    <x v="0"/>
    <s v="drama"/>
    <x v="221"/>
    <d v="2015-03-28T14:06:04"/>
  </r>
  <r>
    <n v="222"/>
    <s v="SICKNESS 2014 Build Killian's Bike"/>
    <s v="Killian leader of an outlaw bike gang doesnâ€™t have a bike yet and here is your chance to help design and build his machine."/>
    <n v="1000"/>
    <n v="130"/>
    <x v="0"/>
    <s v="US"/>
    <s v="USD"/>
    <n v="1427423940"/>
    <n v="1422383318"/>
    <b v="0"/>
    <n v="2"/>
    <b v="0"/>
    <s v="film &amp; video/drama"/>
    <n v="0.13"/>
    <n v="65"/>
    <x v="0"/>
    <s v="drama"/>
    <x v="222"/>
    <d v="2015-03-26T21:39:00"/>
  </r>
  <r>
    <n v="223"/>
    <s v="The Pass"/>
    <s v="An old man, a U.S Marine Corps veteran remembers his combat experience in the battle of Toktong Pass 1950, during the Korean War."/>
    <n v="1500000"/>
    <n v="0"/>
    <x v="0"/>
    <s v="US"/>
    <s v="USD"/>
    <n v="1463879100"/>
    <n v="1461287350"/>
    <b v="0"/>
    <n v="0"/>
    <b v="0"/>
    <s v="film &amp; video/drama"/>
    <n v="0"/>
    <s v=""/>
    <x v="0"/>
    <s v="drama"/>
    <x v="223"/>
    <d v="2016-05-21T20:05:00"/>
  </r>
  <r>
    <n v="224"/>
    <s v="Legend of the Stolen Guitar -- (Zimbabwe film)"/>
    <s v="African Hollywood production, from the people who brought you Spiderman 1&amp;2, Star Trek 1&amp;2, Mission Impossible 3&amp;4 and Star Wars Ep7"/>
    <n v="6000000"/>
    <n v="0"/>
    <x v="0"/>
    <s v="AU"/>
    <s v="AUD"/>
    <n v="1436506726"/>
    <n v="1431322726"/>
    <b v="0"/>
    <n v="0"/>
    <b v="0"/>
    <s v="film &amp; video/drama"/>
    <n v="0"/>
    <s v=""/>
    <x v="0"/>
    <s v="drama"/>
    <x v="224"/>
    <d v="2015-07-10T00:38:46"/>
  </r>
  <r>
    <n v="225"/>
    <s v="Backpage Shawty"/>
    <s v="I'm creating a &quot;Lifetime&quot; type drama film about a girl who uses backpage for money, but trying to turn her life around."/>
    <n v="200"/>
    <n v="0"/>
    <x v="0"/>
    <s v="US"/>
    <s v="USD"/>
    <n v="1460153054"/>
    <n v="1457564654"/>
    <b v="0"/>
    <n v="0"/>
    <b v="0"/>
    <s v="film &amp; video/drama"/>
    <n v="0"/>
    <s v=""/>
    <x v="0"/>
    <s v="drama"/>
    <x v="225"/>
    <d v="2016-04-08T17:04:14"/>
  </r>
  <r>
    <n v="226"/>
    <s v="MAGGIE Film"/>
    <s v="A TRUE STORY OF DOMESTIC VILOLENCE THAT SEEKS TO OFFER THE VIEWER OUTLEST OF SUPPORT."/>
    <n v="29000"/>
    <n v="250"/>
    <x v="0"/>
    <s v="GB"/>
    <s v="GBP"/>
    <n v="1433064540"/>
    <n v="1428854344"/>
    <b v="0"/>
    <n v="2"/>
    <b v="0"/>
    <s v="film &amp; video/drama"/>
    <n v="8.6206896551724137E-3"/>
    <n v="125"/>
    <x v="0"/>
    <s v="drama"/>
    <x v="226"/>
    <d v="2015-05-31T04:29:00"/>
  </r>
  <r>
    <n v="227"/>
    <s v="The Chance of Freedom Short Film"/>
    <s v="Imagine your life is full is nothing but pain and darkness. One day, you had the chance to be free from it all. Would you take it?"/>
    <n v="28000"/>
    <n v="0"/>
    <x v="0"/>
    <s v="US"/>
    <s v="USD"/>
    <n v="1436477241"/>
    <n v="1433885241"/>
    <b v="0"/>
    <n v="0"/>
    <b v="0"/>
    <s v="film &amp; video/drama"/>
    <n v="0"/>
    <s v=""/>
    <x v="0"/>
    <s v="drama"/>
    <x v="227"/>
    <d v="2015-07-09T16:27:21"/>
  </r>
  <r>
    <n v="228"/>
    <s v="Facets of a Geek life"/>
    <s v="I am making a film from one one of my books called facets of a Geek life."/>
    <n v="8000"/>
    <n v="0"/>
    <x v="0"/>
    <s v="GB"/>
    <s v="GBP"/>
    <n v="1433176105"/>
    <n v="1427992105"/>
    <b v="0"/>
    <n v="0"/>
    <b v="0"/>
    <s v="film &amp; video/drama"/>
    <n v="0"/>
    <s v=""/>
    <x v="0"/>
    <s v="drama"/>
    <x v="228"/>
    <d v="2015-06-01T11:28:25"/>
  </r>
  <r>
    <n v="229"/>
    <s v="The Perfect Plan"/>
    <s v="I teenage girl that wants to go around the system. She does all she can to cheat and finds herself in a bad position when she messesup"/>
    <n v="3000"/>
    <n v="0"/>
    <x v="0"/>
    <s v="DE"/>
    <s v="EUR"/>
    <n v="1455402297"/>
    <n v="1452810297"/>
    <b v="0"/>
    <n v="0"/>
    <b v="0"/>
    <s v="film &amp; video/drama"/>
    <n v="0"/>
    <s v=""/>
    <x v="0"/>
    <s v="drama"/>
    <x v="229"/>
    <d v="2016-02-13T17:24:57"/>
  </r>
  <r>
    <n v="230"/>
    <s v="In Love There's War"/>
    <s v="In Love There's War is a spicy web series that will have viewers at the edge of their seats as deception and hidden secrecies unravel."/>
    <n v="15000"/>
    <n v="60"/>
    <x v="0"/>
    <s v="US"/>
    <s v="USD"/>
    <n v="1433443151"/>
    <n v="1430851151"/>
    <b v="0"/>
    <n v="2"/>
    <b v="0"/>
    <s v="film &amp; video/drama"/>
    <n v="4.0000000000000001E-3"/>
    <n v="30"/>
    <x v="0"/>
    <s v="drama"/>
    <x v="230"/>
    <d v="2015-06-04T13:39:11"/>
  </r>
  <r>
    <n v="231"/>
    <s v="FAREWELL TO FREEDOM a modern day western by Anita Waggoner"/>
    <s v="Farewell to Freedom the screenplay portrays  a vulnerable divorce'  who falls for a hard-luck cowboy she meets in Las Vegas."/>
    <n v="1500000"/>
    <n v="0"/>
    <x v="0"/>
    <s v="US"/>
    <s v="USD"/>
    <n v="1451775651"/>
    <n v="1449183651"/>
    <b v="0"/>
    <n v="0"/>
    <b v="0"/>
    <s v="film &amp; video/drama"/>
    <n v="0"/>
    <s v=""/>
    <x v="0"/>
    <s v="drama"/>
    <x v="231"/>
    <d v="2016-01-02T18:00:51"/>
  </r>
  <r>
    <n v="232"/>
    <s v="#noblurredlines"/>
    <s v="A high-impact, high-quality resource to address, for young people and youth-related professionals, the issue of sexual consent."/>
    <n v="4000"/>
    <n v="110"/>
    <x v="0"/>
    <s v="GB"/>
    <s v="GBP"/>
    <n v="1425066546"/>
    <n v="1422474546"/>
    <b v="0"/>
    <n v="7"/>
    <b v="0"/>
    <s v="film &amp; video/drama"/>
    <n v="2.75E-2"/>
    <n v="15.714285714285714"/>
    <x v="0"/>
    <s v="drama"/>
    <x v="232"/>
    <d v="2015-02-27T14:49:06"/>
  </r>
  <r>
    <n v="233"/>
    <s v="Area 4 - The Film"/>
    <s v="â€œArea 4â€ revolves around Frank Hammond, a counselor at a high school, who discovers the scandals that took place."/>
    <n v="350000"/>
    <n v="0"/>
    <x v="0"/>
    <s v="US"/>
    <s v="USD"/>
    <n v="1475185972"/>
    <n v="1472593972"/>
    <b v="0"/>
    <n v="0"/>
    <b v="0"/>
    <s v="film &amp; video/drama"/>
    <n v="0"/>
    <s v=""/>
    <x v="0"/>
    <s v="drama"/>
    <x v="233"/>
    <d v="2016-09-29T16:52:52"/>
  </r>
  <r>
    <n v="234"/>
    <s v="The Interviewer (Charity Movie)"/>
    <s v="The Interviewer is a dramatic short film about second chances. If a murderer can get a second chance then uneducated children can too."/>
    <n v="1000"/>
    <n v="401"/>
    <x v="0"/>
    <s v="US"/>
    <s v="USD"/>
    <n v="1434847859"/>
    <n v="1431391859"/>
    <b v="0"/>
    <n v="5"/>
    <b v="0"/>
    <s v="film &amp; video/drama"/>
    <n v="0.40100000000000002"/>
    <n v="80.2"/>
    <x v="0"/>
    <s v="drama"/>
    <x v="234"/>
    <d v="2015-06-20T19:50:59"/>
  </r>
  <r>
    <n v="235"/>
    <s v="Film about help homeless child to live a better life."/>
    <s v="Taking people on a deep emotional trip with a story about sometimes those who have less, give more."/>
    <n v="10000"/>
    <n v="0"/>
    <x v="0"/>
    <s v="US"/>
    <s v="USD"/>
    <n v="1436478497"/>
    <n v="1433886497"/>
    <b v="0"/>
    <n v="0"/>
    <b v="0"/>
    <s v="film &amp; video/drama"/>
    <n v="0"/>
    <s v=""/>
    <x v="0"/>
    <s v="drama"/>
    <x v="235"/>
    <d v="2015-07-09T16:48:17"/>
  </r>
  <r>
    <n v="236"/>
    <s v="NYPD Internal Affairs bureau (IAB)(pilot) tv drama"/>
    <s v="Real cases from IAB investigations. Good cops taking down the bad cops. Police misconduct, obsessive force, drug trafficking etc."/>
    <n v="150000"/>
    <n v="0"/>
    <x v="0"/>
    <s v="US"/>
    <s v="USD"/>
    <n v="1451952000"/>
    <n v="1447380099"/>
    <b v="0"/>
    <n v="0"/>
    <b v="0"/>
    <s v="film &amp; video/drama"/>
    <n v="0"/>
    <s v=""/>
    <x v="0"/>
    <s v="drama"/>
    <x v="236"/>
    <d v="2016-01-04T19:00:00"/>
  </r>
  <r>
    <n v="237"/>
    <s v="Making The Choice"/>
    <s v="Making The Choice is a christian short film series."/>
    <n v="15000"/>
    <n v="50"/>
    <x v="0"/>
    <s v="US"/>
    <s v="USD"/>
    <n v="1457445069"/>
    <n v="1452261069"/>
    <b v="0"/>
    <n v="1"/>
    <b v="0"/>
    <s v="film &amp; video/drama"/>
    <n v="3.3333333333333335E-3"/>
    <n v="50"/>
    <x v="0"/>
    <s v="drama"/>
    <x v="237"/>
    <d v="2016-03-08T08:51:09"/>
  </r>
  <r>
    <n v="238"/>
    <s v="Within The Threshold"/>
    <s v="A film to stop society from judging others and get along. Life is not about discrimination! Donate for this Thrilling Drama Series!!!!"/>
    <n v="26000"/>
    <n v="0"/>
    <x v="0"/>
    <s v="US"/>
    <s v="USD"/>
    <n v="1483088400"/>
    <n v="1481324760"/>
    <b v="0"/>
    <n v="0"/>
    <b v="0"/>
    <s v="film &amp; video/drama"/>
    <n v="0"/>
    <s v=""/>
    <x v="0"/>
    <s v="drama"/>
    <x v="238"/>
    <d v="2016-12-30T04:00:00"/>
  </r>
  <r>
    <n v="239"/>
    <s v="Filthy - Short Film"/>
    <s v="Lovers Clint and Eli convey their conflicting perspectives of guilt and remorse while in the desolate Australian bush."/>
    <n v="1000"/>
    <n v="250"/>
    <x v="0"/>
    <s v="AU"/>
    <s v="AUD"/>
    <n v="1446984000"/>
    <n v="1445308730"/>
    <b v="0"/>
    <n v="5"/>
    <b v="0"/>
    <s v="film &amp; video/drama"/>
    <n v="0.25"/>
    <n v="50"/>
    <x v="0"/>
    <s v="drama"/>
    <x v="239"/>
    <d v="2015-11-08T07: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2: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1: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06: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1T20: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2: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5T20: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4: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22: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2: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8: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4: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5-31T22: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0: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6T21: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6: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3: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0: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20: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2: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4: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09: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0: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17: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9: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5: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2T22: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05: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6T2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1T23: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4T23: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3: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3: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6: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1: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20: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9: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16: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9: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6T21: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09: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4: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7:00:00"/>
  </r>
  <r>
    <n v="283"/>
    <s v="SOLE SURVIVOR"/>
    <s v="What is the impact of survivorship on the human condition?"/>
    <n v="18000"/>
    <n v="20569.05"/>
    <x v="0"/>
    <s v="US"/>
    <s v="USD"/>
    <n v="1306904340"/>
    <n v="1305219744"/>
    <b v="1"/>
    <n v="202"/>
    <b v="1"/>
    <s v="film &amp; video/documentary"/>
    <n v="1.142725"/>
    <n v="101.8269801980198"/>
    <x v="0"/>
    <s v="documentary"/>
    <x v="283"/>
    <d v="2011-05-31T23: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2: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3: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3: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1T23: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3: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05: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2: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4-30T19: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22: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1: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1: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9: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06: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22: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16: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1: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8: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1: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15: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20: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8-31T21: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0: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4:05:33"/>
  </r>
  <r>
    <n v="307"/>
    <s v="Grammar Revolution"/>
    <s v="Why is grammar important?"/>
    <n v="22000"/>
    <n v="24490"/>
    <x v="0"/>
    <s v="US"/>
    <s v="USD"/>
    <n v="1360276801"/>
    <n v="1357684801"/>
    <b v="1"/>
    <n v="576"/>
    <b v="1"/>
    <s v="film &amp; video/documentary"/>
    <n v="1.1131818181818183"/>
    <n v="42.517361111111114"/>
    <x v="0"/>
    <s v="documentary"/>
    <x v="307"/>
    <d v="2013-02-07T17: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1: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3: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21: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2: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6: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0: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4: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3: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3: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1: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18: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2: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8: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06: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8: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2: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0: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3: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17: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3: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0-31T23: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6T23: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22: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8: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3: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09: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4: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7: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0: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21: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2T2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3: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6: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22: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3: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3T22: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21: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7: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07: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7: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9: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6: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0T22: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7: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3: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5: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3: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3: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3: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0: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0: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0: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2T22: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20: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4: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0T22: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9: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4: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3: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08: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8: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4: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3: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1: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6: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6: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2: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05: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2: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18: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1: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2: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0: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2: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8T21: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3: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0: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7: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1: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20: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17: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7T19: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9: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22: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2: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3: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6: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22: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4: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7: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22: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15: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08: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2: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8: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5T21: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0: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6: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3: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5: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18: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0: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2: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16: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20: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07: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4: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3: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1: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5:13:07"/>
  </r>
  <r>
    <n v="420"/>
    <s v="PROJECT OLIVE OYL:  10 VOICE-OVER &quot;POPEYE&quot; Demo Series"/>
    <s v="I wish to professionally voice 10 old-school &quot;POPEYE&quot; tv clips, have my voice edited in as Olive Oyl, then post the demo series online."/>
    <n v="3300"/>
    <n v="14.5"/>
    <x v="0"/>
    <s v="US"/>
    <s v="USD"/>
    <n v="1394772031"/>
    <n v="1392183631"/>
    <b v="0"/>
    <n v="3"/>
    <b v="0"/>
    <s v="film &amp; video/animation"/>
    <n v="4.3939393939393936E-3"/>
    <n v="4.833333333333333"/>
    <x v="0"/>
    <s v="animation"/>
    <x v="420"/>
    <d v="2014-03-13T23:40:31"/>
  </r>
  <r>
    <n v="421"/>
    <s v="The monster Inside"/>
    <s v="An artistic project that will act as my final animation project and first feature film written, directed, animated, and produced by me"/>
    <n v="15000"/>
    <n v="301"/>
    <x v="0"/>
    <s v="US"/>
    <s v="USD"/>
    <n v="1440157656"/>
    <n v="1434973656"/>
    <b v="0"/>
    <n v="6"/>
    <b v="0"/>
    <s v="film &amp; video/animation"/>
    <n v="2.0066666666666667E-2"/>
    <n v="50.166666666666664"/>
    <x v="0"/>
    <s v="animation"/>
    <x v="421"/>
    <d v="2015-08-21T06:47:36"/>
  </r>
  <r>
    <n v="422"/>
    <s v="Catsville High the Movie (Anti-Bullying) Teaser Trailer"/>
    <s v="Screen writers look to create animated trailer about Anti-Bullying and seek to produce an on-going series that addresses teen issues."/>
    <n v="40000"/>
    <n v="430"/>
    <x v="0"/>
    <s v="US"/>
    <s v="USD"/>
    <n v="1410416097"/>
    <n v="1407824097"/>
    <b v="0"/>
    <n v="12"/>
    <b v="0"/>
    <s v="film &amp; video/animation"/>
    <n v="1.0749999999999999E-2"/>
    <n v="35.833333333333336"/>
    <x v="0"/>
    <s v="animation"/>
    <x v="422"/>
    <d v="2014-09-11T01:14:57"/>
  </r>
  <r>
    <n v="423"/>
    <s v="The Dark Brotherhood  (from the makers of COPS: Skyrim)"/>
    <s v="from the makers of COPS: Skyrim comes the Dark Brotherhood. a dramatic series created with Skyrim machinima."/>
    <n v="20000"/>
    <n v="153"/>
    <x v="0"/>
    <s v="US"/>
    <s v="USD"/>
    <n v="1370470430"/>
    <n v="1367878430"/>
    <b v="0"/>
    <n v="13"/>
    <b v="0"/>
    <s v="film &amp; video/animation"/>
    <n v="7.6499999999999997E-3"/>
    <n v="11.76923076923077"/>
    <x v="0"/>
    <s v="animation"/>
    <x v="423"/>
    <d v="2013-06-05T17:13:50"/>
  </r>
  <r>
    <n v="424"/>
    <s v="Drowning -Short animated Film"/>
    <s v="A short film about a gay teenage boy who is bullied to the point where he is willing to commit suicide. Only he can save himself."/>
    <n v="3000"/>
    <n v="203.9"/>
    <x v="0"/>
    <s v="US"/>
    <s v="USD"/>
    <n v="1332748899"/>
    <n v="1327568499"/>
    <b v="0"/>
    <n v="5"/>
    <b v="0"/>
    <s v="film &amp; video/animation"/>
    <n v="6.7966666666666675E-2"/>
    <n v="40.78"/>
    <x v="0"/>
    <s v="animation"/>
    <x v="424"/>
    <d v="2012-03-26T03:01:39"/>
  </r>
  <r>
    <n v="425"/>
    <s v="Patch Bo - Organic toons"/>
    <s v="Support new organic, gluten free cartoon! You'll enjoy this funny story about fruits &amp; vegies and will be able to see new episodes!"/>
    <n v="50000"/>
    <n v="6"/>
    <x v="0"/>
    <s v="US"/>
    <s v="USD"/>
    <n v="1448660404"/>
    <n v="1443472804"/>
    <b v="0"/>
    <n v="2"/>
    <b v="0"/>
    <s v="film &amp; video/animation"/>
    <n v="1.2E-4"/>
    <n v="3"/>
    <x v="0"/>
    <s v="animation"/>
    <x v="425"/>
    <d v="2015-11-27T16:40:04"/>
  </r>
  <r>
    <n v="426"/>
    <s v="Dewey Does 110 Animation"/>
    <s v="The first ever, Dewey Does 110 animation, teaches kids good values, how to succeed in life and maintaining a 110% state-of-mind."/>
    <n v="10000"/>
    <n v="133"/>
    <x v="0"/>
    <s v="US"/>
    <s v="USD"/>
    <n v="1456851914"/>
    <n v="1454259914"/>
    <b v="0"/>
    <n v="8"/>
    <b v="0"/>
    <s v="film &amp; video/animation"/>
    <n v="1.3299999999999999E-2"/>
    <n v="16.625"/>
    <x v="0"/>
    <s v="animation"/>
    <x v="426"/>
    <d v="2016-03-01T12:05:14"/>
  </r>
  <r>
    <n v="427"/>
    <s v="Hard Times Charles Video Book"/>
    <s v="Iâ€™m raising funds to produce a professional Hard Times Charles animated video book, including hiring animators and voice-over talent."/>
    <n v="6500"/>
    <n v="0"/>
    <x v="0"/>
    <s v="US"/>
    <s v="USD"/>
    <n v="1445540340"/>
    <n v="1444340940"/>
    <b v="0"/>
    <n v="0"/>
    <b v="0"/>
    <s v="film &amp; video/animation"/>
    <n v="0"/>
    <s v=""/>
    <x v="0"/>
    <s v="animation"/>
    <x v="427"/>
    <d v="2015-10-22T13:59:00"/>
  </r>
  <r>
    <n v="428"/>
    <s v="Little Clay Bible - Zacchaeus"/>
    <s v="Fresh, fun, entertaining Bible stories on YouTube, stop-motion style."/>
    <n v="12000"/>
    <n v="676"/>
    <x v="0"/>
    <s v="US"/>
    <s v="USD"/>
    <n v="1402956000"/>
    <n v="1400523845"/>
    <b v="0"/>
    <n v="13"/>
    <b v="0"/>
    <s v="film &amp; video/animation"/>
    <n v="5.6333333333333332E-2"/>
    <n v="52"/>
    <x v="0"/>
    <s v="animation"/>
    <x v="428"/>
    <d v="2014-06-16T17:00:00"/>
  </r>
  <r>
    <n v="429"/>
    <s v="THE FUTURE"/>
    <s v="THE FUTURE is a short animated film created entirely by autistic and developmentally disabled artists from the L.A.N.D. program in Brooklyn, New York."/>
    <n v="5000"/>
    <n v="0"/>
    <x v="0"/>
    <s v="US"/>
    <s v="USD"/>
    <n v="1259297940"/>
    <n v="1252964282"/>
    <b v="0"/>
    <n v="0"/>
    <b v="0"/>
    <s v="film &amp; video/animation"/>
    <n v="0"/>
    <s v=""/>
    <x v="0"/>
    <s v="animation"/>
    <x v="429"/>
    <d v="2009-11-26T23:59:00"/>
  </r>
  <r>
    <n v="430"/>
    <s v="&quot;I'll Take You Back&quot; Animated Music Video"/>
    <s v="Freddy Flint is creating an animated music video to the new &quot;Buttonpusher&quot; single, &quot;I'll Take You Back&quot;"/>
    <n v="1000"/>
    <n v="24"/>
    <x v="0"/>
    <s v="US"/>
    <s v="USD"/>
    <n v="1378866867"/>
    <n v="1377570867"/>
    <b v="0"/>
    <n v="5"/>
    <b v="0"/>
    <s v="film &amp; video/animation"/>
    <n v="2.4E-2"/>
    <n v="4.8"/>
    <x v="0"/>
    <s v="animation"/>
    <x v="430"/>
    <d v="2013-09-10T21:34:27"/>
  </r>
  <r>
    <n v="431"/>
    <s v="Bump in the road short stop motion animation"/>
    <s v="A short stop motion animated film of a man on his way home when strange goings on start to happen on his journey."/>
    <n v="3000"/>
    <n v="415"/>
    <x v="0"/>
    <s v="GB"/>
    <s v="GBP"/>
    <n v="1467752083"/>
    <n v="1465160083"/>
    <b v="0"/>
    <n v="8"/>
    <b v="0"/>
    <s v="film &amp; video/animation"/>
    <n v="0.13833333333333334"/>
    <n v="51.875"/>
    <x v="0"/>
    <s v="animation"/>
    <x v="431"/>
    <d v="2016-07-05T15:54:43"/>
  </r>
  <r>
    <n v="432"/>
    <s v="The Zombie Next Door"/>
    <s v="A teenage zombie named Jeff and his mad scientist mother adapt to life in the town of Serendipity, where the supernatural occurs daily."/>
    <n v="6000"/>
    <n v="570"/>
    <x v="0"/>
    <s v="US"/>
    <s v="USD"/>
    <n v="1445448381"/>
    <n v="1440264381"/>
    <b v="0"/>
    <n v="8"/>
    <b v="0"/>
    <s v="film &amp; video/animation"/>
    <n v="9.5000000000000001E-2"/>
    <n v="71.25"/>
    <x v="0"/>
    <s v="animation"/>
    <x v="432"/>
    <d v="2015-10-21T12:26:21"/>
  </r>
  <r>
    <n v="433"/>
    <s v="Le Legend of le Dragon Slayers"/>
    <s v="A 3D Animation._x000a_3 Main characters: Josh, Jessie, and Rosa._x000a_Genre: Action/eerie/adventure/suspense_x000a_Setting: Desert ruins/Deep Dungeon"/>
    <n v="3000"/>
    <n v="0"/>
    <x v="0"/>
    <s v="US"/>
    <s v="USD"/>
    <n v="1444576022"/>
    <n v="1439392022"/>
    <b v="0"/>
    <n v="0"/>
    <b v="0"/>
    <s v="film &amp; video/animation"/>
    <n v="0"/>
    <s v=""/>
    <x v="0"/>
    <s v="animation"/>
    <x v="433"/>
    <d v="2015-10-11T10:07:02"/>
  </r>
  <r>
    <n v="434"/>
    <s v="Trumpy and Viola take to the Big Apple"/>
    <s v="A campaign to share their love on the silver screen and make possible a street musicianâ€™s dream to play them at the same time."/>
    <n v="2500"/>
    <n v="125"/>
    <x v="0"/>
    <s v="US"/>
    <s v="USD"/>
    <n v="1385931702"/>
    <n v="1383076902"/>
    <b v="0"/>
    <n v="2"/>
    <b v="0"/>
    <s v="film &amp; video/animation"/>
    <n v="0.05"/>
    <n v="62.5"/>
    <x v="0"/>
    <s v="animation"/>
    <x v="434"/>
    <d v="2013-12-01T16:01:42"/>
  </r>
  <r>
    <n v="435"/>
    <s v="Planet Earth Superheroes"/>
    <s v="Be a part of the Planet Earth Superheroes legacy by supporting the project. Mike and friends gain powers to save endangered animals."/>
    <n v="110000"/>
    <n v="3"/>
    <x v="0"/>
    <s v="US"/>
    <s v="USD"/>
    <n v="1379094980"/>
    <n v="1376502980"/>
    <b v="0"/>
    <n v="3"/>
    <b v="0"/>
    <s v="film &amp; video/animation"/>
    <n v="2.7272727272727273E-5"/>
    <n v="1"/>
    <x v="0"/>
    <s v="animation"/>
    <x v="435"/>
    <d v="2013-09-13T12:56:20"/>
  </r>
  <r>
    <n v="436"/>
    <s v="Blinky"/>
    <s v="Blinky is the story of a naÃ¯ve simpleton who suddenly finds himself struggling to adapt to changes within his environment."/>
    <n v="1000"/>
    <n v="0"/>
    <x v="0"/>
    <s v="US"/>
    <s v="USD"/>
    <n v="1375260113"/>
    <n v="1372668113"/>
    <b v="0"/>
    <n v="0"/>
    <b v="0"/>
    <s v="film &amp; video/animation"/>
    <n v="0"/>
    <s v=""/>
    <x v="0"/>
    <s v="animation"/>
    <x v="436"/>
    <d v="2013-07-31T03:41:53"/>
  </r>
  <r>
    <n v="437"/>
    <s v="&quot;Johny and Jasper&quot; educational series"/>
    <s v="This is an educational adventure series for kids about a baby owl and an alien. Physics, science, adventures, drama and joy!"/>
    <n v="7000"/>
    <n v="0"/>
    <x v="0"/>
    <s v="CA"/>
    <s v="CAD"/>
    <n v="1475912326"/>
    <n v="1470728326"/>
    <b v="0"/>
    <n v="0"/>
    <b v="0"/>
    <s v="film &amp; video/animation"/>
    <n v="0"/>
    <s v=""/>
    <x v="0"/>
    <s v="animation"/>
    <x v="437"/>
    <d v="2016-10-08T02:38:46"/>
  </r>
  <r>
    <n v="438"/>
    <s v="In Game: The Animated Series"/>
    <s v="As Smyton pushes himself to become respected, he unlocks secrets about himself and the world around him."/>
    <n v="20000"/>
    <n v="1876"/>
    <x v="0"/>
    <s v="US"/>
    <s v="USD"/>
    <n v="1447830958"/>
    <n v="1445235358"/>
    <b v="0"/>
    <n v="11"/>
    <b v="0"/>
    <s v="film &amp; video/animation"/>
    <n v="9.3799999999999994E-2"/>
    <n v="170.54545454545453"/>
    <x v="0"/>
    <s v="animation"/>
    <x v="438"/>
    <d v="2015-11-18T02:15:58"/>
  </r>
  <r>
    <n v="439"/>
    <s v="Starting a cartoon series"/>
    <s v="Hi everyone, I'm trying to begin a cartoon series. It's a show about space bounty hunters and their adventures as they travel around."/>
    <n v="450"/>
    <n v="0"/>
    <x v="0"/>
    <s v="US"/>
    <s v="USD"/>
    <n v="1413569818"/>
    <n v="1412705818"/>
    <b v="0"/>
    <n v="0"/>
    <b v="0"/>
    <s v="film &amp; video/animation"/>
    <n v="0"/>
    <s v=""/>
    <x v="0"/>
    <s v="animation"/>
    <x v="439"/>
    <d v="2014-10-17T13:16:58"/>
  </r>
  <r>
    <n v="440"/>
    <s v="Consumed"/>
    <s v="A stop-motion animation made by a one girl team, with a camera, creativity, and a lot of determination."/>
    <n v="5000"/>
    <n v="5"/>
    <x v="0"/>
    <s v="US"/>
    <s v="USD"/>
    <n v="1458859153"/>
    <n v="1456270753"/>
    <b v="0"/>
    <n v="1"/>
    <b v="0"/>
    <s v="film &amp; video/animation"/>
    <n v="1E-3"/>
    <n v="5"/>
    <x v="0"/>
    <s v="animation"/>
    <x v="440"/>
    <d v="2016-03-24T17:39:13"/>
  </r>
  <r>
    <n v="441"/>
    <s v="Wolf Squad Lego Stop Motion"/>
    <s v="A group of specialist clones called Wolf Squad are the only clones left after order 66 and are searching the galaxy for survivors!"/>
    <n v="400"/>
    <n v="0"/>
    <x v="0"/>
    <s v="GB"/>
    <s v="GBP"/>
    <n v="1383418996"/>
    <n v="1380826996"/>
    <b v="0"/>
    <n v="0"/>
    <b v="0"/>
    <s v="film &amp; video/animation"/>
    <n v="0"/>
    <s v=""/>
    <x v="0"/>
    <s v="animation"/>
    <x v="441"/>
    <d v="2013-11-02T14:03:16"/>
  </r>
  <r>
    <n v="442"/>
    <s v="The Paranormal Idiot"/>
    <s v="Doomsday is here"/>
    <n v="17000"/>
    <n v="6691"/>
    <x v="0"/>
    <s v="US"/>
    <s v="USD"/>
    <n v="1424380783"/>
    <n v="1421788783"/>
    <b v="0"/>
    <n v="17"/>
    <b v="0"/>
    <s v="film &amp; video/animation"/>
    <n v="0.39358823529411763"/>
    <n v="393.58823529411762"/>
    <x v="0"/>
    <s v="animation"/>
    <x v="442"/>
    <d v="2015-02-19T16:19:43"/>
  </r>
  <r>
    <n v="443"/>
    <s v="Bad Teddy Studios"/>
    <s v="We love cartoons!! We want to make more but it costs money to so. Be apart of your daily dose of WTF!?! Pledge now!!"/>
    <n v="10000"/>
    <n v="10"/>
    <x v="0"/>
    <s v="CA"/>
    <s v="CAD"/>
    <n v="1391991701"/>
    <n v="1389399701"/>
    <b v="0"/>
    <n v="2"/>
    <b v="0"/>
    <s v="film &amp; video/animation"/>
    <n v="1E-3"/>
    <n v="5"/>
    <x v="0"/>
    <s v="animation"/>
    <x v="443"/>
    <d v="2014-02-09T19:21:41"/>
  </r>
  <r>
    <n v="444"/>
    <s v="Discovering the Other Woman"/>
    <s v="An upcoming animated web sitcom series centered around dealing with life, love, and relationships."/>
    <n v="1000"/>
    <n v="50"/>
    <x v="0"/>
    <s v="US"/>
    <s v="USD"/>
    <n v="1329342361"/>
    <n v="1324158361"/>
    <b v="0"/>
    <n v="1"/>
    <b v="0"/>
    <s v="film &amp; video/animation"/>
    <n v="0.05"/>
    <n v="50"/>
    <x v="0"/>
    <s v="animation"/>
    <x v="444"/>
    <d v="2012-02-15T16:46:01"/>
  </r>
  <r>
    <n v="445"/>
    <s v="Shutupsystems.com Innapropriate Cartoon and Comics Dvd set"/>
    <s v="We're ready to officially launch our website with a collectable dvd and comic package. Three shows and a double comic."/>
    <n v="60000"/>
    <n v="2"/>
    <x v="0"/>
    <s v="US"/>
    <s v="USD"/>
    <n v="1432195375"/>
    <n v="1430899375"/>
    <b v="0"/>
    <n v="2"/>
    <b v="0"/>
    <s v="film &amp; video/animation"/>
    <n v="3.3333333333333335E-5"/>
    <n v="1"/>
    <x v="0"/>
    <s v="animation"/>
    <x v="445"/>
    <d v="2015-05-21T03:02:55"/>
  </r>
  <r>
    <n v="446"/>
    <s v="DisChord"/>
    <s v="A faith based animated short. (The same guy who said a picture is worth a thousand words also said a cartoon is worth two thousand.)"/>
    <n v="10500"/>
    <n v="766"/>
    <x v="0"/>
    <s v="US"/>
    <s v="USD"/>
    <n v="1425434420"/>
    <n v="1422842420"/>
    <b v="0"/>
    <n v="16"/>
    <b v="0"/>
    <s v="film &amp; video/animation"/>
    <n v="7.2952380952380949E-2"/>
    <n v="47.875"/>
    <x v="0"/>
    <s v="animation"/>
    <x v="446"/>
    <d v="2015-03-03T21:00:20"/>
  </r>
  <r>
    <n v="447"/>
    <s v="Fat Rich Bastards Animated videos"/>
    <s v="10 tracks have been professionally recorded by CGI supergroup, The Fat Rich Bastards. Funding required for 10 animated music videos."/>
    <n v="30000"/>
    <n v="5"/>
    <x v="0"/>
    <s v="GB"/>
    <s v="GBP"/>
    <n v="1364041163"/>
    <n v="1361884763"/>
    <b v="0"/>
    <n v="1"/>
    <b v="0"/>
    <s v="film &amp; video/animation"/>
    <n v="1.6666666666666666E-4"/>
    <n v="5"/>
    <x v="0"/>
    <s v="animation"/>
    <x v="447"/>
    <d v="2013-03-23T07:19:23"/>
  </r>
  <r>
    <n v="448"/>
    <s v="The Last Mice"/>
    <s v="Max is a pessimistic mouse, always fantasizing about the end of the world. In The Last Mice, Max's fantasy becomes a real nightmare."/>
    <n v="2500"/>
    <n v="82.01"/>
    <x v="0"/>
    <s v="US"/>
    <s v="USD"/>
    <n v="1400091095"/>
    <n v="1398363095"/>
    <b v="0"/>
    <n v="4"/>
    <b v="0"/>
    <s v="film &amp; video/animation"/>
    <n v="3.2804E-2"/>
    <n v="20.502500000000001"/>
    <x v="0"/>
    <s v="animation"/>
    <x v="448"/>
    <d v="2014-05-14T13:11:35"/>
  </r>
  <r>
    <n v="449"/>
    <s v="Shell &amp; Paddy"/>
    <s v="Shell &amp; Paddy is a 2D animation cartoon with 4 minutes of slapstick surreal humour staring two animal characters in weird, wacky world."/>
    <n v="2000"/>
    <n v="45"/>
    <x v="0"/>
    <s v="GB"/>
    <s v="GBP"/>
    <n v="1382017085"/>
    <n v="1379425085"/>
    <b v="0"/>
    <n v="5"/>
    <b v="0"/>
    <s v="film &amp; video/animation"/>
    <n v="2.2499999999999999E-2"/>
    <n v="9"/>
    <x v="0"/>
    <s v="animation"/>
    <x v="449"/>
    <d v="2013-10-17T08:38:05"/>
  </r>
  <r>
    <n v="450"/>
    <s v="DreamAfrica"/>
    <s v="Why do the moon and stars receive their light from the sun? Africa has a story to tell. Ananse and Kweku appear in this great folktale."/>
    <n v="50000"/>
    <n v="396"/>
    <x v="0"/>
    <s v="US"/>
    <s v="USD"/>
    <n v="1392417800"/>
    <n v="1389825800"/>
    <b v="0"/>
    <n v="7"/>
    <b v="0"/>
    <s v="film &amp; video/animation"/>
    <n v="7.92E-3"/>
    <n v="56.571428571428569"/>
    <x v="0"/>
    <s v="animation"/>
    <x v="450"/>
    <d v="2014-02-14T17:43:20"/>
  </r>
  <r>
    <n v="451"/>
    <s v="The Gangbangers"/>
    <s v="This comedy follows two devils who discover a magical boombox to become musicians after an 80s rapture enchants earth with fairy-tales."/>
    <n v="20000"/>
    <n v="0"/>
    <x v="0"/>
    <s v="US"/>
    <s v="USD"/>
    <n v="1390669791"/>
    <n v="1388077791"/>
    <b v="0"/>
    <n v="0"/>
    <b v="0"/>
    <s v="film &amp; video/animation"/>
    <n v="0"/>
    <s v=""/>
    <x v="0"/>
    <s v="animation"/>
    <x v="451"/>
    <d v="2014-01-25T12:09:51"/>
  </r>
  <r>
    <n v="452"/>
    <s v="Lost in the Shadows"/>
    <s v="A man must find his way out of the depths of the shadows by using the aid of a little girl."/>
    <n v="750"/>
    <n v="480"/>
    <x v="0"/>
    <s v="US"/>
    <s v="USD"/>
    <n v="1431536015"/>
    <n v="1428944015"/>
    <b v="0"/>
    <n v="12"/>
    <b v="0"/>
    <s v="film &amp; video/animation"/>
    <n v="0.64"/>
    <n v="40"/>
    <x v="0"/>
    <s v="animation"/>
    <x v="452"/>
    <d v="2015-05-13T11:53:35"/>
  </r>
  <r>
    <n v="453"/>
    <s v="Jamboni Brothers Pizza Pilot"/>
    <s v="A 7 minute broadcast-quality web pilot (in 3D animation) of Jamboni Brothers Pizza {the ultimate goal being a cartoon TV series}."/>
    <n v="94875"/>
    <n v="26"/>
    <x v="0"/>
    <s v="US"/>
    <s v="USD"/>
    <n v="1424375279"/>
    <n v="1422992879"/>
    <b v="0"/>
    <n v="2"/>
    <b v="0"/>
    <s v="film &amp; video/animation"/>
    <n v="2.740447957839262E-4"/>
    <n v="13"/>
    <x v="0"/>
    <s v="animation"/>
    <x v="453"/>
    <d v="2015-02-19T14:47:59"/>
  </r>
  <r>
    <n v="454"/>
    <s v="Super Hi-Speed Road Strikers"/>
    <s v="Itâ€™s an Action/Adventure Anime for The Yuusha Brave series, G1 Transformer, and the Fast and the Furious Fans!"/>
    <n v="10000"/>
    <n v="82"/>
    <x v="0"/>
    <s v="US"/>
    <s v="USD"/>
    <n v="1417007640"/>
    <n v="1414343571"/>
    <b v="0"/>
    <n v="5"/>
    <b v="0"/>
    <s v="film &amp; video/animation"/>
    <n v="8.2000000000000007E-3"/>
    <n v="16.399999999999999"/>
    <x v="0"/>
    <s v="animation"/>
    <x v="454"/>
    <d v="2014-11-26T08:14:00"/>
  </r>
  <r>
    <n v="455"/>
    <s v="The FunBunch Cartoon!!!"/>
    <s v="Goal The FunBunch characters animated on TV: Fun entertainment for kids just like other authors before us (ex.Arthur,Clifford,Dr Seuss)"/>
    <n v="65000"/>
    <n v="45"/>
    <x v="0"/>
    <s v="US"/>
    <s v="USD"/>
    <n v="1334622660"/>
    <n v="1330733022"/>
    <b v="0"/>
    <n v="2"/>
    <b v="0"/>
    <s v="film &amp; video/animation"/>
    <n v="6.9230769230769226E-4"/>
    <n v="22.5"/>
    <x v="0"/>
    <s v="animation"/>
    <x v="455"/>
    <d v="2012-04-16T19:31:00"/>
  </r>
  <r>
    <n v="456"/>
    <s v="Sideways Mohawk vs This Guy ( Comic eBook &amp; Cartoon Movie )"/>
    <s v="Sideways Mohawk vs This Guy a special project combining th two stories into a Comic eBook &amp; full length Cartoon Movie homemade goodness"/>
    <n v="8888"/>
    <n v="61"/>
    <x v="0"/>
    <s v="US"/>
    <s v="USD"/>
    <n v="1382414340"/>
    <n v="1380559201"/>
    <b v="0"/>
    <n v="3"/>
    <b v="0"/>
    <s v="film &amp; video/animation"/>
    <n v="6.8631863186318634E-3"/>
    <n v="20.333333333333332"/>
    <x v="0"/>
    <s v="animation"/>
    <x v="456"/>
    <d v="2013-10-21T22:59:00"/>
  </r>
  <r>
    <n v="457"/>
    <s v="phenix heart 3D animation"/>
    <s v="from my photo work, pyro techniques, aqua technitque and more , i will take the pricipale personnage to the lost land of phenix where ."/>
    <n v="20000"/>
    <n v="0"/>
    <x v="0"/>
    <s v="CA"/>
    <s v="CAD"/>
    <n v="1408213512"/>
    <n v="1405621512"/>
    <b v="0"/>
    <n v="0"/>
    <b v="0"/>
    <s v="film &amp; video/animation"/>
    <n v="0"/>
    <s v=""/>
    <x v="0"/>
    <s v="animation"/>
    <x v="457"/>
    <d v="2014-08-16T13:25:12"/>
  </r>
  <r>
    <n v="458"/>
    <s v="DE_dust2: Hacker's Wrath"/>
    <s v="An animated parody of the game, Counter-Strike. The sequel to the very popular Counter-Strike: DE_dust2. Hacker is back!"/>
    <n v="10000"/>
    <n v="821"/>
    <x v="0"/>
    <s v="GB"/>
    <s v="GBP"/>
    <n v="1368550060"/>
    <n v="1365958060"/>
    <b v="0"/>
    <n v="49"/>
    <b v="0"/>
    <s v="film &amp; video/animation"/>
    <n v="8.2100000000000006E-2"/>
    <n v="16.755102040816325"/>
    <x v="0"/>
    <s v="animation"/>
    <x v="458"/>
    <d v="2013-05-14T11:47:40"/>
  </r>
  <r>
    <n v="459"/>
    <s v="Little Lamb Kidz - multi-faith characters in their 1st DVD"/>
    <s v="Little Lamb Kidz is a first of its kind set of multi-faith children's characters that will come to life in this 21 minute animated DVD."/>
    <n v="39000"/>
    <n v="25"/>
    <x v="0"/>
    <s v="US"/>
    <s v="USD"/>
    <n v="1321201327"/>
    <n v="1316013727"/>
    <b v="0"/>
    <n v="1"/>
    <b v="0"/>
    <s v="film &amp; video/animation"/>
    <n v="6.4102564102564103E-4"/>
    <n v="25"/>
    <x v="0"/>
    <s v="animation"/>
    <x v="459"/>
    <d v="2011-11-13T11:22:07"/>
  </r>
  <r>
    <n v="460"/>
    <s v="Darwin's Kiss"/>
    <s v="An animated web series about biological evolution gone haywire."/>
    <n v="8500"/>
    <n v="25"/>
    <x v="0"/>
    <s v="US"/>
    <s v="USD"/>
    <n v="1401595200"/>
    <n v="1398862875"/>
    <b v="0"/>
    <n v="2"/>
    <b v="0"/>
    <s v="film &amp; video/animation"/>
    <n v="2.9411764705882353E-3"/>
    <n v="12.5"/>
    <x v="0"/>
    <s v="animation"/>
    <x v="460"/>
    <d v="2014-05-31T23:00:00"/>
  </r>
  <r>
    <n v="461"/>
    <s v="Machinima film project : Open 24/7"/>
    <s v="A machinima based film, displaying the effects of todays financial crisis the world faces, and the explossive consequences it carries."/>
    <n v="550"/>
    <n v="0"/>
    <x v="0"/>
    <s v="GB"/>
    <s v="GBP"/>
    <n v="1370204367"/>
    <n v="1368476367"/>
    <b v="0"/>
    <n v="0"/>
    <b v="0"/>
    <s v="film &amp; video/animation"/>
    <n v="0"/>
    <s v=""/>
    <x v="0"/>
    <s v="animation"/>
    <x v="461"/>
    <d v="2013-06-02T15:19:27"/>
  </r>
  <r>
    <n v="462"/>
    <s v="THE FORGOTTEN LAND"/>
    <s v="A prince who becomes a slave, suffers of amnesia far away from his land. Slowly he recovers memory and returns where all started."/>
    <n v="100000"/>
    <n v="0"/>
    <x v="0"/>
    <s v="US"/>
    <s v="USD"/>
    <n v="1312945341"/>
    <n v="1307761341"/>
    <b v="0"/>
    <n v="0"/>
    <b v="0"/>
    <s v="film &amp; video/animation"/>
    <n v="0"/>
    <s v=""/>
    <x v="0"/>
    <s v="animation"/>
    <x v="462"/>
    <d v="2011-08-09T22:02:21"/>
  </r>
  <r>
    <n v="463"/>
    <s v="Tuskegee Redtails"/>
    <s v="Depicts the contribution the Tuskegee airmen made in certain historical events that helped turn the tide in World War II."/>
    <n v="55000"/>
    <n v="1250"/>
    <x v="0"/>
    <s v="US"/>
    <s v="USD"/>
    <n v="1316883753"/>
    <n v="1311699753"/>
    <b v="0"/>
    <n v="11"/>
    <b v="0"/>
    <s v="film &amp; video/animation"/>
    <n v="2.2727272727272728E-2"/>
    <n v="113.63636363636364"/>
    <x v="0"/>
    <s v="animation"/>
    <x v="463"/>
    <d v="2011-09-24T12:02:33"/>
  </r>
  <r>
    <n v="464"/>
    <s v="PokÃ©Movie - A PokÃ©monâ„¢ school project"/>
    <s v="We are three students that want to make a short PokÃ©mon movie as a school project!"/>
    <n v="1010"/>
    <n v="1"/>
    <x v="0"/>
    <s v="DE"/>
    <s v="EUR"/>
    <n v="1463602935"/>
    <n v="1461874935"/>
    <b v="0"/>
    <n v="1"/>
    <b v="0"/>
    <s v="film &amp; video/animation"/>
    <n v="9.9009900990099011E-4"/>
    <n v="1"/>
    <x v="0"/>
    <s v="animation"/>
    <x v="464"/>
    <d v="2016-05-18T15:22:15"/>
  </r>
  <r>
    <n v="465"/>
    <s v="&quot;Amp&quot; A Story About a Robot"/>
    <s v="&quot;Amp&quot; is a short film about a robot with needs."/>
    <n v="512"/>
    <n v="138"/>
    <x v="0"/>
    <s v="US"/>
    <s v="USD"/>
    <n v="1403837574"/>
    <n v="1402455174"/>
    <b v="0"/>
    <n v="8"/>
    <b v="0"/>
    <s v="film &amp; video/animation"/>
    <n v="0.26953125"/>
    <n v="17.25"/>
    <x v="0"/>
    <s v="animation"/>
    <x v="465"/>
    <d v="2014-06-26T21:52:54"/>
  </r>
  <r>
    <n v="466"/>
    <s v="The Legend Of The Crimson Knight"/>
    <s v="(Working storyboard for animated project) A multi-generational Knight that wages war on criminals and corrupt governments"/>
    <n v="10000"/>
    <n v="76"/>
    <x v="0"/>
    <s v="US"/>
    <s v="USD"/>
    <n v="1347057464"/>
    <n v="1344465464"/>
    <b v="0"/>
    <n v="5"/>
    <b v="0"/>
    <s v="film &amp; video/animation"/>
    <n v="7.6E-3"/>
    <n v="15.2"/>
    <x v="0"/>
    <s v="animation"/>
    <x v="466"/>
    <d v="2012-09-07T17:37:44"/>
  </r>
  <r>
    <n v="467"/>
    <s v="&quot;The Kris and Berman Show&quot; Adult Animated Series Pilot"/>
    <s v="Unfiltered + uncensored radio hosts Kris and Berman, create an adult animated series based on the mock lives of prank call characters."/>
    <n v="20000"/>
    <n v="4315"/>
    <x v="0"/>
    <s v="US"/>
    <s v="USD"/>
    <n v="1348849134"/>
    <n v="1344961134"/>
    <b v="0"/>
    <n v="39"/>
    <b v="0"/>
    <s v="film &amp; video/animation"/>
    <n v="0.21575"/>
    <n v="110.64102564102564"/>
    <x v="0"/>
    <s v="animation"/>
    <x v="467"/>
    <d v="2012-09-28T11:18:54"/>
  </r>
  <r>
    <n v="468"/>
    <s v="Storyville: Return of the Vodou Queen"/>
    <s v="After the devastation of a massive Hurricane, main character that has strong's ties to the city returns to find everything in ruins. As"/>
    <n v="7500"/>
    <n v="0"/>
    <x v="0"/>
    <s v="US"/>
    <s v="USD"/>
    <n v="1341978665"/>
    <n v="1336795283"/>
    <b v="0"/>
    <n v="0"/>
    <b v="0"/>
    <s v="film &amp; video/animation"/>
    <n v="0"/>
    <s v=""/>
    <x v="0"/>
    <s v="animation"/>
    <x v="468"/>
    <d v="2012-07-10T22:51:05"/>
  </r>
  <r>
    <n v="469"/>
    <s v="Dreamland PERSONALISED Animated Shorts Film"/>
    <s v="Create a personalised animation film using your child's name and photo."/>
    <n v="6000"/>
    <n v="0"/>
    <x v="0"/>
    <s v="GB"/>
    <s v="GBP"/>
    <n v="1409960724"/>
    <n v="1404776724"/>
    <b v="0"/>
    <n v="0"/>
    <b v="0"/>
    <s v="film &amp; video/animation"/>
    <n v="0"/>
    <s v=""/>
    <x v="0"/>
    <s v="animation"/>
    <x v="469"/>
    <d v="2014-09-05T18:45:24"/>
  </r>
  <r>
    <n v="470"/>
    <s v="Glippets: The Aliens next door -  Animation from Comic Strip"/>
    <s v="Glippets is a fun comic strip and animation that features cute aliens taking up residence next door!   See the strip at glippets.com"/>
    <n v="5000"/>
    <n v="51"/>
    <x v="0"/>
    <s v="US"/>
    <s v="USD"/>
    <n v="1389844800"/>
    <n v="1385524889"/>
    <b v="0"/>
    <n v="2"/>
    <b v="0"/>
    <s v="film &amp; video/animation"/>
    <n v="1.0200000000000001E-2"/>
    <n v="25.5"/>
    <x v="0"/>
    <s v="animation"/>
    <x v="470"/>
    <d v="2014-01-15T23:00:00"/>
  </r>
  <r>
    <n v="471"/>
    <s v="Red Origins"/>
    <s v="Three kids try to stop Mazi Mbe's plan to restore Africa to its original state where Tricksters &amp; Spirits ruled_x000a_and Juju was law."/>
    <n v="55000"/>
    <n v="6541"/>
    <x v="0"/>
    <s v="US"/>
    <s v="USD"/>
    <n v="1397924379"/>
    <n v="1394039979"/>
    <b v="0"/>
    <n v="170"/>
    <b v="0"/>
    <s v="film &amp; video/animation"/>
    <n v="0.11892727272727273"/>
    <n v="38.476470588235294"/>
    <x v="0"/>
    <s v="animation"/>
    <x v="471"/>
    <d v="2014-04-19T11:19:39"/>
  </r>
  <r>
    <n v="472"/>
    <s v="3D Animation Story of an Ancient Hero: Fly Forward"/>
    <s v="The animated film &quot;Fly Forward&quot; is an original story which humorously describes the life experiences of the Hero A-Fei in his Childhood"/>
    <n v="800"/>
    <n v="141"/>
    <x v="0"/>
    <s v="US"/>
    <s v="USD"/>
    <n v="1408831718"/>
    <n v="1406239718"/>
    <b v="0"/>
    <n v="5"/>
    <b v="0"/>
    <s v="film &amp; video/animation"/>
    <n v="0.17624999999999999"/>
    <n v="28.2"/>
    <x v="0"/>
    <s v="animation"/>
    <x v="472"/>
    <d v="2014-08-23T17:08:38"/>
  </r>
  <r>
    <n v="473"/>
    <s v="QUANTUM KIDZ - 3D animated pilot - THE ULTIMATE GOAL"/>
    <s v="Quantum Kidz follows a young girlâ€™s journey becoming a superhero and dealing with alien threats against the Earth!"/>
    <n v="30000"/>
    <n v="861"/>
    <x v="0"/>
    <s v="US"/>
    <s v="USD"/>
    <n v="1410972319"/>
    <n v="1408380319"/>
    <b v="0"/>
    <n v="14"/>
    <b v="0"/>
    <s v="film &amp; video/animation"/>
    <n v="2.87E-2"/>
    <n v="61.5"/>
    <x v="0"/>
    <s v="animation"/>
    <x v="473"/>
    <d v="2014-09-17T11:45:19"/>
  </r>
  <r>
    <n v="474"/>
    <s v="TAO Mr. Fantastic!!"/>
    <s v="Time travel the light Mr. Fantastic!  Spin the dimensions toward other continuums and worlds.  Hold onto your panties."/>
    <n v="3300"/>
    <n v="1"/>
    <x v="0"/>
    <s v="US"/>
    <s v="USD"/>
    <n v="1487318029"/>
    <n v="1484726029"/>
    <b v="0"/>
    <n v="1"/>
    <b v="0"/>
    <s v="film &amp; video/animation"/>
    <n v="3.0303030303030303E-4"/>
    <n v="1"/>
    <x v="0"/>
    <s v="animation"/>
    <x v="474"/>
    <d v="2017-02-17T02:53:49"/>
  </r>
  <r>
    <n v="475"/>
    <s v="Tropiki-Meet the Tikis animated/cartoon series-Monkey Tiki"/>
    <s v="Tropiki-Meet the Tikis-childrens animated/cartoon series.Fun  cartoon shorts with quirky humor and a positive uplifting message"/>
    <n v="2000"/>
    <n v="0"/>
    <x v="0"/>
    <s v="US"/>
    <s v="USD"/>
    <n v="1430877843"/>
    <n v="1428285843"/>
    <b v="0"/>
    <n v="0"/>
    <b v="0"/>
    <s v="film &amp; video/animation"/>
    <n v="0"/>
    <s v=""/>
    <x v="0"/>
    <s v="animation"/>
    <x v="475"/>
    <d v="2015-05-05T21:04:03"/>
  </r>
  <r>
    <n v="476"/>
    <s v="Sight Word Music Videos"/>
    <s v="Animated Music Videos that teach kids how to read."/>
    <n v="220000"/>
    <n v="4906.59"/>
    <x v="0"/>
    <s v="US"/>
    <s v="USD"/>
    <n v="1401767940"/>
    <n v="1398727441"/>
    <b v="0"/>
    <n v="124"/>
    <b v="0"/>
    <s v="film &amp; video/animation"/>
    <n v="2.2302681818181819E-2"/>
    <n v="39.569274193548388"/>
    <x v="0"/>
    <s v="animation"/>
    <x v="476"/>
    <d v="2014-06-02T22:59:00"/>
  </r>
  <r>
    <n v="477"/>
    <s v="Hymn of Unity"/>
    <s v="A Comedy-drama animation revolving around a man who finds a problematic pair of headphones that literally take over his whole life."/>
    <n v="1500"/>
    <n v="0"/>
    <x v="0"/>
    <s v="US"/>
    <s v="USD"/>
    <n v="1337371334"/>
    <n v="1332187334"/>
    <b v="0"/>
    <n v="0"/>
    <b v="0"/>
    <s v="film &amp; video/animation"/>
    <n v="0"/>
    <s v=""/>
    <x v="0"/>
    <s v="animation"/>
    <x v="477"/>
    <d v="2012-05-18T15:02:14"/>
  </r>
  <r>
    <n v="478"/>
    <s v="BABY HUEY IN A FEATURE FILM /  &quot;LUCKY DUCK&quot;"/>
    <s v="this is an animated full length film of an old classic with new life to it. That gigantic and naive duckling we all love  ."/>
    <n v="10000"/>
    <n v="0"/>
    <x v="0"/>
    <s v="US"/>
    <s v="USD"/>
    <n v="1427921509"/>
    <n v="1425333109"/>
    <b v="0"/>
    <n v="0"/>
    <b v="0"/>
    <s v="film &amp; video/animation"/>
    <n v="0"/>
    <s v=""/>
    <x v="0"/>
    <s v="animation"/>
    <x v="478"/>
    <d v="2015-04-01T15:51:49"/>
  </r>
  <r>
    <n v="479"/>
    <s v="Harvard Math 55A and Stanford Math 51H Animated!"/>
    <s v="ANIMATING the most INFAMOUS Math Courses in America and TRANSLATING them for the mathematical underdog!"/>
    <n v="15000"/>
    <n v="4884"/>
    <x v="0"/>
    <s v="US"/>
    <s v="USD"/>
    <n v="1416566835"/>
    <n v="1411379235"/>
    <b v="0"/>
    <n v="55"/>
    <b v="0"/>
    <s v="film &amp; video/animation"/>
    <n v="0.3256"/>
    <n v="88.8"/>
    <x v="0"/>
    <s v="animation"/>
    <x v="479"/>
    <d v="2014-11-21T05:47:15"/>
  </r>
  <r>
    <n v="480"/>
    <s v="The CafÃ©"/>
    <s v="To court his muse, an artist must first outsmart her dog.  A short animated film collaboration by Dana and Terrence Masson."/>
    <n v="40000"/>
    <n v="7764"/>
    <x v="0"/>
    <s v="US"/>
    <s v="USD"/>
    <n v="1376049615"/>
    <n v="1373457615"/>
    <b v="0"/>
    <n v="140"/>
    <b v="0"/>
    <s v="film &amp; video/animation"/>
    <n v="0.19409999999999999"/>
    <n v="55.457142857142856"/>
    <x v="0"/>
    <s v="animation"/>
    <x v="480"/>
    <d v="2013-08-09T07:00:15"/>
  </r>
  <r>
    <n v="481"/>
    <s v="ERA"/>
    <s v="The year is 2043. Test subject David Beck has been augmented with psychokinetic abilities. He uses his newfound gifts to thwart evil."/>
    <n v="30000"/>
    <n v="1830"/>
    <x v="0"/>
    <s v="US"/>
    <s v="USD"/>
    <n v="1349885289"/>
    <n v="1347293289"/>
    <b v="0"/>
    <n v="21"/>
    <b v="0"/>
    <s v="film &amp; video/animation"/>
    <n v="6.0999999999999999E-2"/>
    <n v="87.142857142857139"/>
    <x v="0"/>
    <s v="animation"/>
    <x v="481"/>
    <d v="2012-10-10T11:08:09"/>
  </r>
  <r>
    <n v="482"/>
    <s v="Animated Stand-up Routines Shenanigans"/>
    <s v="Help me quit my day job and also create animated Stand-up routines from local up and coming comedians."/>
    <n v="10000"/>
    <n v="10"/>
    <x v="0"/>
    <s v="US"/>
    <s v="USD"/>
    <n v="1460644440"/>
    <n v="1458336690"/>
    <b v="0"/>
    <n v="1"/>
    <b v="0"/>
    <s v="film &amp; video/animation"/>
    <n v="1E-3"/>
    <n v="10"/>
    <x v="0"/>
    <s v="animation"/>
    <x v="482"/>
    <d v="2016-04-14T09:34:00"/>
  </r>
  <r>
    <n v="483"/>
    <s v="Misri Bunch: Names of Allah series 2"/>
    <s v="Help to fund a children's animation Series. Teaching good morals and conduct. Also includes simplified teachings about Islam and Allah."/>
    <n v="15000"/>
    <n v="7530"/>
    <x v="0"/>
    <s v="GB"/>
    <s v="GBP"/>
    <n v="1359434672"/>
    <n v="1354250672"/>
    <b v="0"/>
    <n v="147"/>
    <b v="0"/>
    <s v="film &amp; video/animation"/>
    <n v="0.502"/>
    <n v="51.224489795918366"/>
    <x v="0"/>
    <s v="animation"/>
    <x v="483"/>
    <d v="2013-01-28T23:44:32"/>
  </r>
  <r>
    <n v="484"/>
    <s v="The Diddlys &quot;Steam powered Superheroes&quot;"/>
    <s v="The Diddlys are steam powered superheroes,transforming into spaceships,submarines or whatever it takes to complete their secret mission"/>
    <n v="80000"/>
    <n v="149"/>
    <x v="0"/>
    <s v="GB"/>
    <s v="GBP"/>
    <n v="1446766372"/>
    <n v="1443220372"/>
    <b v="0"/>
    <n v="11"/>
    <b v="0"/>
    <s v="film &amp; video/animation"/>
    <n v="1.8625E-3"/>
    <n v="13.545454545454545"/>
    <x v="0"/>
    <s v="animation"/>
    <x v="484"/>
    <d v="2015-11-05T18:32:52"/>
  </r>
  <r>
    <n v="485"/>
    <s v="The Lighthouse and the Lock cartoon - funny stuff for kids."/>
    <s v="Last few days to make this toon a reality! 5 funny toons for YOU! See the pilot episode here!"/>
    <n v="37956"/>
    <n v="8315.01"/>
    <x v="0"/>
    <s v="GB"/>
    <s v="GBP"/>
    <n v="1368792499"/>
    <n v="1366200499"/>
    <b v="0"/>
    <n v="125"/>
    <b v="0"/>
    <s v="film &amp; video/animation"/>
    <n v="0.21906971229845085"/>
    <n v="66.520080000000007"/>
    <x v="0"/>
    <s v="animation"/>
    <x v="485"/>
    <d v="2013-05-17T07:08:19"/>
  </r>
  <r>
    <n v="486"/>
    <s v="'WORLD FRIENDS' - Changing the way children learn and play !"/>
    <s v="&quot;Today's Toys Build Tomorrow&quot;  A feature film backed major toy project. Children learn about life while they play and have fun."/>
    <n v="550000"/>
    <n v="50"/>
    <x v="0"/>
    <s v="AU"/>
    <s v="AUD"/>
    <n v="1401662239"/>
    <n v="1399070239"/>
    <b v="0"/>
    <n v="1"/>
    <b v="0"/>
    <s v="film &amp; video/animation"/>
    <n v="9.0909090909090904E-5"/>
    <n v="50"/>
    <x v="0"/>
    <s v="animation"/>
    <x v="486"/>
    <d v="2014-06-01T17:37:19"/>
  </r>
  <r>
    <n v="487"/>
    <s v="The Adventures of Daryl and Straight Man"/>
    <s v="Hey everyone we are producing a new show called The Adventures of Daryl and Straight Man. It is an animated comedy web series."/>
    <n v="50000"/>
    <n v="0"/>
    <x v="0"/>
    <s v="CA"/>
    <s v="CAD"/>
    <n v="1482678994"/>
    <n v="1477491394"/>
    <b v="0"/>
    <n v="0"/>
    <b v="0"/>
    <s v="film &amp; video/animation"/>
    <n v="0"/>
    <s v=""/>
    <x v="0"/>
    <s v="animation"/>
    <x v="487"/>
    <d v="2016-12-25T10:16:34"/>
  </r>
  <r>
    <n v="488"/>
    <s v="City Animals independent cartoon series"/>
    <s v="When humans left the earth, the animals took over the city. What could go wrong? Well...everything!"/>
    <n v="12000"/>
    <n v="0"/>
    <x v="0"/>
    <s v="US"/>
    <s v="USD"/>
    <n v="1483924700"/>
    <n v="1481332700"/>
    <b v="0"/>
    <n v="0"/>
    <b v="0"/>
    <s v="film &amp; video/animation"/>
    <n v="0"/>
    <s v=""/>
    <x v="0"/>
    <s v="animation"/>
    <x v="488"/>
    <d v="2017-01-08T20:18:20"/>
  </r>
  <r>
    <n v="489"/>
    <s v="THE GUINEAS SHOW"/>
    <s v="Help America's favorite dysfunctional immigrant family THE GUINEAS launch the first season of their animated web series."/>
    <n v="74997"/>
    <n v="215"/>
    <x v="0"/>
    <s v="US"/>
    <s v="USD"/>
    <n v="1325763180"/>
    <n v="1323084816"/>
    <b v="0"/>
    <n v="3"/>
    <b v="0"/>
    <s v="film &amp; video/animation"/>
    <n v="2.8667813379201833E-3"/>
    <n v="71.666666666666671"/>
    <x v="0"/>
    <s v="animation"/>
    <x v="489"/>
    <d v="2012-01-05T06:33:00"/>
  </r>
  <r>
    <n v="490"/>
    <s v="PROJECT IS CANCELLED"/>
    <s v="Cancelled"/>
    <n v="1000"/>
    <n v="0"/>
    <x v="0"/>
    <s v="US"/>
    <s v="USD"/>
    <n v="1345677285"/>
    <n v="1343085285"/>
    <b v="0"/>
    <n v="0"/>
    <b v="0"/>
    <s v="film &amp; video/animation"/>
    <n v="0"/>
    <s v=""/>
    <x v="0"/>
    <s v="animation"/>
    <x v="490"/>
    <d v="2012-08-22T18:14:45"/>
  </r>
  <r>
    <n v="491"/>
    <s v="Guess What? Gus"/>
    <s v="&quot;Guess What? Gus&quot; is a magical animated comedy that follow a new kid who playful antics for attention make the news."/>
    <n v="10000"/>
    <n v="0"/>
    <x v="0"/>
    <s v="US"/>
    <s v="USD"/>
    <n v="1453937699"/>
    <n v="1451345699"/>
    <b v="0"/>
    <n v="0"/>
    <b v="0"/>
    <s v="film &amp; video/animation"/>
    <n v="0"/>
    <s v=""/>
    <x v="0"/>
    <s v="animation"/>
    <x v="491"/>
    <d v="2016-01-27T18:34:59"/>
  </r>
  <r>
    <n v="492"/>
    <s v="Project: eXelcius - Next Generation Movie"/>
    <s v="This project aims to create a 3D animated movie that is created by it's fans, it's content and plot will be driven by it's followers."/>
    <n v="10000000"/>
    <n v="0"/>
    <x v="0"/>
    <s v="SE"/>
    <s v="SEK"/>
    <n v="1476319830"/>
    <n v="1471135830"/>
    <b v="0"/>
    <n v="0"/>
    <b v="0"/>
    <s v="film &amp; video/animation"/>
    <n v="0"/>
    <s v=""/>
    <x v="0"/>
    <s v="animation"/>
    <x v="492"/>
    <d v="2016-10-12T19:50:30"/>
  </r>
  <r>
    <n v="493"/>
    <s v="Joc Barrera The Chupacabra Hunter"/>
    <s v="The Chupacabra is not a myth and one man is on a mission to prove its existence no matter what, his name is Joc Barrera."/>
    <n v="30000"/>
    <n v="0"/>
    <x v="0"/>
    <s v="GB"/>
    <s v="GBP"/>
    <n v="1432142738"/>
    <n v="1429550738"/>
    <b v="0"/>
    <n v="0"/>
    <b v="0"/>
    <s v="film &amp; video/animation"/>
    <n v="0"/>
    <s v=""/>
    <x v="0"/>
    <s v="animation"/>
    <x v="493"/>
    <d v="2015-05-20T12:25:38"/>
  </r>
  <r>
    <n v="494"/>
    <s v="The Grigori"/>
    <s v="Angels come to Earth in human disguise to deceive mankind, rule the Earth as gods, create a hybrid army &amp; destroy all who oppose them."/>
    <n v="20000"/>
    <n v="31"/>
    <x v="0"/>
    <s v="US"/>
    <s v="USD"/>
    <n v="1404356400"/>
    <n v="1402343765"/>
    <b v="0"/>
    <n v="3"/>
    <b v="0"/>
    <s v="film &amp; video/animation"/>
    <n v="1.5499999999999999E-3"/>
    <n v="10.333333333333334"/>
    <x v="0"/>
    <s v="animation"/>
    <x v="494"/>
    <d v="2014-07-02T22:00:00"/>
  </r>
  <r>
    <n v="495"/>
    <s v="Average Heroes pilot"/>
    <s v="two friends set out to conquer and reach the level cap of the quest watch, how will they do it when they're 2 teenage idiots"/>
    <n v="7000"/>
    <n v="0"/>
    <x v="0"/>
    <s v="US"/>
    <s v="USD"/>
    <n v="1437076305"/>
    <n v="1434484305"/>
    <b v="0"/>
    <n v="0"/>
    <b v="0"/>
    <s v="film &amp; video/animation"/>
    <n v="0"/>
    <s v=""/>
    <x v="0"/>
    <s v="animation"/>
    <x v="495"/>
    <d v="2015-07-16T14:51:45"/>
  </r>
  <r>
    <n v="496"/>
    <s v="Airships and Anatasia: The Movie"/>
    <s v="The movie is about the adventures of Ethan, Danna, The mysterious inventor and more."/>
    <n v="60000"/>
    <n v="1"/>
    <x v="0"/>
    <s v="US"/>
    <s v="USD"/>
    <n v="1392070874"/>
    <n v="1386886874"/>
    <b v="0"/>
    <n v="1"/>
    <b v="0"/>
    <s v="film &amp; video/animation"/>
    <n v="1.6666666666666667E-5"/>
    <n v="1"/>
    <x v="0"/>
    <s v="animation"/>
    <x v="496"/>
    <d v="2014-02-10T17:21:14"/>
  </r>
  <r>
    <n v="497"/>
    <s v="Galaxy Probe Kids"/>
    <s v="live-action/animated series pilot."/>
    <n v="4480"/>
    <n v="30"/>
    <x v="0"/>
    <s v="US"/>
    <s v="USD"/>
    <n v="1419483600"/>
    <n v="1414889665"/>
    <b v="0"/>
    <n v="3"/>
    <b v="0"/>
    <s v="film &amp; video/animation"/>
    <n v="6.6964285714285711E-3"/>
    <n v="10"/>
    <x v="0"/>
    <s v="animation"/>
    <x v="497"/>
    <d v="2014-12-25T00:00:00"/>
  </r>
  <r>
    <n v="498"/>
    <s v="ANGAL TENTARA and The Root of All Evil"/>
    <s v="AT is an Interactive Animation made for the iPad where the user becomes part of the story. It's a fantastic journey of discovery!"/>
    <n v="65108"/>
    <n v="2994"/>
    <x v="0"/>
    <s v="US"/>
    <s v="USD"/>
    <n v="1324664249"/>
    <n v="1321035449"/>
    <b v="0"/>
    <n v="22"/>
    <b v="0"/>
    <s v="film &amp; video/animation"/>
    <n v="4.5985132395404561E-2"/>
    <n v="136.09090909090909"/>
    <x v="0"/>
    <s v="animation"/>
    <x v="498"/>
    <d v="2011-12-23T13:17:29"/>
  </r>
  <r>
    <n v="499"/>
    <s v="Broadway Melodies: A Rock &amp; Roll Mystery Musical - Animated Feature Film"/>
    <s v="A Feature Length Animated Film Noir Musical with a modern twist. _x000d__x000a_Animation and music melded into edge-of-your-seat entertainment."/>
    <n v="20000"/>
    <n v="1910"/>
    <x v="0"/>
    <s v="US"/>
    <s v="USD"/>
    <n v="1255381140"/>
    <n v="1250630968"/>
    <b v="0"/>
    <n v="26"/>
    <b v="0"/>
    <s v="film &amp; video/animation"/>
    <n v="9.5500000000000002E-2"/>
    <n v="73.461538461538467"/>
    <x v="0"/>
    <s v="animation"/>
    <x v="499"/>
    <d v="2009-10-12T15:59:00"/>
  </r>
  <r>
    <n v="500"/>
    <s v="Stephen Colbert animated video"/>
    <s v="This animated dark comedy video highlights Stephen Colbert as a super hero-like figure within a corrupt and sinister world manipulated by the media."/>
    <n v="6500"/>
    <n v="215"/>
    <x v="0"/>
    <s v="US"/>
    <s v="USD"/>
    <n v="1273356960"/>
    <n v="1268255751"/>
    <b v="0"/>
    <n v="4"/>
    <b v="0"/>
    <s v="film &amp; video/animation"/>
    <n v="3.307692307692308E-2"/>
    <n v="53.75"/>
    <x v="0"/>
    <s v="animation"/>
    <x v="500"/>
    <d v="2010-05-08T17:16:00"/>
  </r>
  <r>
    <n v="501"/>
    <s v="World War 4"/>
    <s v="Based on the invention portfolio of a patented inventor World War Four is a look into the future of warfare and humanity as a whole"/>
    <n v="10000"/>
    <n v="0"/>
    <x v="0"/>
    <s v="US"/>
    <s v="USD"/>
    <n v="1310189851"/>
    <n v="1307597851"/>
    <b v="0"/>
    <n v="0"/>
    <b v="0"/>
    <s v="film &amp; video/animation"/>
    <n v="0"/>
    <s v=""/>
    <x v="0"/>
    <s v="animation"/>
    <x v="501"/>
    <d v="2011-07-09T00:37:31"/>
  </r>
  <r>
    <n v="502"/>
    <s v="Strawberry Bowl"/>
    <s v="This Strawberry Bowl concept is the 1st of many episodes.  These episodes will be released in accordance with the harvest of the month."/>
    <n v="20000"/>
    <n v="230"/>
    <x v="0"/>
    <s v="US"/>
    <s v="USD"/>
    <n v="1332073025"/>
    <n v="1329484625"/>
    <b v="0"/>
    <n v="4"/>
    <b v="0"/>
    <s v="film &amp; video/animation"/>
    <n v="1.15E-2"/>
    <n v="57.5"/>
    <x v="0"/>
    <s v="animation"/>
    <x v="502"/>
    <d v="2012-03-18T07:17:05"/>
  </r>
  <r>
    <n v="503"/>
    <s v="Jimmy There and Back - Documentary Animation"/>
    <s v="Jimmy wants to live life and see his grandchildren grow up, but alcoholism threatens to curtail everything he dreams of."/>
    <n v="6500"/>
    <n v="114"/>
    <x v="0"/>
    <s v="GB"/>
    <s v="GBP"/>
    <n v="1421498303"/>
    <n v="1418906303"/>
    <b v="0"/>
    <n v="9"/>
    <b v="0"/>
    <s v="film &amp; video/animation"/>
    <n v="1.7538461538461537E-2"/>
    <n v="12.666666666666666"/>
    <x v="0"/>
    <s v="animation"/>
    <x v="503"/>
    <d v="2015-01-17T07:38:23"/>
  </r>
  <r>
    <n v="504"/>
    <s v="Woodsy Owl Animation: Cartoons That Give A Hoot!"/>
    <s v="An animated DVD starring Woodsy Owl that entertains children while  showing them how they can help create a cleaner, greener planet."/>
    <n v="24500"/>
    <n v="335"/>
    <x v="0"/>
    <s v="US"/>
    <s v="USD"/>
    <n v="1334097387"/>
    <n v="1328916987"/>
    <b v="0"/>
    <n v="5"/>
    <b v="0"/>
    <s v="film &amp; video/animation"/>
    <n v="1.3673469387755101E-2"/>
    <n v="67"/>
    <x v="0"/>
    <s v="animation"/>
    <x v="504"/>
    <d v="2012-04-10T17:36:27"/>
  </r>
  <r>
    <n v="505"/>
    <s v="MY4FACES THE ANIMATED MOVIE"/>
    <s v="This wonderful movie will tells the story of two adorable aliens who crash land into a familyâ€™s backyard, and travel the Earth."/>
    <n v="12000"/>
    <n v="52"/>
    <x v="0"/>
    <s v="US"/>
    <s v="USD"/>
    <n v="1451010086"/>
    <n v="1447122086"/>
    <b v="0"/>
    <n v="14"/>
    <b v="0"/>
    <s v="film &amp; video/animation"/>
    <n v="4.3333333333333331E-3"/>
    <n v="3.7142857142857144"/>
    <x v="0"/>
    <s v="animation"/>
    <x v="505"/>
    <d v="2015-12-24T21:21:26"/>
  </r>
  <r>
    <n v="506"/>
    <s v="Age of Spirit: The Battle in Heaven"/>
    <s v="A feature-length 3D animation that depicts what happened when the Son of the Morning rebelled against God."/>
    <n v="200000"/>
    <n v="250"/>
    <x v="0"/>
    <s v="US"/>
    <s v="USD"/>
    <n v="1376140520"/>
    <n v="1373548520"/>
    <b v="0"/>
    <n v="1"/>
    <b v="0"/>
    <s v="film &amp; video/animation"/>
    <n v="1.25E-3"/>
    <n v="250"/>
    <x v="0"/>
    <s v="animation"/>
    <x v="506"/>
    <d v="2013-08-10T08:15:20"/>
  </r>
  <r>
    <n v="507"/>
    <s v="Code Monkeys"/>
    <s v="&quot;Code Monkey(s)&quot; is a short animated-series about life from the perspective of an engineer who feels like an actual &quot;Code Monkey&quot;."/>
    <n v="20000"/>
    <n v="640"/>
    <x v="0"/>
    <s v="US"/>
    <s v="USD"/>
    <n v="1350687657"/>
    <n v="1346799657"/>
    <b v="0"/>
    <n v="10"/>
    <b v="0"/>
    <s v="film &amp; video/animation"/>
    <n v="3.2000000000000001E-2"/>
    <n v="64"/>
    <x v="0"/>
    <s v="animation"/>
    <x v="507"/>
    <d v="2012-10-19T18:00:57"/>
  </r>
  <r>
    <n v="508"/>
    <s v="Heroes Faith II (Superior Soldier)"/>
    <s v="A stop-motion animated action packed adventure. Telling a great story with an even greater message. Join me and lets change the world."/>
    <n v="50000"/>
    <n v="400"/>
    <x v="0"/>
    <s v="US"/>
    <s v="USD"/>
    <n v="1337955240"/>
    <n v="1332808501"/>
    <b v="0"/>
    <n v="3"/>
    <b v="0"/>
    <s v="film &amp; video/animation"/>
    <n v="8.0000000000000002E-3"/>
    <n v="133.33333333333334"/>
    <x v="0"/>
    <s v="animation"/>
    <x v="508"/>
    <d v="2012-05-25T09:14:00"/>
  </r>
  <r>
    <n v="509"/>
    <s v="Indian in Chelsea - Web Animated series"/>
    <s v="A hilarious comedy podcast being turned into an animated series  about an indian servant and his boss."/>
    <n v="5000"/>
    <n v="10"/>
    <x v="0"/>
    <s v="GB"/>
    <s v="GBP"/>
    <n v="1435504170"/>
    <n v="1432912170"/>
    <b v="0"/>
    <n v="1"/>
    <b v="0"/>
    <s v="film &amp; video/animation"/>
    <n v="2E-3"/>
    <n v="10"/>
    <x v="0"/>
    <s v="animation"/>
    <x v="509"/>
    <d v="2015-06-28T10:09:30"/>
  </r>
  <r>
    <n v="510"/>
    <s v="TPI Episode 2: Doomsday Dean"/>
    <s v="A mile below the Franco-Swiss border Dean manages to break the Large Hadron Collider and triggers the end of the world."/>
    <n v="14000"/>
    <n v="0"/>
    <x v="0"/>
    <s v="US"/>
    <s v="USD"/>
    <n v="1456805639"/>
    <n v="1454213639"/>
    <b v="0"/>
    <n v="0"/>
    <b v="0"/>
    <s v="film &amp; video/animation"/>
    <n v="0"/>
    <s v=""/>
    <x v="0"/>
    <s v="animation"/>
    <x v="510"/>
    <d v="2016-02-29T23:13:59"/>
  </r>
  <r>
    <n v="511"/>
    <s v="Stuck On An Eyeland"/>
    <s v="A project that incorporates animation and comic art into a relevant story. 4 boys, 1 eyeland, and a whole lot of drama!!!"/>
    <n v="5000"/>
    <n v="150"/>
    <x v="0"/>
    <s v="US"/>
    <s v="USD"/>
    <n v="1365228982"/>
    <n v="1362640582"/>
    <b v="0"/>
    <n v="5"/>
    <b v="0"/>
    <s v="film &amp; video/animation"/>
    <n v="0.03"/>
    <n v="30"/>
    <x v="0"/>
    <s v="animation"/>
    <x v="511"/>
    <d v="2013-04-06T01:16:22"/>
  </r>
  <r>
    <n v="512"/>
    <s v="Otherkin The Animated Series"/>
    <s v="We have a fully developed 2D animated series that requires more professional animation. Our first 2 home-animated eps are up online."/>
    <n v="8000"/>
    <n v="11"/>
    <x v="0"/>
    <s v="US"/>
    <s v="USD"/>
    <n v="1479667727"/>
    <n v="1475776127"/>
    <b v="0"/>
    <n v="2"/>
    <b v="0"/>
    <s v="film &amp; video/animation"/>
    <n v="1.3749999999999999E-3"/>
    <n v="5.5"/>
    <x v="0"/>
    <s v="animation"/>
    <x v="512"/>
    <d v="2016-11-20T13:48:47"/>
  </r>
  <r>
    <n v="513"/>
    <s v="Paradigm Spiral - The Animated Series"/>
    <s v="A sci-fi fantasy 2.5D anime styled series about some guys trying to save the world, probably..."/>
    <n v="50000"/>
    <n v="6962"/>
    <x v="0"/>
    <s v="US"/>
    <s v="USD"/>
    <n v="1471244400"/>
    <n v="1467387705"/>
    <b v="0"/>
    <n v="68"/>
    <b v="0"/>
    <s v="film &amp; video/animation"/>
    <n v="0.13924"/>
    <n v="102.38235294117646"/>
    <x v="0"/>
    <s v="animation"/>
    <x v="513"/>
    <d v="2016-08-15T02:00:00"/>
  </r>
  <r>
    <n v="514"/>
    <s v="I'm Sticking With You."/>
    <s v="A film created entirely out of paper, visual effects and found objects depicts how one man created a new life for himself."/>
    <n v="1500"/>
    <n v="50"/>
    <x v="0"/>
    <s v="CA"/>
    <s v="CAD"/>
    <n v="1407595447"/>
    <n v="1405003447"/>
    <b v="0"/>
    <n v="3"/>
    <b v="0"/>
    <s v="film &amp; video/animation"/>
    <n v="3.3333333333333333E-2"/>
    <n v="16.666666666666668"/>
    <x v="0"/>
    <s v="animation"/>
    <x v="514"/>
    <d v="2014-08-09T09:44:07"/>
  </r>
  <r>
    <n v="515"/>
    <s v="A Tale of Faith - An Animated Short Film"/>
    <s v="A Tale of Faith is an animated short film based on the heartwarming tale by Rebbe Nachman of Breslov."/>
    <n v="97000"/>
    <n v="24651"/>
    <x v="0"/>
    <s v="US"/>
    <s v="USD"/>
    <n v="1451389601"/>
    <n v="1447933601"/>
    <b v="0"/>
    <n v="34"/>
    <b v="0"/>
    <s v="film &amp; video/animation"/>
    <n v="0.25413402061855672"/>
    <n v="725.02941176470586"/>
    <x v="0"/>
    <s v="animation"/>
    <x v="515"/>
    <d v="2015-12-29T06:46:41"/>
  </r>
  <r>
    <n v="516"/>
    <s v="Shipmates"/>
    <s v="A big brother style comedy animation series starring famous seafarers"/>
    <n v="5000"/>
    <n v="0"/>
    <x v="0"/>
    <s v="GB"/>
    <s v="GBP"/>
    <n v="1432752080"/>
    <n v="1427568080"/>
    <b v="0"/>
    <n v="0"/>
    <b v="0"/>
    <s v="film &amp; video/animation"/>
    <n v="0"/>
    <s v=""/>
    <x v="0"/>
    <s v="animation"/>
    <x v="516"/>
    <d v="2015-05-27T13:41:20"/>
  </r>
  <r>
    <n v="517"/>
    <s v="Honeybee: The Animated Series Trailer"/>
    <s v="Honeybee is a cartoon about a girl who can talk to bugs, and her quest to save the bees! Adventure, humor, and lots of fun characters."/>
    <n v="15000"/>
    <n v="205"/>
    <x v="0"/>
    <s v="US"/>
    <s v="USD"/>
    <n v="1486046761"/>
    <n v="1483454761"/>
    <b v="0"/>
    <n v="3"/>
    <b v="0"/>
    <s v="film &amp; video/animation"/>
    <n v="1.3666666666666667E-2"/>
    <n v="68.333333333333329"/>
    <x v="0"/>
    <s v="animation"/>
    <x v="517"/>
    <d v="2017-02-02T09:46:01"/>
  </r>
  <r>
    <n v="518"/>
    <s v="Somorrah"/>
    <s v="The community of Somorrah is peaceful and unblemished until &quot;The Boss&quot; power and money starts to diminish &amp; plans to gain it all back!"/>
    <n v="7175"/>
    <n v="0"/>
    <x v="0"/>
    <s v="US"/>
    <s v="USD"/>
    <n v="1441550760"/>
    <n v="1438958824"/>
    <b v="0"/>
    <n v="0"/>
    <b v="0"/>
    <s v="film &amp; video/animation"/>
    <n v="0"/>
    <s v=""/>
    <x v="0"/>
    <s v="animation"/>
    <x v="518"/>
    <d v="2015-09-06T09:46:00"/>
  </r>
  <r>
    <n v="519"/>
    <s v="M dot Strange's &quot;I am Nightmare&quot;"/>
    <s v="&quot;When the dream of childhood is stolen... a nightmare is born&quot; A dark animated fantasy film by indie filmmaker M dot Strange."/>
    <n v="12001"/>
    <n v="2746"/>
    <x v="0"/>
    <s v="US"/>
    <s v="USD"/>
    <n v="1354699421"/>
    <n v="1352107421"/>
    <b v="0"/>
    <n v="70"/>
    <b v="0"/>
    <s v="film &amp; video/animation"/>
    <n v="0.22881426547787684"/>
    <n v="39.228571428571428"/>
    <x v="0"/>
    <s v="animation"/>
    <x v="519"/>
    <d v="2012-12-05T04: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1: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3: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8: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22: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2: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4: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2: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1:05:00"/>
  </r>
  <r>
    <n v="528"/>
    <s v="Devastated No Matter What"/>
    <s v="A Festival Backed Production of a Full-Length Play."/>
    <n v="1150"/>
    <n v="1330"/>
    <x v="0"/>
    <s v="US"/>
    <s v="USD"/>
    <n v="1434921600"/>
    <n v="1433109907"/>
    <b v="0"/>
    <n v="30"/>
    <b v="1"/>
    <s v="theater/plays"/>
    <n v="1.1565217391304348"/>
    <n v="44.333333333333336"/>
    <x v="1"/>
    <s v="plays"/>
    <x v="528"/>
    <d v="2015-06-21T16: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0: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3T21: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1: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2T19: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5: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8: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8: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3: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4: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4: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4T20:11:47"/>
  </r>
  <r>
    <n v="540"/>
    <s v="hap's- Whats the program?"/>
    <s v="There are so many dilemmas in life- what to do, where to go? _x000a_Let us solve it - search our preference based entertainment calendar"/>
    <n v="15000"/>
    <n v="1"/>
    <x v="0"/>
    <s v="US"/>
    <s v="USD"/>
    <n v="1423078606"/>
    <n v="1420486606"/>
    <b v="0"/>
    <n v="1"/>
    <b v="0"/>
    <s v="technology/web"/>
    <n v="6.666666666666667E-5"/>
    <n v="1"/>
    <x v="2"/>
    <s v="web"/>
    <x v="540"/>
    <d v="2015-02-04T14:36:46"/>
  </r>
  <r>
    <n v="541"/>
    <s v="Deviations"/>
    <s v="A website dedicated to local Kink Communities; to find others with matching interests and bring them together."/>
    <n v="4500"/>
    <n v="25"/>
    <x v="0"/>
    <s v="US"/>
    <s v="USD"/>
    <n v="1446080834"/>
    <n v="1443488834"/>
    <b v="0"/>
    <n v="1"/>
    <b v="0"/>
    <s v="technology/web"/>
    <n v="5.5555555555555558E-3"/>
    <n v="25"/>
    <x v="2"/>
    <s v="web"/>
    <x v="541"/>
    <d v="2015-10-28T20:07:14"/>
  </r>
  <r>
    <n v="542"/>
    <s v="Chronicles - History by us, as we tell it, as we share it"/>
    <s v="The platform to record visual, audio and text memory of the common man - as we experienced history when it brushed us by"/>
    <n v="250000"/>
    <n v="1"/>
    <x v="0"/>
    <s v="US"/>
    <s v="USD"/>
    <n v="1462293716"/>
    <n v="1457113316"/>
    <b v="0"/>
    <n v="1"/>
    <b v="0"/>
    <s v="technology/web"/>
    <n v="3.9999999999999998E-6"/>
    <n v="1"/>
    <x v="2"/>
    <s v="web"/>
    <x v="542"/>
    <d v="2016-05-03T11:41:56"/>
  </r>
  <r>
    <n v="543"/>
    <s v="Allergy Friendly Restaurant Finder and Review Site"/>
    <s v="I want to make it easy for those with food allergies to know where they can safely, and happily eat out with friends and family."/>
    <n v="22000"/>
    <n v="70"/>
    <x v="0"/>
    <s v="AU"/>
    <s v="AUD"/>
    <n v="1414807962"/>
    <n v="1412215962"/>
    <b v="0"/>
    <n v="2"/>
    <b v="0"/>
    <s v="technology/web"/>
    <n v="3.1818181818181819E-3"/>
    <n v="35"/>
    <x v="2"/>
    <s v="web"/>
    <x v="543"/>
    <d v="2014-10-31T21:12:42"/>
  </r>
  <r>
    <n v="544"/>
    <s v="Favowear - Shopping for your favorite clothes made simple"/>
    <s v="Do you have a favorite shirt? So does everyone else. Favowear is creating a platform to share the best clothes and shopping sources."/>
    <n v="500"/>
    <n v="6"/>
    <x v="0"/>
    <s v="US"/>
    <s v="USD"/>
    <n v="1467647160"/>
    <n v="1465055160"/>
    <b v="0"/>
    <n v="2"/>
    <b v="0"/>
    <s v="technology/web"/>
    <n v="1.2E-2"/>
    <n v="3"/>
    <x v="2"/>
    <s v="web"/>
    <x v="544"/>
    <d v="2016-07-04T10:46:00"/>
  </r>
  <r>
    <n v="545"/>
    <s v="Speedwapp - The best webdesign tool for Wordpress, Bootstrap"/>
    <s v="1st collaborative webdesign tool to create professional websites with WordPress, Bootstrap and other open source technologies."/>
    <n v="50000"/>
    <n v="13692"/>
    <x v="0"/>
    <s v="FR"/>
    <s v="EUR"/>
    <n v="1447600389"/>
    <n v="1444140789"/>
    <b v="0"/>
    <n v="34"/>
    <b v="0"/>
    <s v="technology/web"/>
    <n v="0.27383999999999997"/>
    <n v="402.70588235294116"/>
    <x v="2"/>
    <s v="web"/>
    <x v="545"/>
    <d v="2015-11-15T10:13:09"/>
  </r>
  <r>
    <n v="546"/>
    <s v="Lift Up Missions a Global Christian Online Platform"/>
    <s v="Build a Christian Network Platform to connect and collaborate projects, events, missions and support online to fulfill the call."/>
    <n v="60000"/>
    <n v="52"/>
    <x v="0"/>
    <s v="US"/>
    <s v="USD"/>
    <n v="1445097715"/>
    <n v="1441209715"/>
    <b v="0"/>
    <n v="2"/>
    <b v="0"/>
    <s v="technology/web"/>
    <n v="8.6666666666666663E-4"/>
    <n v="26"/>
    <x v="2"/>
    <s v="web"/>
    <x v="546"/>
    <d v="2015-10-17T11:01:55"/>
  </r>
  <r>
    <n v="547"/>
    <s v="Secure Email and Document sharing"/>
    <s v="We are looking to build a secure email / document sharing system for companies needing to send sensitive information to clients."/>
    <n v="7500"/>
    <n v="0"/>
    <x v="0"/>
    <s v="GB"/>
    <s v="GBP"/>
    <n v="1455122564"/>
    <n v="1452530564"/>
    <b v="0"/>
    <n v="0"/>
    <b v="0"/>
    <s v="technology/web"/>
    <n v="0"/>
    <s v=""/>
    <x v="2"/>
    <s v="web"/>
    <x v="547"/>
    <d v="2016-02-10T11:42:44"/>
  </r>
  <r>
    <n v="548"/>
    <s v="Langwiser - video lessons with native speaking teachers"/>
    <s v="Teach your native language online or study a foreign language with native speaking teachers. Social Web service and apps."/>
    <n v="10000"/>
    <n v="9"/>
    <x v="0"/>
    <s v="GB"/>
    <s v="GBP"/>
    <n v="1446154848"/>
    <n v="1443562848"/>
    <b v="0"/>
    <n v="1"/>
    <b v="0"/>
    <s v="technology/web"/>
    <n v="8.9999999999999998E-4"/>
    <n v="9"/>
    <x v="2"/>
    <s v="web"/>
    <x v="548"/>
    <d v="2015-10-29T16:40:48"/>
  </r>
  <r>
    <n v="549"/>
    <s v="Keyup.in - The gaming community that gives back."/>
    <s v="The project idea came from game keys, gamers give out game keys on insecure forums and websites, we want to change that and make it fun"/>
    <n v="2500"/>
    <n v="68"/>
    <x v="0"/>
    <s v="GB"/>
    <s v="GBP"/>
    <n v="1436368622"/>
    <n v="1433776622"/>
    <b v="0"/>
    <n v="8"/>
    <b v="0"/>
    <s v="technology/web"/>
    <n v="2.7199999999999998E-2"/>
    <n v="8.5"/>
    <x v="2"/>
    <s v="web"/>
    <x v="549"/>
    <d v="2015-07-08T10:17:02"/>
  </r>
  <r>
    <n v="550"/>
    <s v="Business &amp; Event Directory in Kingston, Ontario"/>
    <s v="Help us shine the spotlight on our local businesses and contractors by providing a cost-effective ecommerce &amp; marketing platform"/>
    <n v="5000"/>
    <n v="35"/>
    <x v="0"/>
    <s v="CA"/>
    <s v="CAD"/>
    <n v="1485838800"/>
    <n v="1484756245"/>
    <b v="0"/>
    <n v="4"/>
    <b v="0"/>
    <s v="technology/web"/>
    <n v="7.0000000000000001E-3"/>
    <n v="8.75"/>
    <x v="2"/>
    <s v="web"/>
    <x v="550"/>
    <d v="2017-01-31T00:00:00"/>
  </r>
  <r>
    <n v="551"/>
    <s v="ALIBI X Nation - The Digital Black Wall Street"/>
    <s v="AX Nation's goal is to develop, highlight, and connect black business leaders across the diaspora with skilled software developers."/>
    <n v="75000"/>
    <n v="3781"/>
    <x v="0"/>
    <s v="US"/>
    <s v="USD"/>
    <n v="1438451580"/>
    <n v="1434609424"/>
    <b v="0"/>
    <n v="28"/>
    <b v="0"/>
    <s v="technology/web"/>
    <n v="5.0413333333333331E-2"/>
    <n v="135.03571428571428"/>
    <x v="2"/>
    <s v="web"/>
    <x v="551"/>
    <d v="2015-08-01T12:53:00"/>
  </r>
  <r>
    <n v="552"/>
    <s v="Spinnable Social Media"/>
    <s v="Axoral is a 3d interactive social media interface, with the potential to be so much more, but we need your help!"/>
    <n v="45000"/>
    <n v="0"/>
    <x v="0"/>
    <s v="CA"/>
    <s v="CAD"/>
    <n v="1452350896"/>
    <n v="1447166896"/>
    <b v="0"/>
    <n v="0"/>
    <b v="0"/>
    <s v="technology/web"/>
    <n v="0"/>
    <s v=""/>
    <x v="2"/>
    <s v="web"/>
    <x v="552"/>
    <d v="2016-01-09T09:48:16"/>
  </r>
  <r>
    <n v="553"/>
    <s v="sellorshopusa.com"/>
    <s v="Groundbreaking New Classifieds Website Grows Into Largest Nationwide Coverage By Turning Users Into Entrepreneurs"/>
    <n v="25000"/>
    <n v="123"/>
    <x v="0"/>
    <s v="US"/>
    <s v="USD"/>
    <n v="1415988991"/>
    <n v="1413393391"/>
    <b v="0"/>
    <n v="6"/>
    <b v="0"/>
    <s v="technology/web"/>
    <n v="4.9199999999999999E-3"/>
    <n v="20.5"/>
    <x v="2"/>
    <s v="web"/>
    <x v="553"/>
    <d v="2014-11-14T13:16:31"/>
  </r>
  <r>
    <n v="554"/>
    <s v="grplife, private social network for non-profit organizations"/>
    <s v="grplife helps non-profit and community groups engage their members while upholding an attitude of responsibility for their information"/>
    <n v="3870"/>
    <n v="1416"/>
    <x v="0"/>
    <s v="US"/>
    <s v="USD"/>
    <n v="1413735972"/>
    <n v="1411143972"/>
    <b v="0"/>
    <n v="22"/>
    <b v="0"/>
    <s v="technology/web"/>
    <n v="0.36589147286821705"/>
    <n v="64.36363636363636"/>
    <x v="2"/>
    <s v="web"/>
    <x v="554"/>
    <d v="2014-10-19T11:26:12"/>
  </r>
  <r>
    <n v="555"/>
    <s v="Marketing campaign for Show-Skill.net website"/>
    <s v="Show-Skill.net helps to promote young football talents for free. It's the best place to show what you've got! Just post your videos :)"/>
    <n v="7500"/>
    <n v="0"/>
    <x v="0"/>
    <s v="GB"/>
    <s v="GBP"/>
    <n v="1465720143"/>
    <n v="1463128143"/>
    <b v="0"/>
    <n v="0"/>
    <b v="0"/>
    <s v="technology/web"/>
    <n v="0"/>
    <s v=""/>
    <x v="2"/>
    <s v="web"/>
    <x v="555"/>
    <d v="2016-06-12T03:29:03"/>
  </r>
  <r>
    <n v="556"/>
    <s v="Braille Academy"/>
    <s v="An educational platform for learning Unified English Braille Code"/>
    <n v="8000"/>
    <n v="200"/>
    <x v="0"/>
    <s v="US"/>
    <s v="USD"/>
    <n v="1452112717"/>
    <n v="1449520717"/>
    <b v="0"/>
    <n v="1"/>
    <b v="0"/>
    <s v="technology/web"/>
    <n v="2.5000000000000001E-2"/>
    <n v="200"/>
    <x v="2"/>
    <s v="web"/>
    <x v="556"/>
    <d v="2016-01-06T15:38:37"/>
  </r>
  <r>
    <n v="557"/>
    <s v="Interactive Global Domestic Violence Platform"/>
    <s v="The world's first interactive global domestic violence platform which connects victims, NGO's, policy-makers and researchers."/>
    <n v="150000"/>
    <n v="1366"/>
    <x v="0"/>
    <s v="DE"/>
    <s v="EUR"/>
    <n v="1480721803"/>
    <n v="1478126203"/>
    <b v="0"/>
    <n v="20"/>
    <b v="0"/>
    <s v="technology/web"/>
    <n v="9.1066666666666674E-3"/>
    <n v="68.3"/>
    <x v="2"/>
    <s v="web"/>
    <x v="557"/>
    <d v="2016-12-02T18:36:43"/>
  </r>
  <r>
    <n v="558"/>
    <s v="Southwest Louisville Online A Local Social Network"/>
    <s v="A community website with news, classifieds, photo albums, business reviews and a calendar for the local community to share."/>
    <n v="750"/>
    <n v="0"/>
    <x v="0"/>
    <s v="US"/>
    <s v="USD"/>
    <n v="1427227905"/>
    <n v="1424639505"/>
    <b v="0"/>
    <n v="0"/>
    <b v="0"/>
    <s v="technology/web"/>
    <n v="0"/>
    <s v=""/>
    <x v="2"/>
    <s v="web"/>
    <x v="558"/>
    <d v="2015-03-24T15:11:45"/>
  </r>
  <r>
    <n v="559"/>
    <s v="MADE online media platform for artists and creatives"/>
    <s v="The words most comprehensive platform for creatives &amp; artists. Develop &amp; showcase user talent &amp; link them to business &amp; brands globally"/>
    <n v="240000"/>
    <n v="50"/>
    <x v="0"/>
    <s v="US"/>
    <s v="USD"/>
    <n v="1449989260"/>
    <n v="1447397260"/>
    <b v="0"/>
    <n v="1"/>
    <b v="0"/>
    <s v="technology/web"/>
    <n v="2.0833333333333335E-4"/>
    <n v="50"/>
    <x v="2"/>
    <s v="web"/>
    <x v="559"/>
    <d v="2015-12-13T01:47:40"/>
  </r>
  <r>
    <n v="560"/>
    <s v="DOWNLOAD THE INTERNET,...."/>
    <s v="In the future the possibility exists that the internet it's self could be felled, we have world seed banks, it's time for a net bank,.."/>
    <n v="100000"/>
    <n v="12"/>
    <x v="0"/>
    <s v="CA"/>
    <s v="CAD"/>
    <n v="1418841045"/>
    <n v="1416249045"/>
    <b v="0"/>
    <n v="3"/>
    <b v="0"/>
    <s v="technology/web"/>
    <n v="1.2E-4"/>
    <n v="4"/>
    <x v="2"/>
    <s v="web"/>
    <x v="560"/>
    <d v="2014-12-17T13:30:45"/>
  </r>
  <r>
    <n v="561"/>
    <s v="CheckMate Careers"/>
    <s v="A marketplace for talent and employers to match. Using intuitive technology we match &amp; place talent with the best career position."/>
    <n v="15000"/>
    <n v="55"/>
    <x v="0"/>
    <s v="US"/>
    <s v="USD"/>
    <n v="1445874513"/>
    <n v="1442850513"/>
    <b v="0"/>
    <n v="2"/>
    <b v="0"/>
    <s v="technology/web"/>
    <n v="3.6666666666666666E-3"/>
    <n v="27.5"/>
    <x v="2"/>
    <s v="web"/>
    <x v="561"/>
    <d v="2015-10-26T10:48:33"/>
  </r>
  <r>
    <n v="562"/>
    <s v="International/Domestic Student room platform"/>
    <s v="i would like to develop an international free platform for domestic and international students to find accomodation in all countries"/>
    <n v="50000"/>
    <n v="0"/>
    <x v="0"/>
    <s v="NL"/>
    <s v="EUR"/>
    <n v="1482052815"/>
    <n v="1479460815"/>
    <b v="0"/>
    <n v="0"/>
    <b v="0"/>
    <s v="technology/web"/>
    <n v="0"/>
    <s v=""/>
    <x v="2"/>
    <s v="web"/>
    <x v="562"/>
    <d v="2016-12-18T04:20:15"/>
  </r>
  <r>
    <n v="563"/>
    <s v="time-care.com - Helping People Remember The Simple Things"/>
    <s v="I want to help people who have trouble remembering the simple things in life, like what day it is and what they need to do today."/>
    <n v="75000"/>
    <n v="68"/>
    <x v="0"/>
    <s v="AU"/>
    <s v="AUD"/>
    <n v="1424137247"/>
    <n v="1421545247"/>
    <b v="0"/>
    <n v="2"/>
    <b v="0"/>
    <s v="technology/web"/>
    <n v="9.0666666666666662E-4"/>
    <n v="34"/>
    <x v="2"/>
    <s v="web"/>
    <x v="563"/>
    <d v="2015-02-16T20:40:47"/>
  </r>
  <r>
    <n v="564"/>
    <s v="TOC TOC TROC"/>
    <s v="Plateforme de troc gratuit et d'Ã©changes en tous genres par nature. Mieux s'entraider, Ã©changer, de donner, louer ou vendre Ã  distance."/>
    <n v="18000"/>
    <n v="1"/>
    <x v="0"/>
    <s v="FR"/>
    <s v="EUR"/>
    <n v="1457822275"/>
    <n v="1455230275"/>
    <b v="0"/>
    <n v="1"/>
    <b v="0"/>
    <s v="technology/web"/>
    <n v="5.5555555555555558E-5"/>
    <n v="1"/>
    <x v="2"/>
    <s v="web"/>
    <x v="564"/>
    <d v="2016-03-12T17:37:55"/>
  </r>
  <r>
    <n v="565"/>
    <s v="EasyLearnings"/>
    <s v="Our objective is to provide a platform which helps teachers to provide courses to leaners in wide range of locations including Africa."/>
    <n v="25000"/>
    <n v="0"/>
    <x v="0"/>
    <s v="GB"/>
    <s v="GBP"/>
    <n v="1436554249"/>
    <n v="1433962249"/>
    <b v="0"/>
    <n v="0"/>
    <b v="0"/>
    <s v="technology/web"/>
    <n v="0"/>
    <s v=""/>
    <x v="2"/>
    <s v="web"/>
    <x v="565"/>
    <d v="2015-07-10T13:50:49"/>
  </r>
  <r>
    <n v="566"/>
    <s v="RummageCity.com - Rummage sailing made easy!"/>
    <s v="I am creating a website that will make it easier for people to promote or find rummage sales utilizing the power of Google Maps"/>
    <n v="5000"/>
    <n v="1"/>
    <x v="0"/>
    <s v="US"/>
    <s v="USD"/>
    <n v="1468513533"/>
    <n v="1465921533"/>
    <b v="0"/>
    <n v="1"/>
    <b v="0"/>
    <s v="technology/web"/>
    <n v="2.0000000000000001E-4"/>
    <n v="1"/>
    <x v="2"/>
    <s v="web"/>
    <x v="566"/>
    <d v="2016-07-14T11:25:33"/>
  </r>
  <r>
    <n v="567"/>
    <s v="UnimeTV - Revolutionizing Anime"/>
    <s v="UnimeTV's goal to revolutionize the way anime lovers interact with one another. Connect with others around the globe like never before!"/>
    <n v="10000"/>
    <n v="0"/>
    <x v="0"/>
    <s v="US"/>
    <s v="USD"/>
    <n v="1420143194"/>
    <n v="1417551194"/>
    <b v="0"/>
    <n v="0"/>
    <b v="0"/>
    <s v="technology/web"/>
    <n v="0"/>
    <s v=""/>
    <x v="2"/>
    <s v="web"/>
    <x v="567"/>
    <d v="2015-01-01T15:13:14"/>
  </r>
  <r>
    <n v="568"/>
    <s v="Planet Snow Kids - an online global family of snow lovers."/>
    <s v="A million snow lovers from all over the planet, connected to each other with a common goal. &quot;To have the best snow experiences _x000a_ever.&quot;"/>
    <n v="24500"/>
    <n v="245"/>
    <x v="0"/>
    <s v="NZ"/>
    <s v="NZD"/>
    <n v="1452942000"/>
    <n v="1449785223"/>
    <b v="0"/>
    <n v="5"/>
    <b v="0"/>
    <s v="technology/web"/>
    <n v="0.01"/>
    <n v="49"/>
    <x v="2"/>
    <s v="web"/>
    <x v="568"/>
    <d v="2016-01-16T06:00:00"/>
  </r>
  <r>
    <n v="569"/>
    <s v="Mioti"/>
    <s v="Mioti is an indie game marketplace that doubles as a community for developers to join networks and discuss projects."/>
    <n v="2500"/>
    <n v="20"/>
    <x v="0"/>
    <s v="CA"/>
    <s v="CAD"/>
    <n v="1451679612"/>
    <n v="1449087612"/>
    <b v="0"/>
    <n v="1"/>
    <b v="0"/>
    <s v="technology/web"/>
    <n v="8.0000000000000002E-3"/>
    <n v="20"/>
    <x v="2"/>
    <s v="web"/>
    <x v="569"/>
    <d v="2016-01-01T15:20:12"/>
  </r>
  <r>
    <n v="570"/>
    <s v="Relaunching in May"/>
    <s v="Humans have AM/FM/Satellite radio, kids have radio Disney, pets have DogCatRadio."/>
    <n v="85000"/>
    <n v="142"/>
    <x v="0"/>
    <s v="US"/>
    <s v="USD"/>
    <n v="1455822569"/>
    <n v="1453230569"/>
    <b v="0"/>
    <n v="1"/>
    <b v="0"/>
    <s v="technology/web"/>
    <n v="1.6705882352941177E-3"/>
    <n v="142"/>
    <x v="2"/>
    <s v="web"/>
    <x v="570"/>
    <d v="2016-02-18T14:09:29"/>
  </r>
  <r>
    <n v="571"/>
    <s v="Snag-A-Slip"/>
    <s v="Snag-A-Slip is an online platform that connects boaters with awesome marinas and available boat slips so that they can book with ease."/>
    <n v="25000"/>
    <n v="106"/>
    <x v="0"/>
    <s v="US"/>
    <s v="USD"/>
    <n v="1437969540"/>
    <n v="1436297723"/>
    <b v="0"/>
    <n v="2"/>
    <b v="0"/>
    <s v="technology/web"/>
    <n v="4.2399999999999998E-3"/>
    <n v="53"/>
    <x v="2"/>
    <s v="web"/>
    <x v="571"/>
    <d v="2015-07-26T22:59:00"/>
  </r>
  <r>
    <n v="572"/>
    <s v="FairwayJockey.com Custom Golf Equipment"/>
    <s v="FairwayJockey.com is a web platform to make high quality custom tour golf equipment available at a lower cost to the consumer."/>
    <n v="2500"/>
    <n v="0"/>
    <x v="0"/>
    <s v="US"/>
    <s v="USD"/>
    <n v="1446660688"/>
    <n v="1444065088"/>
    <b v="0"/>
    <n v="0"/>
    <b v="0"/>
    <s v="technology/web"/>
    <n v="0"/>
    <s v=""/>
    <x v="2"/>
    <s v="web"/>
    <x v="572"/>
    <d v="2015-11-04T13:11:28"/>
  </r>
  <r>
    <n v="573"/>
    <s v="Welcome to the Future! &quot;UMEOS&quot; the Internet's You, Me, O.S."/>
    <s v="Dive into 3D fractal star fields of web browsing, social networking, and project/contact management. Your YOUniverse of data #UMEOS"/>
    <n v="88888"/>
    <n v="346"/>
    <x v="0"/>
    <s v="US"/>
    <s v="USD"/>
    <n v="1421543520"/>
    <n v="1416445931"/>
    <b v="0"/>
    <n v="9"/>
    <b v="0"/>
    <s v="technology/web"/>
    <n v="3.892538925389254E-3"/>
    <n v="38.444444444444443"/>
    <x v="2"/>
    <s v="web"/>
    <x v="573"/>
    <d v="2015-01-17T20:12:00"/>
  </r>
  <r>
    <n v="574"/>
    <s v="Unity, A Content Creators Toolkit"/>
    <s v="Grow your YouTube channel and increase your audience by allowing multi uploads, shares and interaction from a single simple interface."/>
    <n v="11180"/>
    <n v="80"/>
    <x v="0"/>
    <s v="GB"/>
    <s v="GBP"/>
    <n v="1476873507"/>
    <n v="1474281507"/>
    <b v="0"/>
    <n v="4"/>
    <b v="0"/>
    <s v="technology/web"/>
    <n v="7.1556350626118068E-3"/>
    <n v="20"/>
    <x v="2"/>
    <s v="web"/>
    <x v="574"/>
    <d v="2016-10-19T05:38:27"/>
  </r>
  <r>
    <n v="575"/>
    <s v="Uscore - Am PC spielerisch forschen und dafÃ¼r belohnt werden"/>
    <s v="Wird der PC nicht genutzt, belohnt Gridcoin Rechenleistung fÃ¼r wissenschaftlichen Fortschritt - Uscore macht diese Forschung zum Spiel!"/>
    <n v="60000"/>
    <n v="259"/>
    <x v="0"/>
    <s v="DE"/>
    <s v="EUR"/>
    <n v="1434213443"/>
    <n v="1431621443"/>
    <b v="0"/>
    <n v="4"/>
    <b v="0"/>
    <s v="technology/web"/>
    <n v="4.3166666666666666E-3"/>
    <n v="64.75"/>
    <x v="2"/>
    <s v="web"/>
    <x v="575"/>
    <d v="2015-06-13T11:37:23"/>
  </r>
  <r>
    <n v="576"/>
    <s v="Uthtopia"/>
    <s v="UthTopia Is a social media organization that believes in positive online usage, youth mentorship, and youth empowerment."/>
    <n v="80000"/>
    <n v="1"/>
    <x v="0"/>
    <s v="US"/>
    <s v="USD"/>
    <n v="1427537952"/>
    <n v="1422357552"/>
    <b v="0"/>
    <n v="1"/>
    <b v="0"/>
    <s v="technology/web"/>
    <n v="1.2500000000000001E-5"/>
    <n v="1"/>
    <x v="2"/>
    <s v="web"/>
    <x v="576"/>
    <d v="2015-03-28T05:19:12"/>
  </r>
  <r>
    <n v="577"/>
    <s v="everydayrelay"/>
    <s v="Emails are one of pervasively used mode of communication today. However, emails can be personal and sometimes discretion is needed."/>
    <n v="5000"/>
    <n v="10"/>
    <x v="0"/>
    <s v="US"/>
    <s v="USD"/>
    <n v="1463753302"/>
    <n v="1458569302"/>
    <b v="0"/>
    <n v="1"/>
    <b v="0"/>
    <s v="technology/web"/>
    <n v="2E-3"/>
    <n v="10"/>
    <x v="2"/>
    <s v="web"/>
    <x v="577"/>
    <d v="2016-05-20T09:08:22"/>
  </r>
  <r>
    <n v="578"/>
    <s v="weBuy Crowdsourced Shopping"/>
    <s v="weBuy trade built on technology and Crowd Sourced Power"/>
    <n v="125000"/>
    <n v="14"/>
    <x v="0"/>
    <s v="GB"/>
    <s v="GBP"/>
    <n v="1441633993"/>
    <n v="1439560393"/>
    <b v="0"/>
    <n v="7"/>
    <b v="0"/>
    <s v="technology/web"/>
    <n v="1.12E-4"/>
    <n v="2"/>
    <x v="2"/>
    <s v="web"/>
    <x v="578"/>
    <d v="2015-09-07T08:53:13"/>
  </r>
  <r>
    <n v="579"/>
    <s v="Course: Learn Cryptography"/>
    <s v="Learn classic and public key cryptography with a full proof-of-concept system in JavaScript."/>
    <n v="12000"/>
    <n v="175"/>
    <x v="0"/>
    <s v="US"/>
    <s v="USD"/>
    <n v="1419539223"/>
    <n v="1416947223"/>
    <b v="0"/>
    <n v="5"/>
    <b v="0"/>
    <s v="technology/web"/>
    <n v="1.4583333333333334E-2"/>
    <n v="35"/>
    <x v="2"/>
    <s v="web"/>
    <x v="579"/>
    <d v="2014-12-25T15:27:03"/>
  </r>
  <r>
    <n v="580"/>
    <s v="Talented Minds â­ï¸"/>
    <s v="I Want To Create A Website That Helps Young Inventors Of Today Broadcast Their Talents &amp; Help Get The Reconigition They Deserve"/>
    <n v="3000"/>
    <n v="1"/>
    <x v="0"/>
    <s v="US"/>
    <s v="USD"/>
    <n v="1474580867"/>
    <n v="1471988867"/>
    <b v="0"/>
    <n v="1"/>
    <b v="0"/>
    <s v="technology/web"/>
    <n v="3.3333333333333332E-4"/>
    <n v="1"/>
    <x v="2"/>
    <s v="web"/>
    <x v="580"/>
    <d v="2016-09-22T16:47:47"/>
  </r>
  <r>
    <n v="581"/>
    <s v="A Poets Domain"/>
    <s v="Help me raise funds so that I can be able to give passionate young poets a chance to earn money weekly for their writing &amp; spoken word."/>
    <n v="400"/>
    <n v="0"/>
    <x v="0"/>
    <s v="US"/>
    <s v="USD"/>
    <n v="1438474704"/>
    <n v="1435882704"/>
    <b v="0"/>
    <n v="0"/>
    <b v="0"/>
    <s v="technology/web"/>
    <n v="0"/>
    <s v=""/>
    <x v="2"/>
    <s v="web"/>
    <x v="581"/>
    <d v="2015-08-01T19:18:24"/>
  </r>
  <r>
    <n v="582"/>
    <s v="&quot;We the People...&quot;"/>
    <s v="A community-driven online system which promotes self-governance.  Level up by adding content; civic agendas and private associations."/>
    <n v="100000"/>
    <n v="0"/>
    <x v="0"/>
    <s v="US"/>
    <s v="USD"/>
    <n v="1426442400"/>
    <n v="1424454319"/>
    <b v="0"/>
    <n v="0"/>
    <b v="0"/>
    <s v="technology/web"/>
    <n v="0"/>
    <s v=""/>
    <x v="2"/>
    <s v="web"/>
    <x v="582"/>
    <d v="2015-03-15T13:00:00"/>
  </r>
  <r>
    <n v="583"/>
    <s v="HackersArchive.com"/>
    <s v="HackersArchive.com will help rid the web of viruses and scams found everywhere else you look!"/>
    <n v="9000"/>
    <n v="1"/>
    <x v="0"/>
    <s v="US"/>
    <s v="USD"/>
    <n v="1426800687"/>
    <n v="1424212287"/>
    <b v="0"/>
    <n v="1"/>
    <b v="0"/>
    <s v="technology/web"/>
    <n v="1.1111111111111112E-4"/>
    <n v="1"/>
    <x v="2"/>
    <s v="web"/>
    <x v="583"/>
    <d v="2015-03-19T16:31:27"/>
  </r>
  <r>
    <n v="584"/>
    <s v="scriptCall - The Personal Presentation Platform"/>
    <s v="Script Call takes your presentation from the wall to your audience; from your device to theirs."/>
    <n v="1000"/>
    <n v="10"/>
    <x v="0"/>
    <s v="US"/>
    <s v="USD"/>
    <n v="1426522316"/>
    <n v="1423933916"/>
    <b v="0"/>
    <n v="2"/>
    <b v="0"/>
    <s v="technology/web"/>
    <n v="0.01"/>
    <n v="5"/>
    <x v="2"/>
    <s v="web"/>
    <x v="584"/>
    <d v="2015-03-16T11:11:56"/>
  </r>
  <r>
    <n v="585"/>
    <s v="Link Card"/>
    <s v="SAVE UP TO 40% WHEN YOU SPEND!_x000a__x000a_PRE-ORDER YOUR LINK CARD TODAY"/>
    <n v="9000"/>
    <n v="0"/>
    <x v="0"/>
    <s v="GB"/>
    <s v="GBP"/>
    <n v="1448928000"/>
    <n v="1444123377"/>
    <b v="0"/>
    <n v="0"/>
    <b v="0"/>
    <s v="technology/web"/>
    <n v="0"/>
    <s v=""/>
    <x v="2"/>
    <s v="web"/>
    <x v="585"/>
    <d v="2015-11-30T19:00:00"/>
  </r>
  <r>
    <n v="586"/>
    <s v="Employ College 2K"/>
    <s v="Employ College is a movement for companies to hire college graduates from their respected institutions."/>
    <n v="10000"/>
    <n v="56"/>
    <x v="0"/>
    <s v="US"/>
    <s v="USD"/>
    <n v="1424032207"/>
    <n v="1421440207"/>
    <b v="0"/>
    <n v="4"/>
    <b v="0"/>
    <s v="technology/web"/>
    <n v="5.5999999999999999E-3"/>
    <n v="14"/>
    <x v="2"/>
    <s v="web"/>
    <x v="586"/>
    <d v="2015-02-15T15:30:07"/>
  </r>
  <r>
    <n v="587"/>
    <s v="Waitresses.com"/>
    <s v="Waitresses.com is an online community devoted to servers around the world. Learn. Connect. Work. Travel. Share._x000a__x000a_Make a pledge today!"/>
    <n v="30000"/>
    <n v="2725"/>
    <x v="0"/>
    <s v="CA"/>
    <s v="CAD"/>
    <n v="1429207833"/>
    <n v="1426615833"/>
    <b v="0"/>
    <n v="7"/>
    <b v="0"/>
    <s v="technology/web"/>
    <n v="9.0833333333333335E-2"/>
    <n v="389.28571428571428"/>
    <x v="2"/>
    <s v="web"/>
    <x v="587"/>
    <d v="2015-04-16T13:10:33"/>
  </r>
  <r>
    <n v="588"/>
    <s v="TiTraGO! your personal driver"/>
    <s v="Offrire un &quot;TRAGO&quot;, ossia un passaggio con autista che ti segue e ti aspetta mentre concludi i tuoi affari, quando non puoi guidare"/>
    <n v="9000"/>
    <n v="301"/>
    <x v="0"/>
    <s v="IT"/>
    <s v="EUR"/>
    <n v="1479410886"/>
    <n v="1474223286"/>
    <b v="0"/>
    <n v="2"/>
    <b v="0"/>
    <s v="technology/web"/>
    <n v="3.3444444444444443E-2"/>
    <n v="150.5"/>
    <x v="2"/>
    <s v="web"/>
    <x v="588"/>
    <d v="2016-11-17T14:28:06"/>
  </r>
  <r>
    <n v="589"/>
    <s v="Get Neighborly"/>
    <s v="Services closer than you think..."/>
    <n v="7500"/>
    <n v="1"/>
    <x v="0"/>
    <s v="US"/>
    <s v="USD"/>
    <n v="1436366699"/>
    <n v="1435070699"/>
    <b v="0"/>
    <n v="1"/>
    <b v="0"/>
    <s v="technology/web"/>
    <n v="1.3333333333333334E-4"/>
    <n v="1"/>
    <x v="2"/>
    <s v="web"/>
    <x v="589"/>
    <d v="2015-07-08T09:44:59"/>
  </r>
  <r>
    <n v="590"/>
    <s v="Build a Search Engine and more - Web Engineering Course"/>
    <s v="Learn the skills needed to be a successful web engineer. Create your own complex web applications, deploy servers, use data and more."/>
    <n v="5000"/>
    <n v="223"/>
    <x v="0"/>
    <s v="GB"/>
    <s v="GBP"/>
    <n v="1454936460"/>
    <n v="1452259131"/>
    <b v="0"/>
    <n v="9"/>
    <b v="0"/>
    <s v="technology/web"/>
    <n v="4.4600000000000001E-2"/>
    <n v="24.777777777777779"/>
    <x v="2"/>
    <s v="web"/>
    <x v="590"/>
    <d v="2016-02-08T08:01:00"/>
  </r>
  <r>
    <n v="591"/>
    <s v="Kid's Connect (Connecting kids with sickness' together)"/>
    <s v="Kid's Connect is a brand new social media website that is built specifically for kids to connect with other kids sick just like them."/>
    <n v="100000"/>
    <n v="61"/>
    <x v="0"/>
    <s v="US"/>
    <s v="USD"/>
    <n v="1437570130"/>
    <n v="1434978130"/>
    <b v="0"/>
    <n v="2"/>
    <b v="0"/>
    <s v="technology/web"/>
    <n v="6.0999999999999997E-4"/>
    <n v="30.5"/>
    <x v="2"/>
    <s v="web"/>
    <x v="591"/>
    <d v="2015-07-22T08:02:10"/>
  </r>
  <r>
    <n v="592"/>
    <s v="Go Start A Biz"/>
    <s v="Together, we can build a FREE, business start-up system that will help aspiring entrepreneurs change their economic circumstances."/>
    <n v="7500"/>
    <n v="250"/>
    <x v="0"/>
    <s v="US"/>
    <s v="USD"/>
    <n v="1417584860"/>
    <n v="1414992860"/>
    <b v="0"/>
    <n v="1"/>
    <b v="0"/>
    <s v="technology/web"/>
    <n v="3.3333333333333333E-2"/>
    <n v="250"/>
    <x v="2"/>
    <s v="web"/>
    <x v="592"/>
    <d v="2014-12-03T00:34:20"/>
  </r>
  <r>
    <n v="593"/>
    <s v="Step-By-Step Guide On How To Stay Secure &amp; Anonymous Online"/>
    <s v="One Day Your Life May Just Depend on Staying Anonymous Online.  Or You Just May Not Want Google, Amazon Or The NSA Knowing Your Details"/>
    <n v="500"/>
    <n v="115"/>
    <x v="0"/>
    <s v="GB"/>
    <s v="GBP"/>
    <n v="1428333345"/>
    <n v="1425744945"/>
    <b v="0"/>
    <n v="7"/>
    <b v="0"/>
    <s v="technology/web"/>
    <n v="0.23"/>
    <n v="16.428571428571427"/>
    <x v="2"/>
    <s v="web"/>
    <x v="593"/>
    <d v="2015-04-06T10:15:45"/>
  </r>
  <r>
    <n v="594"/>
    <s v="Unleashed Fitness"/>
    <s v="Creating a fitness site that will change the fitness game forever!"/>
    <n v="25000"/>
    <n v="26"/>
    <x v="0"/>
    <s v="US"/>
    <s v="USD"/>
    <n v="1460832206"/>
    <n v="1458240206"/>
    <b v="0"/>
    <n v="2"/>
    <b v="0"/>
    <s v="technology/web"/>
    <n v="1.0399999999999999E-3"/>
    <n v="13"/>
    <x v="2"/>
    <s v="web"/>
    <x v="594"/>
    <d v="2016-04-16T13:43:26"/>
  </r>
  <r>
    <n v="595"/>
    <s v="MyBestInterest.org"/>
    <s v="MyBestInterest.org elminates election research by quickly identifying the candidates that will best represent your interests."/>
    <n v="100000"/>
    <n v="426"/>
    <x v="0"/>
    <s v="US"/>
    <s v="USD"/>
    <n v="1430703638"/>
    <n v="1426815638"/>
    <b v="0"/>
    <n v="8"/>
    <b v="0"/>
    <s v="technology/web"/>
    <n v="4.2599999999999999E-3"/>
    <n v="53.25"/>
    <x v="2"/>
    <s v="web"/>
    <x v="595"/>
    <d v="2015-05-03T20:40:38"/>
  </r>
  <r>
    <n v="596"/>
    <s v="DigitaliBook free library"/>
    <s v="We present digitaibook,com site which can become a free electronic library with your help,"/>
    <n v="20000"/>
    <n v="6"/>
    <x v="0"/>
    <s v="US"/>
    <s v="USD"/>
    <n v="1478122292"/>
    <n v="1475530292"/>
    <b v="0"/>
    <n v="2"/>
    <b v="0"/>
    <s v="technology/web"/>
    <n v="2.9999999999999997E-4"/>
    <n v="3"/>
    <x v="2"/>
    <s v="web"/>
    <x v="596"/>
    <d v="2016-11-02T16:31:32"/>
  </r>
  <r>
    <n v="597"/>
    <s v="Rolodex: One Contact List to Rule Them All"/>
    <s v="Rolodex is a web application that strives to nurture business to business relationships by connecting users via email."/>
    <n v="7500"/>
    <n v="20"/>
    <x v="0"/>
    <s v="US"/>
    <s v="USD"/>
    <n v="1469980800"/>
    <n v="1466787335"/>
    <b v="0"/>
    <n v="2"/>
    <b v="0"/>
    <s v="technology/web"/>
    <n v="2.6666666666666666E-3"/>
    <n v="10"/>
    <x v="2"/>
    <s v="web"/>
    <x v="597"/>
    <d v="2016-07-31T11:00:00"/>
  </r>
  <r>
    <n v="598"/>
    <s v="Goals not creeds"/>
    <s v="This is a project to create a crowd-funding site for Urantia Book readers worldwide."/>
    <n v="2500"/>
    <n v="850"/>
    <x v="0"/>
    <s v="US"/>
    <s v="USD"/>
    <n v="1417737781"/>
    <n v="1415145781"/>
    <b v="0"/>
    <n v="7"/>
    <b v="0"/>
    <s v="technology/web"/>
    <n v="0.34"/>
    <n v="121.42857142857143"/>
    <x v="2"/>
    <s v="web"/>
    <x v="598"/>
    <d v="2014-12-04T19:03:01"/>
  </r>
  <r>
    <n v="599"/>
    <s v="Mail 4 Jail"/>
    <s v="We send care packages to incarcerated individuals throughout the country that include specific items hand picked by the sender."/>
    <n v="50000"/>
    <n v="31"/>
    <x v="0"/>
    <s v="US"/>
    <s v="USD"/>
    <n v="1425827760"/>
    <n v="1423769402"/>
    <b v="0"/>
    <n v="2"/>
    <b v="0"/>
    <s v="technology/web"/>
    <n v="6.2E-4"/>
    <n v="15.5"/>
    <x v="2"/>
    <s v="web"/>
    <x v="599"/>
    <d v="2015-03-08T10:16:00"/>
  </r>
  <r>
    <n v="600"/>
    <s v="Anaheim California here we come but we need your help."/>
    <s v="Science Technology Engineering and Math + youth = a brighter tomorrow."/>
    <n v="5000"/>
    <n v="100"/>
    <x v="0"/>
    <s v="US"/>
    <s v="USD"/>
    <n v="1431198562"/>
    <n v="1426014562"/>
    <b v="0"/>
    <n v="1"/>
    <b v="0"/>
    <s v="technology/web"/>
    <n v="0.02"/>
    <n v="100"/>
    <x v="2"/>
    <s v="web"/>
    <x v="600"/>
    <d v="2015-05-09T14:09:22"/>
  </r>
  <r>
    <n v="601"/>
    <s v="Privster.net - Privacy anywhere, whenever for free."/>
    <s v="In today's day and age every website tracks your IP Address and information, it's time to keep your information private and secure."/>
    <n v="10000"/>
    <n v="140"/>
    <x v="0"/>
    <s v="CA"/>
    <s v="CAD"/>
    <n v="1419626139"/>
    <n v="1417034139"/>
    <b v="0"/>
    <n v="6"/>
    <b v="0"/>
    <s v="technology/web"/>
    <n v="1.4E-2"/>
    <n v="23.333333333333332"/>
    <x v="2"/>
    <s v="web"/>
    <x v="601"/>
    <d v="2014-12-26T15:35:39"/>
  </r>
  <r>
    <n v="602"/>
    <s v="EZDoctor Reports a &quot;CarFax&quot; type report on Doctors."/>
    <s v="A &quot;CarFax&quot; type of report for Doctors. We have the right to make informed decisions about who we choose to be our doctor!"/>
    <n v="70000"/>
    <n v="0"/>
    <x v="0"/>
    <s v="US"/>
    <s v="USD"/>
    <n v="1434654215"/>
    <n v="1432062215"/>
    <b v="0"/>
    <n v="0"/>
    <b v="0"/>
    <s v="technology/web"/>
    <n v="0"/>
    <s v=""/>
    <x v="2"/>
    <s v="web"/>
    <x v="602"/>
    <d v="2015-06-18T14:03:35"/>
  </r>
  <r>
    <n v="603"/>
    <s v="Randompics.net - Make It Fan Owned And Updated! (Canceled)"/>
    <s v="The admin for Randompics has announced they will be shutting down. I want to run, and improve, this great site!"/>
    <n v="15000"/>
    <n v="590.02"/>
    <x v="0"/>
    <s v="US"/>
    <s v="USD"/>
    <n v="1408029623"/>
    <n v="1405437623"/>
    <b v="0"/>
    <n v="13"/>
    <b v="0"/>
    <s v="technology/web"/>
    <n v="3.9334666666666664E-2"/>
    <n v="45.386153846153846"/>
    <x v="2"/>
    <s v="web"/>
    <x v="603"/>
    <d v="2014-08-14T10:20:23"/>
  </r>
  <r>
    <n v="604"/>
    <s v="Don't Shoot the Messenger Chick (Canceled)"/>
    <s v="Bad news is our business. We deliver the news you don't want to and soften the blow with custom designed gifts and personalized verse."/>
    <n v="1500"/>
    <n v="0"/>
    <x v="0"/>
    <s v="US"/>
    <s v="USD"/>
    <n v="1409187056"/>
    <n v="1406595056"/>
    <b v="0"/>
    <n v="0"/>
    <b v="0"/>
    <s v="technology/web"/>
    <n v="0"/>
    <s v=""/>
    <x v="2"/>
    <s v="web"/>
    <x v="604"/>
    <d v="2014-08-27T19:50:56"/>
  </r>
  <r>
    <n v="605"/>
    <s v="Teach Your Parents iPad (Canceled)"/>
    <s v="An iPad support care package for your parents / seniors."/>
    <n v="5000"/>
    <n v="131"/>
    <x v="0"/>
    <s v="US"/>
    <s v="USD"/>
    <n v="1440318908"/>
    <n v="1436430908"/>
    <b v="0"/>
    <n v="8"/>
    <b v="0"/>
    <s v="technology/web"/>
    <n v="2.6200000000000001E-2"/>
    <n v="16.375"/>
    <x v="2"/>
    <s v="web"/>
    <x v="605"/>
    <d v="2015-08-23T03:35:08"/>
  </r>
  <r>
    <n v="606"/>
    <s v="All in One Cloud Business Management - Extendix Panel"/>
    <s v="No more expensive, difficult and seperated packages for your business management. It's time for an All-in-One solution for your company"/>
    <n v="5000"/>
    <n v="10"/>
    <x v="0"/>
    <s v="NL"/>
    <s v="EUR"/>
    <n v="1432479600"/>
    <n v="1428507409"/>
    <b v="0"/>
    <n v="1"/>
    <b v="0"/>
    <s v="technology/web"/>
    <n v="2E-3"/>
    <n v="10"/>
    <x v="2"/>
    <s v="web"/>
    <x v="606"/>
    <d v="2015-05-24T10:00:00"/>
  </r>
  <r>
    <n v="607"/>
    <s v="An Online Music Venue Awaits (Canceled)"/>
    <s v="Gritty, upfront reality going the distance hard with a proven track record of insatiable artist. Broadcasted live on the Web."/>
    <n v="250"/>
    <n v="0"/>
    <x v="0"/>
    <s v="US"/>
    <s v="USD"/>
    <n v="1448225336"/>
    <n v="1445629736"/>
    <b v="0"/>
    <n v="0"/>
    <b v="0"/>
    <s v="technology/web"/>
    <n v="0"/>
    <s v=""/>
    <x v="2"/>
    <s v="web"/>
    <x v="607"/>
    <d v="2015-11-22T15:48:56"/>
  </r>
  <r>
    <n v="608"/>
    <s v="Mise En Abyme Cloud Computers - PC inside a Website"/>
    <s v="A website that hosts virtual desktops. Simply log in and the cloud will enhance the power of your local computer or smart device"/>
    <n v="150000"/>
    <n v="1461"/>
    <x v="0"/>
    <s v="US"/>
    <s v="USD"/>
    <n v="1434405980"/>
    <n v="1431813980"/>
    <b v="0"/>
    <n v="5"/>
    <b v="0"/>
    <s v="technology/web"/>
    <n v="9.7400000000000004E-3"/>
    <n v="292.2"/>
    <x v="2"/>
    <s v="web"/>
    <x v="608"/>
    <d v="2015-06-15T17:06:20"/>
  </r>
  <r>
    <n v="609"/>
    <s v="Swap Anything (Canceled)"/>
    <s v="Can we swap, please? - everybody's said it. I want to create a website that enables anybody to trade their items, without money hassle."/>
    <n v="780"/>
    <n v="5"/>
    <x v="0"/>
    <s v="GB"/>
    <s v="GBP"/>
    <n v="1448761744"/>
    <n v="1446166144"/>
    <b v="0"/>
    <n v="1"/>
    <b v="0"/>
    <s v="technology/web"/>
    <n v="6.41025641025641E-3"/>
    <n v="5"/>
    <x v="2"/>
    <s v="web"/>
    <x v="609"/>
    <d v="2015-11-28T20:49:04"/>
  </r>
  <r>
    <n v="610"/>
    <s v="UniteChrist (Canceled)"/>
    <s v="We are creating a Christian social network to empower, educate, and connect Christians all over the world."/>
    <n v="13803"/>
    <n v="0"/>
    <x v="0"/>
    <s v="US"/>
    <s v="USD"/>
    <n v="1429732586"/>
    <n v="1427140586"/>
    <b v="0"/>
    <n v="0"/>
    <b v="0"/>
    <s v="technology/web"/>
    <n v="0"/>
    <s v=""/>
    <x v="2"/>
    <s v="web"/>
    <x v="610"/>
    <d v="2015-04-22T14:56:26"/>
  </r>
  <r>
    <n v="611"/>
    <s v="Securivente (Canceled)"/>
    <s v="Finie la peur de vendre ou acheter d'occasion Ã  un inconnu ! Colis ouverts, photographiÃ©s et testÃ©s. Paiements en ligne sÃ©curisÃ©s."/>
    <n v="80000"/>
    <n v="0"/>
    <x v="0"/>
    <s v="FR"/>
    <s v="EUR"/>
    <n v="1453210037"/>
    <n v="1448026037"/>
    <b v="0"/>
    <n v="0"/>
    <b v="0"/>
    <s v="technology/web"/>
    <n v="0"/>
    <s v=""/>
    <x v="2"/>
    <s v="web"/>
    <x v="611"/>
    <d v="2016-01-19T08:27:17"/>
  </r>
  <r>
    <n v="612"/>
    <s v="Web Streaming 2.0 (Canceled)"/>
    <s v="A Fast and Reliable new Web platform to stream videos from Internet"/>
    <n v="10000"/>
    <n v="0"/>
    <x v="0"/>
    <s v="IT"/>
    <s v="EUR"/>
    <n v="1472777146"/>
    <n v="1470185146"/>
    <b v="0"/>
    <n v="0"/>
    <b v="0"/>
    <s v="technology/web"/>
    <n v="0"/>
    <s v=""/>
    <x v="2"/>
    <s v="web"/>
    <x v="612"/>
    <d v="2016-09-01T19:45:46"/>
  </r>
  <r>
    <n v="613"/>
    <s v="storieChild: technology + art = your child's storybook"/>
    <s v="A storybook for your child in 15 minutes, exclusively through Kickstarter (pre-sales, not a donation) starting at $15 for a softcover."/>
    <n v="60000"/>
    <n v="12818"/>
    <x v="0"/>
    <s v="US"/>
    <s v="USD"/>
    <n v="1443675540"/>
    <n v="1441022120"/>
    <b v="0"/>
    <n v="121"/>
    <b v="0"/>
    <s v="technology/web"/>
    <n v="0.21363333333333334"/>
    <n v="105.93388429752066"/>
    <x v="2"/>
    <s v="web"/>
    <x v="613"/>
    <d v="2015-09-30T23:59:00"/>
  </r>
  <r>
    <n v="614"/>
    <s v="Lets Reinvent Our Election Process (Canceled)"/>
    <s v="Something is wrong when your choices are between a &quot;giant douche and a turd sandwich.&quot;  So, lets make it better."/>
    <n v="10000"/>
    <n v="0"/>
    <x v="0"/>
    <s v="US"/>
    <s v="USD"/>
    <n v="1466731740"/>
    <n v="1464139740"/>
    <b v="0"/>
    <n v="0"/>
    <b v="0"/>
    <s v="technology/web"/>
    <n v="0"/>
    <s v=""/>
    <x v="2"/>
    <s v="web"/>
    <x v="614"/>
    <d v="2016-06-23T20:29:00"/>
  </r>
  <r>
    <n v="615"/>
    <s v="PixlDir.com - Simple and fast image hosting. (Canceled)"/>
    <s v="The aim of PixlDir is to deliver the most simple, and fast experience when it comes to uploading images to the web."/>
    <n v="515"/>
    <n v="0"/>
    <x v="0"/>
    <s v="NZ"/>
    <s v="NZD"/>
    <n v="1443149759"/>
    <n v="1440557759"/>
    <b v="0"/>
    <n v="0"/>
    <b v="0"/>
    <s v="technology/web"/>
    <n v="0"/>
    <s v=""/>
    <x v="2"/>
    <s v="web"/>
    <x v="615"/>
    <d v="2015-09-24T21:55:59"/>
  </r>
  <r>
    <n v="616"/>
    <s v="S'time Soirees (Canceled)"/>
    <s v="Hormis la similitude envers d'autres rÃ©seaux socials, celui-ci vous permettra d'organiser / participer Ã  des soirÃ©es trÃ¨s facilement !"/>
    <n v="5000"/>
    <n v="0"/>
    <x v="0"/>
    <s v="FR"/>
    <s v="EUR"/>
    <n v="1488013307"/>
    <n v="1485421307"/>
    <b v="0"/>
    <n v="0"/>
    <b v="0"/>
    <s v="technology/web"/>
    <n v="0"/>
    <s v=""/>
    <x v="2"/>
    <s v="web"/>
    <x v="616"/>
    <d v="2017-02-25T04:01:47"/>
  </r>
  <r>
    <n v="617"/>
    <s v="Get Affordable Website with Premium Hosting and Domain"/>
    <s v="At beSpider you can create and publish you websites within minutes. 100s of pre-build templates, free domain, free cloud base hosting."/>
    <n v="2000"/>
    <n v="60"/>
    <x v="0"/>
    <s v="GB"/>
    <s v="GBP"/>
    <n v="1431072843"/>
    <n v="1427184843"/>
    <b v="0"/>
    <n v="3"/>
    <b v="0"/>
    <s v="technology/web"/>
    <n v="0.03"/>
    <n v="20"/>
    <x v="2"/>
    <s v="web"/>
    <x v="617"/>
    <d v="2015-05-08T03:14:03"/>
  </r>
  <r>
    <n v="618"/>
    <s v="Y2Y Tutors (Canceled)"/>
    <s v="With the cost of education seemingly always on the rise, Y2Y aims to ensure that no student will be left behind through peer tutoring."/>
    <n v="400"/>
    <n v="0"/>
    <x v="0"/>
    <s v="US"/>
    <s v="USD"/>
    <n v="1449689203"/>
    <n v="1447097203"/>
    <b v="0"/>
    <n v="0"/>
    <b v="0"/>
    <s v="technology/web"/>
    <n v="0"/>
    <s v=""/>
    <x v="2"/>
    <s v="web"/>
    <x v="618"/>
    <d v="2015-12-09T14:26:43"/>
  </r>
  <r>
    <n v="619"/>
    <s v="Big Data (Canceled)"/>
    <s v="Big Data Sets for researchers interested in improving the quality of life."/>
    <n v="2500000"/>
    <n v="1"/>
    <x v="0"/>
    <s v="US"/>
    <s v="USD"/>
    <n v="1416933390"/>
    <n v="1411745790"/>
    <b v="0"/>
    <n v="1"/>
    <b v="0"/>
    <s v="technology/web"/>
    <n v="3.9999999999999998E-7"/>
    <n v="1"/>
    <x v="2"/>
    <s v="web"/>
    <x v="619"/>
    <d v="2014-11-25T11:36:30"/>
  </r>
  <r>
    <n v="620"/>
    <s v="iShopGreen.ca - the green product marketplace (Canceled)"/>
    <s v="iShopGreen.ca is an online marketplace that connects consumers and suppliers with green products &amp; services"/>
    <n v="30000"/>
    <n v="300"/>
    <x v="0"/>
    <s v="CA"/>
    <s v="CAD"/>
    <n v="1408986738"/>
    <n v="1405098738"/>
    <b v="0"/>
    <n v="1"/>
    <b v="0"/>
    <s v="technology/web"/>
    <n v="0.01"/>
    <n v="300"/>
    <x v="2"/>
    <s v="web"/>
    <x v="620"/>
    <d v="2014-08-25T12:12:18"/>
  </r>
  <r>
    <n v="621"/>
    <s v="We CAN End Police Violence Against Our Dog's (Canceled)"/>
    <s v="Creating a web portal to train law enforcement departments on how to handle dogs and a directory and profile system for our dog's."/>
    <n v="25000"/>
    <n v="261"/>
    <x v="0"/>
    <s v="US"/>
    <s v="USD"/>
    <n v="1467934937"/>
    <n v="1465342937"/>
    <b v="0"/>
    <n v="3"/>
    <b v="0"/>
    <s v="technology/web"/>
    <n v="1.044E-2"/>
    <n v="87"/>
    <x v="2"/>
    <s v="web"/>
    <x v="621"/>
    <d v="2016-07-07T18:42:17"/>
  </r>
  <r>
    <n v="622"/>
    <s v="The Animal Shelter Network website (Canceled)"/>
    <s v="The Animal Shelter Network is a free website for collaboration and communication between animal shelters, rescues and humane societies."/>
    <n v="6000"/>
    <n v="341"/>
    <x v="0"/>
    <s v="US"/>
    <s v="USD"/>
    <n v="1467398138"/>
    <n v="1465670138"/>
    <b v="0"/>
    <n v="9"/>
    <b v="0"/>
    <s v="technology/web"/>
    <n v="5.6833333333333333E-2"/>
    <n v="37.888888888888886"/>
    <x v="2"/>
    <s v="web"/>
    <x v="622"/>
    <d v="2016-07-01T13:35:38"/>
  </r>
  <r>
    <n v="623"/>
    <s v="WheelWolf - Swap and borrow cars with fellow car lovers."/>
    <s v="WheelWolf is a subscription based service connecting car lovers to provide a safe and secure platform for swapping and borrowing cars."/>
    <n v="75000"/>
    <n v="0"/>
    <x v="0"/>
    <s v="AU"/>
    <s v="AUD"/>
    <n v="1432771997"/>
    <n v="1430179997"/>
    <b v="0"/>
    <n v="0"/>
    <b v="0"/>
    <s v="technology/web"/>
    <n v="0"/>
    <s v=""/>
    <x v="2"/>
    <s v="web"/>
    <x v="623"/>
    <d v="2015-05-27T19:13:17"/>
  </r>
  <r>
    <n v="624"/>
    <s v="NeedSomeLoven.com (Canceled)"/>
    <s v="I am designing a fun, high tech dating website, with over 25 cool features. It is innovate as well as user friendly."/>
    <n v="5000"/>
    <n v="0"/>
    <x v="0"/>
    <s v="US"/>
    <s v="USD"/>
    <n v="1431647041"/>
    <n v="1429055041"/>
    <b v="0"/>
    <n v="0"/>
    <b v="0"/>
    <s v="technology/web"/>
    <n v="0"/>
    <s v=""/>
    <x v="2"/>
    <s v="web"/>
    <x v="624"/>
    <d v="2015-05-14T18:44:01"/>
  </r>
  <r>
    <n v="625"/>
    <s v="SkyRooms.io Virtual Offices (Canceled)"/>
    <s v="SkyRooms.IO is a social network for business people that actually equips them to do work together. Resume, video conferencing and PM."/>
    <n v="25000"/>
    <n v="0"/>
    <x v="0"/>
    <s v="CA"/>
    <s v="CAD"/>
    <n v="1490560177"/>
    <n v="1487971777"/>
    <b v="0"/>
    <n v="0"/>
    <b v="0"/>
    <s v="technology/web"/>
    <n v="0"/>
    <s v=""/>
    <x v="2"/>
    <s v="web"/>
    <x v="625"/>
    <d v="2017-03-26T15:29:37"/>
  </r>
  <r>
    <n v="626"/>
    <s v="The Story of Life - Writing tomorrow's history today"/>
    <s v="TSOLife is a revolutionary digital platform that allows users to record a personalized legacy to leave behind for future generations."/>
    <n v="25000"/>
    <n v="4345"/>
    <x v="0"/>
    <s v="US"/>
    <s v="USD"/>
    <n v="1439644920"/>
    <n v="1436793939"/>
    <b v="0"/>
    <n v="39"/>
    <b v="0"/>
    <s v="technology/web"/>
    <n v="0.17380000000000001"/>
    <n v="111.41025641025641"/>
    <x v="2"/>
    <s v="web"/>
    <x v="626"/>
    <d v="2015-08-15T08:22:00"/>
  </r>
  <r>
    <n v="627"/>
    <s v="Privileged Zone - Premium Social Network (Canceled)"/>
    <s v="Social Network - your new digital social life without ads, monitoring and analyses. Freed from the feeling that every step is followed"/>
    <n v="450000"/>
    <n v="90"/>
    <x v="0"/>
    <s v="SE"/>
    <s v="SEK"/>
    <n v="1457996400"/>
    <n v="1452842511"/>
    <b v="0"/>
    <n v="1"/>
    <b v="0"/>
    <s v="technology/web"/>
    <n v="2.0000000000000001E-4"/>
    <n v="90"/>
    <x v="2"/>
    <s v="web"/>
    <x v="627"/>
    <d v="2016-03-14T18:00:00"/>
  </r>
  <r>
    <n v="628"/>
    <s v="Website for Firearms Education &amp; Sale of Accessories"/>
    <s v="Funding of website design &amp; materials for education about firearms, firearm safety &amp; firearm related apparel"/>
    <n v="5000"/>
    <n v="0"/>
    <x v="0"/>
    <s v="US"/>
    <s v="USD"/>
    <n v="1405269457"/>
    <n v="1402677457"/>
    <b v="0"/>
    <n v="0"/>
    <b v="0"/>
    <s v="technology/web"/>
    <n v="0"/>
    <s v=""/>
    <x v="2"/>
    <s v="web"/>
    <x v="628"/>
    <d v="2014-07-13T11:37:37"/>
  </r>
  <r>
    <n v="629"/>
    <s v="Smidlink Fun Ids.....search an Id, then message for free!"/>
    <s v="Global Ids you create for yourself, then the world can connect to you via free online msgs (for Reuniting Lost Property, Dating &amp; more)"/>
    <n v="200000"/>
    <n v="350"/>
    <x v="0"/>
    <s v="AU"/>
    <s v="AUD"/>
    <n v="1463239108"/>
    <n v="1460647108"/>
    <b v="0"/>
    <n v="3"/>
    <b v="0"/>
    <s v="technology/web"/>
    <n v="1.75E-3"/>
    <n v="116.66666666666667"/>
    <x v="2"/>
    <s v="web"/>
    <x v="629"/>
    <d v="2016-05-14T10:18:28"/>
  </r>
  <r>
    <n v="630"/>
    <s v="Ecosteader (Canceled)"/>
    <s v="Land development network for an eco-conscious collective. Community portal features ideas on lean design, green building, urban ecology"/>
    <n v="11999"/>
    <n v="10"/>
    <x v="0"/>
    <s v="US"/>
    <s v="USD"/>
    <n v="1441516200"/>
    <n v="1438959121"/>
    <b v="0"/>
    <n v="1"/>
    <b v="0"/>
    <s v="technology/web"/>
    <n v="8.3340278356529708E-4"/>
    <n v="10"/>
    <x v="2"/>
    <s v="web"/>
    <x v="630"/>
    <d v="2015-09-06T00:10:00"/>
  </r>
  <r>
    <n v="631"/>
    <s v="Brevity: A Powerful Online Publishing Software! (Canceled)"/>
    <s v="A Powerful Multimedia-Rich Software that aims at making online publishing very simple."/>
    <n v="50000"/>
    <n v="690"/>
    <x v="0"/>
    <s v="CA"/>
    <s v="CAD"/>
    <n v="1464460329"/>
    <n v="1461954729"/>
    <b v="0"/>
    <n v="9"/>
    <b v="0"/>
    <s v="technology/web"/>
    <n v="1.38E-2"/>
    <n v="76.666666666666671"/>
    <x v="2"/>
    <s v="web"/>
    <x v="631"/>
    <d v="2016-05-28T13:32:09"/>
  </r>
  <r>
    <n v="632"/>
    <s v="UniWherse.com - Bring students future (Canceled)"/>
    <s v="Our goal is to create a system, students can find universities that best match their interests."/>
    <n v="20000"/>
    <n v="0"/>
    <x v="0"/>
    <s v="NL"/>
    <s v="EUR"/>
    <n v="1448470165"/>
    <n v="1445874565"/>
    <b v="0"/>
    <n v="0"/>
    <b v="0"/>
    <s v="technology/web"/>
    <n v="0"/>
    <s v=""/>
    <x v="2"/>
    <s v="web"/>
    <x v="632"/>
    <d v="2015-11-25T11:49:25"/>
  </r>
  <r>
    <n v="633"/>
    <s v="Uivo-fast,secure emergency contact system for your property"/>
    <s v="Uivo lets police and fire department personnel quickly contact you in the event of an emergency involving your property."/>
    <n v="10000"/>
    <n v="1245"/>
    <x v="0"/>
    <s v="US"/>
    <s v="USD"/>
    <n v="1466204400"/>
    <n v="1463469062"/>
    <b v="0"/>
    <n v="25"/>
    <b v="0"/>
    <s v="technology/web"/>
    <n v="0.1245"/>
    <n v="49.8"/>
    <x v="2"/>
    <s v="web"/>
    <x v="633"/>
    <d v="2016-06-17T18:00:00"/>
  </r>
  <r>
    <n v="634"/>
    <s v="pitchtograndma (Canceled)"/>
    <s v="We help companies to explain what they do in simple, grandma-would-understand terms."/>
    <n v="5000"/>
    <n v="1"/>
    <x v="0"/>
    <s v="US"/>
    <s v="USD"/>
    <n v="1424989029"/>
    <n v="1422397029"/>
    <b v="0"/>
    <n v="1"/>
    <b v="0"/>
    <s v="technology/web"/>
    <n v="2.0000000000000001E-4"/>
    <n v="1"/>
    <x v="2"/>
    <s v="web"/>
    <x v="634"/>
    <d v="2015-02-26T17:17:09"/>
  </r>
  <r>
    <n v="635"/>
    <s v="Pleero, A Technology Team Building Website (Canceled)"/>
    <s v="Network used for building technology development teams."/>
    <n v="25000"/>
    <n v="2"/>
    <x v="0"/>
    <s v="US"/>
    <s v="USD"/>
    <n v="1428804762"/>
    <n v="1426212762"/>
    <b v="0"/>
    <n v="1"/>
    <b v="0"/>
    <s v="technology/web"/>
    <n v="8.0000000000000007E-5"/>
    <n v="2"/>
    <x v="2"/>
    <s v="web"/>
    <x v="635"/>
    <d v="2015-04-11T21:12:42"/>
  </r>
  <r>
    <n v="636"/>
    <s v="Keto Advice (Canceled)"/>
    <s v="With no central location for keto knowledge, keto advice will be a community run knowledge base."/>
    <n v="2000"/>
    <n v="4"/>
    <x v="0"/>
    <s v="GB"/>
    <s v="GBP"/>
    <n v="1433587620"/>
    <n v="1430996150"/>
    <b v="0"/>
    <n v="1"/>
    <b v="0"/>
    <s v="technology/web"/>
    <n v="2E-3"/>
    <n v="4"/>
    <x v="2"/>
    <s v="web"/>
    <x v="636"/>
    <d v="2015-06-06T05:47:00"/>
  </r>
  <r>
    <n v="637"/>
    <s v="Unique online start up, Art and Technology together (Canceled)"/>
    <s v="It will enable deprived children to make artistic work for selling online/illustrating their work in our exhibitions around the world."/>
    <n v="100000"/>
    <n v="0"/>
    <x v="0"/>
    <s v="GB"/>
    <s v="GBP"/>
    <n v="1488063840"/>
    <n v="1485558318"/>
    <b v="0"/>
    <n v="0"/>
    <b v="0"/>
    <s v="technology/web"/>
    <n v="0"/>
    <s v=""/>
    <x v="2"/>
    <s v="web"/>
    <x v="637"/>
    <d v="2017-02-25T18:04:00"/>
  </r>
  <r>
    <n v="638"/>
    <s v="W (Canceled)"/>
    <s v="O0"/>
    <n v="200000"/>
    <n v="18"/>
    <x v="0"/>
    <s v="DE"/>
    <s v="EUR"/>
    <n v="1490447662"/>
    <n v="1485267262"/>
    <b v="0"/>
    <n v="6"/>
    <b v="0"/>
    <s v="technology/web"/>
    <n v="9.0000000000000006E-5"/>
    <n v="3"/>
    <x v="2"/>
    <s v="web"/>
    <x v="638"/>
    <d v="2017-03-25T08:14:22"/>
  </r>
  <r>
    <n v="639"/>
    <s v="Kids Educational Social Media Site (Canceled)"/>
    <s v="Development of a Safe and Educational Social Media site for kids."/>
    <n v="1000000"/>
    <n v="1"/>
    <x v="0"/>
    <s v="US"/>
    <s v="USD"/>
    <n v="1413208795"/>
    <n v="1408024795"/>
    <b v="0"/>
    <n v="1"/>
    <b v="0"/>
    <s v="technology/web"/>
    <n v="9.9999999999999995E-7"/>
    <n v="1"/>
    <x v="2"/>
    <s v="web"/>
    <x v="639"/>
    <d v="2014-10-13T08: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8: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8: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0: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0: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20: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1T19: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15: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2:25:49"/>
  </r>
  <r>
    <n v="648"/>
    <s v="Audio Jacket"/>
    <s v="Get ready for the next product that you canâ€™t live without"/>
    <n v="35000"/>
    <n v="44388"/>
    <x v="0"/>
    <s v="US"/>
    <s v="USD"/>
    <n v="1413304708"/>
    <n v="1410280708"/>
    <b v="0"/>
    <n v="27"/>
    <b v="1"/>
    <s v="technology/wearables"/>
    <n v="1.2682285714285715"/>
    <n v="1644"/>
    <x v="2"/>
    <s v="wearables"/>
    <x v="648"/>
    <d v="2014-10-14T11: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6: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8T20: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2T19: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2: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09: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17: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6: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3: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5: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3:00:00"/>
  </r>
  <r>
    <n v="659"/>
    <s v="Lulu Watch Designs - Apple Watch"/>
    <s v="Sync up your lifestyle"/>
    <n v="3000"/>
    <n v="3017"/>
    <x v="0"/>
    <s v="US"/>
    <s v="USD"/>
    <n v="1440339295"/>
    <n v="1437747295"/>
    <b v="0"/>
    <n v="21"/>
    <b v="1"/>
    <s v="technology/wearables"/>
    <n v="1.0056666666666667"/>
    <n v="143.66666666666666"/>
    <x v="2"/>
    <s v="wearables"/>
    <x v="659"/>
    <d v="2015-08-23T09:14:55"/>
  </r>
  <r>
    <n v="660"/>
    <s v="ProfileMyRun:  Run the Right Way, Run the Natural Way"/>
    <s v="A revolutionary way to bring running science to everyday people and help runners of all levels achieve a more natural and enjoyable run"/>
    <n v="50000"/>
    <n v="1529"/>
    <x v="0"/>
    <s v="US"/>
    <s v="USD"/>
    <n v="1415558879"/>
    <n v="1412963279"/>
    <b v="0"/>
    <n v="18"/>
    <b v="0"/>
    <s v="technology/wearables"/>
    <n v="3.058E-2"/>
    <n v="84.944444444444443"/>
    <x v="2"/>
    <s v="wearables"/>
    <x v="660"/>
    <d v="2014-11-09T13:47:59"/>
  </r>
  <r>
    <n v="661"/>
    <s v="AirString"/>
    <s v="AirString keeps your AirPods from getting lost by keeping the pair together with a  durable and premium quality string."/>
    <n v="10000"/>
    <n v="95"/>
    <x v="0"/>
    <s v="US"/>
    <s v="USD"/>
    <n v="1477236559"/>
    <n v="1474644559"/>
    <b v="0"/>
    <n v="9"/>
    <b v="0"/>
    <s v="technology/wearables"/>
    <n v="9.4999999999999998E-3"/>
    <n v="10.555555555555555"/>
    <x v="2"/>
    <s v="wearables"/>
    <x v="661"/>
    <d v="2016-10-23T10:29:19"/>
  </r>
  <r>
    <n v="662"/>
    <s v="LW - the cool luminescent band with a watch"/>
    <s v="A stylish, durable safety light band on your wrist or ankle holds a watch or another modular accessory."/>
    <n v="39000"/>
    <n v="156"/>
    <x v="0"/>
    <s v="US"/>
    <s v="USD"/>
    <n v="1421404247"/>
    <n v="1418812247"/>
    <b v="0"/>
    <n v="4"/>
    <b v="0"/>
    <s v="technology/wearables"/>
    <n v="4.0000000000000001E-3"/>
    <n v="39"/>
    <x v="2"/>
    <s v="wearables"/>
    <x v="662"/>
    <d v="2015-01-16T05:30:47"/>
  </r>
  <r>
    <n v="663"/>
    <s v="MouseFighter invisible AIR mouse"/>
    <s v="Imagine a mouse that automatically moves your pointer to where your head is facing. Its an air mouse hidden inside a standard headset."/>
    <n v="200000"/>
    <n v="700"/>
    <x v="0"/>
    <s v="DK"/>
    <s v="DKK"/>
    <n v="1437250456"/>
    <n v="1434658456"/>
    <b v="0"/>
    <n v="7"/>
    <b v="0"/>
    <s v="technology/wearables"/>
    <n v="3.5000000000000001E-3"/>
    <n v="100"/>
    <x v="2"/>
    <s v="wearables"/>
    <x v="663"/>
    <d v="2015-07-18T15:14:16"/>
  </r>
  <r>
    <n v="664"/>
    <s v="Oregon Babyâ„¢ Diapers"/>
    <s v="Save Oregon Babyâ„¢ Diapers, a handmade business, run by awesome moms in Southern Oregon, from permanently closing!"/>
    <n v="12000"/>
    <n v="904"/>
    <x v="0"/>
    <s v="US"/>
    <s v="USD"/>
    <n v="1428940775"/>
    <n v="1426348775"/>
    <b v="0"/>
    <n v="29"/>
    <b v="0"/>
    <s v="technology/wearables"/>
    <n v="7.5333333333333335E-2"/>
    <n v="31.172413793103448"/>
    <x v="2"/>
    <s v="wearables"/>
    <x v="664"/>
    <d v="2015-04-13T10:59:35"/>
  </r>
  <r>
    <n v="665"/>
    <s v="CulBox , Open Source Wearable Smart Watch for Arduino"/>
    <s v="Culbox is an Open Source Wrist Watch for Arduino with built in Bluetooth and bunch of Hi-Tech sensors and tons of features for Makers"/>
    <n v="10000"/>
    <n v="1864"/>
    <x v="0"/>
    <s v="US"/>
    <s v="USD"/>
    <n v="1484327061"/>
    <n v="1479143061"/>
    <b v="0"/>
    <n v="12"/>
    <b v="0"/>
    <s v="technology/wearables"/>
    <n v="0.18640000000000001"/>
    <n v="155.33333333333334"/>
    <x v="2"/>
    <s v="wearables"/>
    <x v="665"/>
    <d v="2017-01-13T12:04:21"/>
  </r>
  <r>
    <n v="666"/>
    <s v="Ducky Diapers"/>
    <s v="Have you ever dreamed of having a pet duckling, but concerned about all the pooping, here is a a solution to help solve that issue."/>
    <n v="200000"/>
    <n v="8"/>
    <x v="0"/>
    <s v="US"/>
    <s v="USD"/>
    <n v="1408305498"/>
    <n v="1405713498"/>
    <b v="0"/>
    <n v="4"/>
    <b v="0"/>
    <s v="technology/wearables"/>
    <n v="4.0000000000000003E-5"/>
    <n v="2"/>
    <x v="2"/>
    <s v="wearables"/>
    <x v="666"/>
    <d v="2014-08-17T14:58:18"/>
  </r>
  <r>
    <n v="667"/>
    <s v="Ubivade - Vibrating navigation belt"/>
    <s v="The first navigation system, usable by each means of transport, that will take you wherever you want without thinking about the route."/>
    <n v="50000"/>
    <n v="5010"/>
    <x v="0"/>
    <s v="IT"/>
    <s v="EUR"/>
    <n v="1477731463"/>
    <n v="1474275463"/>
    <b v="0"/>
    <n v="28"/>
    <b v="0"/>
    <s v="technology/wearables"/>
    <n v="0.1002"/>
    <n v="178.92857142857142"/>
    <x v="2"/>
    <s v="wearables"/>
    <x v="667"/>
    <d v="2016-10-29T03:57:43"/>
  </r>
  <r>
    <n v="668"/>
    <s v="Iplace itâ„¢ : The Phone Holding RFID Blocking Card Holder"/>
    <s v="A card holding companion to your phone that acts as a placing device for all your devices.  Grips to any material too."/>
    <n v="15000"/>
    <n v="684"/>
    <x v="0"/>
    <s v="US"/>
    <s v="USD"/>
    <n v="1431374222"/>
    <n v="1427486222"/>
    <b v="0"/>
    <n v="25"/>
    <b v="0"/>
    <s v="technology/wearables"/>
    <n v="4.5600000000000002E-2"/>
    <n v="27.36"/>
    <x v="2"/>
    <s v="wearables"/>
    <x v="668"/>
    <d v="2015-05-11T14:57:02"/>
  </r>
  <r>
    <n v="669"/>
    <s v="Christian DiLusso Watches"/>
    <s v="Beautiful automatic watches, made for every moment._x000a_Sports, business, casual.....it fits every moment of your life."/>
    <n v="200000"/>
    <n v="43015"/>
    <x v="0"/>
    <s v="SE"/>
    <s v="SEK"/>
    <n v="1467817258"/>
    <n v="1465225258"/>
    <b v="0"/>
    <n v="28"/>
    <b v="0"/>
    <s v="technology/wearables"/>
    <n v="0.21507499999999999"/>
    <n v="1536.25"/>
    <x v="2"/>
    <s v="wearables"/>
    <x v="669"/>
    <d v="2016-07-06T10:00:58"/>
  </r>
  <r>
    <n v="670"/>
    <s v="FINCLIP, the easiest way to don/doff your scuba diving fins"/>
    <s v="FINCLIP, the revolutionary scuba diving accessory that when attached to your fins makes getting them on the simplest thing in the world"/>
    <n v="90000"/>
    <n v="26349"/>
    <x v="0"/>
    <s v="IT"/>
    <s v="EUR"/>
    <n v="1466323800"/>
    <n v="1463418120"/>
    <b v="0"/>
    <n v="310"/>
    <b v="0"/>
    <s v="technology/wearables"/>
    <n v="0.29276666666666668"/>
    <n v="84.99677419354839"/>
    <x v="2"/>
    <s v="wearables"/>
    <x v="670"/>
    <d v="2016-06-19T03:10:00"/>
  </r>
  <r>
    <n v="671"/>
    <s v="SmoothEye - Accurately Test Your Alertness and Focus Level"/>
    <s v="SmoothEye tracks eye movements to accurately measure alertness and focus level, allowing you to easily and reliably test your brain."/>
    <n v="30000"/>
    <n v="11828"/>
    <x v="0"/>
    <s v="US"/>
    <s v="USD"/>
    <n v="1421208000"/>
    <n v="1418315852"/>
    <b v="0"/>
    <n v="15"/>
    <b v="0"/>
    <s v="technology/wearables"/>
    <n v="0.39426666666666665"/>
    <n v="788.5333333333333"/>
    <x v="2"/>
    <s v="wearables"/>
    <x v="671"/>
    <d v="2015-01-13T23:00:00"/>
  </r>
  <r>
    <n v="672"/>
    <s v="youWare  |  A digital ID for the real world"/>
    <s v="Fashion accessories used to instantly link with people you meet and exchange contact info, money, documents, media and so much more."/>
    <n v="50000"/>
    <n v="10814"/>
    <x v="0"/>
    <s v="US"/>
    <s v="USD"/>
    <n v="1420088340"/>
    <n v="1417410964"/>
    <b v="0"/>
    <n v="215"/>
    <b v="0"/>
    <s v="technology/wearables"/>
    <n v="0.21628"/>
    <n v="50.29767441860465"/>
    <x v="2"/>
    <s v="wearables"/>
    <x v="672"/>
    <d v="2014-12-31T23:59:00"/>
  </r>
  <r>
    <n v="673"/>
    <s v="HORIZON: LIFE ENHANCED GLASSWARE"/>
    <s v="Will assist the deaf to have better communication and safety through the use of LCD glassware with audio &amp; sensory components."/>
    <n v="100000"/>
    <n v="205"/>
    <x v="0"/>
    <s v="US"/>
    <s v="USD"/>
    <n v="1409602217"/>
    <n v="1405714217"/>
    <b v="0"/>
    <n v="3"/>
    <b v="0"/>
    <s v="technology/wearables"/>
    <n v="2.0500000000000002E-3"/>
    <n v="68.333333333333329"/>
    <x v="2"/>
    <s v="wearables"/>
    <x v="673"/>
    <d v="2014-09-01T15:10:17"/>
  </r>
  <r>
    <n v="674"/>
    <s v="Something To Wear For Hearing Sounds By Feeling Vibrations"/>
    <s v="Listen to sounds by feeling an array of vibrational patterns against your body."/>
    <n v="50000"/>
    <n v="15"/>
    <x v="0"/>
    <s v="US"/>
    <s v="USD"/>
    <n v="1407811627"/>
    <n v="1402627627"/>
    <b v="0"/>
    <n v="2"/>
    <b v="0"/>
    <s v="technology/wearables"/>
    <n v="2.9999999999999997E-4"/>
    <n v="7.5"/>
    <x v="2"/>
    <s v="wearables"/>
    <x v="674"/>
    <d v="2014-08-11T21:47:07"/>
  </r>
  <r>
    <n v="675"/>
    <s v="How to Make Innovative Apple Watch Apps with WatchKit"/>
    <s v="24+ hour online class in WatchKit development from an expert iOS developer and instructor via unconventional, innovative projects."/>
    <n v="6000"/>
    <n v="891"/>
    <x v="0"/>
    <s v="US"/>
    <s v="USD"/>
    <n v="1420095540"/>
    <n v="1417558804"/>
    <b v="0"/>
    <n v="26"/>
    <b v="0"/>
    <s v="technology/wearables"/>
    <n v="0.14849999999999999"/>
    <n v="34.269230769230766"/>
    <x v="2"/>
    <s v="wearables"/>
    <x v="675"/>
    <d v="2015-01-01T01:59:00"/>
  </r>
  <r>
    <n v="676"/>
    <s v="NapTime: the first baby monitor that takes care of parents"/>
    <s v="Having a baby or looking for the perfect gift for a baby shower?_x000a_Discover NapTime, a silent baby monitor that improves your sleep."/>
    <n v="100000"/>
    <n v="1471"/>
    <x v="0"/>
    <s v="CA"/>
    <s v="CAD"/>
    <n v="1423333581"/>
    <n v="1420741581"/>
    <b v="0"/>
    <n v="24"/>
    <b v="0"/>
    <s v="technology/wearables"/>
    <n v="1.4710000000000001E-2"/>
    <n v="61.291666666666664"/>
    <x v="2"/>
    <s v="wearables"/>
    <x v="676"/>
    <d v="2015-02-07T13:26:21"/>
  </r>
  <r>
    <n v="677"/>
    <s v="World's first Heated Jacket managed by Smartphone"/>
    <s v="Sinapsi is the first heated jacket designed in Italy._x000a_Now you can manage your jacket by smartphone. Power bank 5/x Charger included."/>
    <n v="50000"/>
    <n v="12792"/>
    <x v="0"/>
    <s v="IT"/>
    <s v="EUR"/>
    <n v="1467106895"/>
    <n v="1463218895"/>
    <b v="0"/>
    <n v="96"/>
    <b v="0"/>
    <s v="technology/wearables"/>
    <n v="0.25584000000000001"/>
    <n v="133.25"/>
    <x v="2"/>
    <s v="wearables"/>
    <x v="677"/>
    <d v="2016-06-28T04:41:35"/>
  </r>
  <r>
    <n v="678"/>
    <s v="World's Smallest Mp3 Player Earpiece Bible - Ohura Project"/>
    <s v="For the isolated rice farmer. For the 14-hour taxi driver. This tiny MP3 player has the entire New Testament Bible... in their language"/>
    <n v="29000"/>
    <n v="1108"/>
    <x v="0"/>
    <s v="US"/>
    <s v="USD"/>
    <n v="1463821338"/>
    <n v="1461229338"/>
    <b v="0"/>
    <n v="17"/>
    <b v="0"/>
    <s v="technology/wearables"/>
    <n v="3.8206896551724136E-2"/>
    <n v="65.17647058823529"/>
    <x v="2"/>
    <s v="wearables"/>
    <x v="678"/>
    <d v="2016-05-21T04:02:18"/>
  </r>
  <r>
    <n v="679"/>
    <s v="Monolith Posture Coach"/>
    <s v="World's first bio-feedback posture device for your entire back. Trains back, neck, thoracic &amp; ab segments by using only 30 min/day."/>
    <n v="57000"/>
    <n v="8827"/>
    <x v="0"/>
    <s v="US"/>
    <s v="USD"/>
    <n v="1472920909"/>
    <n v="1467736909"/>
    <b v="0"/>
    <n v="94"/>
    <b v="0"/>
    <s v="technology/wearables"/>
    <n v="0.15485964912280703"/>
    <n v="93.90425531914893"/>
    <x v="2"/>
    <s v="wearables"/>
    <x v="679"/>
    <d v="2016-09-03T11:41:49"/>
  </r>
  <r>
    <n v="680"/>
    <s v="PosturePulse: The posture sensor worn on your waist or chair"/>
    <s v="A simple, vibrating belt that trains your muscles to maintain the correct posture, providing more confidence and higher energy levels."/>
    <n v="75000"/>
    <n v="19434"/>
    <x v="0"/>
    <s v="US"/>
    <s v="USD"/>
    <n v="1410955331"/>
    <n v="1407931331"/>
    <b v="0"/>
    <n v="129"/>
    <b v="0"/>
    <s v="technology/wearables"/>
    <n v="0.25912000000000002"/>
    <n v="150.65116279069767"/>
    <x v="2"/>
    <s v="wearables"/>
    <x v="680"/>
    <d v="2014-09-17T07:02:11"/>
  </r>
  <r>
    <n v="681"/>
    <s v="D-Pro Athletic Headband with Carbon Fiber"/>
    <s v="The D-Pro is a lightweight, moisture-wicking headband with a padded carbon fiber insert that reduces the risk of head injury in sports."/>
    <n v="2500"/>
    <n v="1"/>
    <x v="0"/>
    <s v="US"/>
    <s v="USD"/>
    <n v="1477509604"/>
    <n v="1474917604"/>
    <b v="0"/>
    <n v="1"/>
    <b v="0"/>
    <s v="technology/wearables"/>
    <n v="4.0000000000000002E-4"/>
    <n v="1"/>
    <x v="2"/>
    <s v="wearables"/>
    <x v="681"/>
    <d v="2016-10-26T14:20:04"/>
  </r>
  <r>
    <n v="682"/>
    <s v="Deception Belt"/>
    <s v="The Deception Belt is an innovative belt with app capability, designed to assist any user gain control over their appetite."/>
    <n v="50000"/>
    <n v="53"/>
    <x v="0"/>
    <s v="US"/>
    <s v="USD"/>
    <n v="1489512122"/>
    <n v="1486923722"/>
    <b v="0"/>
    <n v="4"/>
    <b v="0"/>
    <s v="technology/wearables"/>
    <n v="1.06E-3"/>
    <n v="13.25"/>
    <x v="2"/>
    <s v="wearables"/>
    <x v="682"/>
    <d v="2017-03-14T12:22:02"/>
  </r>
  <r>
    <n v="683"/>
    <s v="Mist Buddy Hydration/Misting Backpack"/>
    <s v="Mist Buddy is a remote controlled misting system, powered by a rechargeable battery with misting/sipping tip for complete coolness."/>
    <n v="35000"/>
    <n v="298"/>
    <x v="0"/>
    <s v="US"/>
    <s v="USD"/>
    <n v="1477949764"/>
    <n v="1474493764"/>
    <b v="0"/>
    <n v="3"/>
    <b v="0"/>
    <s v="technology/wearables"/>
    <n v="8.5142857142857138E-3"/>
    <n v="99.333333333333329"/>
    <x v="2"/>
    <s v="wearables"/>
    <x v="683"/>
    <d v="2016-10-31T16:36:04"/>
  </r>
  <r>
    <n v="684"/>
    <s v="Arcus Motion Analyzer | The Versatile Smart Ring"/>
    <s v="Arcus gives your fingers super powers."/>
    <n v="320000"/>
    <n v="23948"/>
    <x v="0"/>
    <s v="US"/>
    <s v="USD"/>
    <n v="1406257200"/>
    <n v="1403176891"/>
    <b v="0"/>
    <n v="135"/>
    <b v="0"/>
    <s v="technology/wearables"/>
    <n v="7.4837500000000001E-2"/>
    <n v="177.39259259259259"/>
    <x v="2"/>
    <s v="wearables"/>
    <x v="684"/>
    <d v="2014-07-24T22:00:00"/>
  </r>
  <r>
    <n v="685"/>
    <s v="Nomadica All purpose backpack with battery"/>
    <s v="PowerPack is an efficient and affordable backpack with a lithium-ion charger for all electronic devices offering charges on the go!"/>
    <n v="2000"/>
    <n v="553"/>
    <x v="0"/>
    <s v="US"/>
    <s v="USD"/>
    <n v="1421095672"/>
    <n v="1417207672"/>
    <b v="0"/>
    <n v="10"/>
    <b v="0"/>
    <s v="technology/wearables"/>
    <n v="0.27650000000000002"/>
    <n v="55.3"/>
    <x v="2"/>
    <s v="wearables"/>
    <x v="685"/>
    <d v="2015-01-12T15:47:52"/>
  </r>
  <r>
    <n v="686"/>
    <s v="Vivi di Cuore - Heart Rate Watch"/>
    <s v="La tua giornata sportiva monitorata nel tuo polso??!!!_x000a_Rendiamolo possibile... VIVI DI CUORE --- All MADE in ITALY"/>
    <n v="500000"/>
    <n v="0"/>
    <x v="0"/>
    <s v="IT"/>
    <s v="EUR"/>
    <n v="1438618170"/>
    <n v="1436026170"/>
    <b v="0"/>
    <n v="0"/>
    <b v="0"/>
    <s v="technology/wearables"/>
    <n v="0"/>
    <s v=""/>
    <x v="2"/>
    <s v="wearables"/>
    <x v="686"/>
    <d v="2015-08-03T11:09:30"/>
  </r>
  <r>
    <n v="687"/>
    <s v="Power Go: Cargador Solar para Dispositivos MÃ³viles"/>
    <s v="Power Go es una linea de cargadores solares para dispositivos mÃ³viles, amigables con el medio ambiente y de bajo costo."/>
    <n v="100000"/>
    <n v="3550"/>
    <x v="0"/>
    <s v="MX"/>
    <s v="MXN"/>
    <n v="1486317653"/>
    <n v="1481133653"/>
    <b v="0"/>
    <n v="6"/>
    <b v="0"/>
    <s v="technology/wearables"/>
    <n v="3.5499999999999997E-2"/>
    <n v="591.66666666666663"/>
    <x v="2"/>
    <s v="wearables"/>
    <x v="687"/>
    <d v="2017-02-05T13:00:53"/>
  </r>
  <r>
    <n v="688"/>
    <s v="The Most Advanced Dress Shirt- EVER!!"/>
    <s v="Removable collars and cuffs along with hidden underarm designs that prevent embarrassing and stubborn stains. What does YOUR shirt do?"/>
    <n v="20000"/>
    <n v="14598"/>
    <x v="0"/>
    <s v="US"/>
    <s v="USD"/>
    <n v="1444876253"/>
    <n v="1442284253"/>
    <b v="0"/>
    <n v="36"/>
    <b v="0"/>
    <s v="technology/wearables"/>
    <n v="0.72989999999999999"/>
    <n v="405.5"/>
    <x v="2"/>
    <s v="wearables"/>
    <x v="688"/>
    <d v="2015-10-14T21:30:53"/>
  </r>
  <r>
    <n v="689"/>
    <s v="Lifeclock One: The Escape from New York Inspired Smartwatch"/>
    <s v="The Lifeclock One is an officially licensed, supercharged version of Snake Plisskenâ€™s countdown watch from Escape from New York."/>
    <n v="200000"/>
    <n v="115297.5"/>
    <x v="0"/>
    <s v="US"/>
    <s v="USD"/>
    <n v="1481173140"/>
    <n v="1478016097"/>
    <b v="0"/>
    <n v="336"/>
    <b v="0"/>
    <s v="technology/wearables"/>
    <n v="0.57648750000000004"/>
    <n v="343.14732142857144"/>
    <x v="2"/>
    <s v="wearables"/>
    <x v="689"/>
    <d v="2016-12-07T23:59:00"/>
  </r>
  <r>
    <n v="690"/>
    <s v="BLOXSHIELD"/>
    <s v="A radiation shield for your fitness tracker, smartwatch or other wearable smart device"/>
    <n v="20000"/>
    <n v="2468"/>
    <x v="0"/>
    <s v="US"/>
    <s v="USD"/>
    <n v="1473400800"/>
    <n v="1469718841"/>
    <b v="0"/>
    <n v="34"/>
    <b v="0"/>
    <s v="technology/wearables"/>
    <n v="0.1234"/>
    <n v="72.588235294117652"/>
    <x v="2"/>
    <s v="wearables"/>
    <x v="690"/>
    <d v="2016-09-09T01:00:00"/>
  </r>
  <r>
    <n v="691"/>
    <s v="ShapeCase - Colorful Apple Watch Bumpers"/>
    <s v="Personalizing your Apple Watch has never been easier. Ten different colors to match any lifestyle. Time is precious, protect it."/>
    <n v="50000"/>
    <n v="260"/>
    <x v="0"/>
    <s v="US"/>
    <s v="USD"/>
    <n v="1435711246"/>
    <n v="1433292046"/>
    <b v="0"/>
    <n v="10"/>
    <b v="0"/>
    <s v="technology/wearables"/>
    <n v="5.1999999999999998E-3"/>
    <n v="26"/>
    <x v="2"/>
    <s v="wearables"/>
    <x v="691"/>
    <d v="2015-06-30T19:40:46"/>
  </r>
  <r>
    <n v="692"/>
    <s v="Signum Indicators by Brighter Indication"/>
    <s v="A revolutionary, cycling safety device is born! Signum indicators close the communication gap between cyclists and other road users."/>
    <n v="20000"/>
    <n v="1306"/>
    <x v="0"/>
    <s v="GB"/>
    <s v="GBP"/>
    <n v="1482397263"/>
    <n v="1479805263"/>
    <b v="0"/>
    <n v="201"/>
    <b v="0"/>
    <s v="technology/wearables"/>
    <n v="6.5299999999999997E-2"/>
    <n v="6.4975124378109452"/>
    <x v="2"/>
    <s v="wearables"/>
    <x v="692"/>
    <d v="2016-12-22T04:01:03"/>
  </r>
  <r>
    <n v="693"/>
    <s v="Prana: Wearable for Breathing and Posture"/>
    <s v="Prana is the first wearable combining breath and posture tracking to make your sitting time count."/>
    <n v="100000"/>
    <n v="35338"/>
    <x v="0"/>
    <s v="US"/>
    <s v="USD"/>
    <n v="1430421827"/>
    <n v="1427829827"/>
    <b v="0"/>
    <n v="296"/>
    <b v="0"/>
    <s v="technology/wearables"/>
    <n v="0.35338000000000003"/>
    <n v="119.38513513513513"/>
    <x v="2"/>
    <s v="wearables"/>
    <x v="693"/>
    <d v="2015-04-30T14:23:47"/>
  </r>
  <r>
    <n v="694"/>
    <s v="Airlock bike helmet"/>
    <s v="You can control how much air enters the helmet by opening or closing the vents. This is very useful in bad weather, or for competition."/>
    <n v="150000"/>
    <n v="590"/>
    <x v="0"/>
    <s v="US"/>
    <s v="USD"/>
    <n v="1485964559"/>
    <n v="1483372559"/>
    <b v="0"/>
    <n v="7"/>
    <b v="0"/>
    <s v="technology/wearables"/>
    <n v="3.933333333333333E-3"/>
    <n v="84.285714285714292"/>
    <x v="2"/>
    <s v="wearables"/>
    <x v="694"/>
    <d v="2017-02-01T10:55:59"/>
  </r>
  <r>
    <n v="695"/>
    <s v="mini air- personal air conditioner"/>
    <s v="Unique small wearable personal air conditioning device that provides the user a 10-15 degree environmental difference on his person."/>
    <n v="60000"/>
    <n v="636"/>
    <x v="0"/>
    <s v="US"/>
    <s v="USD"/>
    <n v="1414758620"/>
    <n v="1412166620"/>
    <b v="0"/>
    <n v="7"/>
    <b v="0"/>
    <s v="technology/wearables"/>
    <n v="1.06E-2"/>
    <n v="90.857142857142861"/>
    <x v="2"/>
    <s v="wearables"/>
    <x v="695"/>
    <d v="2014-10-31T07:30:20"/>
  </r>
  <r>
    <n v="696"/>
    <s v="trustee"/>
    <s v="Show your fidelity by wearing the Trustee rings! Show where you are (at)!"/>
    <n v="175000"/>
    <n v="1"/>
    <x v="0"/>
    <s v="NL"/>
    <s v="EUR"/>
    <n v="1406326502"/>
    <n v="1403734502"/>
    <b v="0"/>
    <n v="1"/>
    <b v="0"/>
    <s v="technology/wearables"/>
    <n v="5.7142857142857145E-6"/>
    <n v="1"/>
    <x v="2"/>
    <s v="wearables"/>
    <x v="696"/>
    <d v="2014-07-25T17:15:02"/>
  </r>
  <r>
    <n v="697"/>
    <s v="VR Lens Lab - Prescription Lenses for Virtual Reality HMDs"/>
    <s v="Glasses, not for you but your virtual reality headset. Prescription lens adapters, lenses and more to make your VR experiences better."/>
    <n v="5000"/>
    <n v="2319"/>
    <x v="0"/>
    <s v="DE"/>
    <s v="EUR"/>
    <n v="1454502789"/>
    <n v="1453206789"/>
    <b v="0"/>
    <n v="114"/>
    <b v="0"/>
    <s v="technology/wearables"/>
    <n v="0.46379999999999999"/>
    <n v="20.342105263157894"/>
    <x v="2"/>
    <s v="wearables"/>
    <x v="697"/>
    <d v="2016-02-03T07:33:09"/>
  </r>
  <r>
    <n v="698"/>
    <s v="3D Xray Vision. State of the Art. Free for Everyone*."/>
    <s v="The first 3D Xray Vision Instrument FREE* for researchers, scientists, entrepreneurs, developers, educators, artists, and explorers."/>
    <n v="100000"/>
    <n v="15390"/>
    <x v="0"/>
    <s v="US"/>
    <s v="USD"/>
    <n v="1411005600"/>
    <n v="1408141245"/>
    <b v="0"/>
    <n v="29"/>
    <b v="0"/>
    <s v="technology/wearables"/>
    <n v="0.15390000000000001"/>
    <n v="530.68965517241384"/>
    <x v="2"/>
    <s v="wearables"/>
    <x v="698"/>
    <d v="2014-09-17T21:00:00"/>
  </r>
  <r>
    <n v="699"/>
    <s v="TapTap, a touch communication wristband"/>
    <s v="TapTap is a technology to transfer touch between two people. It can also be an activity tracker, a game controller or smart alarm."/>
    <n v="130000"/>
    <n v="107148.74"/>
    <x v="0"/>
    <s v="US"/>
    <s v="USD"/>
    <n v="1385136000"/>
    <n v="1381923548"/>
    <b v="0"/>
    <n v="890"/>
    <b v="0"/>
    <s v="technology/wearables"/>
    <n v="0.824221076923077"/>
    <n v="120.39184269662923"/>
    <x v="2"/>
    <s v="wearables"/>
    <x v="699"/>
    <d v="2013-11-22T11:00:00"/>
  </r>
  <r>
    <n v="700"/>
    <s v="A-iEasyâ„¢ Smartphone Stand Holder | The End of Busy Hands."/>
    <s v="A-iEasyâ„¢: The first customized unfoldable stand for smartphones that barkly needs room. Wholy integrated (will be relaunched soon!!)."/>
    <n v="15000"/>
    <n v="403"/>
    <x v="0"/>
    <s v="ES"/>
    <s v="EUR"/>
    <n v="1484065881"/>
    <n v="1481473881"/>
    <b v="0"/>
    <n v="31"/>
    <b v="0"/>
    <s v="technology/wearables"/>
    <n v="2.6866666666666667E-2"/>
    <n v="13"/>
    <x v="2"/>
    <s v="wearables"/>
    <x v="700"/>
    <d v="2017-01-10T11:31:21"/>
  </r>
  <r>
    <n v="701"/>
    <s v="HotBlack: The premium smartwatch that shows your custom data"/>
    <s v="In case you missed out on this campaign but are interested in owning a Hotblack London watch, please visit www.hotblacklondon.com."/>
    <n v="23000"/>
    <n v="6118"/>
    <x v="0"/>
    <s v="GB"/>
    <s v="GBP"/>
    <n v="1406130880"/>
    <n v="1403538880"/>
    <b v="0"/>
    <n v="21"/>
    <b v="0"/>
    <s v="technology/wearables"/>
    <n v="0.26600000000000001"/>
    <n v="291.33333333333331"/>
    <x v="2"/>
    <s v="wearables"/>
    <x v="701"/>
    <d v="2014-07-23T10:54:40"/>
  </r>
  <r>
    <n v="702"/>
    <s v="Pace...Me | Visual Pace &amp; Interval Trainer | Sports Wearable"/>
    <s v="Realtime feedback for swim &amp; triathlon training! Visually monitor pace &amp; intervals to improve fitness. For swimmers &amp; triathletes."/>
    <n v="15000"/>
    <n v="4622.01"/>
    <x v="0"/>
    <s v="US"/>
    <s v="USD"/>
    <n v="1480011987"/>
    <n v="1477416387"/>
    <b v="0"/>
    <n v="37"/>
    <b v="0"/>
    <s v="technology/wearables"/>
    <n v="0.30813400000000002"/>
    <n v="124.9191891891892"/>
    <x v="2"/>
    <s v="wearables"/>
    <x v="702"/>
    <d v="2016-11-24T13:26:27"/>
  </r>
  <r>
    <n v="703"/>
    <s v="EL TORO SPEEDWRAPS - THE EVOLUTION OF SPORTS TRAINING"/>
    <s v="SPEEDWRAPS improve the speed, agility &amp; strength of an athlete by utilizing evenly distributed weight on the lower leg."/>
    <n v="15000"/>
    <n v="837"/>
    <x v="0"/>
    <s v="US"/>
    <s v="USD"/>
    <n v="1485905520"/>
    <n v="1481150949"/>
    <b v="0"/>
    <n v="7"/>
    <b v="0"/>
    <s v="technology/wearables"/>
    <n v="5.5800000000000002E-2"/>
    <n v="119.57142857142857"/>
    <x v="2"/>
    <s v="wearables"/>
    <x v="703"/>
    <d v="2017-01-31T18:32:00"/>
  </r>
  <r>
    <n v="704"/>
    <s v="ZNITCH- The Evolution in Helmet Safety"/>
    <s v="Turn you helmet into the safest helmet and don't worry about a thing,you will always have the right fit!!"/>
    <n v="55000"/>
    <n v="481"/>
    <x v="0"/>
    <s v="CA"/>
    <s v="CAD"/>
    <n v="1487565468"/>
    <n v="1482381468"/>
    <b v="0"/>
    <n v="4"/>
    <b v="0"/>
    <s v="technology/wearables"/>
    <n v="8.7454545454545458E-3"/>
    <n v="120.25"/>
    <x v="2"/>
    <s v="wearables"/>
    <x v="704"/>
    <d v="2017-02-19T23:37:48"/>
  </r>
  <r>
    <n v="705"/>
    <s v="SomnoScope"/>
    <s v="The closest thing ever to the Holy Grail of wearables technology"/>
    <n v="100000"/>
    <n v="977"/>
    <x v="0"/>
    <s v="NL"/>
    <s v="EUR"/>
    <n v="1484999278"/>
    <n v="1482407278"/>
    <b v="0"/>
    <n v="5"/>
    <b v="0"/>
    <s v="technology/wearables"/>
    <n v="9.7699999999999992E-3"/>
    <n v="195.4"/>
    <x v="2"/>
    <s v="wearables"/>
    <x v="705"/>
    <d v="2017-01-21T06:47:58"/>
  </r>
  <r>
    <n v="706"/>
    <s v="Driver Alert System"/>
    <s v="Driver Alert System es un sistema de seguridad para el conductor, que le avisa en caso de perder la posicion vertical mientras conduce."/>
    <n v="100000"/>
    <n v="0"/>
    <x v="0"/>
    <s v="ES"/>
    <s v="EUR"/>
    <n v="1481740740"/>
    <n v="1478130783"/>
    <b v="0"/>
    <n v="0"/>
    <b v="0"/>
    <s v="technology/wearables"/>
    <n v="0"/>
    <s v=""/>
    <x v="2"/>
    <s v="wearables"/>
    <x v="706"/>
    <d v="2016-12-14T13:39:00"/>
  </r>
  <r>
    <n v="707"/>
    <s v="Hy - hidden wireless earbuds you never have to take off"/>
    <s v="Forget your headphones. Wear Hy all day for voice-controlled music, calls, biometrics and more, with a huge battery and hidden fit."/>
    <n v="68000"/>
    <n v="53670.6"/>
    <x v="0"/>
    <s v="GB"/>
    <s v="GBP"/>
    <n v="1483286127"/>
    <n v="1479830127"/>
    <b v="0"/>
    <n v="456"/>
    <b v="0"/>
    <s v="technology/wearables"/>
    <n v="0.78927352941176465"/>
    <n v="117.69868421052631"/>
    <x v="2"/>
    <s v="wearables"/>
    <x v="707"/>
    <d v="2017-01-01T10:55:27"/>
  </r>
  <r>
    <n v="708"/>
    <s v="Glowbelt, The World's First Retractable LED Safety Belt"/>
    <s v="Glowbelt is the world's first rectractable LED safety belt for fans of the great outdoors, fitness enthusiasts, children and more."/>
    <n v="40000"/>
    <n v="8837"/>
    <x v="0"/>
    <s v="GB"/>
    <s v="GBP"/>
    <n v="1410616600"/>
    <n v="1405432600"/>
    <b v="0"/>
    <n v="369"/>
    <b v="0"/>
    <s v="technology/wearables"/>
    <n v="0.22092500000000001"/>
    <n v="23.948509485094849"/>
    <x v="2"/>
    <s v="wearables"/>
    <x v="708"/>
    <d v="2014-09-13T08:56:40"/>
  </r>
  <r>
    <n v="709"/>
    <s v="lumiglove"/>
    <s v="A &quot;handheld&quot; light, which eases the way you illuminate objects and/or paths."/>
    <n v="15000"/>
    <n v="61"/>
    <x v="0"/>
    <s v="US"/>
    <s v="USD"/>
    <n v="1417741159"/>
    <n v="1415149159"/>
    <b v="0"/>
    <n v="2"/>
    <b v="0"/>
    <s v="technology/wearables"/>
    <n v="4.0666666666666663E-3"/>
    <n v="30.5"/>
    <x v="2"/>
    <s v="wearables"/>
    <x v="709"/>
    <d v="2014-12-04T19:59:19"/>
  </r>
  <r>
    <n v="710"/>
    <s v="Hate York Shirt 2.0"/>
    <s v="Shirts, so technologically advanced, they connect mentally to their audience upon sight."/>
    <n v="1200"/>
    <n v="0"/>
    <x v="0"/>
    <s v="CA"/>
    <s v="CAD"/>
    <n v="1408495440"/>
    <n v="1405640302"/>
    <b v="0"/>
    <n v="0"/>
    <b v="0"/>
    <s v="technology/wearables"/>
    <n v="0"/>
    <s v=""/>
    <x v="2"/>
    <s v="wearables"/>
    <x v="710"/>
    <d v="2014-08-19T19:44:00"/>
  </r>
  <r>
    <n v="711"/>
    <s v="Anti Snore Wearable"/>
    <s v="Our wearable and app automates the poke you normally get from your bedpartner to make you stop snoring and making you turn to the side."/>
    <n v="100000"/>
    <n v="33791"/>
    <x v="0"/>
    <s v="NL"/>
    <s v="EUR"/>
    <n v="1481716868"/>
    <n v="1478257268"/>
    <b v="0"/>
    <n v="338"/>
    <b v="0"/>
    <s v="technology/wearables"/>
    <n v="0.33790999999999999"/>
    <n v="99.973372781065095"/>
    <x v="2"/>
    <s v="wearables"/>
    <x v="711"/>
    <d v="2016-12-14T07:01:08"/>
  </r>
  <r>
    <n v="712"/>
    <s v="Riders Registry &quot;Medical data of active people on a Dog Tag&quot;"/>
    <s v="Making important medical data of active people available to first responders of an emergency by wearing a dog tag bearing a QR Code"/>
    <n v="48500"/>
    <n v="105"/>
    <x v="0"/>
    <s v="US"/>
    <s v="USD"/>
    <n v="1455466832"/>
    <n v="1452874832"/>
    <b v="0"/>
    <n v="4"/>
    <b v="0"/>
    <s v="technology/wearables"/>
    <n v="2.1649484536082476E-3"/>
    <n v="26.25"/>
    <x v="2"/>
    <s v="wearables"/>
    <x v="712"/>
    <d v="2016-02-14T11:20:32"/>
  </r>
  <r>
    <n v="713"/>
    <s v="Secure Pet GPS Tracker - Every Moment Matters"/>
    <s v="The first GPS tracker created entirely in Italy that allows you to know where your pet is located at any time throughout any device."/>
    <n v="25000"/>
    <n v="199"/>
    <x v="0"/>
    <s v="IT"/>
    <s v="EUR"/>
    <n v="1465130532"/>
    <n v="1462538532"/>
    <b v="0"/>
    <n v="1"/>
    <b v="0"/>
    <s v="technology/wearables"/>
    <n v="7.9600000000000001E-3"/>
    <n v="199"/>
    <x v="2"/>
    <s v="wearables"/>
    <x v="713"/>
    <d v="2016-06-05T07:42:12"/>
  </r>
  <r>
    <n v="714"/>
    <s v="Prep Packs Survival Belt"/>
    <s v="The Prep Packs Survival Belt allows you to carry all of the essentials for outdoor survival inside your belt buckle"/>
    <n v="15000"/>
    <n v="2249"/>
    <x v="0"/>
    <s v="US"/>
    <s v="USD"/>
    <n v="1488308082"/>
    <n v="1483124082"/>
    <b v="0"/>
    <n v="28"/>
    <b v="0"/>
    <s v="technology/wearables"/>
    <n v="0.14993333333333334"/>
    <n v="80.321428571428569"/>
    <x v="2"/>
    <s v="wearables"/>
    <x v="714"/>
    <d v="2017-02-28T13:54:42"/>
  </r>
  <r>
    <n v="715"/>
    <s v="Mouse^3"/>
    <s v="Mouse^3 is the next generation of input devices. With cursor control and customized gesture recognition, its applications are endless!"/>
    <n v="27500"/>
    <n v="1389"/>
    <x v="0"/>
    <s v="US"/>
    <s v="USD"/>
    <n v="1446693040"/>
    <n v="1443233440"/>
    <b v="0"/>
    <n v="12"/>
    <b v="0"/>
    <s v="technology/wearables"/>
    <n v="5.0509090909090906E-2"/>
    <n v="115.75"/>
    <x v="2"/>
    <s v="wearables"/>
    <x v="715"/>
    <d v="2015-11-04T22:10:40"/>
  </r>
  <r>
    <n v="716"/>
    <s v="Pathfinder - Wearable Navigation for the Blind"/>
    <s v="Translate sight into touch with a wrist-mounted wearable. A revolution for visually impaired people everywhere."/>
    <n v="7000"/>
    <n v="715"/>
    <x v="0"/>
    <s v="US"/>
    <s v="USD"/>
    <n v="1417392000"/>
    <n v="1414511307"/>
    <b v="0"/>
    <n v="16"/>
    <b v="0"/>
    <s v="technology/wearables"/>
    <n v="0.10214285714285715"/>
    <n v="44.6875"/>
    <x v="2"/>
    <s v="wearables"/>
    <x v="716"/>
    <d v="2014-11-30T19:00:00"/>
  </r>
  <r>
    <n v="717"/>
    <s v="cool air belt"/>
    <s v="Cool air flowing under clothing keeps you cool."/>
    <n v="100000"/>
    <n v="305"/>
    <x v="0"/>
    <s v="US"/>
    <s v="USD"/>
    <n v="1409949002"/>
    <n v="1407357002"/>
    <b v="0"/>
    <n v="4"/>
    <b v="0"/>
    <s v="technology/wearables"/>
    <n v="3.0500000000000002E-3"/>
    <n v="76.25"/>
    <x v="2"/>
    <s v="wearables"/>
    <x v="717"/>
    <d v="2014-09-05T15:30:02"/>
  </r>
  <r>
    <n v="718"/>
    <s v="BioToo - Emergency Temporary Tattoos"/>
    <s v="When every second matters, BioToo temporary tattoos get critical information to emergency personnel to help them help you."/>
    <n v="12000"/>
    <n v="90"/>
    <x v="0"/>
    <s v="US"/>
    <s v="USD"/>
    <n v="1487397540"/>
    <n v="1484684247"/>
    <b v="0"/>
    <n v="4"/>
    <b v="0"/>
    <s v="technology/wearables"/>
    <n v="7.4999999999999997E-3"/>
    <n v="22.5"/>
    <x v="2"/>
    <s v="wearables"/>
    <x v="718"/>
    <d v="2017-02-18T00:59:00"/>
  </r>
  <r>
    <n v="719"/>
    <s v="Hand Armor Liquid Chalk-Ultimate Sports Chalk Help Patent"/>
    <s v="We've created the perfect sports chalk- antibacterial, lasts longer, better grip, and no mess! Now we need a non-provisional patent!"/>
    <n v="15000"/>
    <n v="194"/>
    <x v="0"/>
    <s v="US"/>
    <s v="USD"/>
    <n v="1456189076"/>
    <n v="1454979476"/>
    <b v="0"/>
    <n v="10"/>
    <b v="0"/>
    <s v="technology/wearables"/>
    <n v="1.2933333333333333E-2"/>
    <n v="19.399999999999999"/>
    <x v="2"/>
    <s v="wearables"/>
    <x v="719"/>
    <d v="2016-02-22T19: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0: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08: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3: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22: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0: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0: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20: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16: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5: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3: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2: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1: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05: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05: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0: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9: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0T23: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15: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3: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07: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0T22: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0: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6: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6: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7: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08: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2T22: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5: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15: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17: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16: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0: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6: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9: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2: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19T19: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2: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20: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5: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2:55:39"/>
  </r>
  <r>
    <n v="760"/>
    <s v="Random Thoughts from a Random Mind"/>
    <s v="I am publishing my 5th book, I am looking to publish a book of short stories, all based on random thoughts that flash through my mind."/>
    <n v="2200"/>
    <n v="0"/>
    <x v="0"/>
    <s v="US"/>
    <s v="USD"/>
    <n v="1480188013"/>
    <n v="1477592413"/>
    <b v="0"/>
    <n v="0"/>
    <b v="0"/>
    <s v="publishing/fiction"/>
    <n v="0"/>
    <s v=""/>
    <x v="3"/>
    <s v="fiction"/>
    <x v="760"/>
    <d v="2016-11-26T14:20:13"/>
  </r>
  <r>
    <n v="761"/>
    <s v="DONE WITH DEATH"/>
    <s v="The day Chuck died was the day everything changed. Now he has to save the afterlife from extinction or die again trying."/>
    <n v="5000"/>
    <n v="235"/>
    <x v="0"/>
    <s v="US"/>
    <s v="USD"/>
    <n v="1391364126"/>
    <n v="1388772126"/>
    <b v="0"/>
    <n v="6"/>
    <b v="0"/>
    <s v="publishing/fiction"/>
    <n v="4.7E-2"/>
    <n v="39.166666666666664"/>
    <x v="3"/>
    <s v="fiction"/>
    <x v="761"/>
    <d v="2014-02-02T13:02:06"/>
  </r>
  <r>
    <n v="762"/>
    <s v="Where we used to live - eBook (PROJECT 80%)"/>
    <s v="An original-well-done eBook. Mainly about fiction, action, adventure, and mystery. A story that you've never read!"/>
    <n v="3500"/>
    <n v="0"/>
    <x v="0"/>
    <s v="MX"/>
    <s v="MXN"/>
    <n v="1480831200"/>
    <n v="1479328570"/>
    <b v="0"/>
    <n v="0"/>
    <b v="0"/>
    <s v="publishing/fiction"/>
    <n v="0"/>
    <s v=""/>
    <x v="3"/>
    <s v="fiction"/>
    <x v="762"/>
    <d v="2016-12-04T01:00:00"/>
  </r>
  <r>
    <n v="763"/>
    <s v="Highland Sabre - A Black Beast Books Project"/>
    <s v="Highland Sabre explores a possible yet terrifying explanation for the mystery big cats said to prowl the British countryside."/>
    <n v="4290"/>
    <n v="5"/>
    <x v="0"/>
    <s v="GB"/>
    <s v="GBP"/>
    <n v="1376563408"/>
    <n v="1373971408"/>
    <b v="0"/>
    <n v="1"/>
    <b v="0"/>
    <s v="publishing/fiction"/>
    <n v="1.1655011655011655E-3"/>
    <n v="5"/>
    <x v="3"/>
    <s v="fiction"/>
    <x v="763"/>
    <d v="2013-08-15T05:43:28"/>
  </r>
  <r>
    <n v="764"/>
    <s v="[JOE]KES"/>
    <s v="[JOE]KES is a book full of over 200 original, sometimes funny, pun-ish Joekes. If you hate the book, use it as a coster!"/>
    <n v="5000"/>
    <n v="0"/>
    <x v="0"/>
    <s v="US"/>
    <s v="USD"/>
    <n v="1441858161"/>
    <n v="1439266161"/>
    <b v="0"/>
    <n v="0"/>
    <b v="0"/>
    <s v="publishing/fiction"/>
    <n v="0"/>
    <s v=""/>
    <x v="3"/>
    <s v="fiction"/>
    <x v="764"/>
    <d v="2015-09-09T23:09:21"/>
  </r>
  <r>
    <n v="765"/>
    <s v="Dirty Quiet Money"/>
    <s v="To survive, an American socialite must fight with a Mafia boss in the French Resistance, but will his underworld ruin her in the end?"/>
    <n v="7000"/>
    <n v="2521"/>
    <x v="0"/>
    <s v="US"/>
    <s v="USD"/>
    <n v="1413723684"/>
    <n v="1411131684"/>
    <b v="0"/>
    <n v="44"/>
    <b v="0"/>
    <s v="publishing/fiction"/>
    <n v="0.36014285714285715"/>
    <n v="57.295454545454547"/>
    <x v="3"/>
    <s v="fiction"/>
    <x v="765"/>
    <d v="2014-10-19T08:01:24"/>
  </r>
  <r>
    <n v="766"/>
    <s v="Memories of Italy &amp; Olive Oil"/>
    <s v="I am writing about my nonna's life in Southern Italy and what it was like to grow up in a Fascist regime before immigrating to Canada."/>
    <n v="4000"/>
    <n v="0"/>
    <x v="0"/>
    <s v="CA"/>
    <s v="CAD"/>
    <n v="1424112483"/>
    <n v="1421520483"/>
    <b v="0"/>
    <n v="0"/>
    <b v="0"/>
    <s v="publishing/fiction"/>
    <n v="0"/>
    <s v=""/>
    <x v="3"/>
    <s v="fiction"/>
    <x v="766"/>
    <d v="2015-02-16T13:48:03"/>
  </r>
  <r>
    <n v="767"/>
    <s v="Jury of Peers: A Novel of Online Justice"/>
    <s v="Jury of Peers is a complete novel, and it's good._x000a_All it needs now?  _x000a_More readers.  About ten million more._x000a_Let's get 'em."/>
    <n v="5000"/>
    <n v="177"/>
    <x v="0"/>
    <s v="US"/>
    <s v="USD"/>
    <n v="1432178810"/>
    <n v="1429586810"/>
    <b v="0"/>
    <n v="3"/>
    <b v="0"/>
    <s v="publishing/fiction"/>
    <n v="3.5400000000000001E-2"/>
    <n v="59"/>
    <x v="3"/>
    <s v="fiction"/>
    <x v="767"/>
    <d v="2015-05-20T22:26:50"/>
  </r>
  <r>
    <n v="768"/>
    <s v="A dream of becoming an upcoming Author"/>
    <s v="Haunted by a wrong decision and hunted by a Tall Dark Stranger, a misguided teen struggles to find her way home ..or will she make it?"/>
    <n v="2500"/>
    <n v="0"/>
    <x v="0"/>
    <s v="US"/>
    <s v="USD"/>
    <n v="1387169890"/>
    <n v="1384577890"/>
    <b v="0"/>
    <n v="0"/>
    <b v="0"/>
    <s v="publishing/fiction"/>
    <n v="0"/>
    <s v=""/>
    <x v="3"/>
    <s v="fiction"/>
    <x v="768"/>
    <d v="2013-12-15T23:58:10"/>
  </r>
  <r>
    <n v="769"/>
    <s v="Sorry I Tripped in Your Yard"/>
    <s v="Over a year of dedication has produced amazing photos and stirring words. The last step is to help those words appear in a printed book"/>
    <n v="4000"/>
    <n v="1656"/>
    <x v="0"/>
    <s v="US"/>
    <s v="USD"/>
    <n v="1388102094"/>
    <n v="1385510094"/>
    <b v="0"/>
    <n v="52"/>
    <b v="0"/>
    <s v="publishing/fiction"/>
    <n v="0.41399999999999998"/>
    <n v="31.846153846153847"/>
    <x v="3"/>
    <s v="fiction"/>
    <x v="769"/>
    <d v="2013-12-26T18:54:54"/>
  </r>
  <r>
    <n v="770"/>
    <s v="Open Door: The Call -- Young Reader's Fiction Book"/>
    <s v="Daniel was an ordinary boy, until unordinary events began to occur. Danny had never been exposed to supernatural activity until now..."/>
    <n v="17500"/>
    <n v="0"/>
    <x v="0"/>
    <s v="US"/>
    <s v="USD"/>
    <n v="1361750369"/>
    <n v="1358294369"/>
    <b v="0"/>
    <n v="0"/>
    <b v="0"/>
    <s v="publishing/fiction"/>
    <n v="0"/>
    <s v=""/>
    <x v="3"/>
    <s v="fiction"/>
    <x v="770"/>
    <d v="2013-02-24T18:59:29"/>
  </r>
  <r>
    <n v="771"/>
    <s v="Donald Trump Presidential Stress Cube"/>
    <s v="A satire gift, the stress cube has original artwork, comes on a custom mahogany stand and has a funny exercise booklet."/>
    <n v="38000"/>
    <n v="10"/>
    <x v="0"/>
    <s v="US"/>
    <s v="USD"/>
    <n v="1454183202"/>
    <n v="1449863202"/>
    <b v="0"/>
    <n v="1"/>
    <b v="0"/>
    <s v="publishing/fiction"/>
    <n v="2.631578947368421E-4"/>
    <n v="10"/>
    <x v="3"/>
    <s v="fiction"/>
    <x v="771"/>
    <d v="2016-01-30T14:46:42"/>
  </r>
  <r>
    <n v="772"/>
    <s v="This is NOT the Bible I was taught in Sunday School"/>
    <s v="What if the stories in the Bible, especially those about strong women, were retuld by their own characters? I've completed 5 and am ready to publish."/>
    <n v="1500"/>
    <n v="50"/>
    <x v="0"/>
    <s v="US"/>
    <s v="USD"/>
    <n v="1257047940"/>
    <n v="1252718519"/>
    <b v="0"/>
    <n v="1"/>
    <b v="0"/>
    <s v="publishing/fiction"/>
    <n v="3.3333333333333333E-2"/>
    <n v="50"/>
    <x v="3"/>
    <s v="fiction"/>
    <x v="772"/>
    <d v="2009-10-31T22:59:00"/>
  </r>
  <r>
    <n v="773"/>
    <s v="Expansion of The Mortis Chronicles"/>
    <s v="The Mortis Chronicles is a hard hitting, thought provoking and action packed indie published series. You know you want to read!"/>
    <n v="3759"/>
    <n v="32"/>
    <x v="0"/>
    <s v="GB"/>
    <s v="GBP"/>
    <n v="1431298860"/>
    <n v="1428341985"/>
    <b v="0"/>
    <n v="2"/>
    <b v="0"/>
    <s v="publishing/fiction"/>
    <n v="8.5129023676509714E-3"/>
    <n v="16"/>
    <x v="3"/>
    <s v="fiction"/>
    <x v="773"/>
    <d v="2015-05-10T18:01:00"/>
  </r>
  <r>
    <n v="774"/>
    <s v="Arabella makes her novel Pants On FIre! an audio book!"/>
    <s v="Arabella seeks studio time to professionally read her novel, making it available to listeners as an audio book on audible.com"/>
    <n v="500"/>
    <n v="351"/>
    <x v="0"/>
    <s v="US"/>
    <s v="USD"/>
    <n v="1393181018"/>
    <n v="1390589018"/>
    <b v="0"/>
    <n v="9"/>
    <b v="0"/>
    <s v="publishing/fiction"/>
    <n v="0.70199999999999996"/>
    <n v="39"/>
    <x v="3"/>
    <s v="fiction"/>
    <x v="774"/>
    <d v="2014-02-23T13:43:38"/>
  </r>
  <r>
    <n v="775"/>
    <s v="Scorned: A LeKrista Scott, Vampire Hunted Novel"/>
    <s v="Scorned is the first in a series that I have been working on for two years and it's time to get it published."/>
    <n v="10000"/>
    <n v="170"/>
    <x v="0"/>
    <s v="US"/>
    <s v="USD"/>
    <n v="1323998795"/>
    <n v="1321406795"/>
    <b v="0"/>
    <n v="5"/>
    <b v="0"/>
    <s v="publishing/fiction"/>
    <n v="1.7000000000000001E-2"/>
    <n v="34"/>
    <x v="3"/>
    <s v="fiction"/>
    <x v="775"/>
    <d v="2011-12-15T20:26:35"/>
  </r>
  <r>
    <n v="776"/>
    <s v="Run Ragged"/>
    <s v="Would anything change if women were in charge? Book Clubs, readers, and critics herald the latest by award-winning author, Aguila."/>
    <n v="7000"/>
    <n v="3598"/>
    <x v="0"/>
    <s v="US"/>
    <s v="USD"/>
    <n v="1444539600"/>
    <n v="1441297645"/>
    <b v="0"/>
    <n v="57"/>
    <b v="0"/>
    <s v="publishing/fiction"/>
    <n v="0.51400000000000001"/>
    <n v="63.122807017543863"/>
    <x v="3"/>
    <s v="fiction"/>
    <x v="776"/>
    <d v="2015-10-11T00:00:00"/>
  </r>
  <r>
    <n v="777"/>
    <s v="One Minute Gone: Manhattan Noir: a novel and backstory book"/>
    <s v="One Minute Gone is a murder mystery drawn from real people and events. Read Chapter One at http://davidhansardblog.wordpress.com."/>
    <n v="3000"/>
    <n v="21"/>
    <x v="0"/>
    <s v="US"/>
    <s v="USD"/>
    <n v="1375313577"/>
    <n v="1372721577"/>
    <b v="0"/>
    <n v="3"/>
    <b v="0"/>
    <s v="publishing/fiction"/>
    <n v="7.0000000000000001E-3"/>
    <n v="7"/>
    <x v="3"/>
    <s v="fiction"/>
    <x v="777"/>
    <d v="2013-07-31T18:32:57"/>
  </r>
  <r>
    <n v="778"/>
    <s v="Summers' Love, A Cute and Funny Cinderella Love Story"/>
    <s v="Laughter, tears and good times in the warm glow of Summer s Love. The perfect recipe for the winter blahs."/>
    <n v="500"/>
    <n v="2"/>
    <x v="0"/>
    <s v="US"/>
    <s v="USD"/>
    <n v="1398876680"/>
    <n v="1396284680"/>
    <b v="0"/>
    <n v="1"/>
    <b v="0"/>
    <s v="publishing/fiction"/>
    <n v="4.0000000000000001E-3"/>
    <n v="2"/>
    <x v="3"/>
    <s v="fiction"/>
    <x v="778"/>
    <d v="2014-04-30T11:51:20"/>
  </r>
  <r>
    <n v="779"/>
    <s v="Silenus March: A Novel"/>
    <s v="A novel. Beautiful. Sparse. The truth behind the American Dream seen from the eyes of a young wanderer in the midst of the economic collapse. "/>
    <n v="15000"/>
    <n v="400"/>
    <x v="0"/>
    <s v="US"/>
    <s v="USD"/>
    <n v="1287115200"/>
    <n v="1284567905"/>
    <b v="0"/>
    <n v="6"/>
    <b v="0"/>
    <s v="publishing/fiction"/>
    <n v="2.6666666666666668E-2"/>
    <n v="66.666666666666671"/>
    <x v="3"/>
    <s v="fiction"/>
    <x v="779"/>
    <d v="2010-10-14T23: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1: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9: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3: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17: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21: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9: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0: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0: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22: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2: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1-31T20: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0: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16: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2T23: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2: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3: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6: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3: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09: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1: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05: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4: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3: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20: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2T22: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8:00:00"/>
  </r>
  <r>
    <n v="806"/>
    <s v="Golden Animals NEW Album!"/>
    <s v="Help Golden Animals finish their NEW Album!"/>
    <n v="8000"/>
    <n v="8355"/>
    <x v="0"/>
    <s v="US"/>
    <s v="USD"/>
    <n v="1315413339"/>
    <n v="1312821339"/>
    <b v="0"/>
    <n v="71"/>
    <b v="1"/>
    <s v="music/rock"/>
    <n v="1.0443750000000001"/>
    <n v="117.67605633802818"/>
    <x v="4"/>
    <s v="rock"/>
    <x v="806"/>
    <d v="2011-09-07T11:35:39"/>
  </r>
  <r>
    <n v="807"/>
    <s v="Sic Vita - New EP Release - 2017"/>
    <s v="Join the Sic Vita family and lend a hand as we create a new album!"/>
    <n v="4000"/>
    <n v="4205"/>
    <x v="0"/>
    <s v="US"/>
    <s v="USD"/>
    <n v="1488333600"/>
    <n v="1485270311"/>
    <b v="0"/>
    <n v="57"/>
    <b v="1"/>
    <s v="music/rock"/>
    <n v="1.05125"/>
    <n v="73.771929824561397"/>
    <x v="4"/>
    <s v="rock"/>
    <x v="807"/>
    <d v="2017-02-28T21: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1T23: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15: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20:21:02"/>
  </r>
  <r>
    <n v="811"/>
    <s v="Love Water Tour"/>
    <s v="We need your financial support to cover the tour costs!  (Sound, lights, travel, stage design)"/>
    <n v="1000"/>
    <n v="1040"/>
    <x v="0"/>
    <s v="US"/>
    <s v="USD"/>
    <n v="1373475120"/>
    <n v="1371569202"/>
    <b v="0"/>
    <n v="12"/>
    <b v="1"/>
    <s v="music/rock"/>
    <n v="1.04"/>
    <n v="86.666666666666671"/>
    <x v="4"/>
    <s v="rock"/>
    <x v="811"/>
    <d v="2013-07-10T11: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08: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18: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3:04:00"/>
  </r>
  <r>
    <n v="815"/>
    <s v="Some Late Help for The Early Reset"/>
    <s v="Be a part of helping The Early Reset finish their new 7 song EP."/>
    <n v="4000"/>
    <n v="4280"/>
    <x v="0"/>
    <s v="US"/>
    <s v="USD"/>
    <n v="1414879303"/>
    <n v="1412287303"/>
    <b v="0"/>
    <n v="43"/>
    <b v="1"/>
    <s v="music/rock"/>
    <n v="1.07"/>
    <n v="99.534883720930239"/>
    <x v="4"/>
    <s v="rock"/>
    <x v="815"/>
    <d v="2014-11-01T17: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1: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3: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2:01:00"/>
  </r>
  <r>
    <n v="819"/>
    <s v="Winter Tour"/>
    <s v="We are touring the Southeast in support of our new EP"/>
    <n v="400"/>
    <n v="435"/>
    <x v="0"/>
    <s v="US"/>
    <s v="USD"/>
    <n v="1387601040"/>
    <n v="1386806254"/>
    <b v="0"/>
    <n v="14"/>
    <b v="1"/>
    <s v="music/rock"/>
    <n v="1.0874999999999999"/>
    <n v="31.071428571428573"/>
    <x v="4"/>
    <s v="rock"/>
    <x v="819"/>
    <d v="2013-12-20T23: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0: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3T23: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7: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17: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1: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2: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18: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4: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1: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4: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6: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0: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3:13:00"/>
  </r>
  <r>
    <n v="833"/>
    <s v="Ragman Rolls"/>
    <s v="This is an American rock album."/>
    <n v="6000"/>
    <n v="6100"/>
    <x v="0"/>
    <s v="US"/>
    <s v="USD"/>
    <n v="1397941475"/>
    <n v="1395349475"/>
    <b v="0"/>
    <n v="41"/>
    <b v="1"/>
    <s v="music/rock"/>
    <n v="1.0166666666666666"/>
    <n v="148.78048780487805"/>
    <x v="4"/>
    <s v="rock"/>
    <x v="833"/>
    <d v="2014-04-19T16: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6-30T22: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22:00:00"/>
  </r>
  <r>
    <n v="836"/>
    <s v="DESMADRE Full Album + Press Kit"/>
    <s v="An album you can bring home to mom."/>
    <n v="5000"/>
    <n v="5046.5200000000004"/>
    <x v="0"/>
    <s v="US"/>
    <s v="USD"/>
    <n v="1381108918"/>
    <n v="1378516918"/>
    <b v="0"/>
    <n v="46"/>
    <b v="1"/>
    <s v="music/rock"/>
    <n v="1.009304"/>
    <n v="109.70695652173914"/>
    <x v="4"/>
    <s v="rock"/>
    <x v="836"/>
    <d v="2013-10-06T20: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8: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6: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3: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0: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6: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3T22: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3: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0-31T23: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22: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9:00:00"/>
  </r>
  <r>
    <n v="847"/>
    <s v="CENTROPYMUSIC"/>
    <s v="MUSIC WITH MEANING!  MUSIC THAT MATTERS!!!"/>
    <n v="10"/>
    <n v="10"/>
    <x v="0"/>
    <s v="US"/>
    <s v="USD"/>
    <n v="1436555376"/>
    <n v="1433963376"/>
    <b v="0"/>
    <n v="1"/>
    <b v="1"/>
    <s v="music/metal"/>
    <n v="1"/>
    <n v="10"/>
    <x v="4"/>
    <s v="metal"/>
    <x v="847"/>
    <d v="2015-07-10T14: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4: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5T21: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4T23: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4: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16: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4: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0: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22: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4:00:00"/>
  </r>
  <r>
    <n v="857"/>
    <s v="A Reason To Breathe - DEBUT ALBUM"/>
    <s v="Modern Post-Hardcore/Electro music (Hardstyle, EDM, Trap, Dubstep, Dembow, House)."/>
    <n v="1200"/>
    <n v="1200"/>
    <x v="0"/>
    <s v="ES"/>
    <s v="EUR"/>
    <n v="1448463431"/>
    <n v="1444831031"/>
    <b v="0"/>
    <n v="24"/>
    <b v="1"/>
    <s v="music/metal"/>
    <n v="1"/>
    <n v="50"/>
    <x v="4"/>
    <s v="metal"/>
    <x v="857"/>
    <d v="2015-11-25T09: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17: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19:00:00"/>
  </r>
  <r>
    <n v="860"/>
    <s v="Jazz arrangements of Mozart Horn Concertos #3 &amp; #4"/>
    <s v="â€œThe Odd Couple Quintetâ€ is aptly named, since the Horn and Bassoon are truly an â€˜odd coupleâ€™ to front a jazz group."/>
    <n v="14000"/>
    <n v="2540"/>
    <x v="0"/>
    <s v="US"/>
    <s v="USD"/>
    <n v="1385123713"/>
    <n v="1382528113"/>
    <b v="0"/>
    <n v="48"/>
    <b v="0"/>
    <s v="music/jazz"/>
    <n v="0.18142857142857144"/>
    <n v="52.916666666666664"/>
    <x v="4"/>
    <s v="jazz"/>
    <x v="860"/>
    <d v="2013-11-22T07:35:13"/>
  </r>
  <r>
    <n v="861"/>
    <s v="&quot;In My Own EYE &quot; a cabaret not to be missed"/>
    <s v="&quot;In My Own Eye&quot; a cabaret not to be missed  Building a Business Preserving the Art of Cabaret Theatre 4 the Next Generation"/>
    <n v="4500"/>
    <n v="101"/>
    <x v="0"/>
    <s v="US"/>
    <s v="USD"/>
    <n v="1474067404"/>
    <n v="1471475404"/>
    <b v="0"/>
    <n v="2"/>
    <b v="0"/>
    <s v="music/jazz"/>
    <n v="2.2444444444444444E-2"/>
    <n v="50.5"/>
    <x v="4"/>
    <s v="jazz"/>
    <x v="861"/>
    <d v="2016-09-16T18:10:04"/>
  </r>
  <r>
    <n v="862"/>
    <s v="The London Jazz Machine  - Jazz greats musical project"/>
    <s v="I want to work with the great John Goodsall and Percy Jones from Brand X to create the ultimate new jazz album."/>
    <n v="50000"/>
    <n v="170"/>
    <x v="0"/>
    <s v="GB"/>
    <s v="GBP"/>
    <n v="1384179548"/>
    <n v="1381583948"/>
    <b v="0"/>
    <n v="4"/>
    <b v="0"/>
    <s v="music/jazz"/>
    <n v="3.3999999999999998E-3"/>
    <n v="42.5"/>
    <x v="4"/>
    <s v="jazz"/>
    <x v="862"/>
    <d v="2013-11-11T09:19:08"/>
  </r>
  <r>
    <n v="863"/>
    <s v="Help Fund Jason's Debut Jazz CD &quot;Exodus&quot;"/>
    <s v="I'm making the move from a side man in local groups to the leader with this debut jazz CD project."/>
    <n v="2000"/>
    <n v="90"/>
    <x v="0"/>
    <s v="US"/>
    <s v="USD"/>
    <n v="1329014966"/>
    <n v="1326422966"/>
    <b v="0"/>
    <n v="5"/>
    <b v="0"/>
    <s v="music/jazz"/>
    <n v="4.4999999999999998E-2"/>
    <n v="18"/>
    <x v="4"/>
    <s v="jazz"/>
    <x v="863"/>
    <d v="2012-02-11T21:49:26"/>
  </r>
  <r>
    <n v="864"/>
    <s v="Help fund an album of LDS songs arranged for jazz piano trio"/>
    <s v="Help to make an album that will stand out in the pantheon of LDS music, an album of the highest musical and artistic standards."/>
    <n v="6500"/>
    <n v="2700"/>
    <x v="0"/>
    <s v="US"/>
    <s v="USD"/>
    <n v="1381917540"/>
    <n v="1379990038"/>
    <b v="0"/>
    <n v="79"/>
    <b v="0"/>
    <s v="music/jazz"/>
    <n v="0.41538461538461541"/>
    <n v="34.177215189873415"/>
    <x v="4"/>
    <s v="jazz"/>
    <x v="864"/>
    <d v="2013-10-16T04:59:00"/>
  </r>
  <r>
    <n v="865"/>
    <s v="&quot;Cigarettes and Sunflowers&quot; first album by &quot;Memphis Lady&quot;"/>
    <s v="My name is Lindsay Main, and My artist name is &quot;Memphis Lady&quot;. Im looking to make my first cd, will all my own original songs on it."/>
    <n v="2200"/>
    <n v="45"/>
    <x v="0"/>
    <s v="US"/>
    <s v="USD"/>
    <n v="1358361197"/>
    <n v="1353177197"/>
    <b v="0"/>
    <n v="2"/>
    <b v="0"/>
    <s v="music/jazz"/>
    <n v="2.0454545454545454E-2"/>
    <n v="22.5"/>
    <x v="4"/>
    <s v="jazz"/>
    <x v="865"/>
    <d v="2013-01-16T13:33:17"/>
  </r>
  <r>
    <n v="866"/>
    <s v="California Dreamin' Tour 2015"/>
    <s v="Drivetime heads to Cali for summer tour supported by @Smoothjazz.com &amp; @JJZPhilly  #Spaghettini #The Roxy"/>
    <n v="3500"/>
    <n v="640"/>
    <x v="0"/>
    <s v="US"/>
    <s v="USD"/>
    <n v="1425136200"/>
    <n v="1421853518"/>
    <b v="0"/>
    <n v="11"/>
    <b v="0"/>
    <s v="music/jazz"/>
    <n v="0.18285714285714286"/>
    <n v="58.18181818181818"/>
    <x v="4"/>
    <s v="jazz"/>
    <x v="866"/>
    <d v="2015-02-28T10:10:00"/>
  </r>
  <r>
    <n v="867"/>
    <s v="Miche Fambro - &quot;Forever Friday&quot; Jazz CD"/>
    <s v="MichÃ© Fambro records the long-awaited Jazz Crooner album.  Favorite standards, and soon-to-be classic originals in one memorable album."/>
    <n v="5000"/>
    <n v="1201"/>
    <x v="0"/>
    <s v="US"/>
    <s v="USD"/>
    <n v="1259643540"/>
    <n v="1254450706"/>
    <b v="0"/>
    <n v="11"/>
    <b v="0"/>
    <s v="music/jazz"/>
    <n v="0.2402"/>
    <n v="109.18181818181819"/>
    <x v="4"/>
    <s v="jazz"/>
    <x v="867"/>
    <d v="2009-11-30T23:59:00"/>
  </r>
  <r>
    <n v="868"/>
    <s v="TERESA ANN LAMIRAND'S DEBUT ALBUM &quot;MY LIFE UNFOLDING&quot;&quot;"/>
    <s v="I AM A SINGER/SONGWRITER RECORDING MY DEBUT ALBUM OF ORIGINAL MATERIAL TITLED &quot;MY LIFE UNFOLDING&quot;.....MUSIC IS SO MUCH A PART OF ME!"/>
    <n v="45000"/>
    <n v="50"/>
    <x v="0"/>
    <s v="US"/>
    <s v="USD"/>
    <n v="1389055198"/>
    <n v="1386463198"/>
    <b v="0"/>
    <n v="1"/>
    <b v="0"/>
    <s v="music/jazz"/>
    <n v="1.1111111111111111E-3"/>
    <n v="50"/>
    <x v="4"/>
    <s v="jazz"/>
    <x v="868"/>
    <d v="2014-01-06T19:39:58"/>
  </r>
  <r>
    <n v="869"/>
    <s v="Live DVD Concert by Twice As Good"/>
    <s v="The band Twice As Good wants to create and distribute a DVD of their live concert performance. This amazing band needs to be seen!"/>
    <n v="8800"/>
    <n v="1040"/>
    <x v="0"/>
    <s v="US"/>
    <s v="USD"/>
    <n v="1365448657"/>
    <n v="1362860257"/>
    <b v="0"/>
    <n v="3"/>
    <b v="0"/>
    <s v="music/jazz"/>
    <n v="0.11818181818181818"/>
    <n v="346.66666666666669"/>
    <x v="4"/>
    <s v="jazz"/>
    <x v="869"/>
    <d v="2013-04-08T14:17:37"/>
  </r>
  <r>
    <n v="870"/>
    <s v="The NELSON RIDDLE SONGBOOK - Nelson Riddle Tribute Orchestra"/>
    <s v="The Orchestra and it's boy/girl singers perform a plethora of hit songs arranged by Nelson Riddle, for the world's greatest singers."/>
    <n v="20000"/>
    <n v="62"/>
    <x v="0"/>
    <s v="GB"/>
    <s v="GBP"/>
    <n v="1377995523"/>
    <n v="1375403523"/>
    <b v="0"/>
    <n v="5"/>
    <b v="0"/>
    <s v="music/jazz"/>
    <n v="3.0999999999999999E-3"/>
    <n v="12.4"/>
    <x v="4"/>
    <s v="jazz"/>
    <x v="870"/>
    <d v="2013-08-31T19:32:03"/>
  </r>
  <r>
    <n v="871"/>
    <s v="fo/mo/deep heads back into the studio to record their 3rd CD"/>
    <s v="fo/mo/deep heads back into the studio in January 2014 to record their 3rd CD. Seeking to continue experimenting with all things groove:"/>
    <n v="6000"/>
    <n v="325"/>
    <x v="0"/>
    <s v="US"/>
    <s v="USD"/>
    <n v="1385735295"/>
    <n v="1383139695"/>
    <b v="0"/>
    <n v="12"/>
    <b v="0"/>
    <s v="music/jazz"/>
    <n v="5.4166666666666669E-2"/>
    <n v="27.083333333333332"/>
    <x v="4"/>
    <s v="jazz"/>
    <x v="871"/>
    <d v="2013-11-29T09:28:15"/>
  </r>
  <r>
    <n v="872"/>
    <s v="Songs of Africa Ensemble Goodwill Africa Tour"/>
    <s v="The Songs of Africa Ensemble embarks on their first Goodwill Africa Tour, to taste African music &amp; culture firsthand."/>
    <n v="8000"/>
    <n v="65"/>
    <x v="0"/>
    <s v="US"/>
    <s v="USD"/>
    <n v="1299786527"/>
    <n v="1295898527"/>
    <b v="0"/>
    <n v="2"/>
    <b v="0"/>
    <s v="music/jazz"/>
    <n v="8.1250000000000003E-3"/>
    <n v="32.5"/>
    <x v="4"/>
    <s v="jazz"/>
    <x v="872"/>
    <d v="2011-03-10T14:48:47"/>
  </r>
  <r>
    <n v="873"/>
    <s v="The Dreamer-An Original Jazz CD"/>
    <s v="Fall in love with &quot;The Dreamer&quot;, new original music from trumpeter Freddie Dunn!"/>
    <n v="3500"/>
    <n v="45"/>
    <x v="0"/>
    <s v="US"/>
    <s v="USD"/>
    <n v="1352610040"/>
    <n v="1349150440"/>
    <b v="0"/>
    <n v="5"/>
    <b v="0"/>
    <s v="music/jazz"/>
    <n v="1.2857142857142857E-2"/>
    <n v="9"/>
    <x v="4"/>
    <s v="jazz"/>
    <x v="873"/>
    <d v="2012-11-11T00:00:40"/>
  </r>
  <r>
    <n v="874"/>
    <s v="New Jerry Tachoir Group Recording"/>
    <s v="Tachoir music has been described as &quot;Highly original compositions with dazzling improvisations by virtuoso musicians&quot; - The Times"/>
    <n v="3000"/>
    <n v="730"/>
    <x v="0"/>
    <s v="US"/>
    <s v="USD"/>
    <n v="1367676034"/>
    <n v="1365084034"/>
    <b v="0"/>
    <n v="21"/>
    <b v="0"/>
    <s v="music/jazz"/>
    <n v="0.24333333333333335"/>
    <n v="34.761904761904759"/>
    <x v="4"/>
    <s v="jazz"/>
    <x v="874"/>
    <d v="2013-05-04T09:00:34"/>
  </r>
  <r>
    <n v="875"/>
    <s v="Italian Jazz Days 2015, an annual NYS jazzseries since 2009."/>
    <s v="IJD coincides with the Columbus Day. The musicians are Italian-American and they'll showcase music from the Italian American songbook."/>
    <n v="5000"/>
    <n v="0"/>
    <x v="0"/>
    <s v="US"/>
    <s v="USD"/>
    <n v="1442856131"/>
    <n v="1441128131"/>
    <b v="0"/>
    <n v="0"/>
    <b v="0"/>
    <s v="music/jazz"/>
    <n v="0"/>
    <s v=""/>
    <x v="4"/>
    <s v="jazz"/>
    <x v="875"/>
    <d v="2015-09-21T12:22:11"/>
  </r>
  <r>
    <n v="876"/>
    <s v="Sound Of Dobells"/>
    <s v="What was the greatest record shop ever?  DOBELLS!"/>
    <n v="3152"/>
    <n v="1286"/>
    <x v="0"/>
    <s v="GB"/>
    <s v="GBP"/>
    <n v="1359978927"/>
    <n v="1357127727"/>
    <b v="0"/>
    <n v="45"/>
    <b v="0"/>
    <s v="music/jazz"/>
    <n v="0.40799492385786801"/>
    <n v="28.577777777777779"/>
    <x v="4"/>
    <s v="jazz"/>
    <x v="876"/>
    <d v="2013-02-04T06:55:27"/>
  </r>
  <r>
    <n v="877"/>
    <s v="A Saxidentals Music Video!!!"/>
    <s v="The Saxidentals are a Laie, HI based saxophone quartet. We have been playing gigs all around Laie and would love to make a music video!"/>
    <n v="2000"/>
    <n v="1351"/>
    <x v="0"/>
    <s v="US"/>
    <s v="USD"/>
    <n v="1387479360"/>
    <n v="1384887360"/>
    <b v="0"/>
    <n v="29"/>
    <b v="0"/>
    <s v="music/jazz"/>
    <n v="0.67549999999999999"/>
    <n v="46.586206896551722"/>
    <x v="4"/>
    <s v="jazz"/>
    <x v="877"/>
    <d v="2013-12-19T13:56:00"/>
  </r>
  <r>
    <n v="878"/>
    <s v="Justin Cron's Sax Debut Album"/>
    <s v="Join in and help me make my first jazz album. I would really like to make a Christmas album and a smooth jazz CD. Want a FREE CD?"/>
    <n v="5000"/>
    <n v="65"/>
    <x v="0"/>
    <s v="US"/>
    <s v="USD"/>
    <n v="1293082524"/>
    <n v="1290490524"/>
    <b v="0"/>
    <n v="2"/>
    <b v="0"/>
    <s v="music/jazz"/>
    <n v="1.2999999999999999E-2"/>
    <n v="32.5"/>
    <x v="4"/>
    <s v="jazz"/>
    <x v="878"/>
    <d v="2010-12-23T00:35:24"/>
  </r>
  <r>
    <n v="879"/>
    <s v="Bring jazz legend Peter BrÃ¶tzmann to Minneapolis"/>
    <s v="It'll be THE event of the year for the musically adventurous types. Don't miss this chance to bring Peter BrÃ¶tzmann to our fair city!"/>
    <n v="2100"/>
    <n v="644"/>
    <x v="0"/>
    <s v="US"/>
    <s v="USD"/>
    <n v="1338321305"/>
    <n v="1336506905"/>
    <b v="0"/>
    <n v="30"/>
    <b v="0"/>
    <s v="music/jazz"/>
    <n v="0.30666666666666664"/>
    <n v="21.466666666666665"/>
    <x v="4"/>
    <s v="jazz"/>
    <x v="879"/>
    <d v="2012-05-29T14:55:05"/>
  </r>
  <r>
    <n v="880"/>
    <s v="Lifelike Figures Vinyl Pressing!"/>
    <s v="A record representing an era in East Bay local music that sustained art &amp; community that deserves to be preserved on 180 gram vinyl."/>
    <n v="3780"/>
    <n v="113"/>
    <x v="0"/>
    <s v="US"/>
    <s v="USD"/>
    <n v="1351582938"/>
    <n v="1348731738"/>
    <b v="0"/>
    <n v="8"/>
    <b v="0"/>
    <s v="music/indie rock"/>
    <n v="2.9894179894179893E-2"/>
    <n v="14.125"/>
    <x v="4"/>
    <s v="indie rock"/>
    <x v="880"/>
    <d v="2012-10-30T02:42:18"/>
  </r>
  <r>
    <n v="881"/>
    <s v="Funding the new album by Chris Reed and the Anime Raiders"/>
    <s v="To raise funds to finish the latest album by Chris Reed and the Anime Raiders, called &quot;Deep City Diving&quot;"/>
    <n v="3750"/>
    <n v="30"/>
    <x v="0"/>
    <s v="US"/>
    <s v="USD"/>
    <n v="1326520886"/>
    <n v="1322632886"/>
    <b v="0"/>
    <n v="1"/>
    <b v="0"/>
    <s v="music/indie rock"/>
    <n v="8.0000000000000002E-3"/>
    <n v="30"/>
    <x v="4"/>
    <s v="indie rock"/>
    <x v="881"/>
    <d v="2012-01-14T01:01:26"/>
  </r>
  <r>
    <n v="882"/>
    <s v="The Scotty Karate Vinyl Round-Up (Scotch Bonnet)"/>
    <s v="This Full length Album Needs the real living record life. It took us 4 hard years, countless deaths and several studios but we won."/>
    <n v="1500"/>
    <n v="302"/>
    <x v="0"/>
    <s v="US"/>
    <s v="USD"/>
    <n v="1315341550"/>
    <n v="1312490350"/>
    <b v="0"/>
    <n v="14"/>
    <b v="0"/>
    <s v="music/indie rock"/>
    <n v="0.20133333333333334"/>
    <n v="21.571428571428573"/>
    <x v="4"/>
    <s v="indie rock"/>
    <x v="882"/>
    <d v="2011-09-06T15:39:10"/>
  </r>
  <r>
    <n v="883"/>
    <s v="Dana Lawrence Music NEW EP"/>
    <s v="Seeking supporters to help me break the 15 year streak since my last record.  Dana Lawrence Music is ready to go back into the studio!"/>
    <n v="5000"/>
    <n v="2001"/>
    <x v="0"/>
    <s v="US"/>
    <s v="USD"/>
    <n v="1456957635"/>
    <n v="1451773635"/>
    <b v="0"/>
    <n v="24"/>
    <b v="0"/>
    <s v="music/indie rock"/>
    <n v="0.4002"/>
    <n v="83.375"/>
    <x v="4"/>
    <s v="indie rock"/>
    <x v="883"/>
    <d v="2016-03-02T17:27:15"/>
  </r>
  <r>
    <n v="884"/>
    <s v="Angwish &quot;I Wanna Be Your Monkey&quot; Music Video"/>
    <s v="We need to hire an animal trainer to have a chimpanzee actor perform in our music video with us!"/>
    <n v="2000"/>
    <n v="20"/>
    <x v="0"/>
    <s v="US"/>
    <s v="USD"/>
    <n v="1336789860"/>
    <n v="1331666146"/>
    <b v="0"/>
    <n v="2"/>
    <b v="0"/>
    <s v="music/indie rock"/>
    <n v="0.01"/>
    <n v="10"/>
    <x v="4"/>
    <s v="indie rock"/>
    <x v="884"/>
    <d v="2012-05-11T21:31:00"/>
  </r>
  <r>
    <n v="885"/>
    <s v="Origin - Cobrette Bardole's Sophomore Album!"/>
    <s v="Cobrette Bardole's widely anticipated sophomore release is ready for tracking and he needs your help to make it a reality!"/>
    <n v="1000"/>
    <n v="750"/>
    <x v="0"/>
    <s v="US"/>
    <s v="USD"/>
    <n v="1483137311"/>
    <n v="1481322911"/>
    <b v="0"/>
    <n v="21"/>
    <b v="0"/>
    <s v="music/indie rock"/>
    <n v="0.75"/>
    <n v="35.714285714285715"/>
    <x v="4"/>
    <s v="indie rock"/>
    <x v="885"/>
    <d v="2016-12-30T17:35:11"/>
  </r>
  <r>
    <n v="886"/>
    <s v="Sap Laughter : Merch Fundraiser!"/>
    <s v="The time has finally come... Sap Laughter is in the process of updating our merchandise setup, and we need your help making it happen!"/>
    <n v="500"/>
    <n v="205"/>
    <x v="0"/>
    <s v="US"/>
    <s v="USD"/>
    <n v="1473972813"/>
    <n v="1471812813"/>
    <b v="0"/>
    <n v="7"/>
    <b v="0"/>
    <s v="music/indie rock"/>
    <n v="0.41"/>
    <n v="29.285714285714285"/>
    <x v="4"/>
    <s v="indie rock"/>
    <x v="886"/>
    <d v="2016-09-15T15:53:33"/>
  </r>
  <r>
    <n v="887"/>
    <s v="Mortimer Nova new album title Terrible The Fish Has Drowned!"/>
    <s v="Mortimer Nova is attempting to raise enough money to record their new album, Terrible the Fish has Drowned, to release it to the public"/>
    <n v="1000"/>
    <n v="0"/>
    <x v="0"/>
    <s v="US"/>
    <s v="USD"/>
    <n v="1338159655"/>
    <n v="1335567655"/>
    <b v="0"/>
    <n v="0"/>
    <b v="0"/>
    <s v="music/indie rock"/>
    <n v="0"/>
    <s v=""/>
    <x v="4"/>
    <s v="indie rock"/>
    <x v="887"/>
    <d v="2012-05-27T18:00:55"/>
  </r>
  <r>
    <n v="888"/>
    <s v="Ginger Binge's first album"/>
    <s v="Support Ginger Binge sounds. We're an independent 'cosmic Americana' band. We love to play music for you. We are grateful for your help"/>
    <n v="1000"/>
    <n v="72"/>
    <x v="0"/>
    <s v="US"/>
    <s v="USD"/>
    <n v="1314856800"/>
    <n v="1311789885"/>
    <b v="0"/>
    <n v="4"/>
    <b v="0"/>
    <s v="music/indie rock"/>
    <n v="7.1999999999999995E-2"/>
    <n v="18"/>
    <x v="4"/>
    <s v="indie rock"/>
    <x v="888"/>
    <d v="2011-09-01T01:00:00"/>
  </r>
  <r>
    <n v="889"/>
    <s v="Ryan Harner's Full Length Album - The Wonder of the Sea"/>
    <s v="I have finally decided to follow my dream. I want to be a professional musician. This is the project that with get me there."/>
    <n v="25000"/>
    <n v="2360.3200000000002"/>
    <x v="0"/>
    <s v="US"/>
    <s v="USD"/>
    <n v="1412534943"/>
    <n v="1409942943"/>
    <b v="0"/>
    <n v="32"/>
    <b v="0"/>
    <s v="music/indie rock"/>
    <n v="9.4412800000000005E-2"/>
    <n v="73.760000000000005"/>
    <x v="4"/>
    <s v="indie rock"/>
    <x v="889"/>
    <d v="2014-10-05T13:49:03"/>
  </r>
  <r>
    <n v="890"/>
    <s v="Help fund Richard Sosa's &quot;FolkameriqueÃ±o&quot; CD"/>
    <s v="I'm producing an original gospel-folk, &quot;AmeriqueÃ±o&quot; collection of hymns and songs, so organic you could grow tomatoes with them."/>
    <n v="3000"/>
    <n v="125"/>
    <x v="0"/>
    <s v="US"/>
    <s v="USD"/>
    <n v="1385055979"/>
    <n v="1382460379"/>
    <b v="0"/>
    <n v="4"/>
    <b v="0"/>
    <s v="music/indie rock"/>
    <n v="4.1666666666666664E-2"/>
    <n v="31.25"/>
    <x v="4"/>
    <s v="indie rock"/>
    <x v="890"/>
    <d v="2013-11-21T12:46:19"/>
  </r>
  <r>
    <n v="891"/>
    <s v="Den-Mate: New EP and Tour"/>
    <s v="Along with a new EP production and release, it's time to bring Den-Mate, LIVE, to a location near you - East Coast and Beyond!"/>
    <n v="8000"/>
    <n v="260"/>
    <x v="0"/>
    <s v="US"/>
    <s v="USD"/>
    <n v="1408581930"/>
    <n v="1405989930"/>
    <b v="0"/>
    <n v="9"/>
    <b v="0"/>
    <s v="music/indie rock"/>
    <n v="3.2500000000000001E-2"/>
    <n v="28.888888888888889"/>
    <x v="4"/>
    <s v="indie rock"/>
    <x v="891"/>
    <d v="2014-08-20T19:45:30"/>
  </r>
  <r>
    <n v="892"/>
    <s v="ADCA's debut CD will bring the joys of great chamber music to you!  "/>
    <s v="ADCA would like to complete the production of its debut CD, in order to bring the joys of chamber music to its fans, new and old."/>
    <n v="6000"/>
    <n v="2445"/>
    <x v="0"/>
    <s v="US"/>
    <s v="USD"/>
    <n v="1280635200"/>
    <n v="1273121283"/>
    <b v="0"/>
    <n v="17"/>
    <b v="0"/>
    <s v="music/indie rock"/>
    <n v="0.40749999999999997"/>
    <n v="143.8235294117647"/>
    <x v="4"/>
    <s v="indie rock"/>
    <x v="892"/>
    <d v="2010-07-31T23:00:00"/>
  </r>
  <r>
    <n v="893"/>
    <s v="The Big Band Theory Music Festival"/>
    <s v="The Philly music scene is full of amazing talent. This annual music festival is to celebrate those gems within that scene!"/>
    <n v="2000"/>
    <n v="200"/>
    <x v="0"/>
    <s v="US"/>
    <s v="USD"/>
    <n v="1427920363"/>
    <n v="1425331963"/>
    <b v="0"/>
    <n v="5"/>
    <b v="0"/>
    <s v="music/indie rock"/>
    <n v="0.1"/>
    <n v="40"/>
    <x v="4"/>
    <s v="indie rock"/>
    <x v="893"/>
    <d v="2015-04-01T15:32:43"/>
  </r>
  <r>
    <n v="894"/>
    <s v="Saint Sebastian's Debut Album &amp; Short Film"/>
    <s v="Help Saint Sebastian finish their debut album, Melancholy Breakdown, accompanied by a short documentary film about fibromyalgia."/>
    <n v="20000"/>
    <n v="7834"/>
    <x v="0"/>
    <s v="US"/>
    <s v="USD"/>
    <n v="1465169610"/>
    <n v="1462577610"/>
    <b v="0"/>
    <n v="53"/>
    <b v="0"/>
    <s v="music/indie rock"/>
    <n v="0.39169999999999999"/>
    <n v="147.81132075471697"/>
    <x v="4"/>
    <s v="indie rock"/>
    <x v="894"/>
    <d v="2016-06-05T18:33:30"/>
  </r>
  <r>
    <n v="895"/>
    <s v="ruKus - the Net-a-thon: Fueling independence in music and art!"/>
    <s v="ruKus radio is an independent internet radio station focused solely on the independent artist and has been Mainstream-free since 2007! "/>
    <n v="8000"/>
    <n v="195"/>
    <x v="0"/>
    <s v="US"/>
    <s v="USD"/>
    <n v="1287975829"/>
    <n v="1284087829"/>
    <b v="0"/>
    <n v="7"/>
    <b v="0"/>
    <s v="music/indie rock"/>
    <n v="2.4375000000000001E-2"/>
    <n v="27.857142857142858"/>
    <x v="4"/>
    <s v="indie rock"/>
    <x v="895"/>
    <d v="2010-10-24T22:03:49"/>
  </r>
  <r>
    <n v="896"/>
    <s v="Hardsoul Poets New Album!"/>
    <s v="The people have spoken...the stars have aligned...Hardsoul Poets are making a new record and we want our fans on the front lines."/>
    <n v="8000"/>
    <n v="3200"/>
    <x v="0"/>
    <s v="US"/>
    <s v="USD"/>
    <n v="1440734400"/>
    <n v="1438549026"/>
    <b v="0"/>
    <n v="72"/>
    <b v="0"/>
    <s v="music/indie rock"/>
    <n v="0.4"/>
    <n v="44.444444444444443"/>
    <x v="4"/>
    <s v="indie rock"/>
    <x v="896"/>
    <d v="2015-08-27T23:00:00"/>
  </r>
  <r>
    <n v="897"/>
    <s v="Park XXVII Album Release"/>
    <s v="Park XXVII is putting together an album of up and coming Georgia bands. We need money to fund the recording/production costs of this cd"/>
    <n v="3000"/>
    <n v="0"/>
    <x v="0"/>
    <s v="US"/>
    <s v="USD"/>
    <n v="1354123908"/>
    <n v="1351528308"/>
    <b v="0"/>
    <n v="0"/>
    <b v="0"/>
    <s v="music/indie rock"/>
    <n v="0"/>
    <s v=""/>
    <x v="4"/>
    <s v="indie rock"/>
    <x v="897"/>
    <d v="2012-11-28T12:31:48"/>
  </r>
  <r>
    <n v="898"/>
    <s v="Foundations: 12 Songs in 2012"/>
    <s v="For each month in 2012, Sonnet will be releasing a Jesus-celebrating, grave-shattering, ear-tickling, mind-provoking song!"/>
    <n v="2500"/>
    <n v="70"/>
    <x v="0"/>
    <s v="US"/>
    <s v="USD"/>
    <n v="1326651110"/>
    <n v="1322763110"/>
    <b v="0"/>
    <n v="2"/>
    <b v="0"/>
    <s v="music/indie rock"/>
    <n v="2.8000000000000001E-2"/>
    <n v="35"/>
    <x v="4"/>
    <s v="indie rock"/>
    <x v="898"/>
    <d v="2012-01-15T13:11:50"/>
  </r>
  <r>
    <n v="899"/>
    <s v="Lets get 48/14 pressed!!!"/>
    <s v="Lets get 48/14 pressed and in your cd players,ipods,blogs, and facebook status'. Lets get it everywhere!"/>
    <n v="750"/>
    <n v="280"/>
    <x v="0"/>
    <s v="US"/>
    <s v="USD"/>
    <n v="1306549362"/>
    <n v="1302661362"/>
    <b v="0"/>
    <n v="8"/>
    <b v="0"/>
    <s v="music/indie rock"/>
    <n v="0.37333333333333335"/>
    <n v="35"/>
    <x v="4"/>
    <s v="indie rock"/>
    <x v="899"/>
    <d v="2011-05-27T21:22:42"/>
  </r>
  <r>
    <n v="900"/>
    <s v="Project Revive: Protecting the Creative Impulse"/>
    <s v="With Project Revive, I aim to protect and nurture the creative impulse through music."/>
    <n v="5000"/>
    <n v="21"/>
    <x v="0"/>
    <s v="US"/>
    <s v="USD"/>
    <n v="1459365802"/>
    <n v="1456777402"/>
    <b v="0"/>
    <n v="2"/>
    <b v="0"/>
    <s v="music/jazz"/>
    <n v="4.1999999999999997E-3"/>
    <n v="10.5"/>
    <x v="4"/>
    <s v="jazz"/>
    <x v="900"/>
    <d v="2016-03-30T14:23:22"/>
  </r>
  <r>
    <n v="901"/>
    <s v="Modern Jazz / Soul &quot;All Star&quot; CD Recording Project"/>
    <s v="Getting together a bunch of &quot;friends and family&quot; great  players to record my sophomore album.  Original &quot;smooth jazz&quot; and &quot;modern jazz&quot; performances ."/>
    <n v="6500"/>
    <n v="0"/>
    <x v="0"/>
    <s v="US"/>
    <s v="USD"/>
    <n v="1276024260"/>
    <n v="1272050914"/>
    <b v="0"/>
    <n v="0"/>
    <b v="0"/>
    <s v="music/jazz"/>
    <n v="0"/>
    <s v=""/>
    <x v="4"/>
    <s v="jazz"/>
    <x v="901"/>
    <d v="2010-06-08T14:11:00"/>
  </r>
  <r>
    <n v="902"/>
    <s v="MISTER BROWN"/>
    <s v="I'VE STARTED A BRAND NEW ALBUM THAT WILL FEATURE ACID JAZZ, FUNK, ROCK, AND DANCE WITH THE PROMISE OF TOURING NEXT YEAR IN THE USA"/>
    <n v="30000"/>
    <n v="90"/>
    <x v="0"/>
    <s v="US"/>
    <s v="USD"/>
    <n v="1409412600"/>
    <n v="1404947422"/>
    <b v="0"/>
    <n v="3"/>
    <b v="0"/>
    <s v="music/jazz"/>
    <n v="3.0000000000000001E-3"/>
    <n v="30"/>
    <x v="4"/>
    <s v="jazz"/>
    <x v="902"/>
    <d v="2014-08-30T10:30:00"/>
  </r>
  <r>
    <n v="903"/>
    <s v="U City Jazz Festival, St. Louis, MO"/>
    <s v="The U City Jazz Festival is offered for free to the community and features the best jazz talent from the midwest."/>
    <n v="5000"/>
    <n v="160"/>
    <x v="0"/>
    <s v="US"/>
    <s v="USD"/>
    <n v="1348367100"/>
    <n v="1346180780"/>
    <b v="0"/>
    <n v="4"/>
    <b v="0"/>
    <s v="music/jazz"/>
    <n v="3.2000000000000001E-2"/>
    <n v="40"/>
    <x v="4"/>
    <s v="jazz"/>
    <x v="903"/>
    <d v="2012-09-22T21:25:00"/>
  </r>
  <r>
    <n v="904"/>
    <s v="The Woodlands Jazz Fest"/>
    <s v="Support the preservation of Jazz and help us become a national Jazz Festival with the best music, food, and fun for all ages!"/>
    <n v="50000"/>
    <n v="151"/>
    <x v="0"/>
    <s v="US"/>
    <s v="USD"/>
    <n v="1451786137"/>
    <n v="1449194137"/>
    <b v="0"/>
    <n v="3"/>
    <b v="0"/>
    <s v="music/jazz"/>
    <n v="3.0200000000000001E-3"/>
    <n v="50.333333333333336"/>
    <x v="4"/>
    <s v="jazz"/>
    <x v="904"/>
    <d v="2016-01-02T20:55:37"/>
  </r>
  <r>
    <n v="905"/>
    <s v="Jazz For Everyone!"/>
    <s v="Working hard to get into the studio to record, produce, and edit my break out CD. I hope to realize my vision!"/>
    <n v="6500"/>
    <n v="196"/>
    <x v="0"/>
    <s v="US"/>
    <s v="USD"/>
    <n v="1295847926"/>
    <n v="1290663926"/>
    <b v="0"/>
    <n v="6"/>
    <b v="0"/>
    <s v="music/jazz"/>
    <n v="3.0153846153846153E-2"/>
    <n v="32.666666666666664"/>
    <x v="4"/>
    <s v="jazz"/>
    <x v="905"/>
    <d v="2011-01-24T00:45:26"/>
  </r>
  <r>
    <n v="906"/>
    <s v="24th Music Presents Channeling Motown (Live)"/>
    <s v="The DMV's most respected saxophonist pay tribute to Motown."/>
    <n v="15000"/>
    <n v="0"/>
    <x v="0"/>
    <s v="US"/>
    <s v="USD"/>
    <n v="1394681590"/>
    <n v="1392093190"/>
    <b v="0"/>
    <n v="0"/>
    <b v="0"/>
    <s v="music/jazz"/>
    <n v="0"/>
    <s v=""/>
    <x v="4"/>
    <s v="jazz"/>
    <x v="906"/>
    <d v="2014-03-12T22:33:10"/>
  </r>
  <r>
    <n v="907"/>
    <s v="Greg Chambers Saxophone CD"/>
    <s v="Greg Chambers' self-titled CD needs support for post production, replication, and promotion."/>
    <n v="2900"/>
    <n v="0"/>
    <x v="0"/>
    <s v="US"/>
    <s v="USD"/>
    <n v="1315715823"/>
    <n v="1313123823"/>
    <b v="0"/>
    <n v="0"/>
    <b v="0"/>
    <s v="music/jazz"/>
    <n v="0"/>
    <s v=""/>
    <x v="4"/>
    <s v="jazz"/>
    <x v="907"/>
    <d v="2011-09-10T23:37:03"/>
  </r>
  <r>
    <n v="908"/>
    <s v="Help Tony Copeland and get free cd's and mp3's"/>
    <s v="This project is designed to help protect the environment by using Eco-friendly product packaging."/>
    <n v="2500"/>
    <n v="0"/>
    <x v="0"/>
    <s v="US"/>
    <s v="USD"/>
    <n v="1280206740"/>
    <n v="1276283655"/>
    <b v="0"/>
    <n v="0"/>
    <b v="0"/>
    <s v="music/jazz"/>
    <n v="0"/>
    <s v=""/>
    <x v="4"/>
    <s v="jazz"/>
    <x v="908"/>
    <d v="2010-07-26T23:59:00"/>
  </r>
  <r>
    <n v="909"/>
    <s v="Philly Jazz Fest - &quot;Remembering Grover&quot;"/>
    <s v="Woody Woodland and Carol Stone, are back on the scene presenting Philly Jazz Fest â€œRemembering Groverâ€ September 22, 2012."/>
    <n v="16000"/>
    <n v="520"/>
    <x v="0"/>
    <s v="US"/>
    <s v="USD"/>
    <n v="1343016000"/>
    <n v="1340296440"/>
    <b v="0"/>
    <n v="8"/>
    <b v="0"/>
    <s v="music/jazz"/>
    <n v="3.2500000000000001E-2"/>
    <n v="65"/>
    <x v="4"/>
    <s v="jazz"/>
    <x v="909"/>
    <d v="2012-07-22T23:00:00"/>
  </r>
  <r>
    <n v="910"/>
    <s v="Hattie Bee's Second Album"/>
    <s v="After the success of my first album &quot;A Very Hattie Christmas&quot; I'm coming back with my second album &quot;The Way We Used To Bee&quot;."/>
    <n v="550"/>
    <n v="123"/>
    <x v="0"/>
    <s v="GB"/>
    <s v="GBP"/>
    <n v="1488546319"/>
    <n v="1483362319"/>
    <b v="0"/>
    <n v="5"/>
    <b v="0"/>
    <s v="music/jazz"/>
    <n v="0.22363636363636363"/>
    <n v="24.6"/>
    <x v="4"/>
    <s v="jazz"/>
    <x v="910"/>
    <d v="2017-03-03T08:05:19"/>
  </r>
  <r>
    <n v="911"/>
    <s v="Hot Jazz and Latin Luxury in Lima"/>
    <s v="Promoting an &quot;over the top&quot; all inclusive jazz experience featuring top notch performers in a luxurious Latin setting in Lima, Peru."/>
    <n v="100000"/>
    <n v="0"/>
    <x v="0"/>
    <s v="US"/>
    <s v="USD"/>
    <n v="1390522045"/>
    <n v="1388707645"/>
    <b v="0"/>
    <n v="0"/>
    <b v="0"/>
    <s v="music/jazz"/>
    <n v="0"/>
    <s v=""/>
    <x v="4"/>
    <s v="jazz"/>
    <x v="911"/>
    <d v="2014-01-23T19:07:25"/>
  </r>
  <r>
    <n v="912"/>
    <s v="Triad a new album by James Murrell"/>
    <s v="My new album will be called Triad, an album of original music performed by me &amp; guest musical artists."/>
    <n v="3500"/>
    <n v="30"/>
    <x v="0"/>
    <s v="US"/>
    <s v="USD"/>
    <n v="1355197047"/>
    <n v="1350009447"/>
    <b v="0"/>
    <n v="2"/>
    <b v="0"/>
    <s v="music/jazz"/>
    <n v="8.5714285714285719E-3"/>
    <n v="15"/>
    <x v="4"/>
    <s v="jazz"/>
    <x v="912"/>
    <d v="2012-12-10T22:37:27"/>
  </r>
  <r>
    <n v="913"/>
    <s v="100% Faith Jazz Gospel CD Recording Project 2012"/>
    <s v="Faith Monah is an unique Gospel-Jazz singer who scats and swings the Word of God. She is ready to record her FIRST jazzy Gospel album."/>
    <n v="30000"/>
    <n v="1982"/>
    <x v="0"/>
    <s v="US"/>
    <s v="USD"/>
    <n v="1336188019"/>
    <n v="1333596019"/>
    <b v="0"/>
    <n v="24"/>
    <b v="0"/>
    <s v="music/jazz"/>
    <n v="6.6066666666666662E-2"/>
    <n v="82.583333333333329"/>
    <x v="4"/>
    <s v="jazz"/>
    <x v="913"/>
    <d v="2012-05-04T22:20:19"/>
  </r>
  <r>
    <n v="914"/>
    <s v="Soul Of Man Video Project"/>
    <s v="This project is for the making of a music video. All funds will go towards production costs for this event only."/>
    <n v="1500"/>
    <n v="0"/>
    <x v="0"/>
    <s v="US"/>
    <s v="USD"/>
    <n v="1345918747"/>
    <n v="1343326747"/>
    <b v="0"/>
    <n v="0"/>
    <b v="0"/>
    <s v="music/jazz"/>
    <n v="0"/>
    <s v=""/>
    <x v="4"/>
    <s v="jazz"/>
    <x v="914"/>
    <d v="2012-08-25T13:19:07"/>
  </r>
  <r>
    <n v="915"/>
    <s v="Russ Spiegel's Uncommon Knowledge: The Deep Brooklyn Suite"/>
    <s v="â€œThe Deep Brooklyn Suiteâ€ is a series of musical impressions about living and surviving in Brooklyn."/>
    <n v="6500"/>
    <n v="375"/>
    <x v="0"/>
    <s v="US"/>
    <s v="USD"/>
    <n v="1330577940"/>
    <n v="1327853914"/>
    <b v="0"/>
    <n v="9"/>
    <b v="0"/>
    <s v="music/jazz"/>
    <n v="5.7692307692307696E-2"/>
    <n v="41.666666666666664"/>
    <x v="4"/>
    <s v="jazz"/>
    <x v="915"/>
    <d v="2012-02-29T23:59:00"/>
  </r>
  <r>
    <n v="916"/>
    <s v="JMood Records &quot;New&quot; Roberto Magris Sextet New Recording Project 2010 "/>
    <s v="Our next audio recording projects are scheduled for November 1 to 3, 2010 here in Kansas City, Missouri! "/>
    <n v="3300"/>
    <n v="0"/>
    <x v="0"/>
    <s v="US"/>
    <s v="USD"/>
    <n v="1287723600"/>
    <n v="1284409734"/>
    <b v="0"/>
    <n v="0"/>
    <b v="0"/>
    <s v="music/jazz"/>
    <n v="0"/>
    <s v=""/>
    <x v="4"/>
    <s v="jazz"/>
    <x v="916"/>
    <d v="2010-10-22T00:00:00"/>
  </r>
  <r>
    <n v="917"/>
    <s v="Heads Up! / Vai com Tudo! - Music &amp; Sports Education for All"/>
    <s v="2014 World Cup / Copa do Mundo is creating much controversy. The song and video support and promote music &amp; sports education for all."/>
    <n v="5000"/>
    <n v="30"/>
    <x v="0"/>
    <s v="US"/>
    <s v="USD"/>
    <n v="1405305000"/>
    <n v="1402612730"/>
    <b v="0"/>
    <n v="1"/>
    <b v="0"/>
    <s v="music/jazz"/>
    <n v="6.0000000000000001E-3"/>
    <n v="30"/>
    <x v="4"/>
    <s v="jazz"/>
    <x v="917"/>
    <d v="2014-07-13T21:30:00"/>
  </r>
  <r>
    <n v="918"/>
    <s v="A fine blend of jazz, electronica, rock and spoken word"/>
    <s v="Come watch my new mind twisting yet soothing music video â€œNothing Basicâ€. If you like it you can become part of what's coming up next!"/>
    <n v="3900"/>
    <n v="196"/>
    <x v="0"/>
    <s v="GB"/>
    <s v="GBP"/>
    <n v="1417474761"/>
    <n v="1414879161"/>
    <b v="0"/>
    <n v="10"/>
    <b v="0"/>
    <s v="music/jazz"/>
    <n v="5.0256410256410255E-2"/>
    <n v="19.600000000000001"/>
    <x v="4"/>
    <s v="jazz"/>
    <x v="918"/>
    <d v="2014-12-01T17:59:21"/>
  </r>
  <r>
    <n v="919"/>
    <s v="Jazz CD:  Out of The Blue"/>
    <s v="Cool jazz with a New Orleans flavor."/>
    <n v="20000"/>
    <n v="100"/>
    <x v="0"/>
    <s v="US"/>
    <s v="USD"/>
    <n v="1355930645"/>
    <n v="1352906645"/>
    <b v="0"/>
    <n v="1"/>
    <b v="0"/>
    <s v="music/jazz"/>
    <n v="5.0000000000000001E-3"/>
    <n v="100"/>
    <x v="4"/>
    <s v="jazz"/>
    <x v="919"/>
    <d v="2012-12-19T10:24:05"/>
  </r>
  <r>
    <n v="920"/>
    <s v="MIAMI JAZZ PROJECT: TEST OF TIME RECORDING"/>
    <s v="Miami club band records powerhouse fusion album. You don't have to be a musician to understand the sound of jazz."/>
    <n v="5500"/>
    <n v="0"/>
    <x v="0"/>
    <s v="US"/>
    <s v="USD"/>
    <n v="1384448822"/>
    <n v="1381853222"/>
    <b v="0"/>
    <n v="0"/>
    <b v="0"/>
    <s v="music/jazz"/>
    <n v="0"/>
    <s v=""/>
    <x v="4"/>
    <s v="jazz"/>
    <x v="920"/>
    <d v="2013-11-14T12:07:02"/>
  </r>
  <r>
    <n v="921"/>
    <s v="&quot;Reflections Of Brownie&quot; a new tribute to Clifford Brown"/>
    <s v="I'm recording the music of my uncle, Legendary trumpeter Clifford Brown. Had uncle Cliff lived, how might he revisit his music today?"/>
    <n v="15000"/>
    <n v="4635"/>
    <x v="0"/>
    <s v="US"/>
    <s v="USD"/>
    <n v="1323666376"/>
    <n v="1320033976"/>
    <b v="0"/>
    <n v="20"/>
    <b v="0"/>
    <s v="music/jazz"/>
    <n v="0.309"/>
    <n v="231.75"/>
    <x v="4"/>
    <s v="jazz"/>
    <x v="921"/>
    <d v="2011-12-12T00:06:16"/>
  </r>
  <r>
    <n v="922"/>
    <s v="THE JOEY MORANT PROJECT:   JAZZIFIED R'nB"/>
    <s v="Our goal is to help educate the world about jazz and its components; how it relates to love, romance, and success."/>
    <n v="27000"/>
    <n v="5680"/>
    <x v="0"/>
    <s v="US"/>
    <s v="USD"/>
    <n v="1412167393"/>
    <n v="1409143393"/>
    <b v="0"/>
    <n v="30"/>
    <b v="0"/>
    <s v="music/jazz"/>
    <n v="0.21037037037037037"/>
    <n v="189.33333333333334"/>
    <x v="4"/>
    <s v="jazz"/>
    <x v="922"/>
    <d v="2014-10-01T07:43:13"/>
  </r>
  <r>
    <n v="923"/>
    <s v="First Solo Album - Siempre Filiberto"/>
    <s v="My first solo Album, &quot;Siempre Filiberto&quot;.  Inspired by and dedicated to a great man in my life who I recently lost to a tragic accident"/>
    <n v="15000"/>
    <n v="330"/>
    <x v="0"/>
    <s v="US"/>
    <s v="USD"/>
    <n v="1416614523"/>
    <n v="1414018923"/>
    <b v="0"/>
    <n v="6"/>
    <b v="0"/>
    <s v="music/jazz"/>
    <n v="2.1999999999999999E-2"/>
    <n v="55"/>
    <x v="4"/>
    <s v="jazz"/>
    <x v="923"/>
    <d v="2014-11-21T19:02:03"/>
  </r>
  <r>
    <n v="924"/>
    <s v="Africa Brass Master Class for youth"/>
    <s v="Cultural and jazz instructional classes for youth at Preservation Hall. Preserving traditional New Orleans jazz and it's African roots."/>
    <n v="3000"/>
    <n v="327"/>
    <x v="0"/>
    <s v="US"/>
    <s v="USD"/>
    <n v="1360795069"/>
    <n v="1358203069"/>
    <b v="0"/>
    <n v="15"/>
    <b v="0"/>
    <s v="music/jazz"/>
    <n v="0.109"/>
    <n v="21.8"/>
    <x v="4"/>
    <s v="jazz"/>
    <x v="924"/>
    <d v="2013-02-13T17:37:49"/>
  </r>
  <r>
    <n v="925"/>
    <s v="&quot;Never Let Me Go&quot; CD Recording Project"/>
    <s v="This project is a mix of original &amp; standard song selections.  This phase covers recording and package design expenses."/>
    <n v="6000"/>
    <n v="160"/>
    <x v="0"/>
    <s v="US"/>
    <s v="USD"/>
    <n v="1385590111"/>
    <n v="1382994511"/>
    <b v="0"/>
    <n v="5"/>
    <b v="0"/>
    <s v="music/jazz"/>
    <n v="2.6666666666666668E-2"/>
    <n v="32"/>
    <x v="4"/>
    <s v="jazz"/>
    <x v="925"/>
    <d v="2013-11-27T17:08:31"/>
  </r>
  <r>
    <n v="926"/>
    <s v="Cosmolingo is a multimedia band inspiring to create a cinematic musical theater!!!!! "/>
    <s v="we are an ambitious collective of brooklynites striving to fuse a concept album/fim into a multimedia musical theate.Inspired by the 2012shif"/>
    <n v="7000"/>
    <n v="0"/>
    <x v="0"/>
    <s v="US"/>
    <s v="USD"/>
    <n v="1278628800"/>
    <n v="1276043330"/>
    <b v="0"/>
    <n v="0"/>
    <b v="0"/>
    <s v="music/jazz"/>
    <n v="0"/>
    <s v=""/>
    <x v="4"/>
    <s v="jazz"/>
    <x v="926"/>
    <d v="2010-07-08T17:40:00"/>
  </r>
  <r>
    <n v="927"/>
    <s v="JETRO DA SILVA FUNK PROJECT"/>
    <s v="Studio CD/DVD Solo project of Pianist &amp; Keyboardist Jetro da Silva"/>
    <n v="20000"/>
    <n v="0"/>
    <x v="0"/>
    <s v="US"/>
    <s v="USD"/>
    <n v="1337024695"/>
    <n v="1334432695"/>
    <b v="0"/>
    <n v="0"/>
    <b v="0"/>
    <s v="music/jazz"/>
    <n v="0"/>
    <s v=""/>
    <x v="4"/>
    <s v="jazz"/>
    <x v="927"/>
    <d v="2012-05-14T14:44:55"/>
  </r>
  <r>
    <n v="928"/>
    <s v="In a Jazzy Motown"/>
    <s v="A real Motown Backup singer on 22 gold and platinum albums headlines her own Jazz CD of Motown songs."/>
    <n v="14500"/>
    <n v="1575"/>
    <x v="0"/>
    <s v="US"/>
    <s v="USD"/>
    <n v="1353196800"/>
    <n v="1348864913"/>
    <b v="0"/>
    <n v="28"/>
    <b v="0"/>
    <s v="music/jazz"/>
    <n v="0.10862068965517241"/>
    <n v="56.25"/>
    <x v="4"/>
    <s v="jazz"/>
    <x v="928"/>
    <d v="2012-11-17T19:00:00"/>
  </r>
  <r>
    <n v="929"/>
    <s v="EXPERIMENTAL JAZZ STUDIO RECORDING"/>
    <s v="I am searching for monetary funding to go into a good recording studio and record experimental intuitive improv jazz."/>
    <n v="500"/>
    <n v="0"/>
    <x v="0"/>
    <s v="US"/>
    <s v="USD"/>
    <n v="1333946569"/>
    <n v="1331358169"/>
    <b v="0"/>
    <n v="0"/>
    <b v="0"/>
    <s v="music/jazz"/>
    <n v="0"/>
    <s v=""/>
    <x v="4"/>
    <s v="jazz"/>
    <x v="929"/>
    <d v="2012-04-08T23:42:49"/>
  </r>
  <r>
    <n v="930"/>
    <s v="The Nico Blues Recorded A Full-Length Album! Now Let's Master It!"/>
    <s v="We recorded a full-length album to be released this summer for FREE!  All we need is the last $900 to master it. Donate today for some rad gifts!"/>
    <n v="900"/>
    <n v="345"/>
    <x v="0"/>
    <s v="US"/>
    <s v="USD"/>
    <n v="1277501520"/>
    <n v="1273874306"/>
    <b v="0"/>
    <n v="5"/>
    <b v="0"/>
    <s v="music/jazz"/>
    <n v="0.38333333333333336"/>
    <n v="69"/>
    <x v="4"/>
    <s v="jazz"/>
    <x v="930"/>
    <d v="2010-06-25T16:32:00"/>
  </r>
  <r>
    <n v="931"/>
    <s v="First jazz album for Multidirectional, Now printing time!"/>
    <s v="A contemporary jazz project crossing music lines, from jazz to rock walking through some free elements and full of melody!"/>
    <n v="2000"/>
    <n v="131"/>
    <x v="0"/>
    <s v="GB"/>
    <s v="GBP"/>
    <n v="1395007200"/>
    <n v="1392021502"/>
    <b v="0"/>
    <n v="7"/>
    <b v="0"/>
    <s v="music/jazz"/>
    <n v="6.5500000000000003E-2"/>
    <n v="18.714285714285715"/>
    <x v="4"/>
    <s v="jazz"/>
    <x v="931"/>
    <d v="2014-03-16T17:00:00"/>
  </r>
  <r>
    <n v="932"/>
    <s v="Mandy Harvey Christmas Album"/>
    <s v="Help me to create my 3rd album, a Christmas CD with 16 Holiday/Original favorites!"/>
    <n v="9500"/>
    <n v="1381"/>
    <x v="0"/>
    <s v="US"/>
    <s v="USD"/>
    <n v="1363990545"/>
    <n v="1360106145"/>
    <b v="0"/>
    <n v="30"/>
    <b v="0"/>
    <s v="music/jazz"/>
    <n v="0.14536842105263159"/>
    <n v="46.033333333333331"/>
    <x v="4"/>
    <s v="jazz"/>
    <x v="932"/>
    <d v="2013-03-22T17:15:45"/>
  </r>
  <r>
    <n v="933"/>
    <s v="An album of 10 &quot;jazz art songs&quot; by Matthew John Mortimer"/>
    <s v="I've only been able to release 7/10 songs for this album. I'd like to get into a professional studio and record them all properly."/>
    <n v="2000"/>
    <n v="120"/>
    <x v="0"/>
    <s v="US"/>
    <s v="USD"/>
    <n v="1399867409"/>
    <n v="1394683409"/>
    <b v="0"/>
    <n v="2"/>
    <b v="0"/>
    <s v="music/jazz"/>
    <n v="0.06"/>
    <n v="60"/>
    <x v="4"/>
    <s v="jazz"/>
    <x v="933"/>
    <d v="2014-05-11T23:03:29"/>
  </r>
  <r>
    <n v="934"/>
    <s v="Kyle Krysa debut EP Ground Effect"/>
    <s v="Ground Effect is my first solo EP project intended to help promote Fusion and creative music music in Saskatchewan and Canada."/>
    <n v="5000"/>
    <n v="1520"/>
    <x v="0"/>
    <s v="CA"/>
    <s v="CAD"/>
    <n v="1399183200"/>
    <n v="1396633284"/>
    <b v="0"/>
    <n v="30"/>
    <b v="0"/>
    <s v="music/jazz"/>
    <n v="0.30399999999999999"/>
    <n v="50.666666666666664"/>
    <x v="4"/>
    <s v="jazz"/>
    <x v="934"/>
    <d v="2014-05-04T01:00:00"/>
  </r>
  <r>
    <n v="935"/>
    <s v="The Art of You Too"/>
    <s v="This vocal music and spoken word project uses the  gift of life,love,hope &amp; peace to enable people to see themselves as a masterpiece!"/>
    <n v="3500"/>
    <n v="50"/>
    <x v="0"/>
    <s v="US"/>
    <s v="USD"/>
    <n v="1454054429"/>
    <n v="1451462429"/>
    <b v="0"/>
    <n v="2"/>
    <b v="0"/>
    <s v="music/jazz"/>
    <n v="1.4285714285714285E-2"/>
    <n v="25"/>
    <x v="4"/>
    <s v="jazz"/>
    <x v="935"/>
    <d v="2016-01-29T03:00:29"/>
  </r>
  <r>
    <n v="936"/>
    <s v="Jazz Singer, Marti Mendenhall Live Concert Recording"/>
    <s v="A CD of a live Jazz concert featuring Marti Mendenhall, George Mitchell, Scott Steed and Todd Strait."/>
    <n v="1400"/>
    <n v="0"/>
    <x v="0"/>
    <s v="US"/>
    <s v="USD"/>
    <n v="1326916800"/>
    <n v="1323131689"/>
    <b v="0"/>
    <n v="0"/>
    <b v="0"/>
    <s v="music/jazz"/>
    <n v="0"/>
    <s v=""/>
    <x v="4"/>
    <s v="jazz"/>
    <x v="936"/>
    <d v="2012-01-18T15:00:00"/>
  </r>
  <r>
    <n v="937"/>
    <s v="&quot;Antoine Roney Trio&quot; at Cuba's Havana Jazz Festival 2013"/>
    <s v="We've been invited to perform at Jazz Festival 2013. We must request funding to successfully manage this special invitation"/>
    <n v="3500"/>
    <n v="40"/>
    <x v="0"/>
    <s v="US"/>
    <s v="USD"/>
    <n v="1383509357"/>
    <n v="1380913757"/>
    <b v="0"/>
    <n v="2"/>
    <b v="0"/>
    <s v="music/jazz"/>
    <n v="1.1428571428571429E-2"/>
    <n v="20"/>
    <x v="4"/>
    <s v="jazz"/>
    <x v="937"/>
    <d v="2013-11-03T15:09:17"/>
  </r>
  <r>
    <n v="938"/>
    <s v="Celebrating American Jazz &amp; Soul Music"/>
    <s v="Creating new avenues of exposure for young Jazz &amp; Soul artists_x000a_to express their Art of Music."/>
    <n v="7000"/>
    <n v="25"/>
    <x v="0"/>
    <s v="US"/>
    <s v="USD"/>
    <n v="1346585448"/>
    <n v="1343993448"/>
    <b v="0"/>
    <n v="1"/>
    <b v="0"/>
    <s v="music/jazz"/>
    <n v="3.5714285714285713E-3"/>
    <n v="25"/>
    <x v="4"/>
    <s v="jazz"/>
    <x v="938"/>
    <d v="2012-09-02T06:30:48"/>
  </r>
  <r>
    <n v="939"/>
    <s v="Takeshi Asai French Trio - a lingua franca to break barriers"/>
    <s v="Jazz to jazz, New York to France, a piano trio of cutting-edge French jazzmen and a NY-based Japanese jazz pianist. Superbly different!"/>
    <n v="2750"/>
    <n v="40"/>
    <x v="0"/>
    <s v="US"/>
    <s v="USD"/>
    <n v="1372622280"/>
    <n v="1369246738"/>
    <b v="0"/>
    <n v="2"/>
    <b v="0"/>
    <s v="music/jazz"/>
    <n v="1.4545454545454545E-2"/>
    <n v="20"/>
    <x v="4"/>
    <s v="jazz"/>
    <x v="939"/>
    <d v="2013-06-30T14:58:00"/>
  </r>
  <r>
    <n v="940"/>
    <s v="The LUMIC Band by Cope4Golf creates a scientific golf swing."/>
    <s v="The 1st club in your bag should be between your ears!  Light up Your Brain Power. Play Smarter. Swing the LUMIC Band.."/>
    <n v="9000"/>
    <n v="1544"/>
    <x v="0"/>
    <s v="US"/>
    <s v="USD"/>
    <n v="1439251926"/>
    <n v="1435363926"/>
    <b v="0"/>
    <n v="14"/>
    <b v="0"/>
    <s v="technology/wearables"/>
    <n v="0.17155555555555554"/>
    <n v="110.28571428571429"/>
    <x v="2"/>
    <s v="wearables"/>
    <x v="940"/>
    <d v="2015-08-10T19:12:06"/>
  </r>
  <r>
    <n v="941"/>
    <s v="Snoremedy - The answer to a more restful night's sleep"/>
    <s v="Snoring shouldn't ruin your or your partner's sleep and you don't need expensive, uncomfortable or ugly devices to help the problem"/>
    <n v="50000"/>
    <n v="1161"/>
    <x v="0"/>
    <s v="US"/>
    <s v="USD"/>
    <n v="1486693145"/>
    <n v="1484101145"/>
    <b v="0"/>
    <n v="31"/>
    <b v="0"/>
    <s v="technology/wearables"/>
    <n v="2.3220000000000001E-2"/>
    <n v="37.451612903225808"/>
    <x v="2"/>
    <s v="wearables"/>
    <x v="941"/>
    <d v="2017-02-09T21:19:05"/>
  </r>
  <r>
    <n v="942"/>
    <s v="Head Mounted Display Adapter for the dscvr VR Viewer"/>
    <s v="A Hands Free head mounted display adapter that supports the I AM Cardboard dscvr VR viewer for comfortable extended 3-D/VR viewing."/>
    <n v="7500"/>
    <n v="668"/>
    <x v="0"/>
    <s v="US"/>
    <s v="USD"/>
    <n v="1455826460"/>
    <n v="1452716060"/>
    <b v="0"/>
    <n v="16"/>
    <b v="0"/>
    <s v="technology/wearables"/>
    <n v="8.9066666666666669E-2"/>
    <n v="41.75"/>
    <x v="2"/>
    <s v="wearables"/>
    <x v="942"/>
    <d v="2016-02-18T15:14:20"/>
  </r>
  <r>
    <n v="943"/>
    <s v="SleepMode"/>
    <s v="A mask for home or travel that will give you the best, undisturbed sleep of your life."/>
    <n v="3000"/>
    <n v="289"/>
    <x v="0"/>
    <s v="US"/>
    <s v="USD"/>
    <n v="1480438905"/>
    <n v="1477843305"/>
    <b v="0"/>
    <n v="12"/>
    <b v="0"/>
    <s v="technology/wearables"/>
    <n v="9.633333333333334E-2"/>
    <n v="24.083333333333332"/>
    <x v="2"/>
    <s v="wearables"/>
    <x v="943"/>
    <d v="2016-11-29T12:01:45"/>
  </r>
  <r>
    <n v="944"/>
    <s v="RoamingTails, The Connected Pet Tag"/>
    <s v="Find your pet when it's missing, digitally store pet-related information, and locate pet friend establishments and services."/>
    <n v="50000"/>
    <n v="6663"/>
    <x v="0"/>
    <s v="US"/>
    <s v="USD"/>
    <n v="1460988000"/>
    <n v="1458050450"/>
    <b v="0"/>
    <n v="96"/>
    <b v="0"/>
    <s v="technology/wearables"/>
    <n v="0.13325999999999999"/>
    <n v="69.40625"/>
    <x v="2"/>
    <s v="wearables"/>
    <x v="944"/>
    <d v="2016-04-18T09:00:00"/>
  </r>
  <r>
    <n v="945"/>
    <s v="CT BAND"/>
    <s v="Make your watch Smart ! CT Band is an ultra-thin, high-tech smart watch-strap awarded twice at CES 2017 las vegas"/>
    <n v="100000"/>
    <n v="2484"/>
    <x v="0"/>
    <s v="FR"/>
    <s v="EUR"/>
    <n v="1487462340"/>
    <n v="1482958626"/>
    <b v="0"/>
    <n v="16"/>
    <b v="0"/>
    <s v="technology/wearables"/>
    <n v="2.4840000000000001E-2"/>
    <n v="155.25"/>
    <x v="2"/>
    <s v="wearables"/>
    <x v="945"/>
    <d v="2017-02-18T18:59:00"/>
  </r>
  <r>
    <n v="946"/>
    <s v="OmniTrade Apron"/>
    <s v="Soft edged-Hard working. The perfect wearable organization for the home and professional shop."/>
    <n v="15000"/>
    <n v="286"/>
    <x v="0"/>
    <s v="US"/>
    <s v="USD"/>
    <n v="1473444048"/>
    <n v="1470852048"/>
    <b v="0"/>
    <n v="5"/>
    <b v="0"/>
    <s v="technology/wearables"/>
    <n v="1.9066666666666666E-2"/>
    <n v="57.2"/>
    <x v="2"/>
    <s v="wearables"/>
    <x v="946"/>
    <d v="2016-09-09T13:00:48"/>
  </r>
  <r>
    <n v="947"/>
    <s v="PAKPOWER, The CCP Pack"/>
    <s v="The CCP Pack is a bag that charges your smartphones and tablets on the go! Also holds small important items. &quot;Never Without Power&quot;."/>
    <n v="850"/>
    <n v="0"/>
    <x v="0"/>
    <s v="US"/>
    <s v="USD"/>
    <n v="1467312306"/>
    <n v="1462128306"/>
    <b v="0"/>
    <n v="0"/>
    <b v="0"/>
    <s v="technology/wearables"/>
    <n v="0"/>
    <s v=""/>
    <x v="2"/>
    <s v="wearables"/>
    <x v="947"/>
    <d v="2016-06-30T13:45:06"/>
  </r>
  <r>
    <n v="948"/>
    <s v="Led Shirt - WiFi Controlled"/>
    <s v="T-Shirt with Led panel controlled by Android app over WiFi. _x000a_Multiple shirts, games, text, video effects support,"/>
    <n v="4000"/>
    <n v="480"/>
    <x v="0"/>
    <s v="NL"/>
    <s v="EUR"/>
    <n v="1457812364"/>
    <n v="1455220364"/>
    <b v="0"/>
    <n v="8"/>
    <b v="0"/>
    <s v="technology/wearables"/>
    <n v="0.12"/>
    <n v="60"/>
    <x v="2"/>
    <s v="wearables"/>
    <x v="948"/>
    <d v="2016-03-12T14:52:44"/>
  </r>
  <r>
    <n v="949"/>
    <s v="INBED"/>
    <s v="Der INBED ist ein innovatives Multisensor-Wearable fÃ¼r die SturzprÃ¤vention motorisch eingeschrÃ¤nkter Personen."/>
    <n v="20000"/>
    <n v="273"/>
    <x v="0"/>
    <s v="DE"/>
    <s v="EUR"/>
    <n v="1456016576"/>
    <n v="1450832576"/>
    <b v="0"/>
    <n v="7"/>
    <b v="0"/>
    <s v="technology/wearables"/>
    <n v="1.3650000000000001E-2"/>
    <n v="39"/>
    <x v="2"/>
    <s v="wearables"/>
    <x v="949"/>
    <d v="2016-02-20T20:02:56"/>
  </r>
  <r>
    <n v="950"/>
    <s v="EZC Smartlight"/>
    <s v="Rider worn tail light brake light. Adheres to virtually any coat, jacket or vest. Stays on even when you get off."/>
    <n v="5000"/>
    <n v="1402"/>
    <x v="0"/>
    <s v="CA"/>
    <s v="CAD"/>
    <n v="1453053661"/>
    <n v="1450461661"/>
    <b v="0"/>
    <n v="24"/>
    <b v="0"/>
    <s v="technology/wearables"/>
    <n v="0.28039999999999998"/>
    <n v="58.416666666666664"/>
    <x v="2"/>
    <s v="wearables"/>
    <x v="950"/>
    <d v="2016-01-17T13:01:01"/>
  </r>
  <r>
    <n v="951"/>
    <s v="Smart Harness"/>
    <s v="Revolutionizing the way we walk our dogs!"/>
    <n v="50000"/>
    <n v="19195"/>
    <x v="0"/>
    <s v="US"/>
    <s v="USD"/>
    <n v="1465054872"/>
    <n v="1461166872"/>
    <b v="0"/>
    <n v="121"/>
    <b v="0"/>
    <s v="technology/wearables"/>
    <n v="0.38390000000000002"/>
    <n v="158.63636363636363"/>
    <x v="2"/>
    <s v="wearables"/>
    <x v="951"/>
    <d v="2016-06-04T10:41:12"/>
  </r>
  <r>
    <n v="952"/>
    <s v="Audionoggin - Join the Earvolution"/>
    <s v="Audionoggin: Wireless personal surround sound for the athlete in everyone."/>
    <n v="49000"/>
    <n v="19572"/>
    <x v="0"/>
    <s v="US"/>
    <s v="USD"/>
    <n v="1479483812"/>
    <n v="1476888212"/>
    <b v="0"/>
    <n v="196"/>
    <b v="0"/>
    <s v="technology/wearables"/>
    <n v="0.39942857142857141"/>
    <n v="99.857142857142861"/>
    <x v="2"/>
    <s v="wearables"/>
    <x v="952"/>
    <d v="2016-11-18T10:43:32"/>
  </r>
  <r>
    <n v="953"/>
    <s v="IRring - The Remote Control That fits on Your Finger"/>
    <s v="IRring is the worlds first universal remote control that fits on your finger and controls your TV, your lighting, and your life."/>
    <n v="15000"/>
    <n v="126"/>
    <x v="0"/>
    <s v="US"/>
    <s v="USD"/>
    <n v="1422158199"/>
    <n v="1419566199"/>
    <b v="0"/>
    <n v="5"/>
    <b v="0"/>
    <s v="technology/wearables"/>
    <n v="8.3999999999999995E-3"/>
    <n v="25.2"/>
    <x v="2"/>
    <s v="wearables"/>
    <x v="953"/>
    <d v="2015-01-24T22:56:39"/>
  </r>
  <r>
    <n v="954"/>
    <s v="A Wearable Twisting iPhone Case w/ Built in Selfie Extender"/>
    <s v="Turn your iPhone into wearable tech &amp; GoPro. Features: Selfie Stick, Tripod, &amp; Protective Top. Great for everyday carry."/>
    <n v="15000"/>
    <n v="6511"/>
    <x v="0"/>
    <s v="US"/>
    <s v="USD"/>
    <n v="1440100839"/>
    <n v="1436472039"/>
    <b v="0"/>
    <n v="73"/>
    <b v="0"/>
    <s v="technology/wearables"/>
    <n v="0.43406666666666666"/>
    <n v="89.191780821917803"/>
    <x v="2"/>
    <s v="wearables"/>
    <x v="954"/>
    <d v="2015-08-20T15:00:39"/>
  </r>
  <r>
    <n v="955"/>
    <s v="PAXIEâ„¢: The most advanced GPS enabled child safety wearable"/>
    <s v="PAXIEâ„¢ is a GPS enabled safety wearable for kids that promotes discovery and play while offering parents peace of mind."/>
    <n v="300000"/>
    <n v="16984"/>
    <x v="0"/>
    <s v="US"/>
    <s v="USD"/>
    <n v="1473750300"/>
    <n v="1470294300"/>
    <b v="0"/>
    <n v="93"/>
    <b v="0"/>
    <s v="technology/wearables"/>
    <n v="5.6613333333333335E-2"/>
    <n v="182.6236559139785"/>
    <x v="2"/>
    <s v="wearables"/>
    <x v="955"/>
    <d v="2016-09-13T02:05:00"/>
  </r>
  <r>
    <n v="956"/>
    <s v="SemiYours"/>
    <s v="You can rent out your Car with Uber. _x000a_You can rent out your Home with Airbnb. _x000a_Now you can rent out your CLOSET with SemiYOURS!"/>
    <n v="50000"/>
    <n v="861"/>
    <x v="0"/>
    <s v="US"/>
    <s v="USD"/>
    <n v="1430081759"/>
    <n v="1424901359"/>
    <b v="0"/>
    <n v="17"/>
    <b v="0"/>
    <s v="technology/wearables"/>
    <n v="1.7219999999999999E-2"/>
    <n v="50.647058823529413"/>
    <x v="2"/>
    <s v="wearables"/>
    <x v="956"/>
    <d v="2015-04-26T15:55:59"/>
  </r>
  <r>
    <n v="957"/>
    <s v="DUALBAND, the Leather NFC Smart Watch Band"/>
    <s v="A Leather Smart watch Band, that NEVER needs to be charged for only $37!"/>
    <n v="12000"/>
    <n v="233"/>
    <x v="0"/>
    <s v="US"/>
    <s v="USD"/>
    <n v="1479392133"/>
    <n v="1476710133"/>
    <b v="0"/>
    <n v="7"/>
    <b v="0"/>
    <s v="technology/wearables"/>
    <n v="1.9416666666666665E-2"/>
    <n v="33.285714285714285"/>
    <x v="2"/>
    <s v="wearables"/>
    <x v="957"/>
    <d v="2016-11-17T09:15:33"/>
  </r>
  <r>
    <n v="958"/>
    <s v="BigBands XL for Apple Watch: Big Long Bands for Large Wrists"/>
    <s v="Brown Leather and Black Nylon extra-long Apple Watch bands for large wrists connects to 42mm. Go measure! Design fits 190-250mm wrists."/>
    <n v="7777"/>
    <n v="881"/>
    <x v="0"/>
    <s v="US"/>
    <s v="USD"/>
    <n v="1428641940"/>
    <n v="1426792563"/>
    <b v="0"/>
    <n v="17"/>
    <b v="0"/>
    <s v="technology/wearables"/>
    <n v="0.11328275684711328"/>
    <n v="51.823529411764703"/>
    <x v="2"/>
    <s v="wearables"/>
    <x v="958"/>
    <d v="2015-04-09T23:59:00"/>
  </r>
  <r>
    <n v="959"/>
    <s v="The Pi Watch - A Programmable, Open Source Smartwatch!"/>
    <s v="The Pi (Arduino-Compatible) is a new kind of wearable. It's a diy smartwatch with a round display, touch ring, and a powerful CPU!"/>
    <n v="50000"/>
    <n v="19430"/>
    <x v="0"/>
    <s v="US"/>
    <s v="USD"/>
    <n v="1421640665"/>
    <n v="1419048665"/>
    <b v="0"/>
    <n v="171"/>
    <b v="0"/>
    <s v="technology/wearables"/>
    <n v="0.3886"/>
    <n v="113.62573099415205"/>
    <x v="2"/>
    <s v="wearables"/>
    <x v="959"/>
    <d v="2015-01-18T23:11:05"/>
  </r>
  <r>
    <n v="960"/>
    <s v="Kai - Turn any pair of Glasses into Smart Glasses!"/>
    <s v="Kai sits right behind your ear and lets you access a smart voice interface 24/7. Call, text, search, and even call an Uber."/>
    <n v="55650"/>
    <n v="25655"/>
    <x v="0"/>
    <s v="US"/>
    <s v="USD"/>
    <n v="1489500155"/>
    <n v="1485874955"/>
    <b v="0"/>
    <n v="188"/>
    <b v="0"/>
    <s v="technology/wearables"/>
    <n v="0.46100628930817611"/>
    <n v="136.46276595744681"/>
    <x v="2"/>
    <s v="wearables"/>
    <x v="960"/>
    <d v="2017-03-14T09:02:35"/>
  </r>
  <r>
    <n v="961"/>
    <s v="The first personal trainer and diet coach for your dog!"/>
    <s v="Active, happy &amp; healthy together! _x000a_Thatâ€™s our mission for all dogs and their parents."/>
    <n v="95000"/>
    <n v="40079"/>
    <x v="0"/>
    <s v="US"/>
    <s v="USD"/>
    <n v="1487617200"/>
    <n v="1483634335"/>
    <b v="0"/>
    <n v="110"/>
    <b v="0"/>
    <s v="technology/wearables"/>
    <n v="0.42188421052631581"/>
    <n v="364.35454545454547"/>
    <x v="2"/>
    <s v="wearables"/>
    <x v="961"/>
    <d v="2017-02-20T14:00:00"/>
  </r>
  <r>
    <n v="962"/>
    <s v="i-Davit: Hands Free System for iPad/Tablets/Devices"/>
    <s v="Introducing the iDavit, a revolutionary crane-like system thatâ€™ll allow you to work anywhere. Hands free to be totally hands on."/>
    <n v="2500"/>
    <n v="712"/>
    <x v="0"/>
    <s v="US"/>
    <s v="USD"/>
    <n v="1455210353"/>
    <n v="1451927153"/>
    <b v="0"/>
    <n v="37"/>
    <b v="0"/>
    <s v="technology/wearables"/>
    <n v="0.2848"/>
    <n v="19.243243243243242"/>
    <x v="2"/>
    <s v="wearables"/>
    <x v="962"/>
    <d v="2016-02-11T12:05:53"/>
  </r>
  <r>
    <n v="963"/>
    <s v="The Ultimate Learning Center"/>
    <s v="WE are molding an educated, motivated, non violent GENERATION!"/>
    <n v="35000"/>
    <n v="377"/>
    <x v="0"/>
    <s v="US"/>
    <s v="USD"/>
    <n v="1476717319"/>
    <n v="1473693319"/>
    <b v="0"/>
    <n v="9"/>
    <b v="0"/>
    <s v="technology/wearables"/>
    <n v="1.0771428571428571E-2"/>
    <n v="41.888888888888886"/>
    <x v="2"/>
    <s v="wearables"/>
    <x v="963"/>
    <d v="2016-10-17T10:15:19"/>
  </r>
  <r>
    <n v="964"/>
    <s v="GoMote: a remote control for your smartphone"/>
    <s v="Tired of fumbling around for the audio controls on your phone?  Easily control your music with the GoMote and a click of your thumb."/>
    <n v="110000"/>
    <n v="879"/>
    <x v="0"/>
    <s v="CA"/>
    <s v="CAD"/>
    <n v="1441119919"/>
    <n v="1437663919"/>
    <b v="0"/>
    <n v="29"/>
    <b v="0"/>
    <s v="technology/wearables"/>
    <n v="7.9909090909090902E-3"/>
    <n v="30.310344827586206"/>
    <x v="2"/>
    <s v="wearables"/>
    <x v="964"/>
    <d v="2015-09-01T10:05:19"/>
  </r>
  <r>
    <n v="965"/>
    <s v="Palms Free Cell Phone Harness Holds Iphone Galaxy S Go Pro"/>
    <s v="Palms Free RetractableCell Phone Harness fits all Cell phones Iphone 4 5 6 7 Galaxy S Go Pro Ipad Mini and Tablets Keep your hands free"/>
    <n v="25000"/>
    <n v="298"/>
    <x v="0"/>
    <s v="US"/>
    <s v="USD"/>
    <n v="1477454340"/>
    <n v="1474676646"/>
    <b v="0"/>
    <n v="6"/>
    <b v="0"/>
    <s v="technology/wearables"/>
    <n v="1.192E-2"/>
    <n v="49.666666666666664"/>
    <x v="2"/>
    <s v="wearables"/>
    <x v="965"/>
    <d v="2016-10-25T22:59:00"/>
  </r>
  <r>
    <n v="966"/>
    <s v="ICE SHIRT; Running, Multi-Sport, Cycling, Athletic Wear"/>
    <s v="ICE SHIRT; running, multi-sport, cycling, &amp; athletic wear shirts that hold melting ice to cool you on hot days."/>
    <n v="12000"/>
    <n v="1776"/>
    <x v="0"/>
    <s v="US"/>
    <s v="USD"/>
    <n v="1475766932"/>
    <n v="1473174932"/>
    <b v="0"/>
    <n v="30"/>
    <b v="0"/>
    <s v="technology/wearables"/>
    <n v="0.14799999999999999"/>
    <n v="59.2"/>
    <x v="2"/>
    <s v="wearables"/>
    <x v="966"/>
    <d v="2016-10-06T10:15:32"/>
  </r>
  <r>
    <n v="967"/>
    <s v="Better Beanie"/>
    <s v="Better Beanie is the new therapeutic wearable designed to assist you while keeping your hands free."/>
    <n v="20000"/>
    <n v="3562"/>
    <x v="0"/>
    <s v="US"/>
    <s v="USD"/>
    <n v="1461301574"/>
    <n v="1456121174"/>
    <b v="0"/>
    <n v="81"/>
    <b v="0"/>
    <s v="technology/wearables"/>
    <n v="0.17810000000000001"/>
    <n v="43.97530864197531"/>
    <x v="2"/>
    <s v="wearables"/>
    <x v="967"/>
    <d v="2016-04-22T00:06:14"/>
  </r>
  <r>
    <n v="968"/>
    <s v="Master Le Cosplay's: Avengers 2 Hulk Buster V2.0 Build"/>
    <s v="Anyone who want to support of this will be credited. This will be my ultimate build. Full animatronics, from arms, legs, H.U.D, etc"/>
    <n v="8000"/>
    <n v="106"/>
    <x v="0"/>
    <s v="US"/>
    <s v="USD"/>
    <n v="1408134034"/>
    <n v="1405542034"/>
    <b v="0"/>
    <n v="4"/>
    <b v="0"/>
    <s v="technology/wearables"/>
    <n v="1.325E-2"/>
    <n v="26.5"/>
    <x v="2"/>
    <s v="wearables"/>
    <x v="968"/>
    <d v="2014-08-15T15:20:34"/>
  </r>
  <r>
    <n v="969"/>
    <s v="Make 100 | Geek &amp; Chic: Smart Safety Jewelry."/>
    <s v="Geek &amp; Chic Smart Jewelry Collection, Wearables Meet Style!"/>
    <n v="30000"/>
    <n v="14000"/>
    <x v="0"/>
    <s v="MX"/>
    <s v="MXN"/>
    <n v="1486624607"/>
    <n v="1483773407"/>
    <b v="0"/>
    <n v="11"/>
    <b v="0"/>
    <s v="technology/wearables"/>
    <n v="0.46666666666666667"/>
    <n v="1272.7272727272727"/>
    <x v="2"/>
    <s v="wearables"/>
    <x v="969"/>
    <d v="2017-02-09T02:16:47"/>
  </r>
  <r>
    <n v="970"/>
    <s v="The World's Smartest Modular WiFi + Bluetooth Wearable Ring"/>
    <s v="Stainless Steel Modular Ring with screw on bezels for WiFi + Bluetooth + NFC Wireless modules with open source IOS and Android Apps"/>
    <n v="5000"/>
    <n v="2296"/>
    <x v="0"/>
    <s v="CA"/>
    <s v="CAD"/>
    <n v="1485147540"/>
    <n v="1481951853"/>
    <b v="0"/>
    <n v="14"/>
    <b v="0"/>
    <s v="technology/wearables"/>
    <n v="0.4592"/>
    <n v="164"/>
    <x v="2"/>
    <s v="wearables"/>
    <x v="970"/>
    <d v="2017-01-22T23:59:00"/>
  </r>
  <r>
    <n v="971"/>
    <s v="The Worlds First Smart Laser Collar for Cats. Lazer Kitty"/>
    <s v="Our amazing product is simple and sleek. Our laser system is USB rechargeable for hours of fun. Android / Apple App Controlled."/>
    <n v="100000"/>
    <n v="226"/>
    <x v="0"/>
    <s v="US"/>
    <s v="USD"/>
    <n v="1433178060"/>
    <n v="1429290060"/>
    <b v="0"/>
    <n v="5"/>
    <b v="0"/>
    <s v="technology/wearables"/>
    <n v="2.2599999999999999E-3"/>
    <n v="45.2"/>
    <x v="2"/>
    <s v="wearables"/>
    <x v="971"/>
    <d v="2015-06-01T12:01:00"/>
  </r>
  <r>
    <n v="972"/>
    <s v="Android &amp; iPhone Magnetic Headphone and Earbud Cables!"/>
    <s v="Slackers Patent-Pending Magnetic Clip and Cable System, Amazing Sound, Durability and Value Can't Be Beat...AT ANY PRICE!!"/>
    <n v="20000"/>
    <n v="6925"/>
    <x v="0"/>
    <s v="US"/>
    <s v="USD"/>
    <n v="1409813940"/>
    <n v="1407271598"/>
    <b v="0"/>
    <n v="45"/>
    <b v="0"/>
    <s v="technology/wearables"/>
    <n v="0.34625"/>
    <n v="153.88888888888889"/>
    <x v="2"/>
    <s v="wearables"/>
    <x v="972"/>
    <d v="2014-09-04T01:59:00"/>
  </r>
  <r>
    <n v="973"/>
    <s v="The Worlds First Fitness Shirt with Resistance the RS-1."/>
    <s v="The RS-1 is one of the most innovative workout tools to hit the market ever.  A must have for anyone that enjoys new ways to get fit."/>
    <n v="20000"/>
    <n v="411"/>
    <x v="0"/>
    <s v="US"/>
    <s v="USD"/>
    <n v="1447032093"/>
    <n v="1441844493"/>
    <b v="0"/>
    <n v="8"/>
    <b v="0"/>
    <s v="technology/wearables"/>
    <n v="2.0549999999999999E-2"/>
    <n v="51.375"/>
    <x v="2"/>
    <s v="wearables"/>
    <x v="973"/>
    <d v="2015-11-08T20:21:33"/>
  </r>
  <r>
    <n v="974"/>
    <s v="KneeJack"/>
    <s v="The device that allows those with artificial knees or arthritic knees to kneel down without putting pressure on their knees."/>
    <n v="50000"/>
    <n v="280"/>
    <x v="0"/>
    <s v="US"/>
    <s v="USD"/>
    <n v="1458925156"/>
    <n v="1456336756"/>
    <b v="0"/>
    <n v="3"/>
    <b v="0"/>
    <s v="technology/wearables"/>
    <n v="5.5999999999999999E-3"/>
    <n v="93.333333333333329"/>
    <x v="2"/>
    <s v="wearables"/>
    <x v="974"/>
    <d v="2016-03-25T11:59:16"/>
  </r>
  <r>
    <n v="975"/>
    <s v="Garstin Luxury Stainless Steel Case for the Apple Watch"/>
    <s v="Horologic5 creates a case for the Apple Watch that reflects true luxury &amp; style. Check out the Garstin Luxury Case in 38mm/42mm"/>
    <n v="100000"/>
    <n v="2607"/>
    <x v="0"/>
    <s v="US"/>
    <s v="USD"/>
    <n v="1467132185"/>
    <n v="1461948185"/>
    <b v="0"/>
    <n v="24"/>
    <b v="0"/>
    <s v="technology/wearables"/>
    <n v="2.6069999999999999E-2"/>
    <n v="108.625"/>
    <x v="2"/>
    <s v="wearables"/>
    <x v="975"/>
    <d v="2016-06-28T11:43:05"/>
  </r>
  <r>
    <n v="976"/>
    <s v="Cinnamon II The Ultimate Retro Smartwatch"/>
    <s v="The Cinnamon II is an AppleÂ® ][ compatible wrist watch. Featuring 32k of memory and a 1 Mhz cpu. It's the ultimate in geek fashion."/>
    <n v="150000"/>
    <n v="2889"/>
    <x v="0"/>
    <s v="AU"/>
    <s v="AUD"/>
    <n v="1439515497"/>
    <n v="1435627497"/>
    <b v="0"/>
    <n v="18"/>
    <b v="0"/>
    <s v="technology/wearables"/>
    <n v="1.9259999999999999E-2"/>
    <n v="160.5"/>
    <x v="2"/>
    <s v="wearables"/>
    <x v="976"/>
    <d v="2015-08-13T20:24:57"/>
  </r>
  <r>
    <n v="977"/>
    <s v="S2SA - Sport to Strap Adapter for Samsung Gear S2 Sport (3G)"/>
    <s v="The unique adapter to apply standard watch straps at your Samsung Gear S2 Sport and Sport 3G! Small, functional and handsome."/>
    <n v="2700"/>
    <n v="909"/>
    <x v="0"/>
    <s v="AT"/>
    <s v="EUR"/>
    <n v="1456094197"/>
    <n v="1453502197"/>
    <b v="0"/>
    <n v="12"/>
    <b v="0"/>
    <s v="technology/wearables"/>
    <n v="0.33666666666666667"/>
    <n v="75.75"/>
    <x v="2"/>
    <s v="wearables"/>
    <x v="977"/>
    <d v="2016-02-21T17:36:37"/>
  </r>
  <r>
    <n v="978"/>
    <s v="hidn tempo - a wearable stress coach"/>
    <s v="hidn tempo is an intelligent watch band that allows you to monitor your stress and manage it anywhere, anytime."/>
    <n v="172889"/>
    <n v="97273"/>
    <x v="0"/>
    <s v="SE"/>
    <s v="SEK"/>
    <n v="1456385101"/>
    <n v="1453793101"/>
    <b v="0"/>
    <n v="123"/>
    <b v="0"/>
    <s v="technology/wearables"/>
    <n v="0.5626326718299024"/>
    <n v="790.83739837398377"/>
    <x v="2"/>
    <s v="wearables"/>
    <x v="978"/>
    <d v="2016-02-25T02:25:01"/>
  </r>
  <r>
    <n v="979"/>
    <s v="Trequant - First Wearable for Tremors"/>
    <s v="Trequant is specifically designed for people with tremors. It helps them to track and analyse their tremors for better understanding."/>
    <n v="35000"/>
    <n v="28986.16"/>
    <x v="0"/>
    <s v="US"/>
    <s v="USD"/>
    <n v="1466449140"/>
    <n v="1463392828"/>
    <b v="0"/>
    <n v="96"/>
    <b v="0"/>
    <s v="technology/wearables"/>
    <n v="0.82817600000000002"/>
    <n v="301.93916666666667"/>
    <x v="2"/>
    <s v="wearables"/>
    <x v="979"/>
    <d v="2016-06-20T13:59:00"/>
  </r>
  <r>
    <n v="980"/>
    <s v="Jayster Wallet - Find your stuff using Bluetooth Technology."/>
    <s v="Jayster devices and Jayster app both use Bluetooth Smart technology to provide the most user-friendly system for finding lost valuables"/>
    <n v="10000"/>
    <n v="1486"/>
    <x v="0"/>
    <s v="US"/>
    <s v="USD"/>
    <n v="1417387322"/>
    <n v="1413495722"/>
    <b v="0"/>
    <n v="31"/>
    <b v="0"/>
    <s v="technology/wearables"/>
    <n v="0.14860000000000001"/>
    <n v="47.935483870967744"/>
    <x v="2"/>
    <s v="wearables"/>
    <x v="980"/>
    <d v="2014-11-30T17:42:02"/>
  </r>
  <r>
    <n v="981"/>
    <s v="Tabla AEIOU One Handed Two Handed Keyboard Development Kit"/>
    <s v="Tabla Alpha-Num AEIOU Universal Remote &amp; Keyboard + Control. Multi platform wireless use anywhere wearable invisibles development kit."/>
    <n v="88888"/>
    <n v="11"/>
    <x v="0"/>
    <s v="US"/>
    <s v="USD"/>
    <n v="1407624222"/>
    <n v="1405032222"/>
    <b v="0"/>
    <n v="4"/>
    <b v="0"/>
    <s v="technology/wearables"/>
    <n v="1.2375123751237513E-4"/>
    <n v="2.75"/>
    <x v="2"/>
    <s v="wearables"/>
    <x v="981"/>
    <d v="2014-08-09T17:43:42"/>
  </r>
  <r>
    <n v="982"/>
    <s v="Smart 2-in-1 I-PHONE HANDLE/WALLETtm"/>
    <s v="revolutonary ultra-slim 2-in-1 Smart  2-in-1 I-PHONE handle/WALLETtm with 360 rotatiion"/>
    <n v="17500"/>
    <n v="3"/>
    <x v="0"/>
    <s v="US"/>
    <s v="USD"/>
    <n v="1475431486"/>
    <n v="1472839486"/>
    <b v="0"/>
    <n v="3"/>
    <b v="0"/>
    <s v="technology/wearables"/>
    <n v="1.7142857142857143E-4"/>
    <n v="1"/>
    <x v="2"/>
    <s v="wearables"/>
    <x v="982"/>
    <d v="2016-10-02T13:04:46"/>
  </r>
  <r>
    <n v="983"/>
    <s v="Wendu: Control your Climate, Wear the Future"/>
    <s v="Our t-shirt maintains steady temperatures through hot and cold focal points capable of reaching a 36ÂºF/20ÂºC range in under 2 minutes!"/>
    <n v="104219"/>
    <n v="30751"/>
    <x v="0"/>
    <s v="ES"/>
    <s v="EUR"/>
    <n v="1471985640"/>
    <n v="1469289685"/>
    <b v="0"/>
    <n v="179"/>
    <b v="0"/>
    <s v="technology/wearables"/>
    <n v="0.2950613611721471"/>
    <n v="171.79329608938548"/>
    <x v="2"/>
    <s v="wearables"/>
    <x v="983"/>
    <d v="2016-08-23T15:54:00"/>
  </r>
  <r>
    <n v="984"/>
    <s v="Buy beauty &amp; hair products 24/7 from a vending machine."/>
    <s v="Hello world,_x000a__x000a_My name is Earl Eddings, I'm just your average hard working family man from Virginia. I'm here because I need you to help"/>
    <n v="10000"/>
    <n v="106"/>
    <x v="0"/>
    <s v="US"/>
    <s v="USD"/>
    <n v="1427507208"/>
    <n v="1424918808"/>
    <b v="0"/>
    <n v="3"/>
    <b v="0"/>
    <s v="technology/wearables"/>
    <n v="1.06E-2"/>
    <n v="35.333333333333336"/>
    <x v="2"/>
    <s v="wearables"/>
    <x v="984"/>
    <d v="2015-03-27T20:46:48"/>
  </r>
  <r>
    <n v="985"/>
    <s v="Cardiglow : Fitness Tracker and Biofeedback Device"/>
    <s v="Make your heart shine and watch it work! Cardiglow tracks improvements, times intervals and translates heart rate into color."/>
    <n v="30000"/>
    <n v="1888"/>
    <x v="0"/>
    <s v="DE"/>
    <s v="EUR"/>
    <n v="1451602800"/>
    <n v="1449011610"/>
    <b v="0"/>
    <n v="23"/>
    <b v="0"/>
    <s v="technology/wearables"/>
    <n v="6.2933333333333327E-2"/>
    <n v="82.086956521739125"/>
    <x v="2"/>
    <s v="wearables"/>
    <x v="985"/>
    <d v="2015-12-31T18:00:00"/>
  </r>
  <r>
    <n v="986"/>
    <s v="EMBER wear Ski and Snow Sport Heated Gloves and Mittens"/>
    <s v="Amazing heated snow sport gloves; synonymous with quality, fusing innovative heat technology, style, functionality &amp; unique design."/>
    <n v="20000"/>
    <n v="2550"/>
    <x v="0"/>
    <s v="GB"/>
    <s v="GBP"/>
    <n v="1452384000"/>
    <n v="1447698300"/>
    <b v="0"/>
    <n v="23"/>
    <b v="0"/>
    <s v="technology/wearables"/>
    <n v="0.1275"/>
    <n v="110.8695652173913"/>
    <x v="2"/>
    <s v="wearables"/>
    <x v="986"/>
    <d v="2016-01-09T19:00:00"/>
  </r>
  <r>
    <n v="987"/>
    <s v="Kidswatcher"/>
    <s v="Always know where your precious children are. Let them explore the world freely and in a secure way by using the Kidswatcher."/>
    <n v="50000"/>
    <n v="6610"/>
    <x v="0"/>
    <s v="NL"/>
    <s v="EUR"/>
    <n v="1403507050"/>
    <n v="1400051050"/>
    <b v="0"/>
    <n v="41"/>
    <b v="0"/>
    <s v="technology/wearables"/>
    <n v="0.13220000000000001"/>
    <n v="161.21951219512195"/>
    <x v="2"/>
    <s v="wearables"/>
    <x v="987"/>
    <d v="2014-06-23T02:04:10"/>
  </r>
  <r>
    <n v="988"/>
    <s v="The first Earphones Cover in eco-leather and Made in Italy"/>
    <s v="Itâ€™s original, fashion and unique, Ohyear is the first cover for your earphones that wears your style._x000a_Designed and made in Italy"/>
    <n v="5000"/>
    <n v="0"/>
    <x v="0"/>
    <s v="IT"/>
    <s v="EUR"/>
    <n v="1475310825"/>
    <n v="1472718825"/>
    <b v="0"/>
    <n v="0"/>
    <b v="0"/>
    <s v="technology/wearables"/>
    <n v="0"/>
    <s v=""/>
    <x v="2"/>
    <s v="wearables"/>
    <x v="988"/>
    <d v="2016-10-01T03:33:45"/>
  </r>
  <r>
    <n v="989"/>
    <s v="Power Rope"/>
    <s v="The most useful phone charger you will ever buy"/>
    <n v="10000"/>
    <n v="1677"/>
    <x v="0"/>
    <s v="US"/>
    <s v="USD"/>
    <n v="1475101495"/>
    <n v="1472509495"/>
    <b v="0"/>
    <n v="32"/>
    <b v="0"/>
    <s v="technology/wearables"/>
    <n v="0.16769999999999999"/>
    <n v="52.40625"/>
    <x v="2"/>
    <s v="wearables"/>
    <x v="989"/>
    <d v="2016-09-28T17:24:55"/>
  </r>
  <r>
    <n v="990"/>
    <s v="The HotSeat child safety carseat with temperature alarm"/>
    <s v="The revolutionized carseat, where no child will be left alone in a hot vehicle ever again. This alarm will save multiple babie's lives."/>
    <n v="25000"/>
    <n v="26"/>
    <x v="0"/>
    <s v="US"/>
    <s v="USD"/>
    <n v="1409770164"/>
    <n v="1407178164"/>
    <b v="0"/>
    <n v="2"/>
    <b v="0"/>
    <s v="technology/wearables"/>
    <n v="1.0399999999999999E-3"/>
    <n v="13"/>
    <x v="2"/>
    <s v="wearables"/>
    <x v="990"/>
    <d v="2014-09-03T13:49:24"/>
  </r>
  <r>
    <n v="991"/>
    <s v="Russell &amp; Sons Watches"/>
    <s v="Russell &amp; Sons Watches_x000a__x000a_RS Watches is a business that provides quality watches at an affordable price. RS Watches was created with th"/>
    <n v="5000"/>
    <n v="212"/>
    <x v="0"/>
    <s v="GB"/>
    <s v="GBP"/>
    <n v="1468349460"/>
    <n v="1466186988"/>
    <b v="0"/>
    <n v="7"/>
    <b v="0"/>
    <s v="technology/wearables"/>
    <n v="4.24E-2"/>
    <n v="30.285714285714285"/>
    <x v="2"/>
    <s v="wearables"/>
    <x v="991"/>
    <d v="2016-07-12T13:51:00"/>
  </r>
  <r>
    <n v="992"/>
    <s v="WairConditioning"/>
    <s v="The HOTTEST and COOLEST thing yet! WairConditioning... an entirely new level of comfortability!"/>
    <n v="100000"/>
    <n v="467"/>
    <x v="0"/>
    <s v="US"/>
    <s v="USD"/>
    <n v="1462655519"/>
    <n v="1457475119"/>
    <b v="0"/>
    <n v="4"/>
    <b v="0"/>
    <s v="technology/wearables"/>
    <n v="4.6699999999999997E-3"/>
    <n v="116.75"/>
    <x v="2"/>
    <s v="wearables"/>
    <x v="992"/>
    <d v="2016-05-07T16:11:59"/>
  </r>
  <r>
    <n v="993"/>
    <s v="iLumaware Shield TL - Radar technology for bicycle"/>
    <s v="Shield TL is a tail light for a bicycle w/ radar technology. It makes you more visible to cars and drivers at a greater distance."/>
    <n v="70000"/>
    <n v="17561"/>
    <x v="0"/>
    <s v="US"/>
    <s v="USD"/>
    <n v="1478926800"/>
    <n v="1476054568"/>
    <b v="0"/>
    <n v="196"/>
    <b v="0"/>
    <s v="technology/wearables"/>
    <n v="0.25087142857142858"/>
    <n v="89.59693877551021"/>
    <x v="2"/>
    <s v="wearables"/>
    <x v="993"/>
    <d v="2016-11-12T00:00:00"/>
  </r>
  <r>
    <n v="994"/>
    <s v="Intelligent Leather Jacket. Heat. Communicate. Recharge."/>
    <s v="Worldâ€˜s First Heated Leather Jacket _x000a_with Integrated Bluetooth System,_x000a_Handsfree Set (Microphone and Speakers)_x000a_and Cellphone Charger."/>
    <n v="200000"/>
    <n v="4669"/>
    <x v="0"/>
    <s v="US"/>
    <s v="USD"/>
    <n v="1417388340"/>
    <n v="1412835530"/>
    <b v="0"/>
    <n v="11"/>
    <b v="0"/>
    <s v="technology/wearables"/>
    <n v="2.3345000000000001E-2"/>
    <n v="424.45454545454544"/>
    <x v="2"/>
    <s v="wearables"/>
    <x v="994"/>
    <d v="2014-11-30T17:59:00"/>
  </r>
  <r>
    <n v="995"/>
    <s v="DAZLN: NFC Nails that Light Up Holiday Parties!"/>
    <s v="DAZLN nails light up near NFC devices like your mobile phone. If you're tired of receiving or gifting the same old thing look here!"/>
    <n v="10000"/>
    <n v="726"/>
    <x v="0"/>
    <s v="US"/>
    <s v="USD"/>
    <n v="1417276800"/>
    <n v="1415140480"/>
    <b v="0"/>
    <n v="9"/>
    <b v="0"/>
    <s v="technology/wearables"/>
    <n v="7.2599999999999998E-2"/>
    <n v="80.666666666666671"/>
    <x v="2"/>
    <s v="wearables"/>
    <x v="995"/>
    <d v="2014-11-29T11:00:00"/>
  </r>
  <r>
    <n v="996"/>
    <s v="Social behavior in technical communities"/>
    <s v="Study the behaviour of technical communities by tracking their movement  through wearables"/>
    <n v="4000"/>
    <n v="65"/>
    <x v="0"/>
    <s v="US"/>
    <s v="USD"/>
    <n v="1406474820"/>
    <n v="1403902060"/>
    <b v="0"/>
    <n v="5"/>
    <b v="0"/>
    <s v="technology/wearables"/>
    <n v="1.6250000000000001E-2"/>
    <n v="13"/>
    <x v="2"/>
    <s v="wearables"/>
    <x v="996"/>
    <d v="2014-07-27T10:27:00"/>
  </r>
  <r>
    <n v="997"/>
    <s v="iPhanny"/>
    <s v="The iPhanny keeps your iPhone 6 safe from bending in those dangerous pants pockets."/>
    <n v="5000"/>
    <n v="65"/>
    <x v="0"/>
    <s v="US"/>
    <s v="USD"/>
    <n v="1417145297"/>
    <n v="1414549697"/>
    <b v="0"/>
    <n v="8"/>
    <b v="0"/>
    <s v="technology/wearables"/>
    <n v="1.2999999999999999E-2"/>
    <n v="8.125"/>
    <x v="2"/>
    <s v="wearables"/>
    <x v="997"/>
    <d v="2014-11-27T22:28:17"/>
  </r>
  <r>
    <n v="998"/>
    <s v="Ollinfit: The Wearable Personal Trainer"/>
    <s v="Ollinfit is the first wearable fitness trainer with 3 sensors for superior accuracy, feedback and results."/>
    <n v="60000"/>
    <n v="35135"/>
    <x v="0"/>
    <s v="CA"/>
    <s v="CAD"/>
    <n v="1447909401"/>
    <n v="1444017801"/>
    <b v="0"/>
    <n v="229"/>
    <b v="0"/>
    <s v="technology/wearables"/>
    <n v="0.58558333333333334"/>
    <n v="153.42794759825327"/>
    <x v="2"/>
    <s v="wearables"/>
    <x v="998"/>
    <d v="2015-11-19T00:03:21"/>
  </r>
  <r>
    <n v="999"/>
    <s v="Avid Watch: Multi-Sport Smart Watch with Activity Tracking"/>
    <s v="Built in running, cycling, pedometer, and golf features for the edge you need to perform at your very best!"/>
    <n v="150000"/>
    <n v="11683"/>
    <x v="0"/>
    <s v="CA"/>
    <s v="CAD"/>
    <n v="1415865720"/>
    <n v="1413270690"/>
    <b v="0"/>
    <n v="40"/>
    <b v="0"/>
    <s v="technology/wearables"/>
    <n v="7.7886666666666673E-2"/>
    <n v="292.07499999999999"/>
    <x v="2"/>
    <s v="wearables"/>
    <x v="999"/>
    <d v="2014-11-13T03:02:00"/>
  </r>
  <r>
    <n v="1000"/>
    <s v="Ristola Plongeur/UTC 300 Meter COSC/ISO Diver (Canceled)"/>
    <s v="Ristola watches made in La Chaux de-Fonds, Switzerland. A new brand of COSC and ISO Certified Professional watches."/>
    <n v="894700"/>
    <n v="19824"/>
    <x v="0"/>
    <s v="US"/>
    <s v="USD"/>
    <n v="1489537560"/>
    <n v="1484357160"/>
    <b v="0"/>
    <n v="6"/>
    <b v="0"/>
    <s v="technology/wearables"/>
    <n v="2.2157147647256063E-2"/>
    <n v="3304"/>
    <x v="2"/>
    <s v="wearables"/>
    <x v="1000"/>
    <d v="2017-03-14T19:26:00"/>
  </r>
  <r>
    <n v="1001"/>
    <s v="LED sports clothing for running cycling and walking, we make (Canceled)"/>
    <s v="We make stylish sports clothing from LED jackets to backpacks and LED arm bands.With our LED technology you're sure to be seen in style"/>
    <n v="5000"/>
    <n v="5200"/>
    <x v="0"/>
    <s v="GB"/>
    <s v="GBP"/>
    <n v="1485796613"/>
    <n v="1481908613"/>
    <b v="0"/>
    <n v="4"/>
    <b v="0"/>
    <s v="technology/wearables"/>
    <n v="1.04"/>
    <n v="1300"/>
    <x v="2"/>
    <s v="wearables"/>
    <x v="1001"/>
    <d v="2017-01-30T12:16:53"/>
  </r>
  <r>
    <n v="1002"/>
    <s v="Lokett: Customizable Smartphone Memory Necklace (Canceled)"/>
    <s v="A modern day locket that uses NFC technology to link your precious photos, videos, apps, and more. Choose our design or submit yours."/>
    <n v="9999"/>
    <n v="2960"/>
    <x v="0"/>
    <s v="US"/>
    <s v="USD"/>
    <n v="1450331940"/>
    <n v="1447777514"/>
    <b v="0"/>
    <n v="22"/>
    <b v="0"/>
    <s v="technology/wearables"/>
    <n v="0.29602960296029601"/>
    <n v="134.54545454545453"/>
    <x v="2"/>
    <s v="wearables"/>
    <x v="1002"/>
    <d v="2015-12-17T00:59:00"/>
  </r>
  <r>
    <n v="1003"/>
    <s v="Fashion loves Technology: Lamour, the connected heating shoe (Canceled)"/>
    <s v="Connected, heating, premium quality and comfortable leather sneakers - hand-crafted in France."/>
    <n v="20000"/>
    <n v="3211"/>
    <x v="0"/>
    <s v="FR"/>
    <s v="EUR"/>
    <n v="1489680061"/>
    <n v="1487091661"/>
    <b v="0"/>
    <n v="15"/>
    <b v="0"/>
    <s v="technology/wearables"/>
    <n v="0.16055"/>
    <n v="214.06666666666666"/>
    <x v="2"/>
    <s v="wearables"/>
    <x v="1003"/>
    <d v="2017-03-16T11:01:01"/>
  </r>
  <r>
    <n v="1004"/>
    <s v="AllerGuarder: Bluetooth wristband helps food-allergy kids"/>
    <s v="Harnessing wearable technology as a powerful defense for food-allergy children."/>
    <n v="25000"/>
    <n v="20552"/>
    <x v="0"/>
    <s v="US"/>
    <s v="USD"/>
    <n v="1455814827"/>
    <n v="1453222827"/>
    <b v="0"/>
    <n v="95"/>
    <b v="0"/>
    <s v="technology/wearables"/>
    <n v="0.82208000000000003"/>
    <n v="216.33684210526314"/>
    <x v="2"/>
    <s v="wearables"/>
    <x v="1004"/>
    <d v="2016-02-18T12:00:27"/>
  </r>
  <r>
    <n v="1005"/>
    <s v="Forcite Alpine - World's First smart helmet for snow sports"/>
    <s v="The Forcite Alpine helmet records 4K footage and keeps you connected all in one sleek design."/>
    <n v="200000"/>
    <n v="150102"/>
    <x v="0"/>
    <s v="US"/>
    <s v="USD"/>
    <n v="1446217183"/>
    <n v="1443538783"/>
    <b v="0"/>
    <n v="161"/>
    <b v="0"/>
    <s v="technology/wearables"/>
    <n v="0.75051000000000001"/>
    <n v="932.31055900621118"/>
    <x v="2"/>
    <s v="wearables"/>
    <x v="1005"/>
    <d v="2015-10-30T09:59:43"/>
  </r>
  <r>
    <n v="1006"/>
    <s v="SnuG Watchbands for Moto360 smartwatch (Canceled)"/>
    <s v="Sweat resistant, colorful, durable, CUSTOMIZABLE, watch bands &amp; protector bands that fit the Moto360 smartwatch."/>
    <n v="4000"/>
    <n v="234"/>
    <x v="0"/>
    <s v="US"/>
    <s v="USD"/>
    <n v="1418368260"/>
    <n v="1417654672"/>
    <b v="0"/>
    <n v="8"/>
    <b v="0"/>
    <s v="technology/wearables"/>
    <n v="5.8500000000000003E-2"/>
    <n v="29.25"/>
    <x v="2"/>
    <s v="wearables"/>
    <x v="1006"/>
    <d v="2014-12-12T02:11:00"/>
  </r>
  <r>
    <n v="1007"/>
    <s v="SMART Knee Sleeve that Recommends Rest (Canceled)"/>
    <s v="Our knee sleeve monitors your muscles and recommends rest time (on a mobile app) when it detects overexertion!"/>
    <n v="30000"/>
    <n v="13296"/>
    <x v="0"/>
    <s v="US"/>
    <s v="USD"/>
    <n v="1481727623"/>
    <n v="1478095223"/>
    <b v="0"/>
    <n v="76"/>
    <b v="0"/>
    <s v="technology/wearables"/>
    <n v="0.44319999999999998"/>
    <n v="174.94736842105263"/>
    <x v="2"/>
    <s v="wearables"/>
    <x v="1007"/>
    <d v="2016-12-14T10:00:23"/>
  </r>
  <r>
    <n v="1008"/>
    <s v="Miclop - Tu cabina profesional portÃ¡til (Canceled)"/>
    <s v="MICLOP es una cabina portable impresa en 3D protegida en el interior con espuma acÃºstica, reduce el ruido ambiental o rebote de sonido."/>
    <n v="93500"/>
    <n v="250"/>
    <x v="0"/>
    <s v="MX"/>
    <s v="MXN"/>
    <n v="1482953115"/>
    <n v="1480361115"/>
    <b v="0"/>
    <n v="1"/>
    <b v="0"/>
    <s v="technology/wearables"/>
    <n v="2.6737967914438501E-3"/>
    <n v="250"/>
    <x v="2"/>
    <s v="wearables"/>
    <x v="1008"/>
    <d v="2016-12-28T14:25:15"/>
  </r>
  <r>
    <n v="1009"/>
    <s v="R-CON: Run Faster, Run Longer (Canceled)"/>
    <s v="R-CON is a wearable that measures running form. Instantly know when your form is breaking down and when you are running your strongest."/>
    <n v="50000"/>
    <n v="6565"/>
    <x v="0"/>
    <s v="US"/>
    <s v="USD"/>
    <n v="1466346646"/>
    <n v="1463754646"/>
    <b v="0"/>
    <n v="101"/>
    <b v="0"/>
    <s v="technology/wearables"/>
    <n v="0.1313"/>
    <n v="65"/>
    <x v="2"/>
    <s v="wearables"/>
    <x v="1009"/>
    <d v="2016-06-19T09:30:46"/>
  </r>
  <r>
    <n v="1010"/>
    <s v="RISTMATEÂ®, smartphone wrist dock and much more. (Canceled)"/>
    <s v="A beautiful biometric smartphone wrist dock, features a revolutionary reusable adhesive; 3 position phone stand and multi-purpose tool."/>
    <n v="115250"/>
    <n v="220"/>
    <x v="0"/>
    <s v="US"/>
    <s v="USD"/>
    <n v="1473044340"/>
    <n v="1468180462"/>
    <b v="0"/>
    <n v="4"/>
    <b v="0"/>
    <s v="technology/wearables"/>
    <n v="1.9088937093275488E-3"/>
    <n v="55"/>
    <x v="2"/>
    <s v="wearables"/>
    <x v="1010"/>
    <d v="2016-09-04T21:59:00"/>
  </r>
  <r>
    <n v="1011"/>
    <s v="StreetskatePRO's  Knee, Shin, &amp; Ankle pad compression sleeve"/>
    <s v="The first action sports training sleeve/leg protector of its kind to offer an unduplicated level of targeted protection!"/>
    <n v="20000"/>
    <n v="75"/>
    <x v="0"/>
    <s v="US"/>
    <s v="USD"/>
    <n v="1418938395"/>
    <n v="1415050395"/>
    <b v="0"/>
    <n v="1"/>
    <b v="0"/>
    <s v="technology/wearables"/>
    <n v="3.7499999999999999E-3"/>
    <n v="75"/>
    <x v="2"/>
    <s v="wearables"/>
    <x v="1011"/>
    <d v="2014-12-18T16:33:15"/>
  </r>
  <r>
    <n v="1012"/>
    <s v="HALLAM new york SMART JACKET 2.0 for TRAVEL with 29 FUNCTION (Canceled)"/>
    <s v="The world's most advanced jacket for SMARTPHONE USER ,for WORKOUT, for TRAVEL, for OUTDOOR /Bluetooth Charging Wearable Apparel"/>
    <n v="5000"/>
    <n v="1076751.05"/>
    <x v="0"/>
    <s v="US"/>
    <s v="USD"/>
    <n v="1485254052"/>
    <n v="1481366052"/>
    <b v="0"/>
    <n v="775"/>
    <b v="0"/>
    <s v="technology/wearables"/>
    <n v="215.35021"/>
    <n v="1389.3561935483872"/>
    <x v="2"/>
    <s v="wearables"/>
    <x v="1012"/>
    <d v="2017-01-24T05:34:12"/>
  </r>
  <r>
    <n v="1013"/>
    <s v="Versa Prima: The First Portable And Wearable LED Strip"/>
    <s v="Versa Prima: The first portable and wearable LED strip that's controlled via Bluetooth. Designed to be versatile for your creativity."/>
    <n v="25000"/>
    <n v="8632"/>
    <x v="0"/>
    <s v="US"/>
    <s v="USD"/>
    <n v="1451419200"/>
    <n v="1449000056"/>
    <b v="0"/>
    <n v="90"/>
    <b v="0"/>
    <s v="technology/wearables"/>
    <n v="0.34527999999999998"/>
    <n v="95.911111111111111"/>
    <x v="2"/>
    <s v="wearables"/>
    <x v="1013"/>
    <d v="2015-12-29T15:00:00"/>
  </r>
  <r>
    <n v="1014"/>
    <s v="CHEMION: The World's First Smart Glasses (Canceled)"/>
    <s v="CHEMION is an eyewear device that lets you show your creativity to the world."/>
    <n v="10000"/>
    <n v="3060"/>
    <x v="0"/>
    <s v="US"/>
    <s v="USD"/>
    <n v="1420070615"/>
    <n v="1415750615"/>
    <b v="0"/>
    <n v="16"/>
    <b v="0"/>
    <s v="technology/wearables"/>
    <n v="0.30599999999999999"/>
    <n v="191.25"/>
    <x v="2"/>
    <s v="wearables"/>
    <x v="1014"/>
    <d v="2014-12-31T19:03:35"/>
  </r>
  <r>
    <n v="1015"/>
    <s v="SKIN - Wearable music remote control for your mobile phone"/>
    <s v="SKIN - The wearable music remote control which makes your fitness lifestyle a bit easier"/>
    <n v="9000"/>
    <n v="240"/>
    <x v="0"/>
    <s v="CH"/>
    <s v="CHF"/>
    <n v="1448489095"/>
    <n v="1445893495"/>
    <b v="0"/>
    <n v="6"/>
    <b v="0"/>
    <s v="technology/wearables"/>
    <n v="2.6666666666666668E-2"/>
    <n v="40"/>
    <x v="2"/>
    <s v="wearables"/>
    <x v="1015"/>
    <d v="2015-11-25T17:04:55"/>
  </r>
  <r>
    <n v="1016"/>
    <s v="YEPZONâ„¢ FREEDOM: A Personal Safety Alarm w/Global Locator"/>
    <s v="Send an alert for help and find missing people, pets, and valuables with the touch of a button. Get yours today!"/>
    <n v="100000"/>
    <n v="2842"/>
    <x v="0"/>
    <s v="US"/>
    <s v="USD"/>
    <n v="1459992856"/>
    <n v="1456108456"/>
    <b v="0"/>
    <n v="38"/>
    <b v="0"/>
    <s v="technology/wearables"/>
    <n v="2.8420000000000001E-2"/>
    <n v="74.78947368421052"/>
    <x v="2"/>
    <s v="wearables"/>
    <x v="1016"/>
    <d v="2016-04-06T20:34:16"/>
  </r>
  <r>
    <n v="1017"/>
    <s v="Elbee: Wireless in-ear headphones with smart features"/>
    <s v="Enjoy high-quality sound and the possibility to control your smartphone and apps using custom voice commands and head movements."/>
    <n v="250000"/>
    <n v="57197"/>
    <x v="0"/>
    <s v="US"/>
    <s v="USD"/>
    <n v="1448125935"/>
    <n v="1444666335"/>
    <b v="0"/>
    <n v="355"/>
    <b v="0"/>
    <s v="technology/wearables"/>
    <n v="0.22878799999999999"/>
    <n v="161.11830985915492"/>
    <x v="2"/>
    <s v="wearables"/>
    <x v="1017"/>
    <d v="2015-11-21T12:12:15"/>
  </r>
  <r>
    <n v="1018"/>
    <s v="Owl (Canceled)"/>
    <s v="Owl is a fitness tracker along with an accompanying iOS app, that is both fun and interactive for children."/>
    <n v="20000"/>
    <n v="621"/>
    <x v="0"/>
    <s v="US"/>
    <s v="USD"/>
    <n v="1468496933"/>
    <n v="1465904933"/>
    <b v="0"/>
    <n v="7"/>
    <b v="0"/>
    <s v="technology/wearables"/>
    <n v="3.1050000000000001E-2"/>
    <n v="88.714285714285708"/>
    <x v="2"/>
    <s v="wearables"/>
    <x v="1018"/>
    <d v="2016-07-14T06:48:53"/>
  </r>
  <r>
    <n v="1019"/>
    <s v="Tempi - The Smart Way to Monitor Temperature and Humidity"/>
    <s v="Tempi Is a Wearable Bluetooth Device That Gives Accurate Temperature and Humidity Readings."/>
    <n v="45000"/>
    <n v="21300"/>
    <x v="0"/>
    <s v="US"/>
    <s v="USD"/>
    <n v="1423092149"/>
    <n v="1420500149"/>
    <b v="0"/>
    <n v="400"/>
    <b v="0"/>
    <s v="technology/wearables"/>
    <n v="0.47333333333333333"/>
    <n v="53.25"/>
    <x v="2"/>
    <s v="wearables"/>
    <x v="1019"/>
    <d v="2015-02-04T18: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9: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6T23: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0: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17: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08: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4: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3: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2T19: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5: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6: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06: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3: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1: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2: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4T22: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0: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3: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0: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3: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2:59:00"/>
  </r>
  <r>
    <n v="1040"/>
    <s v="Broadcasts to Promote Human Freedom in South Florida"/>
    <s v="We produce radio broadcasts and live streams that promote the value of human freedom, reason, individual rights &amp; free markets."/>
    <n v="85000"/>
    <n v="250"/>
    <x v="0"/>
    <s v="US"/>
    <s v="USD"/>
    <n v="1472317209"/>
    <n v="1469725209"/>
    <b v="0"/>
    <n v="1"/>
    <b v="0"/>
    <s v="journalism/audio"/>
    <n v="2.9411764705882353E-3"/>
    <n v="250"/>
    <x v="5"/>
    <s v="audio"/>
    <x v="1040"/>
    <d v="2016-08-27T12:00:09"/>
  </r>
  <r>
    <n v="1041"/>
    <s v="Industry Success Project (Canceled)"/>
    <s v="I am trying to document what it is like to plunge head first into the music/audio industry as an intern."/>
    <n v="50"/>
    <n v="0"/>
    <x v="0"/>
    <s v="US"/>
    <s v="USD"/>
    <n v="1406769992"/>
    <n v="1405041992"/>
    <b v="0"/>
    <n v="0"/>
    <b v="0"/>
    <s v="journalism/audio"/>
    <n v="0"/>
    <s v=""/>
    <x v="5"/>
    <s v="audio"/>
    <x v="1041"/>
    <d v="2014-07-30T20:26:32"/>
  </r>
  <r>
    <n v="1042"/>
    <s v="Ben's Top 5 podcast (Canceled)"/>
    <s v="Hello! I'm Ben and I have been wanting to start a podcast for a while. I am looking to kickstart the process and get into the game!"/>
    <n v="650"/>
    <n v="10"/>
    <x v="0"/>
    <s v="US"/>
    <s v="USD"/>
    <n v="1410516000"/>
    <n v="1406824948"/>
    <b v="0"/>
    <n v="1"/>
    <b v="0"/>
    <s v="journalism/audio"/>
    <n v="1.5384615384615385E-2"/>
    <n v="10"/>
    <x v="5"/>
    <s v="audio"/>
    <x v="1042"/>
    <d v="2014-09-12T05:00:00"/>
  </r>
  <r>
    <n v="1043"/>
    <s v="Printing TONE Audio 10th Anniversary Edition! (Canceled)"/>
    <s v="We're seeking funding for a special 10th Anniversary PRINT EDITION! Receive your own copy for only $8"/>
    <n v="100000"/>
    <n v="8537"/>
    <x v="0"/>
    <s v="US"/>
    <s v="USD"/>
    <n v="1432101855"/>
    <n v="1429509855"/>
    <b v="0"/>
    <n v="292"/>
    <b v="0"/>
    <s v="journalism/audio"/>
    <n v="8.5370000000000001E-2"/>
    <n v="29.236301369863014"/>
    <x v="5"/>
    <s v="audio"/>
    <x v="1043"/>
    <d v="2015-05-20T01:04:15"/>
  </r>
  <r>
    <n v="1044"/>
    <s v="Podcast for fun! (Canceled)"/>
    <s v="Hi. I'm looking to raise some funds to get some microphones, some interfaces to hook XLR to my iPad/iPhone/iMac. Plus some other stuff."/>
    <n v="7000"/>
    <n v="6"/>
    <x v="0"/>
    <s v="US"/>
    <s v="USD"/>
    <n v="1425587220"/>
    <n v="1420668801"/>
    <b v="0"/>
    <n v="2"/>
    <b v="0"/>
    <s v="journalism/audio"/>
    <n v="8.571428571428571E-4"/>
    <n v="3"/>
    <x v="5"/>
    <s v="audio"/>
    <x v="1044"/>
    <d v="2015-03-05T15:27:00"/>
  </r>
  <r>
    <n v="1045"/>
    <s v="In Case Of Emergency (Canceled)"/>
    <s v="In Case Of Emergency is a radio talk show for preppers, beginning preppers, and with preparedness in mind."/>
    <n v="10000"/>
    <n v="266"/>
    <x v="0"/>
    <s v="US"/>
    <s v="USD"/>
    <n v="1408827550"/>
    <n v="1406235550"/>
    <b v="0"/>
    <n v="8"/>
    <b v="0"/>
    <s v="journalism/audio"/>
    <n v="2.6599999999999999E-2"/>
    <n v="33.25"/>
    <x v="5"/>
    <s v="audio"/>
    <x v="1045"/>
    <d v="2014-08-23T15:59:10"/>
  </r>
  <r>
    <n v="1046"/>
    <s v="All Things Horses Podcast (Canceled)"/>
    <s v="All Things Horses is slowly becoming the greatest podcast on the internet and we are looking to upgrade the studio and software."/>
    <n v="3000"/>
    <n v="0"/>
    <x v="0"/>
    <s v="DE"/>
    <s v="EUR"/>
    <n v="1451161560"/>
    <n v="1447273560"/>
    <b v="0"/>
    <n v="0"/>
    <b v="0"/>
    <s v="journalism/audio"/>
    <n v="0"/>
    <s v=""/>
    <x v="5"/>
    <s v="audio"/>
    <x v="1046"/>
    <d v="2015-12-26T15:26:00"/>
  </r>
  <r>
    <n v="1047"/>
    <s v="Start a New Podcast (Canceled)"/>
    <s v="I wish to start a new podcast called Voices of Texas, and I want to interview interesting people of Texas each week."/>
    <n v="2000"/>
    <n v="1"/>
    <x v="0"/>
    <s v="US"/>
    <s v="USD"/>
    <n v="1415219915"/>
    <n v="1412624315"/>
    <b v="0"/>
    <n v="1"/>
    <b v="0"/>
    <s v="journalism/audio"/>
    <n v="5.0000000000000001E-4"/>
    <n v="1"/>
    <x v="5"/>
    <s v="audio"/>
    <x v="1047"/>
    <d v="2014-11-05T15:38:35"/>
  </r>
  <r>
    <n v="1048"/>
    <s v="#MYLifeMatters Radio Show &amp; Podcast (Canceled)"/>
    <s v="#MyLifeMatters features compelling stories of students &amp; young adults who overcame challenges to take ownership of their lives."/>
    <n v="15000"/>
    <n v="212"/>
    <x v="0"/>
    <s v="US"/>
    <s v="USD"/>
    <n v="1474766189"/>
    <n v="1471310189"/>
    <b v="0"/>
    <n v="4"/>
    <b v="0"/>
    <s v="journalism/audio"/>
    <n v="1.4133333333333333E-2"/>
    <n v="53"/>
    <x v="5"/>
    <s v="audio"/>
    <x v="1048"/>
    <d v="2016-09-24T20:16:29"/>
  </r>
  <r>
    <n v="1049"/>
    <s v="J1 (Canceled)"/>
    <s v="------"/>
    <n v="12000"/>
    <n v="0"/>
    <x v="0"/>
    <s v="US"/>
    <s v="USD"/>
    <n v="1455272445"/>
    <n v="1452680445"/>
    <b v="0"/>
    <n v="0"/>
    <b v="0"/>
    <s v="journalism/audio"/>
    <n v="0"/>
    <s v=""/>
    <x v="5"/>
    <s v="audio"/>
    <x v="1049"/>
    <d v="2016-02-12T05:20:45"/>
  </r>
  <r>
    <n v="1050"/>
    <s v="The (Secular) Barbershop Podcast (Canceled)"/>
    <s v="Secularism is on the rise and I hear you.Talk to me."/>
    <n v="2500"/>
    <n v="0"/>
    <x v="0"/>
    <s v="US"/>
    <s v="USD"/>
    <n v="1442257677"/>
    <n v="1439665677"/>
    <b v="0"/>
    <n v="0"/>
    <b v="0"/>
    <s v="journalism/audio"/>
    <n v="0"/>
    <s v=""/>
    <x v="5"/>
    <s v="audio"/>
    <x v="1050"/>
    <d v="2015-09-14T14:07:57"/>
  </r>
  <r>
    <n v="1051"/>
    <s v="Now You Know Podcast (Canceled)"/>
    <s v="Inspired by some great podcasters as well as my desire to learn from many people about many topics, plus just to inform people."/>
    <n v="500"/>
    <n v="0"/>
    <x v="0"/>
    <s v="US"/>
    <s v="USD"/>
    <n v="1409098825"/>
    <n v="1406679625"/>
    <b v="0"/>
    <n v="0"/>
    <b v="0"/>
    <s v="journalism/audio"/>
    <n v="0"/>
    <s v=""/>
    <x v="5"/>
    <s v="audio"/>
    <x v="1051"/>
    <d v="2014-08-26T19:20:25"/>
  </r>
  <r>
    <n v="1052"/>
    <s v="Big Daddy's Long Ass Road Trip To W.S.O.P. 2016! Podcasts!"/>
    <s v="Production costs for middle aged comics sharing cross USA country road trip experience via www.bigdaddyroadshow.com Podcasts.ComedySHOW"/>
    <n v="4336"/>
    <n v="0"/>
    <x v="0"/>
    <s v="US"/>
    <s v="USD"/>
    <n v="1465243740"/>
    <n v="1461438495"/>
    <b v="0"/>
    <n v="0"/>
    <b v="0"/>
    <s v="journalism/audio"/>
    <n v="0"/>
    <s v=""/>
    <x v="5"/>
    <s v="audio"/>
    <x v="1052"/>
    <d v="2016-06-06T15:09:00"/>
  </r>
  <r>
    <n v="1053"/>
    <s v="A day in the life of...(podcast) (Canceled)"/>
    <s v="How well do you know the stranger walking past you or the neighbor up the street? Extraordinary stories told by everyday people."/>
    <n v="1500"/>
    <n v="15"/>
    <x v="0"/>
    <s v="US"/>
    <s v="USD"/>
    <n v="1488773332"/>
    <n v="1486613332"/>
    <b v="0"/>
    <n v="1"/>
    <b v="0"/>
    <s v="journalism/audio"/>
    <n v="0.01"/>
    <n v="15"/>
    <x v="5"/>
    <s v="audio"/>
    <x v="1053"/>
    <d v="2017-03-05T23:08:52"/>
  </r>
  <r>
    <n v="1054"/>
    <s v="Michale Graves &quot;The Voice of Liberty&quot; WVNJ RADIO 1160 AM"/>
    <s v="Drawing on the momentum created by his &quot;Radio Deadly&quot; program, Michale Graves has created a new pop-culture talk radio show on WVNJ"/>
    <n v="2500"/>
    <n v="0"/>
    <x v="0"/>
    <s v="US"/>
    <s v="USD"/>
    <n v="1407708000"/>
    <n v="1405110399"/>
    <b v="0"/>
    <n v="0"/>
    <b v="0"/>
    <s v="journalism/audio"/>
    <n v="0"/>
    <s v=""/>
    <x v="5"/>
    <s v="audio"/>
    <x v="1054"/>
    <d v="2014-08-10T17:00:00"/>
  </r>
  <r>
    <n v="1055"/>
    <s v="The Smile High Podcast Club Season 3 (Canceled)"/>
    <s v="This project is to fund Season 3 of the SHPC.  Our plan is to produce 24 more spectacular episodes to share with the world."/>
    <n v="3500"/>
    <n v="0"/>
    <x v="0"/>
    <s v="US"/>
    <s v="USD"/>
    <n v="1457394545"/>
    <n v="1454802545"/>
    <b v="0"/>
    <n v="0"/>
    <b v="0"/>
    <s v="journalism/audio"/>
    <n v="0"/>
    <s v=""/>
    <x v="5"/>
    <s v="audio"/>
    <x v="1055"/>
    <d v="2016-03-07T18:49:05"/>
  </r>
  <r>
    <n v="1056"/>
    <s v="Suburban Disorder Podcast (Canceled)"/>
    <s v="a podcast about everyday life, friends talking about music, movies, tv, relationships. conversations we have all had and can relate to"/>
    <n v="10000"/>
    <n v="0"/>
    <x v="0"/>
    <s v="US"/>
    <s v="USD"/>
    <n v="1429892177"/>
    <n v="1424711777"/>
    <b v="0"/>
    <n v="0"/>
    <b v="0"/>
    <s v="journalism/audio"/>
    <n v="0"/>
    <s v=""/>
    <x v="5"/>
    <s v="audio"/>
    <x v="1056"/>
    <d v="2015-04-24T11:16:17"/>
  </r>
  <r>
    <n v="1057"/>
    <s v="Support Independent Media (Canceled)"/>
    <s v="Sayin it Plain is a Independent Radio Show created to inform the public and empower the community."/>
    <n v="10000"/>
    <n v="0"/>
    <x v="0"/>
    <s v="US"/>
    <s v="USD"/>
    <n v="1480888483"/>
    <n v="1478292883"/>
    <b v="0"/>
    <n v="0"/>
    <b v="0"/>
    <s v="journalism/audio"/>
    <n v="0"/>
    <s v=""/>
    <x v="5"/>
    <s v="audio"/>
    <x v="1057"/>
    <d v="2016-12-04T16:54:43"/>
  </r>
  <r>
    <n v="1058"/>
    <s v="The Body Politic Radio (Canceled)"/>
    <s v="An investigative series on 790 KABC Radio on the ravages of addiction and what options millions of people have for hopeful recovery."/>
    <n v="40000"/>
    <n v="0"/>
    <x v="0"/>
    <s v="US"/>
    <s v="USD"/>
    <n v="1427328000"/>
    <n v="1423777043"/>
    <b v="0"/>
    <n v="0"/>
    <b v="0"/>
    <s v="journalism/audio"/>
    <n v="0"/>
    <s v=""/>
    <x v="5"/>
    <s v="audio"/>
    <x v="1058"/>
    <d v="2015-03-25T19:00:00"/>
  </r>
  <r>
    <n v="1059"/>
    <s v="Voice Over Artist (Canceled)"/>
    <s v="Turning myself into a vocal artist."/>
    <n v="1100"/>
    <n v="0"/>
    <x v="0"/>
    <s v="US"/>
    <s v="USD"/>
    <n v="1426269456"/>
    <n v="1423681056"/>
    <b v="0"/>
    <n v="0"/>
    <b v="0"/>
    <s v="journalism/audio"/>
    <n v="0"/>
    <s v=""/>
    <x v="5"/>
    <s v="audio"/>
    <x v="1059"/>
    <d v="2015-03-13T12:57:36"/>
  </r>
  <r>
    <n v="1060"/>
    <s v="Reality  Check (Canceled)"/>
    <s v="Reality Check is a weekly Internet Radio Show. Along with my co-host and engineer we discuss the issues of the day relevant to you!."/>
    <n v="5000"/>
    <n v="50"/>
    <x v="0"/>
    <s v="US"/>
    <s v="USD"/>
    <n v="1429134893"/>
    <n v="1426542893"/>
    <b v="0"/>
    <n v="1"/>
    <b v="0"/>
    <s v="journalism/audio"/>
    <n v="0.01"/>
    <n v="50"/>
    <x v="5"/>
    <s v="audio"/>
    <x v="1060"/>
    <d v="2015-04-15T16:54:53"/>
  </r>
  <r>
    <n v="1061"/>
    <s v="Chat Box 23 (Canceled)"/>
    <s v="T.O., Adi &amp; Mercedes discuss their point of views, women's issues &amp; Hollywood Hotties."/>
    <n v="4000"/>
    <n v="0"/>
    <x v="0"/>
    <s v="US"/>
    <s v="USD"/>
    <n v="1462150800"/>
    <n v="1456987108"/>
    <b v="0"/>
    <n v="0"/>
    <b v="0"/>
    <s v="journalism/audio"/>
    <n v="0"/>
    <s v=""/>
    <x v="5"/>
    <s v="audio"/>
    <x v="1061"/>
    <d v="2016-05-01T20:00:00"/>
  </r>
  <r>
    <n v="1062"/>
    <s v="RETURNING AT A LATER DATE"/>
    <s v="SEE US ON PATREON www.badgirlartwork.com"/>
    <n v="199"/>
    <n v="190"/>
    <x v="0"/>
    <s v="US"/>
    <s v="USD"/>
    <n v="1468351341"/>
    <n v="1467746541"/>
    <b v="0"/>
    <n v="4"/>
    <b v="0"/>
    <s v="journalism/audio"/>
    <n v="0.95477386934673369"/>
    <n v="47.5"/>
    <x v="5"/>
    <s v="audio"/>
    <x v="1062"/>
    <d v="2016-07-12T14:22:21"/>
  </r>
  <r>
    <n v="1063"/>
    <s v="Final Benghazi Report on audio â€“ New results may shock you!"/>
    <s v="Now on audiobook! The truth about Benghazi is revealed with this historical epic courtroom drama performed by professional voice actors"/>
    <n v="1000"/>
    <n v="0"/>
    <x v="0"/>
    <s v="US"/>
    <s v="USD"/>
    <n v="1472604262"/>
    <n v="1470012262"/>
    <b v="0"/>
    <n v="0"/>
    <b v="0"/>
    <s v="journalism/audio"/>
    <n v="0"/>
    <s v=""/>
    <x v="5"/>
    <s v="audio"/>
    <x v="1063"/>
    <d v="2016-08-30T19:44:22"/>
  </r>
  <r>
    <n v="1064"/>
    <s v="Vineyard Valley - A Social Winemaking Game!"/>
    <s v="Make wine from seed to bottle; build, socialize, sell, and relax in Vineyard Valley - a social, sandbox, free to play business sim!"/>
    <n v="90000"/>
    <n v="8077"/>
    <x v="0"/>
    <s v="US"/>
    <s v="USD"/>
    <n v="1373174903"/>
    <n v="1369286903"/>
    <b v="0"/>
    <n v="123"/>
    <b v="0"/>
    <s v="games/video games"/>
    <n v="8.9744444444444446E-2"/>
    <n v="65.666666666666671"/>
    <x v="6"/>
    <s v="video games"/>
    <x v="1064"/>
    <d v="2013-07-07T00:28:23"/>
  </r>
  <r>
    <n v="1065"/>
    <s v="Diggers Fall tactical multiplayer pc shooter"/>
    <s v="Need funds for an Australian fps mp shooter pc game called Diggers Fall were china invades Aus, cost for advertising and settings menu."/>
    <n v="3000"/>
    <n v="81"/>
    <x v="0"/>
    <s v="AU"/>
    <s v="AUD"/>
    <n v="1392800922"/>
    <n v="1390381722"/>
    <b v="0"/>
    <n v="5"/>
    <b v="0"/>
    <s v="games/video games"/>
    <n v="2.7E-2"/>
    <n v="16.2"/>
    <x v="6"/>
    <s v="video games"/>
    <x v="1065"/>
    <d v="2014-02-19T04:08:42"/>
  </r>
  <r>
    <n v="1066"/>
    <s v="So I'm A Dark Lord"/>
    <s v="A parody of old school RPGs where you are a new Dark Lord on a quest to amass monsters and allies on your side."/>
    <n v="150000"/>
    <n v="5051"/>
    <x v="0"/>
    <s v="US"/>
    <s v="USD"/>
    <n v="1375657582"/>
    <n v="1371769582"/>
    <b v="0"/>
    <n v="148"/>
    <b v="0"/>
    <s v="games/video games"/>
    <n v="3.3673333333333333E-2"/>
    <n v="34.128378378378379"/>
    <x v="6"/>
    <s v="video games"/>
    <x v="1066"/>
    <d v="2013-08-04T18:06:22"/>
  </r>
  <r>
    <n v="1067"/>
    <s v="Fate Fighters - The Ultimate Decision Maker"/>
    <s v="Canâ€™t make up your mind about something? Simply type in your two options and let the fighters of fate decide for you!"/>
    <n v="500"/>
    <n v="130"/>
    <x v="0"/>
    <s v="US"/>
    <s v="USD"/>
    <n v="1387657931"/>
    <n v="1385065931"/>
    <b v="0"/>
    <n v="10"/>
    <b v="0"/>
    <s v="games/video games"/>
    <n v="0.26"/>
    <n v="13"/>
    <x v="6"/>
    <s v="video games"/>
    <x v="1067"/>
    <d v="2013-12-21T15:32:11"/>
  </r>
  <r>
    <n v="1068"/>
    <s v="The Quest To Save Hip Hop"/>
    <s v="THE QUEST TO SAVE HIP HOP is an old school beat em up st game that has a focus on old school hip hop and new age hip hop coming to pc."/>
    <n v="30000"/>
    <n v="45"/>
    <x v="0"/>
    <s v="US"/>
    <s v="USD"/>
    <n v="1460274864"/>
    <n v="1457686464"/>
    <b v="0"/>
    <n v="4"/>
    <b v="0"/>
    <s v="games/video games"/>
    <n v="1.5E-3"/>
    <n v="11.25"/>
    <x v="6"/>
    <s v="video games"/>
    <x v="1068"/>
    <d v="2016-04-10T02:54:24"/>
  </r>
  <r>
    <n v="1069"/>
    <s v="Until The End (PC, Mac, and Linux)"/>
    <s v="A run-n-gun zombie survival game where you scavenge for items to make the night a little less scary."/>
    <n v="2200"/>
    <n v="850"/>
    <x v="0"/>
    <s v="US"/>
    <s v="USD"/>
    <n v="1385447459"/>
    <n v="1382679059"/>
    <b v="0"/>
    <n v="21"/>
    <b v="0"/>
    <s v="games/video games"/>
    <n v="0.38636363636363635"/>
    <n v="40.476190476190474"/>
    <x v="6"/>
    <s v="video games"/>
    <x v="1069"/>
    <d v="2013-11-26T01:30:59"/>
  </r>
  <r>
    <n v="1070"/>
    <s v="Prez Games: Do You Have What it Takes to Win the Presidency?"/>
    <s v="A deck building game where you build your campaign plans, raise cash and gain power in a drive to win the White House."/>
    <n v="10000"/>
    <n v="70"/>
    <x v="0"/>
    <s v="US"/>
    <s v="USD"/>
    <n v="1349050622"/>
    <n v="1347322622"/>
    <b v="0"/>
    <n v="2"/>
    <b v="0"/>
    <s v="games/video games"/>
    <n v="7.0000000000000001E-3"/>
    <n v="35"/>
    <x v="6"/>
    <s v="video games"/>
    <x v="1070"/>
    <d v="2012-09-30T19:17:02"/>
  </r>
  <r>
    <n v="1071"/>
    <s v="DJ's Bane"/>
    <s v="I'm making a game where you choose how you want to kill the DJ, so you yourself can decide what music will be played at the party."/>
    <n v="100"/>
    <n v="0"/>
    <x v="0"/>
    <s v="NO"/>
    <s v="NOK"/>
    <n v="1447787093"/>
    <n v="1445191493"/>
    <b v="0"/>
    <n v="0"/>
    <b v="0"/>
    <s v="games/video games"/>
    <n v="0"/>
    <s v=""/>
    <x v="6"/>
    <s v="video games"/>
    <x v="1071"/>
    <d v="2015-11-17T14:04:53"/>
  </r>
  <r>
    <n v="1072"/>
    <s v="World Defense : Tower Defense"/>
    <s v="A tower defense game that is played anywhere on the earth's surface!  This project is to expand it to be multiplayer and mod support."/>
    <n v="75000"/>
    <n v="51"/>
    <x v="0"/>
    <s v="US"/>
    <s v="USD"/>
    <n v="1391630297"/>
    <n v="1389038297"/>
    <b v="0"/>
    <n v="4"/>
    <b v="0"/>
    <s v="games/video games"/>
    <n v="6.8000000000000005E-4"/>
    <n v="12.75"/>
    <x v="6"/>
    <s v="video games"/>
    <x v="1072"/>
    <d v="2014-02-05T14:58:17"/>
  </r>
  <r>
    <n v="1073"/>
    <s v="Rainbow Ball to the Iphone"/>
    <s v="We want to bring our Game Rainbow Ball to the iphone and to do that we need a little help"/>
    <n v="750"/>
    <n v="10"/>
    <x v="0"/>
    <s v="US"/>
    <s v="USD"/>
    <n v="1318806541"/>
    <n v="1316214541"/>
    <b v="0"/>
    <n v="1"/>
    <b v="0"/>
    <s v="games/video games"/>
    <n v="1.3333333333333334E-2"/>
    <n v="10"/>
    <x v="6"/>
    <s v="video games"/>
    <x v="1073"/>
    <d v="2011-10-16T18:09:01"/>
  </r>
  <r>
    <n v="1074"/>
    <s v="Kingdom Espionage"/>
    <s v="An ambitious multiplayer game set in fantastical medieval world where you must defend your castle while attacking others to gain ranks!"/>
    <n v="54000"/>
    <n v="3407"/>
    <x v="0"/>
    <s v="US"/>
    <s v="USD"/>
    <n v="1388808545"/>
    <n v="1386216545"/>
    <b v="0"/>
    <n v="30"/>
    <b v="0"/>
    <s v="games/video games"/>
    <n v="6.3092592592592589E-2"/>
    <n v="113.56666666666666"/>
    <x v="6"/>
    <s v="video games"/>
    <x v="1074"/>
    <d v="2014-01-03T23:09:05"/>
  </r>
  <r>
    <n v="1075"/>
    <s v="Towers Of The Apocalypse"/>
    <s v="Fully 3D, post Apocalyptic themed tower defense video game. New take on the genre."/>
    <n v="1000"/>
    <n v="45"/>
    <x v="0"/>
    <s v="US"/>
    <s v="USD"/>
    <n v="1336340516"/>
    <n v="1333748516"/>
    <b v="0"/>
    <n v="3"/>
    <b v="0"/>
    <s v="games/video games"/>
    <n v="4.4999999999999998E-2"/>
    <n v="15"/>
    <x v="6"/>
    <s v="video games"/>
    <x v="1075"/>
    <d v="2012-05-06T16:41:56"/>
  </r>
  <r>
    <n v="1076"/>
    <s v="Kaptain Brawe 2: A Space Travesty"/>
    <s v="A comical point and click adventure by veteran team of Broken Sword and Monkey Island fame - Steve Ince and Bill Tiller"/>
    <n v="75000"/>
    <n v="47074"/>
    <x v="0"/>
    <s v="US"/>
    <s v="USD"/>
    <n v="1410426250"/>
    <n v="1405674250"/>
    <b v="0"/>
    <n v="975"/>
    <b v="0"/>
    <s v="games/video games"/>
    <n v="0.62765333333333329"/>
    <n v="48.281025641025643"/>
    <x v="6"/>
    <s v="video games"/>
    <x v="1076"/>
    <d v="2014-09-11T04:04:10"/>
  </r>
  <r>
    <n v="1077"/>
    <s v="Legends of Callasia [Demo Available NOW!]"/>
    <s v="An epic strategy game of world conquest with simultaneous turn-based multiplayer gameplay and no hotseat waiting"/>
    <n v="25000"/>
    <n v="7344"/>
    <x v="0"/>
    <s v="US"/>
    <s v="USD"/>
    <n v="1452744011"/>
    <n v="1450152011"/>
    <b v="0"/>
    <n v="167"/>
    <b v="0"/>
    <s v="games/video games"/>
    <n v="0.29376000000000002"/>
    <n v="43.976047904191617"/>
    <x v="6"/>
    <s v="video games"/>
    <x v="1077"/>
    <d v="2016-01-13T23:00:11"/>
  </r>
  <r>
    <n v="1078"/>
    <s v="New iPad/iPhone game development software needed"/>
    <s v="I am looking to create more games for the iPad/iPhone and want to add leaderboards, which requires new game development software"/>
    <n v="600"/>
    <n v="45"/>
    <x v="0"/>
    <s v="US"/>
    <s v="USD"/>
    <n v="1311309721"/>
    <n v="1307421721"/>
    <b v="0"/>
    <n v="5"/>
    <b v="0"/>
    <s v="games/video games"/>
    <n v="7.4999999999999997E-2"/>
    <n v="9"/>
    <x v="6"/>
    <s v="video games"/>
    <x v="1078"/>
    <d v="2011-07-21T23:42:01"/>
  </r>
  <r>
    <n v="1079"/>
    <s v="Sirius Online, an indie Space MMO"/>
    <s v="Sirius Online is currently the work of two brothers striving to bring the Era of Freelancer back, adding dynamic markets and more."/>
    <n v="26000"/>
    <n v="678"/>
    <x v="0"/>
    <s v="DE"/>
    <s v="EUR"/>
    <n v="1463232936"/>
    <n v="1461072936"/>
    <b v="0"/>
    <n v="18"/>
    <b v="0"/>
    <s v="games/video games"/>
    <n v="2.6076923076923077E-2"/>
    <n v="37.666666666666664"/>
    <x v="6"/>
    <s v="video games"/>
    <x v="1079"/>
    <d v="2016-05-14T08:35:36"/>
  </r>
  <r>
    <n v="1080"/>
    <s v="Skullforge: The Hunt"/>
    <s v="A fantasy action RPG which follows an elven ex-slave on a journey of magic, revenge, intrigue, and deceit."/>
    <n v="20000"/>
    <n v="1821"/>
    <x v="0"/>
    <s v="US"/>
    <s v="USD"/>
    <n v="1399778333"/>
    <n v="1397186333"/>
    <b v="0"/>
    <n v="98"/>
    <b v="0"/>
    <s v="games/video games"/>
    <n v="9.1050000000000006E-2"/>
    <n v="18.581632653061224"/>
    <x v="6"/>
    <s v="video games"/>
    <x v="1080"/>
    <d v="2014-05-10T22:18:53"/>
  </r>
  <r>
    <n v="1081"/>
    <s v="The Creature"/>
    <s v="Finishing your last job before you retire until a disaster strikes the cargo ship can you survive The Creature?"/>
    <n v="68000"/>
    <n v="12"/>
    <x v="0"/>
    <s v="US"/>
    <s v="USD"/>
    <n v="1422483292"/>
    <n v="1419891292"/>
    <b v="0"/>
    <n v="4"/>
    <b v="0"/>
    <s v="games/video games"/>
    <n v="1.7647058823529413E-4"/>
    <n v="3"/>
    <x v="6"/>
    <s v="video games"/>
    <x v="1081"/>
    <d v="2015-01-28T17:14:52"/>
  </r>
  <r>
    <n v="1082"/>
    <s v="T-Fighter: Code Name M - Mobile Edition"/>
    <s v="Challenge your trivia skills in this action oriented game against several opponents across time."/>
    <n v="10000"/>
    <n v="56"/>
    <x v="0"/>
    <s v="US"/>
    <s v="USD"/>
    <n v="1344635088"/>
    <n v="1342043088"/>
    <b v="0"/>
    <n v="3"/>
    <b v="0"/>
    <s v="games/video games"/>
    <n v="5.5999999999999999E-3"/>
    <n v="18.666666666666668"/>
    <x v="6"/>
    <s v="video games"/>
    <x v="1082"/>
    <d v="2012-08-10T16:44:48"/>
  </r>
  <r>
    <n v="1083"/>
    <s v="Video Game Store That Can Beat Out Any Other"/>
    <s v="We want to take everything video game related people have seen since 1978 to now and turn it into the top gamer lounge in canada !"/>
    <n v="50000"/>
    <n v="410"/>
    <x v="0"/>
    <s v="CA"/>
    <s v="CAD"/>
    <n v="1406994583"/>
    <n v="1401810583"/>
    <b v="0"/>
    <n v="1"/>
    <b v="0"/>
    <s v="games/video games"/>
    <n v="8.2000000000000007E-3"/>
    <n v="410"/>
    <x v="6"/>
    <s v="video games"/>
    <x v="1083"/>
    <d v="2014-08-02T10:49:43"/>
  </r>
  <r>
    <n v="1084"/>
    <s v="My own channel"/>
    <s v="I want to start my own channel for gaming"/>
    <n v="550"/>
    <n v="0"/>
    <x v="0"/>
    <s v="US"/>
    <s v="USD"/>
    <n v="1407534804"/>
    <n v="1404942804"/>
    <b v="0"/>
    <n v="0"/>
    <b v="0"/>
    <s v="games/video games"/>
    <n v="0"/>
    <s v=""/>
    <x v="6"/>
    <s v="video games"/>
    <x v="1084"/>
    <d v="2014-08-08T16:53:24"/>
  </r>
  <r>
    <n v="1085"/>
    <s v="Sun Dryd Studios"/>
    <s v="The new kid on the block. Re-imagining old games and creating new ones. Ship, Lazer, Rock is first."/>
    <n v="30000"/>
    <n v="1026"/>
    <x v="0"/>
    <s v="CA"/>
    <s v="CAD"/>
    <n v="1457967975"/>
    <n v="1455379575"/>
    <b v="0"/>
    <n v="9"/>
    <b v="0"/>
    <s v="games/video games"/>
    <n v="3.4200000000000001E-2"/>
    <n v="114"/>
    <x v="6"/>
    <s v="video games"/>
    <x v="1085"/>
    <d v="2016-03-14T10:06:15"/>
  </r>
  <r>
    <n v="1086"/>
    <s v="Cyber Universe Online"/>
    <s v="Humanity's future in the Galaxy"/>
    <n v="18000"/>
    <n v="15"/>
    <x v="0"/>
    <s v="US"/>
    <s v="USD"/>
    <n v="1408913291"/>
    <n v="1406321291"/>
    <b v="0"/>
    <n v="2"/>
    <b v="0"/>
    <s v="games/video games"/>
    <n v="8.3333333333333339E-4"/>
    <n v="7.5"/>
    <x v="6"/>
    <s v="video games"/>
    <x v="1086"/>
    <d v="2014-08-24T15:48:11"/>
  </r>
  <r>
    <n v="1087"/>
    <s v="Idle Gamers"/>
    <s v="Idle gamers are the group of gamers worth watching play video games. We have a back log of video ideas and want to entertain you."/>
    <n v="1100"/>
    <n v="0"/>
    <x v="0"/>
    <s v="US"/>
    <s v="USD"/>
    <n v="1402852087"/>
    <n v="1400260087"/>
    <b v="0"/>
    <n v="0"/>
    <b v="0"/>
    <s v="games/video games"/>
    <n v="0"/>
    <s v=""/>
    <x v="6"/>
    <s v="video games"/>
    <x v="1087"/>
    <d v="2014-06-15T12:08:07"/>
  </r>
  <r>
    <n v="1088"/>
    <s v="Still Alive"/>
    <s v="A fresh twist on survival games. Intense, high-stakes 30 minute rounds for up to 10 players."/>
    <n v="45000"/>
    <n v="6382.34"/>
    <x v="0"/>
    <s v="US"/>
    <s v="USD"/>
    <n v="1398366667"/>
    <n v="1395774667"/>
    <b v="0"/>
    <n v="147"/>
    <b v="0"/>
    <s v="games/video games"/>
    <n v="0.14182977777777778"/>
    <n v="43.41727891156463"/>
    <x v="6"/>
    <s v="video games"/>
    <x v="1088"/>
    <d v="2014-04-24T14:11:07"/>
  </r>
  <r>
    <n v="1089"/>
    <s v="Farabel"/>
    <s v="Farabel is a single player turn-based fantasy strategy game for Mac/PC/Linux"/>
    <n v="15000"/>
    <n v="1174"/>
    <x v="0"/>
    <s v="FR"/>
    <s v="EUR"/>
    <n v="1435293175"/>
    <n v="1432701175"/>
    <b v="0"/>
    <n v="49"/>
    <b v="0"/>
    <s v="games/video games"/>
    <n v="7.8266666666666665E-2"/>
    <n v="23.959183673469386"/>
    <x v="6"/>
    <s v="video games"/>
    <x v="1089"/>
    <d v="2015-06-25T23:32:55"/>
  </r>
  <r>
    <n v="1090"/>
    <s v="Help Jumpy Punch Prosper!!"/>
    <s v="A sci-fi platformer game inspired by a certain blue hedgehog and Italian plumber. Jump, fight, dodge and sprint your way to victory."/>
    <n v="12999"/>
    <n v="5"/>
    <x v="0"/>
    <s v="AU"/>
    <s v="AUD"/>
    <n v="1432873653"/>
    <n v="1430281653"/>
    <b v="0"/>
    <n v="1"/>
    <b v="0"/>
    <s v="games/video games"/>
    <n v="3.8464497269020693E-4"/>
    <n v="5"/>
    <x v="6"/>
    <s v="video games"/>
    <x v="1090"/>
    <d v="2015-05-28T23:27:33"/>
  </r>
  <r>
    <n v="1091"/>
    <s v="London Revolution - Open World RPG Minecraft Server"/>
    <s v="London Revolution is a Minecraft server in development. This is an open world RPG FPS server with questing and ruthless gangs."/>
    <n v="200"/>
    <n v="25"/>
    <x v="0"/>
    <s v="GB"/>
    <s v="GBP"/>
    <n v="1460313672"/>
    <n v="1457725272"/>
    <b v="0"/>
    <n v="2"/>
    <b v="0"/>
    <s v="games/video games"/>
    <n v="0.125"/>
    <n v="12.5"/>
    <x v="6"/>
    <s v="video games"/>
    <x v="1091"/>
    <d v="2016-04-10T13:41:12"/>
  </r>
  <r>
    <n v="1092"/>
    <s v="toggleme. - the next phenom in mobile gaming"/>
    <s v="toggleme. is the next breakout mobile game.Addictive gameplay, phenomenal design, real life rewards for achievements, and a great story"/>
    <n v="2000"/>
    <n v="21"/>
    <x v="0"/>
    <s v="US"/>
    <s v="USD"/>
    <n v="1357432638"/>
    <n v="1354840638"/>
    <b v="0"/>
    <n v="7"/>
    <b v="0"/>
    <s v="games/video games"/>
    <n v="1.0500000000000001E-2"/>
    <n v="3"/>
    <x v="6"/>
    <s v="video games"/>
    <x v="1092"/>
    <d v="2013-01-05T19:37:18"/>
  </r>
  <r>
    <n v="1093"/>
    <s v="Help get &quot;Don't Look&quot; on Steam Greenlight!"/>
    <s v="A little girl living isolated in the Canadian Rockies, you find your self  being lured into the hills in the middle of the night."/>
    <n v="300"/>
    <n v="42.25"/>
    <x v="0"/>
    <s v="CA"/>
    <s v="CAD"/>
    <n v="1455232937"/>
    <n v="1453936937"/>
    <b v="0"/>
    <n v="4"/>
    <b v="0"/>
    <s v="games/video games"/>
    <n v="0.14083333333333334"/>
    <n v="10.5625"/>
    <x v="6"/>
    <s v="video games"/>
    <x v="1093"/>
    <d v="2016-02-11T18:22:17"/>
  </r>
  <r>
    <n v="1094"/>
    <s v="Sprocket Junkie"/>
    <s v="An action racing game for iOS. Set in a steampunk world, players battle their way to the finish line on customizable rocket engines!"/>
    <n v="18000"/>
    <n v="3294.01"/>
    <x v="0"/>
    <s v="US"/>
    <s v="USD"/>
    <n v="1318180033"/>
    <n v="1315588033"/>
    <b v="0"/>
    <n v="27"/>
    <b v="0"/>
    <s v="games/video games"/>
    <n v="0.18300055555555556"/>
    <n v="122.00037037037038"/>
    <x v="6"/>
    <s v="video games"/>
    <x v="1094"/>
    <d v="2011-10-09T12:07:13"/>
  </r>
  <r>
    <n v="1095"/>
    <s v="Project Snowstorm"/>
    <s v="MMORPG with Real-Time Pet Battles, Expansive 3D World and Ranked Individual &amp; Guild PvP arenas all on your mobile device!"/>
    <n v="500000"/>
    <n v="25174"/>
    <x v="0"/>
    <s v="US"/>
    <s v="USD"/>
    <n v="1377867220"/>
    <n v="1375275220"/>
    <b v="0"/>
    <n v="94"/>
    <b v="0"/>
    <s v="games/video games"/>
    <n v="5.0347999999999997E-2"/>
    <n v="267.80851063829789"/>
    <x v="6"/>
    <s v="video games"/>
    <x v="1095"/>
    <d v="2013-08-30T07:53:40"/>
  </r>
  <r>
    <n v="1096"/>
    <s v="Bugspeed Collider: Fast-Paced Platform Brawler (1â€“4 Players)"/>
    <s v="In BUGSPEED COLLIDER, you're a bug with a black belt.  Fight to the top in 4-Beetle Local Multi, and a Full-Scale 1-Beetle Adventure!"/>
    <n v="12000"/>
    <n v="2152"/>
    <x v="0"/>
    <s v="US"/>
    <s v="USD"/>
    <n v="1412393400"/>
    <n v="1409747154"/>
    <b v="0"/>
    <n v="29"/>
    <b v="0"/>
    <s v="games/video games"/>
    <n v="0.17933333333333334"/>
    <n v="74.206896551724142"/>
    <x v="6"/>
    <s v="video games"/>
    <x v="1096"/>
    <d v="2014-10-03T22:30:00"/>
  </r>
  <r>
    <n v="1097"/>
    <s v="Rabbly"/>
    <s v="Rabbly is action-adventure game. Is about a scientist going on an adventure, to find rare materials in another galaxy."/>
    <n v="100000"/>
    <n v="47"/>
    <x v="0"/>
    <s v="US"/>
    <s v="USD"/>
    <n v="1393786877"/>
    <n v="1390330877"/>
    <b v="0"/>
    <n v="7"/>
    <b v="0"/>
    <s v="games/video games"/>
    <n v="4.6999999999999999E-4"/>
    <n v="6.7142857142857144"/>
    <x v="6"/>
    <s v="video games"/>
    <x v="1097"/>
    <d v="2014-03-02T14:01:17"/>
  </r>
  <r>
    <n v="1098"/>
    <s v="Kick, Punch... Fireball"/>
    <s v="Kick, Punch... Fireball is an FPS type arena game set inside the fantasy world."/>
    <n v="25000"/>
    <n v="1803"/>
    <x v="0"/>
    <s v="US"/>
    <s v="USD"/>
    <n v="1397413095"/>
    <n v="1394821095"/>
    <b v="0"/>
    <n v="22"/>
    <b v="0"/>
    <s v="games/video games"/>
    <n v="7.2120000000000004E-2"/>
    <n v="81.954545454545453"/>
    <x v="6"/>
    <s v="video games"/>
    <x v="1098"/>
    <d v="2014-04-13T13:18:15"/>
  </r>
  <r>
    <n v="1099"/>
    <s v="Xeno - A Sci-Fi FPS"/>
    <s v="Xeno is an FPS which combines all the best elements of old school and modern games to create a fresh and unique gameplay experience."/>
    <n v="5000"/>
    <n v="25"/>
    <x v="0"/>
    <s v="GB"/>
    <s v="GBP"/>
    <n v="1431547468"/>
    <n v="1428955468"/>
    <b v="0"/>
    <n v="1"/>
    <b v="0"/>
    <s v="games/video games"/>
    <n v="5.0000000000000001E-3"/>
    <n v="25"/>
    <x v="6"/>
    <s v="video games"/>
    <x v="1099"/>
    <d v="2015-05-13T15:04:28"/>
  </r>
  <r>
    <n v="1100"/>
    <s v="Aeldengald Saga Book I"/>
    <s v="A retro style puzzle rpg with a dark story. Your decisions will influence the world and decide the outcome of the story."/>
    <n v="4000"/>
    <n v="100"/>
    <x v="0"/>
    <s v="DE"/>
    <s v="EUR"/>
    <n v="1455417571"/>
    <n v="1452825571"/>
    <b v="0"/>
    <n v="10"/>
    <b v="0"/>
    <s v="games/video games"/>
    <n v="2.5000000000000001E-2"/>
    <n v="10"/>
    <x v="6"/>
    <s v="video games"/>
    <x v="1100"/>
    <d v="2016-02-13T21:39:31"/>
  </r>
  <r>
    <n v="1101"/>
    <s v="Strain Wars"/>
    <s v="Different strains of marijuana leafs battling to the death to see which one is the top strain."/>
    <n v="100000"/>
    <n v="41"/>
    <x v="0"/>
    <s v="US"/>
    <s v="USD"/>
    <n v="1468519920"/>
    <n v="1466188338"/>
    <b v="0"/>
    <n v="6"/>
    <b v="0"/>
    <s v="games/video games"/>
    <n v="4.0999999999999999E-4"/>
    <n v="6.833333333333333"/>
    <x v="6"/>
    <s v="video games"/>
    <x v="1101"/>
    <d v="2016-07-14T13:12:00"/>
  </r>
  <r>
    <n v="1102"/>
    <s v="Runers"/>
    <s v="Runers is a top-down rogue-like shooter where as you advance you create more powerful spells and fight fierce monsters and bosses."/>
    <n v="8000"/>
    <n v="425"/>
    <x v="0"/>
    <s v="US"/>
    <s v="USD"/>
    <n v="1386568740"/>
    <n v="1383095125"/>
    <b v="0"/>
    <n v="24"/>
    <b v="0"/>
    <s v="games/video games"/>
    <n v="5.3124999999999999E-2"/>
    <n v="17.708333333333332"/>
    <x v="6"/>
    <s v="video games"/>
    <x v="1102"/>
    <d v="2013-12-09T00:59:00"/>
  </r>
  <r>
    <n v="1103"/>
    <s v="The Morgue"/>
    <s v="&quot;I go to work... I classify the bodies and store them accordingly... Sometimes I here noises... Other times is see her..."/>
    <n v="15000"/>
    <n v="243"/>
    <x v="0"/>
    <s v="US"/>
    <s v="USD"/>
    <n v="1466227190"/>
    <n v="1461043190"/>
    <b v="0"/>
    <n v="15"/>
    <b v="0"/>
    <s v="games/video games"/>
    <n v="1.6199999999999999E-2"/>
    <n v="16.2"/>
    <x v="6"/>
    <s v="video games"/>
    <x v="1103"/>
    <d v="2016-06-18T00:19:50"/>
  </r>
  <r>
    <n v="1104"/>
    <s v="Street Heroes - A Facebook Beat 'em Up"/>
    <s v="Street Heroes is a retro 2D side-scrolling multiplayer beat 'em up for Facebook that brings classic arcade fun to a social platform"/>
    <n v="60000"/>
    <n v="2971"/>
    <x v="0"/>
    <s v="GB"/>
    <s v="GBP"/>
    <n v="1402480221"/>
    <n v="1399888221"/>
    <b v="0"/>
    <n v="37"/>
    <b v="0"/>
    <s v="games/video games"/>
    <n v="4.9516666666666667E-2"/>
    <n v="80.297297297297291"/>
    <x v="6"/>
    <s v="video games"/>
    <x v="1104"/>
    <d v="2014-06-11T04:50:21"/>
  </r>
  <r>
    <n v="1105"/>
    <s v="Nightmare Zombies"/>
    <s v="Nightmare Zombies is the first Oculus Rift Only immersive zombie simulator in the Post-Apocalypse urban environment of New York City."/>
    <n v="900000"/>
    <n v="1431"/>
    <x v="0"/>
    <s v="US"/>
    <s v="USD"/>
    <n v="1395627327"/>
    <n v="1393038927"/>
    <b v="0"/>
    <n v="20"/>
    <b v="0"/>
    <s v="games/video games"/>
    <n v="1.5900000000000001E-3"/>
    <n v="71.55"/>
    <x v="6"/>
    <s v="video games"/>
    <x v="1105"/>
    <d v="2014-03-23T21:15:27"/>
  </r>
  <r>
    <n v="1106"/>
    <s v="Backyard Zombies"/>
    <s v="Collect coins and save civilians while you blast your way through tons of zombies! Unlock new characters and levels!"/>
    <n v="400"/>
    <n v="165"/>
    <x v="0"/>
    <s v="US"/>
    <s v="USD"/>
    <n v="1333557975"/>
    <n v="1330969575"/>
    <b v="0"/>
    <n v="7"/>
    <b v="0"/>
    <s v="games/video games"/>
    <n v="0.41249999999999998"/>
    <n v="23.571428571428573"/>
    <x v="6"/>
    <s v="video games"/>
    <x v="1106"/>
    <d v="2012-04-04T11:46:15"/>
  </r>
  <r>
    <n v="1107"/>
    <s v="The kidcade is the next big thing in the home entertainment"/>
    <s v="Enjoy video games, online surfing, and communications in privacy with Kid Cade, from Crestview, Florida. Our company has created a comp"/>
    <n v="10000"/>
    <n v="0"/>
    <x v="0"/>
    <s v="US"/>
    <s v="USD"/>
    <n v="1406148024"/>
    <n v="1403556024"/>
    <b v="0"/>
    <n v="0"/>
    <b v="0"/>
    <s v="games/video games"/>
    <n v="0"/>
    <s v=""/>
    <x v="6"/>
    <s v="video games"/>
    <x v="1107"/>
    <d v="2014-07-23T15:40:24"/>
  </r>
  <r>
    <n v="1108"/>
    <s v="Urbania: Create the future"/>
    <s v="Environmental awareness using social games where players are challenged to pursue sustainable development in the city of the future."/>
    <n v="25000"/>
    <n v="732.5"/>
    <x v="0"/>
    <s v="US"/>
    <s v="USD"/>
    <n v="1334326635"/>
    <n v="1329146235"/>
    <b v="0"/>
    <n v="21"/>
    <b v="0"/>
    <s v="games/video games"/>
    <n v="2.93E-2"/>
    <n v="34.88095238095238"/>
    <x v="6"/>
    <s v="video games"/>
    <x v="1108"/>
    <d v="2012-04-13T09:17:15"/>
  </r>
  <r>
    <n v="1109"/>
    <s v="1985 Video Game Museum/Arcade/Game Lounge/Event Center"/>
    <s v="Our goal is to open a video game museum, art gallery, free play arcade, game lounge, cosplay and event center here in Flint Michigan!"/>
    <n v="10000"/>
    <n v="45"/>
    <x v="0"/>
    <s v="US"/>
    <s v="USD"/>
    <n v="1479495790"/>
    <n v="1476900190"/>
    <b v="0"/>
    <n v="3"/>
    <b v="0"/>
    <s v="games/video games"/>
    <n v="4.4999999999999997E-3"/>
    <n v="15"/>
    <x v="6"/>
    <s v="video games"/>
    <x v="1109"/>
    <d v="2016-11-18T14:03:10"/>
  </r>
  <r>
    <n v="1110"/>
    <s v="PSI - Role Playing Game"/>
    <s v="PSI is a game about a group of people dealing with the effects of Nightmares becoming reality, life will never be the same."/>
    <n v="50000"/>
    <n v="255"/>
    <x v="0"/>
    <s v="US"/>
    <s v="USD"/>
    <n v="1354919022"/>
    <n v="1352327022"/>
    <b v="0"/>
    <n v="11"/>
    <b v="0"/>
    <s v="games/video games"/>
    <n v="5.1000000000000004E-3"/>
    <n v="23.181818181818183"/>
    <x v="6"/>
    <s v="video games"/>
    <x v="1110"/>
    <d v="2012-12-07T17:23:42"/>
  </r>
  <r>
    <n v="1111"/>
    <s v="Funding HyperLight Studios"/>
    <s v="We are bringing a new gaming experience to the field. One that will connect a community of people and servers from around the world."/>
    <n v="2500"/>
    <n v="1"/>
    <x v="0"/>
    <s v="US"/>
    <s v="USD"/>
    <n v="1452228790"/>
    <n v="1449636790"/>
    <b v="0"/>
    <n v="1"/>
    <b v="0"/>
    <s v="games/video games"/>
    <n v="4.0000000000000002E-4"/>
    <n v="1"/>
    <x v="6"/>
    <s v="video games"/>
    <x v="1111"/>
    <d v="2016-01-07T23:53:10"/>
  </r>
  <r>
    <n v="1112"/>
    <s v="Johnny Rocketfingers: Violent Point &amp; Click Adventure!"/>
    <s v="Tarantino-esque Adventure Game on Steroids Inspired by LucasArts, Gritty Action Movies and 1940's Animation"/>
    <n v="88000"/>
    <n v="31272.92"/>
    <x v="0"/>
    <s v="US"/>
    <s v="USD"/>
    <n v="1421656200"/>
    <n v="1416507211"/>
    <b v="0"/>
    <n v="312"/>
    <b v="0"/>
    <s v="games/video games"/>
    <n v="0.35537409090909089"/>
    <n v="100.23371794871794"/>
    <x v="6"/>
    <s v="video games"/>
    <x v="1112"/>
    <d v="2015-01-19T03:30:00"/>
  </r>
  <r>
    <n v="1113"/>
    <s v="A YouTube Gaming Channel"/>
    <s v="A start up YouTube PC Gaming channel named ''Jeansie''. Comprised of witty banter and slightly above average  gaming skills :)"/>
    <n v="1000"/>
    <n v="5"/>
    <x v="0"/>
    <s v="GB"/>
    <s v="GBP"/>
    <n v="1408058820"/>
    <n v="1405466820"/>
    <b v="0"/>
    <n v="1"/>
    <b v="0"/>
    <s v="games/video games"/>
    <n v="5.0000000000000001E-3"/>
    <n v="5"/>
    <x v="6"/>
    <s v="video games"/>
    <x v="1113"/>
    <d v="2014-08-14T18:27:00"/>
  </r>
  <r>
    <n v="1114"/>
    <s v="TeleRide"/>
    <s v="SciFi racing game for Android &amp; iOS platforms. Player gets a unique weapon which introduces an additional dimension to the competition."/>
    <n v="6000"/>
    <n v="10"/>
    <x v="0"/>
    <s v="GB"/>
    <s v="GBP"/>
    <n v="1381306687"/>
    <n v="1378714687"/>
    <b v="0"/>
    <n v="3"/>
    <b v="0"/>
    <s v="games/video games"/>
    <n v="1.6666666666666668E-3"/>
    <n v="3.3333333333333335"/>
    <x v="6"/>
    <s v="video games"/>
    <x v="1114"/>
    <d v="2013-10-09T03:18:07"/>
  </r>
  <r>
    <n v="1115"/>
    <s v="Before You Sleep - A Survival Social Video Game"/>
    <s v="Explore the protagonist's mind. Remember. Understand. Plan ahead. Stay ahead of threats. Nurture relations. Earn the fate you choose."/>
    <n v="40000"/>
    <n v="53"/>
    <x v="0"/>
    <s v="US"/>
    <s v="USD"/>
    <n v="1459352495"/>
    <n v="1456764095"/>
    <b v="0"/>
    <n v="4"/>
    <b v="0"/>
    <s v="games/video games"/>
    <n v="1.325E-3"/>
    <n v="13.25"/>
    <x v="6"/>
    <s v="video games"/>
    <x v="1115"/>
    <d v="2016-03-30T10:41:35"/>
  </r>
  <r>
    <n v="1116"/>
    <s v="Quest Remnants of Chaos"/>
    <s v="A medieval, post apocolyptic, Online, MMORPG. Class morphing, character customization game."/>
    <n v="500000"/>
    <n v="178.52"/>
    <x v="0"/>
    <s v="US"/>
    <s v="USD"/>
    <n v="1339273208"/>
    <n v="1334089208"/>
    <b v="0"/>
    <n v="10"/>
    <b v="0"/>
    <s v="games/video games"/>
    <n v="3.5704000000000004E-4"/>
    <n v="17.852"/>
    <x v="6"/>
    <s v="video games"/>
    <x v="1116"/>
    <d v="2012-06-09T15:20:08"/>
  </r>
  <r>
    <n v="1117"/>
    <s v="Medieval Village"/>
    <s v="Experience the Medieval in your own village. Increase your village into a city and walk through the streets."/>
    <n v="1000"/>
    <n v="83"/>
    <x v="0"/>
    <s v="DE"/>
    <s v="EUR"/>
    <n v="1451053313"/>
    <n v="1448461313"/>
    <b v="0"/>
    <n v="8"/>
    <b v="0"/>
    <s v="games/video games"/>
    <n v="8.3000000000000004E-2"/>
    <n v="10.375"/>
    <x v="6"/>
    <s v="video games"/>
    <x v="1117"/>
    <d v="2015-12-25T09:21:53"/>
  </r>
  <r>
    <n v="1118"/>
    <s v="Battle-Buddy â€“ Bringing gamers together"/>
    <s v="Ideal for social players as well as a tool for esports teams, Battle Buddy will help organise and coordinate, pugs, scrims, wars &amp; you!"/>
    <n v="4500"/>
    <n v="109"/>
    <x v="0"/>
    <s v="AU"/>
    <s v="AUD"/>
    <n v="1396666779"/>
    <n v="1394078379"/>
    <b v="0"/>
    <n v="3"/>
    <b v="0"/>
    <s v="games/video games"/>
    <n v="2.4222222222222221E-2"/>
    <n v="36.333333333333336"/>
    <x v="6"/>
    <s v="video games"/>
    <x v="1118"/>
    <d v="2014-04-04T21:59:39"/>
  </r>
  <r>
    <n v="1119"/>
    <s v="Island of Paws - A Dog and Cat RPG Game    0==]=====&gt;"/>
    <s v="Dog people and cat people unit!! Help save Paw Island from the monsters in this milti-player (50-100 Person at a time) online RPG game"/>
    <n v="2100"/>
    <n v="5"/>
    <x v="0"/>
    <s v="US"/>
    <s v="USD"/>
    <n v="1396810864"/>
    <n v="1395687664"/>
    <b v="0"/>
    <n v="1"/>
    <b v="0"/>
    <s v="games/video games"/>
    <n v="2.3809523809523812E-3"/>
    <n v="5"/>
    <x v="6"/>
    <s v="video games"/>
    <x v="1119"/>
    <d v="2014-04-06T14:01:04"/>
  </r>
  <r>
    <n v="1120"/>
    <s v="PlanEt Ninjahwah"/>
    <s v="Planet Ninjahwah is a highly anticipated futuristic action adventure game that will blow your mind!!"/>
    <n v="25000"/>
    <n v="0"/>
    <x v="0"/>
    <s v="US"/>
    <s v="USD"/>
    <n v="1319835400"/>
    <n v="1315947400"/>
    <b v="0"/>
    <n v="0"/>
    <b v="0"/>
    <s v="games/video games"/>
    <n v="0"/>
    <s v=""/>
    <x v="6"/>
    <s v="video games"/>
    <x v="1120"/>
    <d v="2011-10-28T15:56:40"/>
  </r>
  <r>
    <n v="1121"/>
    <s v="Pwincess"/>
    <s v="An action packed, side scrolling, platform jumping, laser shooting ADVENTURE that will be fun for everyone."/>
    <n v="250000"/>
    <n v="29"/>
    <x v="0"/>
    <s v="US"/>
    <s v="USD"/>
    <n v="1457904316"/>
    <n v="1455315916"/>
    <b v="0"/>
    <n v="5"/>
    <b v="0"/>
    <s v="games/video games"/>
    <n v="1.16E-4"/>
    <n v="5.8"/>
    <x v="6"/>
    <s v="video games"/>
    <x v="1121"/>
    <d v="2016-03-13T16:25:16"/>
  </r>
  <r>
    <n v="1122"/>
    <s v="Funny Monsters (Mobile Game)"/>
    <s v="Mobile game featuring lots of funny little monsters on the run from their mad creator. Lots of gameplay elements will keep user bussy."/>
    <n v="3200"/>
    <n v="0"/>
    <x v="0"/>
    <s v="GB"/>
    <s v="GBP"/>
    <n v="1369932825"/>
    <n v="1368723225"/>
    <b v="0"/>
    <n v="0"/>
    <b v="0"/>
    <s v="games/video games"/>
    <n v="0"/>
    <s v=""/>
    <x v="6"/>
    <s v="video games"/>
    <x v="1122"/>
    <d v="2013-05-30T11:53:45"/>
  </r>
  <r>
    <n v="1123"/>
    <s v="Droplets"/>
    <s v="Fast paced mobile game where you control a rain drop by tilting your screen. Absorb other rain drops to go faster, but avoid clouds."/>
    <n v="5000"/>
    <n v="11"/>
    <x v="0"/>
    <s v="US"/>
    <s v="USD"/>
    <n v="1397910848"/>
    <n v="1395318848"/>
    <b v="0"/>
    <n v="3"/>
    <b v="0"/>
    <s v="games/video games"/>
    <n v="2.2000000000000001E-3"/>
    <n v="3.6666666666666665"/>
    <x v="6"/>
    <s v="video games"/>
    <x v="1123"/>
    <d v="2014-04-19T07:34:08"/>
  </r>
  <r>
    <n v="1124"/>
    <s v="Disaster Defender:Save lives in a game and in the Real World"/>
    <s v="Disaster Defender is a Mobile RPG that puts you right into the action of a Disaster, saving lives and property like a real life hero!"/>
    <n v="90000"/>
    <n v="425"/>
    <x v="0"/>
    <s v="US"/>
    <s v="USD"/>
    <n v="1430409651"/>
    <n v="1427817651"/>
    <b v="0"/>
    <n v="7"/>
    <b v="0"/>
    <s v="games/mobile games"/>
    <n v="4.7222222222222223E-3"/>
    <n v="60.714285714285715"/>
    <x v="6"/>
    <s v="mobile games"/>
    <x v="1124"/>
    <d v="2015-04-30T11:00:51"/>
  </r>
  <r>
    <n v="1125"/>
    <s v="Ultimate Supremacy"/>
    <s v="Ultimate Supremacy will be the ultimate in mobile gaming, if you love fighting and strategy games, you will love Ultimate Supremacy."/>
    <n v="3000"/>
    <n v="0"/>
    <x v="0"/>
    <s v="GB"/>
    <s v="GBP"/>
    <n v="1443193130"/>
    <n v="1438009130"/>
    <b v="0"/>
    <n v="0"/>
    <b v="0"/>
    <s v="games/mobile games"/>
    <n v="0"/>
    <s v=""/>
    <x v="6"/>
    <s v="mobile games"/>
    <x v="1125"/>
    <d v="2015-09-25T09:58:50"/>
  </r>
  <r>
    <n v="1126"/>
    <s v="GAMING TO LEARN"/>
    <s v="Imagine a science class where the teacher walks in a says &quot;Take out your cell phone and play a game.&quot;"/>
    <n v="2000"/>
    <n v="10"/>
    <x v="0"/>
    <s v="US"/>
    <s v="USD"/>
    <n v="1468482694"/>
    <n v="1465890694"/>
    <b v="0"/>
    <n v="2"/>
    <b v="0"/>
    <s v="games/mobile games"/>
    <n v="5.0000000000000001E-3"/>
    <n v="5"/>
    <x v="6"/>
    <s v="mobile games"/>
    <x v="1126"/>
    <d v="2016-07-14T02:51:34"/>
  </r>
  <r>
    <n v="1127"/>
    <s v="ABRAcaPOCUS!!"/>
    <s v="A fast-paced, creepy/cute mobile puzzle game where you draw series of magic symbols to summon &amp; collect demons, monsters, gods, &amp; myths"/>
    <n v="35000"/>
    <n v="585"/>
    <x v="0"/>
    <s v="US"/>
    <s v="USD"/>
    <n v="1416000600"/>
    <n v="1413318600"/>
    <b v="0"/>
    <n v="23"/>
    <b v="0"/>
    <s v="games/mobile games"/>
    <n v="1.6714285714285713E-2"/>
    <n v="25.434782608695652"/>
    <x v="6"/>
    <s v="mobile games"/>
    <x v="1127"/>
    <d v="2014-11-14T16:30:00"/>
  </r>
  <r>
    <n v="1128"/>
    <s v="Flying Turds"/>
    <s v="#havingfunFTW"/>
    <n v="1000"/>
    <n v="1"/>
    <x v="0"/>
    <s v="GB"/>
    <s v="GBP"/>
    <n v="1407425717"/>
    <n v="1404833717"/>
    <b v="0"/>
    <n v="1"/>
    <b v="0"/>
    <s v="games/mobile games"/>
    <n v="1E-3"/>
    <n v="1"/>
    <x v="6"/>
    <s v="mobile games"/>
    <x v="1128"/>
    <d v="2014-08-07T10:35:17"/>
  </r>
  <r>
    <n v="1129"/>
    <s v="Angry words with Friends"/>
    <s v="This app will provide you with the ability to use your most favorite profanities while playing a game with your friends."/>
    <n v="20000"/>
    <n v="21"/>
    <x v="0"/>
    <s v="US"/>
    <s v="USD"/>
    <n v="1465107693"/>
    <n v="1462515693"/>
    <b v="0"/>
    <n v="2"/>
    <b v="0"/>
    <s v="games/mobile games"/>
    <n v="1.0499999999999999E-3"/>
    <n v="10.5"/>
    <x v="6"/>
    <s v="mobile games"/>
    <x v="1129"/>
    <d v="2016-06-05T01:21:33"/>
  </r>
  <r>
    <n v="1130"/>
    <s v="Terror Interceptor Mobile Video Game"/>
    <s v="A modernized version of the classic aerial combat arcade game 1942.  Use real fighter jets to take down terrorists on a global scale."/>
    <n v="5000"/>
    <n v="11"/>
    <x v="0"/>
    <s v="US"/>
    <s v="USD"/>
    <n v="1416963300"/>
    <n v="1411775700"/>
    <b v="0"/>
    <n v="3"/>
    <b v="0"/>
    <s v="games/mobile games"/>
    <n v="2.2000000000000001E-3"/>
    <n v="3.6666666666666665"/>
    <x v="6"/>
    <s v="mobile games"/>
    <x v="1130"/>
    <d v="2014-11-25T19:55:00"/>
  </r>
  <r>
    <n v="1131"/>
    <s v="Hot Potato - The App"/>
    <s v="Don't drop it like it's hot..Hot Potato is a battle between friends. Compete to keep Mr Potato off the ground. Who will drop him first?"/>
    <n v="40000"/>
    <n v="0"/>
    <x v="0"/>
    <s v="AU"/>
    <s v="AUD"/>
    <n v="1450993668"/>
    <n v="1448401668"/>
    <b v="0"/>
    <n v="0"/>
    <b v="0"/>
    <s v="games/mobile games"/>
    <n v="0"/>
    <s v=""/>
    <x v="6"/>
    <s v="mobile games"/>
    <x v="1131"/>
    <d v="2015-12-24T16:47:48"/>
  </r>
  <r>
    <n v="1132"/>
    <s v="One"/>
    <s v="One is a simple mobile game about exploring the connections between all living things. Featuring hand-painted art."/>
    <n v="10000"/>
    <n v="1438"/>
    <x v="0"/>
    <s v="CA"/>
    <s v="CAD"/>
    <n v="1483238771"/>
    <n v="1480646771"/>
    <b v="0"/>
    <n v="13"/>
    <b v="0"/>
    <s v="games/mobile games"/>
    <n v="0.14380000000000001"/>
    <n v="110.61538461538461"/>
    <x v="6"/>
    <s v="mobile games"/>
    <x v="1132"/>
    <d v="2016-12-31T21:46:11"/>
  </r>
  <r>
    <n v="1133"/>
    <s v="Ping"/>
    <s v="Ping is a simple game currently in the design process, where the player lives off of the power of their connection to the internet."/>
    <n v="3000"/>
    <n v="20"/>
    <x v="0"/>
    <s v="GB"/>
    <s v="GBP"/>
    <n v="1406799981"/>
    <n v="1404207981"/>
    <b v="0"/>
    <n v="1"/>
    <b v="0"/>
    <s v="games/mobile games"/>
    <n v="6.6666666666666671E-3"/>
    <n v="20"/>
    <x v="6"/>
    <s v="mobile games"/>
    <x v="1133"/>
    <d v="2014-07-31T04:46:21"/>
  </r>
  <r>
    <n v="1134"/>
    <s v="New Mario Bro's style game!"/>
    <s v="We are creating a new Mario Bro's style game called KFK:Original. It's challenging, fun and totally awesome!!!"/>
    <n v="25000"/>
    <n v="1"/>
    <x v="0"/>
    <s v="AU"/>
    <s v="AUD"/>
    <n v="1417235580"/>
    <n v="1416034228"/>
    <b v="0"/>
    <n v="1"/>
    <b v="0"/>
    <s v="games/mobile games"/>
    <n v="4.0000000000000003E-5"/>
    <n v="1"/>
    <x v="6"/>
    <s v="mobile games"/>
    <x v="1134"/>
    <d v="2014-11-28T23:33:00"/>
  </r>
  <r>
    <n v="1135"/>
    <s v="Trumperama"/>
    <s v="&quot;Trumperama&quot; ist ein Jump 'n' Run Spiel im 8-Bit Stil fÃ¼r Android._x000a_Donald Trump gewinnt die Wahlen und muss gestoppt werden!"/>
    <n v="1000"/>
    <n v="50"/>
    <x v="0"/>
    <s v="DE"/>
    <s v="EUR"/>
    <n v="1470527094"/>
    <n v="1467935094"/>
    <b v="0"/>
    <n v="1"/>
    <b v="0"/>
    <s v="games/mobile games"/>
    <n v="0.05"/>
    <n v="50"/>
    <x v="6"/>
    <s v="mobile games"/>
    <x v="1135"/>
    <d v="2016-08-06T18:44:54"/>
  </r>
  <r>
    <n v="1136"/>
    <s v="OneLifeMen - Jeu d' Aventure smartphone en Voxel Art"/>
    <s v="Arpenter pas moins de 50 stages ne sera pas facile avec une seule vie... peut Ãªtre que les potions vous aiderons Ã  survivre ?"/>
    <n v="4190"/>
    <n v="270"/>
    <x v="0"/>
    <s v="FR"/>
    <s v="EUR"/>
    <n v="1450541229"/>
    <n v="1447949229"/>
    <b v="0"/>
    <n v="6"/>
    <b v="0"/>
    <s v="games/mobile games"/>
    <n v="6.4439140811455853E-2"/>
    <n v="45"/>
    <x v="6"/>
    <s v="mobile games"/>
    <x v="1136"/>
    <d v="2015-12-19T11:07:09"/>
  </r>
  <r>
    <n v="1137"/>
    <s v="Nodiatis RPG: Steam, Android, &amp; iOS Clients"/>
    <s v="This classic online RPG is being overhauled to run on more devices with an interface better suited for both mobile and widescreen."/>
    <n v="25000"/>
    <n v="9875"/>
    <x v="0"/>
    <s v="US"/>
    <s v="USD"/>
    <n v="1461440421"/>
    <n v="1458848421"/>
    <b v="0"/>
    <n v="39"/>
    <b v="0"/>
    <s v="games/mobile games"/>
    <n v="0.39500000000000002"/>
    <n v="253.2051282051282"/>
    <x v="6"/>
    <s v="mobile games"/>
    <x v="1137"/>
    <d v="2016-04-23T14:40:21"/>
  </r>
  <r>
    <n v="1138"/>
    <s v="Slayers of The Dead AR- build your ultimate Zombie Fort"/>
    <s v="Have you ever wanted to build your own, ultimate zombie fort in real life? Enjoy a Zombie Apocalypse without the Apocalypse."/>
    <n v="35000"/>
    <n v="125"/>
    <x v="0"/>
    <s v="US"/>
    <s v="USD"/>
    <n v="1485035131"/>
    <n v="1483307131"/>
    <b v="0"/>
    <n v="4"/>
    <b v="0"/>
    <s v="games/mobile games"/>
    <n v="3.5714285714285713E-3"/>
    <n v="31.25"/>
    <x v="6"/>
    <s v="mobile games"/>
    <x v="1138"/>
    <d v="2017-01-21T16:45:31"/>
  </r>
  <r>
    <n v="1139"/>
    <s v="Soulwalker"/>
    <s v="Take control of the Void and bend it to your will as you perfect your strategy and amass your deck. The light gathers, your power grows"/>
    <n v="8000"/>
    <n v="5"/>
    <x v="0"/>
    <s v="US"/>
    <s v="USD"/>
    <n v="1420100426"/>
    <n v="1417508426"/>
    <b v="0"/>
    <n v="1"/>
    <b v="0"/>
    <s v="games/mobile games"/>
    <n v="6.2500000000000001E-4"/>
    <n v="5"/>
    <x v="6"/>
    <s v="mobile games"/>
    <x v="1139"/>
    <d v="2015-01-01T03:20:26"/>
  </r>
  <r>
    <n v="1140"/>
    <s v="Medieval Empire by Bear Games"/>
    <s v="We are creating the next epic Massive Multiplayer Online-Real Time Strategy game and we want you to be a part of it!"/>
    <n v="5000"/>
    <n v="0"/>
    <x v="0"/>
    <s v="GB"/>
    <s v="GBP"/>
    <n v="1438859121"/>
    <n v="1436267121"/>
    <b v="0"/>
    <n v="0"/>
    <b v="0"/>
    <s v="games/mobile games"/>
    <n v="0"/>
    <s v=""/>
    <x v="6"/>
    <s v="mobile games"/>
    <x v="1140"/>
    <d v="2015-08-06T06:05:21"/>
  </r>
  <r>
    <n v="1141"/>
    <s v="Arena Z - Zombie Survival"/>
    <s v="I think this will be a great game!"/>
    <n v="500"/>
    <n v="0"/>
    <x v="0"/>
    <s v="DE"/>
    <s v="EUR"/>
    <n v="1436460450"/>
    <n v="1433868450"/>
    <b v="0"/>
    <n v="0"/>
    <b v="0"/>
    <s v="games/mobile games"/>
    <n v="0"/>
    <s v=""/>
    <x v="6"/>
    <s v="mobile games"/>
    <x v="1141"/>
    <d v="2015-07-09T11:47:30"/>
  </r>
  <r>
    <n v="1142"/>
    <s v="3E Community, a company driven by YOU!"/>
    <s v="If only you could help choose and/or create the Top Chart apps with your ideas..._x000a_Want that to come true? Well here we are."/>
    <n v="4000"/>
    <n v="0"/>
    <x v="0"/>
    <s v="US"/>
    <s v="USD"/>
    <n v="1424131727"/>
    <n v="1421539727"/>
    <b v="0"/>
    <n v="0"/>
    <b v="0"/>
    <s v="games/mobile games"/>
    <n v="0"/>
    <s v=""/>
    <x v="6"/>
    <s v="mobile games"/>
    <x v="1142"/>
    <d v="2015-02-16T19:08:47"/>
  </r>
  <r>
    <n v="1143"/>
    <s v="Convergence: Rift Wars"/>
    <s v="Convergence: RiftWars is a easy to approach competitive turn-based strategy game, featuring quick game play and military tactics."/>
    <n v="45000"/>
    <n v="186"/>
    <x v="0"/>
    <s v="US"/>
    <s v="USD"/>
    <n v="1450327126"/>
    <n v="1447735126"/>
    <b v="0"/>
    <n v="8"/>
    <b v="0"/>
    <s v="games/mobile games"/>
    <n v="4.1333333333333335E-3"/>
    <n v="23.25"/>
    <x v="6"/>
    <s v="mobile games"/>
    <x v="1143"/>
    <d v="2015-12-16T23:38:46"/>
  </r>
  <r>
    <n v="1144"/>
    <s v="We Need Your Help to Finish Our BBQ Food Truck"/>
    <s v="We need your help to finish our food truck. We are building a BBQ Food Truck to serve competition style BBQ."/>
    <n v="9300"/>
    <n v="0"/>
    <x v="0"/>
    <s v="US"/>
    <s v="USD"/>
    <n v="1430281320"/>
    <n v="1427689320"/>
    <b v="0"/>
    <n v="0"/>
    <b v="0"/>
    <s v="food/food trucks"/>
    <n v="0"/>
    <s v=""/>
    <x v="7"/>
    <s v="food trucks"/>
    <x v="1144"/>
    <d v="2015-04-28T23:22:00"/>
  </r>
  <r>
    <n v="1145"/>
    <s v="A FORK IN THE ROAD food truck"/>
    <s v="Emphasizing locally and responsibly raised ingredients, serving delicious food! I need your help."/>
    <n v="80000"/>
    <n v="100"/>
    <x v="0"/>
    <s v="US"/>
    <s v="USD"/>
    <n v="1412272592"/>
    <n v="1407088592"/>
    <b v="0"/>
    <n v="1"/>
    <b v="0"/>
    <s v="food/food trucks"/>
    <n v="1.25E-3"/>
    <n v="100"/>
    <x v="7"/>
    <s v="food trucks"/>
    <x v="1145"/>
    <d v="2014-10-02T12:56:32"/>
  </r>
  <r>
    <n v="1146"/>
    <s v="Sleepy PIg Barbecue: Auburn's First BBQ Food Truck"/>
    <s v="Bringing the flavor of competition BBQ to small town Auburn with the ease of a big city food truck."/>
    <n v="6000"/>
    <n v="530"/>
    <x v="0"/>
    <s v="US"/>
    <s v="USD"/>
    <n v="1399071173"/>
    <n v="1395787973"/>
    <b v="0"/>
    <n v="12"/>
    <b v="0"/>
    <s v="food/food trucks"/>
    <n v="8.8333333333333333E-2"/>
    <n v="44.166666666666664"/>
    <x v="7"/>
    <s v="food trucks"/>
    <x v="1146"/>
    <d v="2014-05-02T17:52:53"/>
  </r>
  <r>
    <n v="1147"/>
    <s v="baked pugtato"/>
    <s v="amazing gourmet baked potato truck with variable options for everyone, its always been my dream, help me make it come true :)."/>
    <n v="25000"/>
    <n v="0"/>
    <x v="0"/>
    <s v="CA"/>
    <s v="CAD"/>
    <n v="1413760783"/>
    <n v="1408576783"/>
    <b v="0"/>
    <n v="0"/>
    <b v="0"/>
    <s v="food/food trucks"/>
    <n v="0"/>
    <s v=""/>
    <x v="7"/>
    <s v="food trucks"/>
    <x v="1147"/>
    <d v="2014-10-19T18:19:43"/>
  </r>
  <r>
    <n v="1148"/>
    <s v="Warren's / Adilyn's Rollin' Bistro"/>
    <s v="New local (Louisville, KY.) food truck with a refreshing spin on rolling kitchens."/>
    <n v="15000"/>
    <n v="73"/>
    <x v="0"/>
    <s v="US"/>
    <s v="USD"/>
    <n v="1480568781"/>
    <n v="1477973181"/>
    <b v="0"/>
    <n v="3"/>
    <b v="0"/>
    <s v="food/food trucks"/>
    <n v="4.8666666666666667E-3"/>
    <n v="24.333333333333332"/>
    <x v="7"/>
    <s v="food trucks"/>
    <x v="1148"/>
    <d v="2016-12-01T00:06:21"/>
  </r>
  <r>
    <n v="1149"/>
    <s v="The Floridian Food Truck"/>
    <s v="Bringing culturally diverse Floridian cuisine to the people!"/>
    <n v="50000"/>
    <n v="75"/>
    <x v="0"/>
    <s v="US"/>
    <s v="USD"/>
    <n v="1466096566"/>
    <n v="1463504566"/>
    <b v="0"/>
    <n v="2"/>
    <b v="0"/>
    <s v="food/food trucks"/>
    <n v="1.5E-3"/>
    <n v="37.5"/>
    <x v="7"/>
    <s v="food trucks"/>
    <x v="1149"/>
    <d v="2016-06-16T12:02:46"/>
  </r>
  <r>
    <n v="1150"/>
    <s v="Chef Po's Food Truck"/>
    <s v="Bringing delicious authentic and fusion Taiwanese Food to the West Coast."/>
    <n v="2500"/>
    <n v="252"/>
    <x v="0"/>
    <s v="US"/>
    <s v="USD"/>
    <n v="1452293675"/>
    <n v="1447109675"/>
    <b v="0"/>
    <n v="6"/>
    <b v="0"/>
    <s v="food/food trucks"/>
    <n v="0.1008"/>
    <n v="42"/>
    <x v="7"/>
    <s v="food trucks"/>
    <x v="1150"/>
    <d v="2016-01-08T17:54:35"/>
  </r>
  <r>
    <n v="1151"/>
    <s v="Blaze'n Pontiac Grill"/>
    <s v="Basically home style foods as huge sandwiches, burgers, and apps. Limitited to NOTHING. Irish,Mexican, cajÃ£n, southern bqq even veggies"/>
    <n v="25000"/>
    <n v="0"/>
    <x v="0"/>
    <s v="US"/>
    <s v="USD"/>
    <n v="1441592863"/>
    <n v="1439000863"/>
    <b v="0"/>
    <n v="0"/>
    <b v="0"/>
    <s v="food/food trucks"/>
    <n v="0"/>
    <s v=""/>
    <x v="7"/>
    <s v="food trucks"/>
    <x v="1151"/>
    <d v="2015-09-06T21:27:43"/>
  </r>
  <r>
    <n v="1152"/>
    <s v="Peruvian King Food Truck"/>
    <s v="Peruvian food truck with an LA twist."/>
    <n v="16000"/>
    <n v="911"/>
    <x v="0"/>
    <s v="US"/>
    <s v="USD"/>
    <n v="1431709312"/>
    <n v="1429117312"/>
    <b v="0"/>
    <n v="15"/>
    <b v="0"/>
    <s v="food/food trucks"/>
    <n v="5.6937500000000002E-2"/>
    <n v="60.733333333333334"/>
    <x v="7"/>
    <s v="food trucks"/>
    <x v="1152"/>
    <d v="2015-05-15T12:01:52"/>
  </r>
  <r>
    <n v="1153"/>
    <s v="The Cold Spot Mobile Trailer"/>
    <s v="A mobile concession trailer for snow cones, ice cream, smoothies and more"/>
    <n v="8000"/>
    <n v="50"/>
    <x v="0"/>
    <s v="US"/>
    <s v="USD"/>
    <n v="1434647305"/>
    <n v="1432055305"/>
    <b v="0"/>
    <n v="1"/>
    <b v="0"/>
    <s v="food/food trucks"/>
    <n v="6.2500000000000003E-3"/>
    <n v="50"/>
    <x v="7"/>
    <s v="food trucks"/>
    <x v="1153"/>
    <d v="2015-06-18T12:08:25"/>
  </r>
  <r>
    <n v="1154"/>
    <s v="Food Truck Funding"/>
    <s v="We're about to launch our first ever food truck to share our amazing food and we need your help! Be a part of our truck!"/>
    <n v="5000"/>
    <n v="325"/>
    <x v="0"/>
    <s v="US"/>
    <s v="USD"/>
    <n v="1441507006"/>
    <n v="1438915006"/>
    <b v="0"/>
    <n v="3"/>
    <b v="0"/>
    <s v="food/food trucks"/>
    <n v="6.5000000000000002E-2"/>
    <n v="108.33333333333333"/>
    <x v="7"/>
    <s v="food trucks"/>
    <x v="1154"/>
    <d v="2015-09-05T21:36:46"/>
  </r>
  <r>
    <n v="1155"/>
    <s v="Mobile Coffee Cart with a Purpose"/>
    <s v="I am on a mission to offer as many people as I can a great healthy coffee, tea, and snacks by using healthy products and ingredients."/>
    <n v="25000"/>
    <n v="188"/>
    <x v="0"/>
    <s v="US"/>
    <s v="USD"/>
    <n v="1408040408"/>
    <n v="1405448408"/>
    <b v="0"/>
    <n v="8"/>
    <b v="0"/>
    <s v="food/food trucks"/>
    <n v="7.5199999999999998E-3"/>
    <n v="23.5"/>
    <x v="7"/>
    <s v="food trucks"/>
    <x v="1155"/>
    <d v="2014-08-14T13:20:08"/>
  </r>
  <r>
    <n v="1156"/>
    <s v="Harley Hawg Dogs, Inc"/>
    <s v="A Food Truck featuring Deep Fried Natural Casing Beef/Pork mix Hot Dogs, New York Style Rippers. Also serving Fresh Cut Fries."/>
    <n v="6500"/>
    <n v="0"/>
    <x v="0"/>
    <s v="US"/>
    <s v="USD"/>
    <n v="1424742162"/>
    <n v="1422150162"/>
    <b v="0"/>
    <n v="0"/>
    <b v="0"/>
    <s v="food/food trucks"/>
    <n v="0"/>
    <s v=""/>
    <x v="7"/>
    <s v="food trucks"/>
    <x v="1156"/>
    <d v="2015-02-23T20:42:42"/>
  </r>
  <r>
    <n v="1157"/>
    <s v="BIGFOOT BBQ - Flavors As Big As Sasquatch Himself"/>
    <s v="When the smoke clears, folks in Albany are going to experience the best barbeque they'll ever have! Got the flavor, need some funding."/>
    <n v="10000"/>
    <n v="151"/>
    <x v="0"/>
    <s v="US"/>
    <s v="USD"/>
    <n v="1417795480"/>
    <n v="1412607880"/>
    <b v="0"/>
    <n v="3"/>
    <b v="0"/>
    <s v="food/food trucks"/>
    <n v="1.5100000000000001E-2"/>
    <n v="50.333333333333336"/>
    <x v="7"/>
    <s v="food trucks"/>
    <x v="1157"/>
    <d v="2014-12-05T11:04:40"/>
  </r>
  <r>
    <n v="1158"/>
    <s v="Help me build my Tiny House Cupcake Bakery - Phase 1"/>
    <s v="It's been my dream to start my own cupcake bakery and it's now or never. Help me take the first steps toward building my dream."/>
    <n v="7500"/>
    <n v="35"/>
    <x v="0"/>
    <s v="US"/>
    <s v="USD"/>
    <n v="1418091128"/>
    <n v="1415499128"/>
    <b v="0"/>
    <n v="3"/>
    <b v="0"/>
    <s v="food/food trucks"/>
    <n v="4.6666666666666671E-3"/>
    <n v="11.666666666666666"/>
    <x v="7"/>
    <s v="food trucks"/>
    <x v="1158"/>
    <d v="2014-12-08T21:12:08"/>
  </r>
  <r>
    <n v="1159"/>
    <s v="Skewed Up Food Truck"/>
    <s v="Skewed Up food truck is my dream and need help getting it started, presenting some to the bank for my loan, spice up logo, etc."/>
    <n v="6750"/>
    <n v="0"/>
    <x v="0"/>
    <s v="US"/>
    <s v="USD"/>
    <n v="1435679100"/>
    <n v="1433006765"/>
    <b v="0"/>
    <n v="0"/>
    <b v="0"/>
    <s v="food/food trucks"/>
    <n v="0"/>
    <s v=""/>
    <x v="7"/>
    <s v="food trucks"/>
    <x v="1159"/>
    <d v="2015-06-30T10:45:00"/>
  </r>
  <r>
    <n v="1160"/>
    <s v="Harvest Grub Eatery...Mobile Eatery...Fresh Seasonal Grub!"/>
    <s v="Food is a lifestyle...the art, the challenge, and the happiness is the wealth I seek....join me on my journey to success."/>
    <n v="30000"/>
    <n v="1155"/>
    <x v="0"/>
    <s v="US"/>
    <s v="USD"/>
    <n v="1427510586"/>
    <n v="1424922186"/>
    <b v="0"/>
    <n v="19"/>
    <b v="0"/>
    <s v="food/food trucks"/>
    <n v="3.85E-2"/>
    <n v="60.789473684210527"/>
    <x v="7"/>
    <s v="food trucks"/>
    <x v="1160"/>
    <d v="2015-03-27T21:43:06"/>
  </r>
  <r>
    <n v="1161"/>
    <s v="Pyros Brick Oven Pizza in a Food Truck."/>
    <s v="Amazing delicious pizza a real hit a true niche that has not been explored ground floor opportunity in food trucks done by a real chef"/>
    <n v="18000"/>
    <n v="0"/>
    <x v="0"/>
    <s v="US"/>
    <s v="USD"/>
    <n v="1432047989"/>
    <n v="1430233589"/>
    <b v="0"/>
    <n v="0"/>
    <b v="0"/>
    <s v="food/food trucks"/>
    <n v="0"/>
    <s v=""/>
    <x v="7"/>
    <s v="food trucks"/>
    <x v="1161"/>
    <d v="2015-05-19T10:06:29"/>
  </r>
  <r>
    <n v="1162"/>
    <s v="Super Natural Kooking"/>
    <s v="Solar Powered, Recycled Fryer Oil for Truck Fuel, Locally Grown Organic &amp; Hormone Free Foods, Pop-up Bands, Private Party and Functions"/>
    <n v="60000"/>
    <n v="35"/>
    <x v="0"/>
    <s v="US"/>
    <s v="USD"/>
    <n v="1411662264"/>
    <n v="1408983864"/>
    <b v="0"/>
    <n v="2"/>
    <b v="0"/>
    <s v="food/food trucks"/>
    <n v="5.8333333333333338E-4"/>
    <n v="17.5"/>
    <x v="7"/>
    <s v="food trucks"/>
    <x v="1162"/>
    <d v="2014-09-25T11:24:24"/>
  </r>
  <r>
    <n v="1163"/>
    <s v="When I become awesome, I will cater an event for you!!"/>
    <s v="Cooking is my passion.Lets take my passion to another level,by sending me to a culinary school, I WILL be one of the best chefs ever!"/>
    <n v="5200"/>
    <n v="0"/>
    <x v="0"/>
    <s v="US"/>
    <s v="USD"/>
    <n v="1407604920"/>
    <n v="1405012920"/>
    <b v="0"/>
    <n v="0"/>
    <b v="0"/>
    <s v="food/food trucks"/>
    <n v="0"/>
    <s v=""/>
    <x v="7"/>
    <s v="food trucks"/>
    <x v="1163"/>
    <d v="2014-08-09T12:22:00"/>
  </r>
  <r>
    <n v="1164"/>
    <s v="Bayou Classic BBQ"/>
    <s v="Bayou Classic BBQ will be  Mansura,LA _x000a_newest and best mobile food truck_x000a_serving delicious BBQ Georgia style slow_x000a_smoke BBQ!"/>
    <n v="10000"/>
    <n v="0"/>
    <x v="0"/>
    <s v="US"/>
    <s v="USD"/>
    <n v="1466270582"/>
    <n v="1463678582"/>
    <b v="0"/>
    <n v="0"/>
    <b v="0"/>
    <s v="food/food trucks"/>
    <n v="0"/>
    <s v=""/>
    <x v="7"/>
    <s v="food trucks"/>
    <x v="1164"/>
    <d v="2016-06-18T12:23:02"/>
  </r>
  <r>
    <n v="1165"/>
    <s v="Cupcake Wars Winners: Dreamy Creations Cupcake Truck"/>
    <s v="Join us in transforming Dreamy Creations truck into a food truck so we can bring you the most delicious cupcakes to your neighborhood!"/>
    <n v="10000"/>
    <n v="2070.5"/>
    <x v="0"/>
    <s v="US"/>
    <s v="USD"/>
    <n v="1404623330"/>
    <n v="1401685730"/>
    <b v="0"/>
    <n v="25"/>
    <b v="0"/>
    <s v="food/food trucks"/>
    <n v="0.20705000000000001"/>
    <n v="82.82"/>
    <x v="7"/>
    <s v="food trucks"/>
    <x v="1165"/>
    <d v="2014-07-06T00:08:50"/>
  </r>
  <r>
    <n v="1166"/>
    <s v="Fire On High: Organic Food Truck on a Mission"/>
    <s v="Making delicious healthy food affordable &amp; accessible to ALL Cincinnati neighborhoods. Locally sourced, seasonally-inspired menu"/>
    <n v="15000"/>
    <n v="2871"/>
    <x v="0"/>
    <s v="US"/>
    <s v="USD"/>
    <n v="1435291200"/>
    <n v="1432640342"/>
    <b v="0"/>
    <n v="8"/>
    <b v="0"/>
    <s v="food/food trucks"/>
    <n v="0.19139999999999999"/>
    <n v="358.875"/>
    <x v="7"/>
    <s v="food trucks"/>
    <x v="1166"/>
    <d v="2015-06-25T23:00:00"/>
  </r>
  <r>
    <n v="1167"/>
    <s v="Empanada Express Food Truck"/>
    <s v="A mobile food truck serving up a Latino-inspired fusion cuisine using fresh, local, &amp; organic ingredients!"/>
    <n v="60000"/>
    <n v="979"/>
    <x v="0"/>
    <s v="US"/>
    <s v="USD"/>
    <n v="1410543495"/>
    <n v="1407865095"/>
    <b v="0"/>
    <n v="16"/>
    <b v="0"/>
    <s v="food/food trucks"/>
    <n v="1.6316666666666667E-2"/>
    <n v="61.1875"/>
    <x v="7"/>
    <s v="food trucks"/>
    <x v="1167"/>
    <d v="2014-09-12T12:38:15"/>
  </r>
  <r>
    <n v="1168"/>
    <s v="SiMpLy FreSH fOoD TrUck"/>
    <s v="Simply fresh farm to table on wheels working close with local farms to ensure the highest of quality of product ."/>
    <n v="18000"/>
    <n v="1020"/>
    <x v="0"/>
    <s v="US"/>
    <s v="USD"/>
    <n v="1474507065"/>
    <n v="1471915065"/>
    <b v="0"/>
    <n v="3"/>
    <b v="0"/>
    <s v="food/food trucks"/>
    <n v="5.6666666666666664E-2"/>
    <n v="340"/>
    <x v="7"/>
    <s v="food trucks"/>
    <x v="1168"/>
    <d v="2016-09-21T20:17:45"/>
  </r>
  <r>
    <n v="1169"/>
    <s v="FREE Shuttle Service in Downtown Los Angeles"/>
    <s v="Our service provides door-to-door shuttle transportation in Downtown Los Angeles. FREE to passengers - driver tip appreciated."/>
    <n v="10000"/>
    <n v="17"/>
    <x v="0"/>
    <s v="US"/>
    <s v="USD"/>
    <n v="1424593763"/>
    <n v="1422001763"/>
    <b v="0"/>
    <n v="3"/>
    <b v="0"/>
    <s v="food/food trucks"/>
    <n v="1.6999999999999999E-3"/>
    <n v="5.666666666666667"/>
    <x v="7"/>
    <s v="food trucks"/>
    <x v="1169"/>
    <d v="2015-02-22T03:29:23"/>
  </r>
  <r>
    <n v="1170"/>
    <s v="Its A Rib Thing"/>
    <s v="They are sweet, sticky and incredibly addictive. People are left with a huge smile and a full stomach but still ask for more!!!"/>
    <n v="25000"/>
    <n v="100"/>
    <x v="0"/>
    <s v="GB"/>
    <s v="GBP"/>
    <n v="1433021171"/>
    <n v="1430429171"/>
    <b v="0"/>
    <n v="2"/>
    <b v="0"/>
    <s v="food/food trucks"/>
    <n v="4.0000000000000001E-3"/>
    <n v="50"/>
    <x v="7"/>
    <s v="food trucks"/>
    <x v="1170"/>
    <d v="2015-05-30T16:26:11"/>
  </r>
  <r>
    <n v="1171"/>
    <s v="The Mean Green Purple Machine"/>
    <s v="Tulsa's first true biodiesel, alternative energy powered food truck! Oh yeah, and delicious food!"/>
    <n v="25000"/>
    <n v="25"/>
    <x v="0"/>
    <s v="US"/>
    <s v="USD"/>
    <n v="1415909927"/>
    <n v="1414351127"/>
    <b v="0"/>
    <n v="1"/>
    <b v="0"/>
    <s v="food/food trucks"/>
    <n v="1E-3"/>
    <n v="25"/>
    <x v="7"/>
    <s v="food trucks"/>
    <x v="1171"/>
    <d v="2014-11-13T15:18:47"/>
  </r>
  <r>
    <n v="1172"/>
    <s v="let your dayz take you to the dogs."/>
    <s v="Bringing YOUR favorite dog recipes to the streets."/>
    <n v="9000"/>
    <n v="0"/>
    <x v="0"/>
    <s v="US"/>
    <s v="USD"/>
    <n v="1408551752"/>
    <n v="1405959752"/>
    <b v="0"/>
    <n v="0"/>
    <b v="0"/>
    <s v="food/food trucks"/>
    <n v="0"/>
    <s v=""/>
    <x v="7"/>
    <s v="food trucks"/>
    <x v="1172"/>
    <d v="2014-08-20T11:22:32"/>
  </r>
  <r>
    <n v="1173"/>
    <s v="Notorious P.I.G. Food Truck will bring gangsta food to YOU!!"/>
    <s v="Chef David J Alvarez worked for Guy Fieri &amp; Anthony Bourdain. Chef David wants to bring his food to the Streets &amp; assault your senses!"/>
    <n v="125000"/>
    <n v="30"/>
    <x v="0"/>
    <s v="US"/>
    <s v="USD"/>
    <n v="1438576057"/>
    <n v="1435552057"/>
    <b v="0"/>
    <n v="1"/>
    <b v="0"/>
    <s v="food/food trucks"/>
    <n v="2.4000000000000001E-4"/>
    <n v="30"/>
    <x v="7"/>
    <s v="food trucks"/>
    <x v="1173"/>
    <d v="2015-08-02T23:27:37"/>
  </r>
  <r>
    <n v="1174"/>
    <s v="Give The Black Burro a Stable Stable"/>
    <s v="Help me purchase a parking space to be the Burro's permanant home, I need your help to raise $15,000!"/>
    <n v="15000"/>
    <n v="886"/>
    <x v="0"/>
    <s v="US"/>
    <s v="USD"/>
    <n v="1462738327"/>
    <n v="1460146327"/>
    <b v="0"/>
    <n v="19"/>
    <b v="0"/>
    <s v="food/food trucks"/>
    <n v="5.906666666666667E-2"/>
    <n v="46.631578947368418"/>
    <x v="7"/>
    <s v="food trucks"/>
    <x v="1174"/>
    <d v="2016-05-08T15:12:07"/>
  </r>
  <r>
    <n v="1175"/>
    <s v="Bad To The Cone Food Service ATX"/>
    <s v="&quot;Create-Your-Cone&quot;. Freshly made waffle cones stuffed with your choice of yummy ingredients, or frozen yogurt!"/>
    <n v="20000"/>
    <n v="585"/>
    <x v="0"/>
    <s v="US"/>
    <s v="USD"/>
    <n v="1436981339"/>
    <n v="1434389339"/>
    <b v="0"/>
    <n v="9"/>
    <b v="0"/>
    <s v="food/food trucks"/>
    <n v="2.9250000000000002E-2"/>
    <n v="65"/>
    <x v="7"/>
    <s v="food trucks"/>
    <x v="1175"/>
    <d v="2015-07-15T12:28:59"/>
  </r>
  <r>
    <n v="1176"/>
    <s v="Mirlin's Sushi"/>
    <s v="Mirlins Sushi!_x000a_Find us on Facebook!_x000a_(Gives backers a voice, and a direct link to us! No kickstarter disappearing act here!)"/>
    <n v="175000"/>
    <n v="10"/>
    <x v="0"/>
    <s v="AU"/>
    <s v="AUD"/>
    <n v="1488805200"/>
    <n v="1484094498"/>
    <b v="0"/>
    <n v="1"/>
    <b v="0"/>
    <s v="food/food trucks"/>
    <n v="5.7142857142857142E-5"/>
    <n v="10"/>
    <x v="7"/>
    <s v="food trucks"/>
    <x v="1176"/>
    <d v="2017-03-06T08:00:00"/>
  </r>
  <r>
    <n v="1177"/>
    <s v="Funnel Cakes come to the UK!"/>
    <s v="Its CRAZY the UK is still in the dark about funnel cakes! We want to convert a trailer and show the country what they've been missing!"/>
    <n v="6000"/>
    <n v="0"/>
    <x v="0"/>
    <s v="GB"/>
    <s v="GBP"/>
    <n v="1413388296"/>
    <n v="1410796296"/>
    <b v="0"/>
    <n v="0"/>
    <b v="0"/>
    <s v="food/food trucks"/>
    <n v="0"/>
    <s v=""/>
    <x v="7"/>
    <s v="food trucks"/>
    <x v="1177"/>
    <d v="2014-10-15T10:51:36"/>
  </r>
  <r>
    <n v="1178"/>
    <s v="Thella's, food, tacos, burritos, health"/>
    <s v="Hi, Thella's is an idea of a local inexpensive burrito truck, where we want take the delicious burritos and tacos to whole new level"/>
    <n v="75000"/>
    <n v="5"/>
    <x v="0"/>
    <s v="US"/>
    <s v="USD"/>
    <n v="1408225452"/>
    <n v="1405633452"/>
    <b v="0"/>
    <n v="1"/>
    <b v="0"/>
    <s v="food/food trucks"/>
    <n v="6.666666666666667E-5"/>
    <n v="5"/>
    <x v="7"/>
    <s v="food trucks"/>
    <x v="1178"/>
    <d v="2014-08-16T16:44:12"/>
  </r>
  <r>
    <n v="1179"/>
    <s v="El Camion Roja"/>
    <s v="Mexican Style Food Truck, run by a Red Seal Chef, in a town with NO MEXICAN FOOD! That is a culinary emergency situation!"/>
    <n v="60000"/>
    <n v="3200"/>
    <x v="0"/>
    <s v="CA"/>
    <s v="CAD"/>
    <n v="1446052627"/>
    <n v="1443460627"/>
    <b v="0"/>
    <n v="5"/>
    <b v="0"/>
    <s v="food/food trucks"/>
    <n v="5.3333333333333337E-2"/>
    <n v="640"/>
    <x v="7"/>
    <s v="food trucks"/>
    <x v="1179"/>
    <d v="2015-10-28T12:17:07"/>
  </r>
  <r>
    <n v="1180"/>
    <s v="Hogzilla S.O.W. (Squeals On Wheels) A Veteran Owned Company"/>
    <s v="We would like to start a military-themed food truck to serve the Battle Creek/Kalamazoo area."/>
    <n v="50000"/>
    <n v="5875"/>
    <x v="0"/>
    <s v="US"/>
    <s v="USD"/>
    <n v="1403983314"/>
    <n v="1400786514"/>
    <b v="0"/>
    <n v="85"/>
    <b v="0"/>
    <s v="food/food trucks"/>
    <n v="0.11749999999999999"/>
    <n v="69.117647058823536"/>
    <x v="7"/>
    <s v="food trucks"/>
    <x v="1180"/>
    <d v="2014-06-28T14:21:54"/>
  </r>
  <r>
    <n v="1181"/>
    <s v="Gringo Loco Tacos Food Truck"/>
    <s v="Bringing the best tacos to the streets of Chicago!"/>
    <n v="50000"/>
    <n v="4"/>
    <x v="0"/>
    <s v="US"/>
    <s v="USD"/>
    <n v="1425197321"/>
    <n v="1422605321"/>
    <b v="0"/>
    <n v="3"/>
    <b v="0"/>
    <s v="food/food trucks"/>
    <n v="8.0000000000000007E-5"/>
    <n v="1.3333333333333333"/>
    <x v="7"/>
    <s v="food trucks"/>
    <x v="1181"/>
    <d v="2015-03-01T03:08:41"/>
  </r>
  <r>
    <n v="1182"/>
    <s v="J &amp; D Rolling Smoke BBQ expansion"/>
    <s v="Two  years ago this business was started to help a local non-profit.  We have since expanded and provide jobs in our small community."/>
    <n v="1000"/>
    <n v="42"/>
    <x v="0"/>
    <s v="US"/>
    <s v="USD"/>
    <n v="1484239320"/>
    <n v="1482609088"/>
    <b v="0"/>
    <n v="4"/>
    <b v="0"/>
    <s v="food/food trucks"/>
    <n v="4.2000000000000003E-2"/>
    <n v="10.5"/>
    <x v="7"/>
    <s v="food trucks"/>
    <x v="1182"/>
    <d v="2017-01-12T11:42:00"/>
  </r>
  <r>
    <n v="1183"/>
    <s v="Freshie's Donuts Food Trailer"/>
    <s v="Help Freshie keep her dream alive by pledging to get a donut truck! She will be able to do events as well as cater to the community"/>
    <n v="2500"/>
    <n v="100"/>
    <x v="0"/>
    <s v="US"/>
    <s v="USD"/>
    <n v="1478059140"/>
    <n v="1476391223"/>
    <b v="0"/>
    <n v="3"/>
    <b v="0"/>
    <s v="food/food trucks"/>
    <n v="0.04"/>
    <n v="33.333333333333336"/>
    <x v="7"/>
    <s v="food trucks"/>
    <x v="1183"/>
    <d v="2016-11-01T22: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09: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3: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7: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3: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1: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8: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0: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8: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07: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2: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06: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4: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4: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0: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0T22: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3: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6: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9: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1: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9: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0: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7: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8: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5: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1: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5: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16: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15: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2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3: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5: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17: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18: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4: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22: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06: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0: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9: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3: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0:15:09"/>
  </r>
  <r>
    <n v="1224"/>
    <s v="&quot;I Dreamed Last Night&quot; Album (Canceled)"/>
    <s v="Modern Celtic influenced CD.  Help me finish what I started before the stroke."/>
    <n v="15000"/>
    <n v="1060"/>
    <x v="0"/>
    <s v="US"/>
    <s v="USD"/>
    <n v="1402060302"/>
    <n v="1396876302"/>
    <b v="0"/>
    <n v="18"/>
    <b v="0"/>
    <s v="music/world music"/>
    <n v="7.0666666666666669E-2"/>
    <n v="58.888888888888886"/>
    <x v="4"/>
    <s v="world music"/>
    <x v="1224"/>
    <d v="2014-06-06T08:11:42"/>
  </r>
  <r>
    <n v="1225"/>
    <s v="Cesar Chavez's First Music Album (Canceled)"/>
    <s v="My first music album is a collection of 9 songs honoring Mexico's prolific composer, Jose Alfredo Jimenez with my artistic vision."/>
    <n v="3000"/>
    <n v="132"/>
    <x v="0"/>
    <s v="US"/>
    <s v="USD"/>
    <n v="1382478278"/>
    <n v="1377294278"/>
    <b v="0"/>
    <n v="3"/>
    <b v="0"/>
    <s v="music/world music"/>
    <n v="4.3999999999999997E-2"/>
    <n v="44"/>
    <x v="4"/>
    <s v="world music"/>
    <x v="1225"/>
    <d v="2013-10-22T16:44:38"/>
  </r>
  <r>
    <n v="1226"/>
    <s v="Pavlo is Filming  a PBS Concert Special (Canceled)"/>
    <s v="Pavlo will be independently filming his second full length PBS Special and DVD in May with director George Veras"/>
    <n v="50000"/>
    <n v="1937"/>
    <x v="0"/>
    <s v="US"/>
    <s v="USD"/>
    <n v="1398042000"/>
    <n v="1395089981"/>
    <b v="0"/>
    <n v="40"/>
    <b v="0"/>
    <s v="music/world music"/>
    <n v="3.8739999999999997E-2"/>
    <n v="48.424999999999997"/>
    <x v="4"/>
    <s v="world music"/>
    <x v="1226"/>
    <d v="2014-04-20T20:00:00"/>
  </r>
  <r>
    <n v="1227"/>
    <s v="Beast of the Beats VIII Webster Hall, NY (Nov 6-9 2014)"/>
    <s v="After winning the iStandard Phoenix Producer Showcase (6/25/14)  I have been invited to Beast of the Beats VIII in New York Nov. 6-9"/>
    <n v="2000"/>
    <n v="0"/>
    <x v="0"/>
    <s v="US"/>
    <s v="USD"/>
    <n v="1407394800"/>
    <n v="1404770616"/>
    <b v="0"/>
    <n v="0"/>
    <b v="0"/>
    <s v="music/world music"/>
    <n v="0"/>
    <s v=""/>
    <x v="4"/>
    <s v="world music"/>
    <x v="1227"/>
    <d v="2014-08-07T02:00:00"/>
  </r>
  <r>
    <n v="1228"/>
    <s v="World artist Kat Maguire's debut CD entitled &quot;Gypsy&quot;"/>
    <s v="Kat is partnering with Kickstarter to raise the funds to complete her first solo World music CD &quot;Gypsy&quot;!"/>
    <n v="5000"/>
    <n v="1465"/>
    <x v="0"/>
    <s v="US"/>
    <s v="USD"/>
    <n v="1317231008"/>
    <n v="1312047008"/>
    <b v="0"/>
    <n v="24"/>
    <b v="0"/>
    <s v="music/world music"/>
    <n v="0.29299999999999998"/>
    <n v="61.041666666666664"/>
    <x v="4"/>
    <s v="world music"/>
    <x v="1228"/>
    <d v="2011-09-28T12:30:08"/>
  </r>
  <r>
    <n v="1229"/>
    <s v="Agni Varsha - opera by Vanraj Bhatia - world premiere"/>
    <s v="Bollywood composer Vanraj Bhatia, age 86, has written an opera based on a myth from the epic Mahabhatata. Presented in Queens May 11&amp;12"/>
    <n v="2750"/>
    <n v="25"/>
    <x v="0"/>
    <s v="US"/>
    <s v="USD"/>
    <n v="1334592000"/>
    <n v="1331982127"/>
    <b v="0"/>
    <n v="1"/>
    <b v="0"/>
    <s v="music/world music"/>
    <n v="9.0909090909090905E-3"/>
    <n v="25"/>
    <x v="4"/>
    <s v="world music"/>
    <x v="1229"/>
    <d v="2012-04-16T11:00:00"/>
  </r>
  <r>
    <n v="1230"/>
    <s v="A Tribute to DC Talk:  Live Concert &amp; DVD (Canceled)"/>
    <s v="It has been close to a decade since DC Talk began their &quot;Intermission&quot;.  It is time for A Live Concert Tribute &amp; DVD Movie!"/>
    <n v="500000"/>
    <n v="0"/>
    <x v="0"/>
    <s v="US"/>
    <s v="USD"/>
    <n v="1298589630"/>
    <n v="1295997630"/>
    <b v="0"/>
    <n v="0"/>
    <b v="0"/>
    <s v="music/world music"/>
    <n v="0"/>
    <s v=""/>
    <x v="4"/>
    <s v="world music"/>
    <x v="1230"/>
    <d v="2011-02-24T18:20:30"/>
  </r>
  <r>
    <n v="1231"/>
    <s v="Villapalooza - Little Village Music Festival (Canceled)"/>
    <s v="a non-profit, free, all-day, all-ages music &amp; arts festival dedicated to promoting non-violent spaces for community engagement"/>
    <n v="5000"/>
    <n v="0"/>
    <x v="0"/>
    <s v="US"/>
    <s v="USD"/>
    <n v="1440723600"/>
    <n v="1436394968"/>
    <b v="0"/>
    <n v="0"/>
    <b v="0"/>
    <s v="music/world music"/>
    <n v="0"/>
    <s v=""/>
    <x v="4"/>
    <s v="world music"/>
    <x v="1231"/>
    <d v="2015-08-27T20:00:00"/>
  </r>
  <r>
    <n v="1232"/>
    <s v="A very effective CD-Book for the Bilingual Pre-Kinder Class!"/>
    <s v="CD-Book w/ 26 original songs + illustrations + activities that WORK developing full literacy skills (language &amp; math) of preschoolers."/>
    <n v="5000"/>
    <n v="40"/>
    <x v="0"/>
    <s v="US"/>
    <s v="USD"/>
    <n v="1381090870"/>
    <n v="1377030070"/>
    <b v="0"/>
    <n v="1"/>
    <b v="0"/>
    <s v="music/world music"/>
    <n v="8.0000000000000002E-3"/>
    <n v="40"/>
    <x v="4"/>
    <s v="world music"/>
    <x v="1232"/>
    <d v="2013-10-06T15:21:10"/>
  </r>
  <r>
    <n v="1233"/>
    <s v="Shakulute (Shakuhachi mouthpiece for Alto Flute) (Canceled)"/>
    <s v="A Shakulute mouthpiece will allow me to play my silver alto flute vertically  like my Japanese shakuhachis but with Western fingerings."/>
    <n v="1000"/>
    <n v="116"/>
    <x v="0"/>
    <s v="US"/>
    <s v="USD"/>
    <n v="1329864374"/>
    <n v="1328049974"/>
    <b v="0"/>
    <n v="6"/>
    <b v="0"/>
    <s v="music/world music"/>
    <n v="0.11600000000000001"/>
    <n v="19.333333333333332"/>
    <x v="4"/>
    <s v="world music"/>
    <x v="1233"/>
    <d v="2012-02-21T17:46:14"/>
  </r>
  <r>
    <n v="1234"/>
    <s v="Lionstar International Tour 2015 (Canceled)"/>
    <s v="We have been offered shows all over the world, to reach places and people with our music, for the experience of just doing it!"/>
    <n v="50000"/>
    <n v="0"/>
    <x v="0"/>
    <s v="GB"/>
    <s v="GBP"/>
    <n v="1422903342"/>
    <n v="1420311342"/>
    <b v="0"/>
    <n v="0"/>
    <b v="0"/>
    <s v="music/world music"/>
    <n v="0"/>
    <s v=""/>
    <x v="4"/>
    <s v="world music"/>
    <x v="1234"/>
    <d v="2015-02-02T13:55:42"/>
  </r>
  <r>
    <n v="1235"/>
    <s v="Afternoon of Shakuhachi and Koto Music - CD Project"/>
    <s v="We plan to make studio recordings for a CD that highlights six new works composed for our Shakuhachi and Koto Music concert series."/>
    <n v="7534"/>
    <n v="210"/>
    <x v="0"/>
    <s v="US"/>
    <s v="USD"/>
    <n v="1387077299"/>
    <n v="1383621299"/>
    <b v="0"/>
    <n v="6"/>
    <b v="0"/>
    <s v="music/world music"/>
    <n v="2.787363950092912E-2"/>
    <n v="35"/>
    <x v="4"/>
    <s v="world music"/>
    <x v="1235"/>
    <d v="2013-12-14T22:14:59"/>
  </r>
  <r>
    <n v="1236"/>
    <s v="&quot;Volando&quot; CD Release (Canceled)"/>
    <s v="Raising money to give the musicians their due."/>
    <n v="2500"/>
    <n v="0"/>
    <x v="0"/>
    <s v="US"/>
    <s v="USD"/>
    <n v="1343491200"/>
    <n v="1342801164"/>
    <b v="0"/>
    <n v="0"/>
    <b v="0"/>
    <s v="music/world music"/>
    <n v="0"/>
    <s v=""/>
    <x v="4"/>
    <s v="world music"/>
    <x v="1236"/>
    <d v="2012-07-28T11:00:00"/>
  </r>
  <r>
    <n v="1237"/>
    <s v="John Grover touches the world (Canceled)"/>
    <s v="We have the songs, concept, need to add songs and mix/package for shows in Hawaii, book dates outside of Maui and advance his message"/>
    <n v="25000"/>
    <n v="0"/>
    <x v="0"/>
    <s v="US"/>
    <s v="USD"/>
    <n v="1345790865"/>
    <n v="1344062865"/>
    <b v="0"/>
    <n v="0"/>
    <b v="0"/>
    <s v="music/world music"/>
    <n v="0"/>
    <s v=""/>
    <x v="4"/>
    <s v="world music"/>
    <x v="1237"/>
    <d v="2012-08-24T01:47:45"/>
  </r>
  <r>
    <n v="1238"/>
    <s v="Life Music-Healing through Song (Canceled)"/>
    <s v="The purpose of the album is to pull from many differenet genres but to express life circumstances to reach everyday people through song"/>
    <n v="1000"/>
    <n v="178"/>
    <x v="0"/>
    <s v="US"/>
    <s v="USD"/>
    <n v="1312641536"/>
    <n v="1310049536"/>
    <b v="0"/>
    <n v="3"/>
    <b v="0"/>
    <s v="music/world music"/>
    <n v="0.17799999999999999"/>
    <n v="59.333333333333336"/>
    <x v="4"/>
    <s v="world music"/>
    <x v="1238"/>
    <d v="2011-08-06T09:38:56"/>
  </r>
  <r>
    <n v="1239"/>
    <s v="Help Calmenco! finance new CD and Tour (Canceled)"/>
    <s v="Please consider helping us with our new CD and Riverdance Tour"/>
    <n v="2500"/>
    <n v="0"/>
    <x v="0"/>
    <s v="US"/>
    <s v="USD"/>
    <n v="1325804767"/>
    <n v="1323212767"/>
    <b v="0"/>
    <n v="0"/>
    <b v="0"/>
    <s v="music/world music"/>
    <n v="0"/>
    <s v=""/>
    <x v="4"/>
    <s v="world music"/>
    <x v="1239"/>
    <d v="2012-01-05T18:06:07"/>
  </r>
  <r>
    <n v="1240"/>
    <s v="Message of Peace, Love &amp; Unity (Canceled)"/>
    <s v="Sharing positive vibes of Peace, Love &amp; Unity with the World through conscious Reggae Music!"/>
    <n v="8000"/>
    <n v="241"/>
    <x v="0"/>
    <s v="US"/>
    <s v="USD"/>
    <n v="1373665860"/>
    <n v="1368579457"/>
    <b v="0"/>
    <n v="8"/>
    <b v="0"/>
    <s v="music/world music"/>
    <n v="3.0124999999999999E-2"/>
    <n v="30.125"/>
    <x v="4"/>
    <s v="world music"/>
    <x v="1240"/>
    <d v="2013-07-12T16:51:00"/>
  </r>
  <r>
    <n v="1241"/>
    <s v="Create The World's Music Shack for students! (education!)"/>
    <s v="We are non-profit founders creating a forest retreat for the inner city students to record\learn music in an inspirational sanctuary."/>
    <n v="5000"/>
    <n v="2537"/>
    <x v="0"/>
    <s v="US"/>
    <s v="USD"/>
    <n v="1414994340"/>
    <n v="1413057980"/>
    <b v="0"/>
    <n v="34"/>
    <b v="0"/>
    <s v="music/world music"/>
    <n v="0.50739999999999996"/>
    <n v="74.617647058823536"/>
    <x v="4"/>
    <s v="world music"/>
    <x v="1241"/>
    <d v="2014-11-03T00:59:00"/>
  </r>
  <r>
    <n v="1242"/>
    <s v="Add your voice to Cellphonia 9/11 (Canceled)"/>
    <s v="Cellphonia 9/11 (http://cellphonia.org/911/) is one of the performance pieces in the Music After marathon concert on 9.11.11"/>
    <n v="911"/>
    <n v="5"/>
    <x v="0"/>
    <s v="US"/>
    <s v="USD"/>
    <n v="1315747080"/>
    <n v="1314417502"/>
    <b v="0"/>
    <n v="1"/>
    <b v="0"/>
    <s v="music/world music"/>
    <n v="5.4884742041712408E-3"/>
    <n v="5"/>
    <x v="4"/>
    <s v="world music"/>
    <x v="1242"/>
    <d v="2011-09-11T08:18:00"/>
  </r>
  <r>
    <n v="1243"/>
    <s v="Letâ€™s Keep the San Jose Mexican Heritage Festival Alive!"/>
    <s v="California's premier Latino cultural festival - music, theatre, film, workshops, visual arts, cuisine and more!"/>
    <n v="12000"/>
    <n v="1691"/>
    <x v="0"/>
    <s v="US"/>
    <s v="USD"/>
    <n v="1310158800"/>
    <n v="1304888771"/>
    <b v="0"/>
    <n v="38"/>
    <b v="0"/>
    <s v="music/world music"/>
    <n v="0.14091666666666666"/>
    <n v="44.5"/>
    <x v="4"/>
    <s v="world music"/>
    <x v="1243"/>
    <d v="2011-07-08T16: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6: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9: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21: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2: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1: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2: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0: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4: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18: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3: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3: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6: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7: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2T20: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09: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22: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5: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3: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3: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20: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0: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0: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6: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9: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5: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9: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4: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2: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3: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2: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1: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15: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3: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8: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4T21: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20: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3: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2: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3: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3: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1: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08: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9: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3: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22:14:05"/>
  </r>
  <r>
    <n v="1290"/>
    <s v="I Died... I Came Back, ... Whatever"/>
    <s v="Sometimes your Heart has to STOP for your Life to START."/>
    <n v="3500"/>
    <n v="3800"/>
    <x v="0"/>
    <s v="US"/>
    <s v="USD"/>
    <n v="1429772340"/>
    <n v="1427121931"/>
    <b v="0"/>
    <n v="86"/>
    <b v="1"/>
    <s v="theater/plays"/>
    <n v="1.0857142857142856"/>
    <n v="44.186046511627907"/>
    <x v="1"/>
    <s v="plays"/>
    <x v="1290"/>
    <d v="2015-04-23T01: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2: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7: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2: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6: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2: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9: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2: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1: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4: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3: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22: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1-30T21:23:31"/>
  </r>
  <r>
    <n v="1303"/>
    <s v="Forward Arena Theatre Company: Summer Season"/>
    <s v="Groundbreaking queer theatre."/>
    <n v="3500"/>
    <n v="4559.13"/>
    <x v="0"/>
    <s v="GB"/>
    <s v="GBP"/>
    <n v="1469962800"/>
    <n v="1468578920"/>
    <b v="0"/>
    <n v="108"/>
    <b v="1"/>
    <s v="theater/plays"/>
    <n v="1.3026085714285716"/>
    <n v="42.214166666666671"/>
    <x v="1"/>
    <s v="plays"/>
    <x v="1303"/>
    <d v="2016-07-31T06:00:00"/>
  </r>
  <r>
    <n v="1304"/>
    <s v="HEAT-O â€“ Wearable Modular Heating System (Canceled)"/>
    <s v="Deal with the cold like a boss with battery-powered heating device that will heat you up in the most extreme environment."/>
    <n v="40000"/>
    <n v="15851"/>
    <x v="0"/>
    <s v="GB"/>
    <s v="GBP"/>
    <n v="1489376405"/>
    <n v="1484196005"/>
    <b v="0"/>
    <n v="104"/>
    <b v="0"/>
    <s v="technology/wearables"/>
    <n v="0.39627499999999999"/>
    <n v="152.41346153846155"/>
    <x v="2"/>
    <s v="wearables"/>
    <x v="1304"/>
    <d v="2017-03-12T22:40:05"/>
  </r>
  <r>
    <n v="1305"/>
    <s v="Instantly Call for Help with Wearable SOS Ring - Mangos Ring"/>
    <s v="Instantly alert and show friends and family where you are during an assault or an emergency with a ring that fits on your finger"/>
    <n v="30000"/>
    <n v="7793"/>
    <x v="0"/>
    <s v="US"/>
    <s v="USD"/>
    <n v="1469122200"/>
    <n v="1466611108"/>
    <b v="0"/>
    <n v="86"/>
    <b v="0"/>
    <s v="technology/wearables"/>
    <n v="0.25976666666666665"/>
    <n v="90.616279069767444"/>
    <x v="2"/>
    <s v="wearables"/>
    <x v="1305"/>
    <d v="2016-07-21T12:30:00"/>
  </r>
  <r>
    <n v="1306"/>
    <s v="BUHEL Sunglasses &amp; headphones with bone conduction &amp; more"/>
    <s v="Buhel SOUNDglassâ„¢SG05 Sunglasses &amp; headphones with BCTâ„¢ (Bone Conduction), high impact lenses (Z87.1+) &amp; exclusive patented technology"/>
    <n v="110000"/>
    <n v="71771"/>
    <x v="0"/>
    <s v="US"/>
    <s v="USD"/>
    <n v="1417690734"/>
    <n v="1415098734"/>
    <b v="0"/>
    <n v="356"/>
    <b v="0"/>
    <s v="technology/wearables"/>
    <n v="0.65246363636363636"/>
    <n v="201.60393258426967"/>
    <x v="2"/>
    <s v="wearables"/>
    <x v="1306"/>
    <d v="2014-12-04T05:58:54"/>
  </r>
  <r>
    <n v="1307"/>
    <s v="VR Card - Customized Virtual Reality Viewer (Canceled)"/>
    <s v="Get VR to Everyone with Mailable, Ready to Use Viewers"/>
    <n v="50000"/>
    <n v="5757"/>
    <x v="0"/>
    <s v="US"/>
    <s v="USD"/>
    <n v="1455710679"/>
    <n v="1453118679"/>
    <b v="0"/>
    <n v="45"/>
    <b v="0"/>
    <s v="technology/wearables"/>
    <n v="0.11514000000000001"/>
    <n v="127.93333333333334"/>
    <x v="2"/>
    <s v="wearables"/>
    <x v="1307"/>
    <d v="2016-02-17T07:04:39"/>
  </r>
  <r>
    <n v="1308"/>
    <s v="Boost Band: Wristband Phone Charger (Canceled)"/>
    <s v="Boost Band, a wristband that charges any device"/>
    <n v="10000"/>
    <n v="1136"/>
    <x v="0"/>
    <s v="US"/>
    <s v="USD"/>
    <n v="1475937812"/>
    <n v="1472481812"/>
    <b v="0"/>
    <n v="38"/>
    <b v="0"/>
    <s v="technology/wearables"/>
    <n v="0.11360000000000001"/>
    <n v="29.894736842105264"/>
    <x v="2"/>
    <s v="wearables"/>
    <x v="1308"/>
    <d v="2016-10-08T09:43:32"/>
  </r>
  <r>
    <n v="1309"/>
    <s v="CORE : Roam (Canceled)"/>
    <s v="Wicked fun and built for excitement, CORE is the safest and most versatile speaker you've ever worn."/>
    <n v="11500"/>
    <n v="12879"/>
    <x v="0"/>
    <s v="US"/>
    <s v="USD"/>
    <n v="1444943468"/>
    <n v="1441919468"/>
    <b v="0"/>
    <n v="35"/>
    <b v="0"/>
    <s v="technology/wearables"/>
    <n v="1.1199130434782609"/>
    <n v="367.97142857142859"/>
    <x v="2"/>
    <s v="wearables"/>
    <x v="1309"/>
    <d v="2015-10-15T16:11:08"/>
  </r>
  <r>
    <n v="1310"/>
    <s v="k5-jkt.by kiger (Canceled)"/>
    <s v="An essential hoodie that holds all sized smart phones and keep your headphone wires tangle free."/>
    <n v="20000"/>
    <n v="3100"/>
    <x v="0"/>
    <s v="US"/>
    <s v="USD"/>
    <n v="1471622450"/>
    <n v="1467734450"/>
    <b v="0"/>
    <n v="24"/>
    <b v="0"/>
    <s v="technology/wearables"/>
    <n v="0.155"/>
    <n v="129.16666666666666"/>
    <x v="2"/>
    <s v="wearables"/>
    <x v="1310"/>
    <d v="2016-08-19T11:00:50"/>
  </r>
  <r>
    <n v="1311"/>
    <s v="Aladdin Lucid Dreaming Stimulator (Canceled)"/>
    <s v="Control Dreams: Design Adventures, Improve Waking Performance, Explore Spirituality, Recall Dreams and Awaken Refreshed with Aladdin."/>
    <n v="250000"/>
    <n v="80070"/>
    <x v="0"/>
    <s v="US"/>
    <s v="USD"/>
    <n v="1480536919"/>
    <n v="1477509319"/>
    <b v="0"/>
    <n v="100"/>
    <b v="0"/>
    <s v="technology/wearables"/>
    <n v="0.32028000000000001"/>
    <n v="800.7"/>
    <x v="2"/>
    <s v="wearables"/>
    <x v="1311"/>
    <d v="2016-11-30T15:15:19"/>
  </r>
  <r>
    <n v="1312"/>
    <s v="GoSolo Hat for GoPro (Canceled)"/>
    <s v="People loved the original Black and Gray GoSolo hats and asked for more. So we received sample for 3 more colors!"/>
    <n v="4600"/>
    <n v="28"/>
    <x v="0"/>
    <s v="US"/>
    <s v="USD"/>
    <n v="1429375922"/>
    <n v="1426783922"/>
    <b v="0"/>
    <n v="1"/>
    <b v="0"/>
    <s v="technology/wearables"/>
    <n v="6.0869565217391303E-3"/>
    <n v="28"/>
    <x v="2"/>
    <s v="wearables"/>
    <x v="1312"/>
    <d v="2015-04-18T11:52:02"/>
  </r>
  <r>
    <n v="1313"/>
    <s v="Serenity: The World's First Intelligent Bag Guardian."/>
    <s v="Clip on owner recognition for any bag with 100db+ deterrence of others from opening or moving it. Plus forget-me-not notifications."/>
    <n v="40000"/>
    <n v="12446"/>
    <x v="0"/>
    <s v="US"/>
    <s v="USD"/>
    <n v="1457024514"/>
    <n v="1454432514"/>
    <b v="0"/>
    <n v="122"/>
    <b v="0"/>
    <s v="technology/wearables"/>
    <n v="0.31114999999999998"/>
    <n v="102.01639344262296"/>
    <x v="2"/>
    <s v="wearables"/>
    <x v="1313"/>
    <d v="2016-03-03T12:01:54"/>
  </r>
  <r>
    <n v="1314"/>
    <s v="CulBox - Open Source Smart Watch for Arduino (Canceled)"/>
    <s v="CulBox is an Open Source wrist watch for Arduino with built in Bluetooth and bunch of Hi-Tech sensors and tons of features for Makers"/>
    <n v="180000"/>
    <n v="2028"/>
    <x v="0"/>
    <s v="US"/>
    <s v="USD"/>
    <n v="1477065860"/>
    <n v="1471881860"/>
    <b v="0"/>
    <n v="11"/>
    <b v="0"/>
    <s v="technology/wearables"/>
    <n v="1.1266666666666666E-2"/>
    <n v="184.36363636363637"/>
    <x v="2"/>
    <s v="wearables"/>
    <x v="1314"/>
    <d v="2016-10-21T11:04:20"/>
  </r>
  <r>
    <n v="1315"/>
    <s v="World's First Amphibious Heart Rate &amp; Fitness Wearable"/>
    <s v="Zoom will happen - THANK YOU! Received outside funding due amazing early success!"/>
    <n v="100000"/>
    <n v="40404"/>
    <x v="0"/>
    <s v="US"/>
    <s v="USD"/>
    <n v="1446771600"/>
    <n v="1443700648"/>
    <b v="0"/>
    <n v="248"/>
    <b v="0"/>
    <s v="technology/wearables"/>
    <n v="0.40404000000000001"/>
    <n v="162.91935483870967"/>
    <x v="2"/>
    <s v="wearables"/>
    <x v="1315"/>
    <d v="2015-11-05T20:00:00"/>
  </r>
  <r>
    <n v="1316"/>
    <s v="Future Belt (Canceled)"/>
    <s v="Future Belt comes in just 3 sizes, but yet, is designed to fit waists ranging from 25-55 inches. No batteries, no gimmicks."/>
    <n v="75000"/>
    <n v="1"/>
    <x v="0"/>
    <s v="US"/>
    <s v="USD"/>
    <n v="1456700709"/>
    <n v="1453676709"/>
    <b v="0"/>
    <n v="1"/>
    <b v="0"/>
    <s v="technology/wearables"/>
    <n v="1.3333333333333333E-5"/>
    <n v="1"/>
    <x v="2"/>
    <s v="wearables"/>
    <x v="1316"/>
    <d v="2016-02-28T18:05:09"/>
  </r>
  <r>
    <n v="1317"/>
    <s v="Lorem ipsum dolor sit amet, consectetuer adipiscing elit. Ae"/>
    <s v="Lorem ipsum dolor sit amet, consectetuer adipiscing elit. Aenean commodo ligula eget dolor. Aenean massa. Cum sociis natoque penatibus."/>
    <n v="200000"/>
    <n v="11467"/>
    <x v="0"/>
    <s v="DK"/>
    <s v="DKK"/>
    <n v="1469109600"/>
    <n v="1464586746"/>
    <b v="0"/>
    <n v="19"/>
    <b v="0"/>
    <s v="technology/wearables"/>
    <n v="5.7334999999999997E-2"/>
    <n v="603.52631578947364"/>
    <x v="2"/>
    <s v="wearables"/>
    <x v="1317"/>
    <d v="2016-07-21T09:00:00"/>
  </r>
  <r>
    <n v="1318"/>
    <s v="Lucky Tag: A Smart Dog Wearable That Cares (Canceled)"/>
    <s v="Your Dog's Best Friend._x000a_Revolutionize the way you care about your pups and brings you peace of mind."/>
    <n v="40000"/>
    <n v="6130"/>
    <x v="0"/>
    <s v="US"/>
    <s v="USD"/>
    <n v="1420938172"/>
    <n v="1418346172"/>
    <b v="0"/>
    <n v="135"/>
    <b v="0"/>
    <s v="technology/wearables"/>
    <n v="0.15325"/>
    <n v="45.407407407407405"/>
    <x v="2"/>
    <s v="wearables"/>
    <x v="1318"/>
    <d v="2015-01-10T20:02:52"/>
  </r>
  <r>
    <n v="1319"/>
    <s v="Pixel Shades by R A V E Z (Canceled)"/>
    <s v="Stand out at festivals, get people talking and support our latest campaign to augment your style with the latest LED technology."/>
    <n v="5800"/>
    <n v="876"/>
    <x v="0"/>
    <s v="GB"/>
    <s v="GBP"/>
    <n v="1405094400"/>
    <n v="1403810965"/>
    <b v="0"/>
    <n v="9"/>
    <b v="0"/>
    <s v="technology/wearables"/>
    <n v="0.15103448275862069"/>
    <n v="97.333333333333329"/>
    <x v="2"/>
    <s v="wearables"/>
    <x v="1319"/>
    <d v="2014-07-11T11:00:00"/>
  </r>
  <r>
    <n v="1320"/>
    <s v="A wearable for elderly that detects falls and sends alerts (Canceled)"/>
    <s v="Falls are the main cause of injury to elderly. Our wearable detects falls, sends notifications and streams health data in real time."/>
    <n v="100000"/>
    <n v="503"/>
    <x v="0"/>
    <s v="NL"/>
    <s v="EUR"/>
    <n v="1483138800"/>
    <n v="1480610046"/>
    <b v="0"/>
    <n v="3"/>
    <b v="0"/>
    <s v="technology/wearables"/>
    <n v="5.0299999999999997E-3"/>
    <n v="167.66666666666666"/>
    <x v="2"/>
    <s v="wearables"/>
    <x v="1320"/>
    <d v="2016-12-30T18:00:00"/>
  </r>
  <r>
    <n v="1321"/>
    <s v="Fashion Forward Headphones &amp; Membership Platform (Canceled)"/>
    <s v="Experience true sound quality and a membership platform that puts you in control of future headphones, features, design and prices."/>
    <n v="462000"/>
    <n v="6019"/>
    <x v="0"/>
    <s v="SE"/>
    <s v="SEK"/>
    <n v="1482515937"/>
    <n v="1479923937"/>
    <b v="0"/>
    <n v="7"/>
    <b v="0"/>
    <s v="technology/wearables"/>
    <n v="1.3028138528138528E-2"/>
    <n v="859.85714285714289"/>
    <x v="2"/>
    <s v="wearables"/>
    <x v="1321"/>
    <d v="2016-12-23T12:58:57"/>
  </r>
  <r>
    <n v="1322"/>
    <s v="Invisible Reins - Let your children roam free (Canceled)"/>
    <s v="Invisible Reins - A Bluetooth innovation that links your child to your smart phone via an app. A safe zone can be set from 1-30 metres."/>
    <n v="35000"/>
    <n v="106"/>
    <x v="0"/>
    <s v="GB"/>
    <s v="GBP"/>
    <n v="1432223125"/>
    <n v="1429631125"/>
    <b v="0"/>
    <n v="4"/>
    <b v="0"/>
    <s v="technology/wearables"/>
    <n v="3.0285714285714286E-3"/>
    <n v="26.5"/>
    <x v="2"/>
    <s v="wearables"/>
    <x v="1322"/>
    <d v="2015-05-21T10:45:25"/>
  </r>
  <r>
    <n v="1323"/>
    <s v="PIGGYBACK Earbuds Designed for Sharing! (Canceled)"/>
    <s v="High quality earbuds with a built-in splitter. Share with more than one friend. Music, movies, conversations. Any audio, any device!"/>
    <n v="15000"/>
    <n v="1332"/>
    <x v="0"/>
    <s v="US"/>
    <s v="USD"/>
    <n v="1461653700"/>
    <n v="1458665146"/>
    <b v="0"/>
    <n v="44"/>
    <b v="0"/>
    <s v="technology/wearables"/>
    <n v="8.8800000000000004E-2"/>
    <n v="30.272727272727273"/>
    <x v="2"/>
    <s v="wearables"/>
    <x v="1323"/>
    <d v="2016-04-26T01:55:00"/>
  </r>
  <r>
    <n v="1324"/>
    <s v="Sunclipse Shadow â€¢ It's your skin, protect it (Canceled)"/>
    <s v="Monitor your actual UV exposure in real time and get notified when it's time to get out of the sun or when to reapply your sunscreen"/>
    <n v="50000"/>
    <n v="4920"/>
    <x v="0"/>
    <s v="US"/>
    <s v="USD"/>
    <n v="1476371552"/>
    <n v="1473779552"/>
    <b v="0"/>
    <n v="90"/>
    <b v="0"/>
    <s v="technology/wearables"/>
    <n v="9.8400000000000001E-2"/>
    <n v="54.666666666666664"/>
    <x v="2"/>
    <s v="wearables"/>
    <x v="1324"/>
    <d v="2016-10-13T10:12:32"/>
  </r>
  <r>
    <n v="1325"/>
    <s v="Solar PowerCap USB Cell Phone Charging Hats (Canceled)"/>
    <s v="The PowerCap is a device able to charge most mobile devices, and contains a battery for situations when the sun just isn't enough."/>
    <n v="20000"/>
    <n v="486"/>
    <x v="0"/>
    <s v="US"/>
    <s v="USD"/>
    <n v="1483063435"/>
    <n v="1480471435"/>
    <b v="0"/>
    <n v="8"/>
    <b v="0"/>
    <s v="technology/wearables"/>
    <n v="2.4299999999999999E-2"/>
    <n v="60.75"/>
    <x v="2"/>
    <s v="wearables"/>
    <x v="1325"/>
    <d v="2016-12-29T21:03:55"/>
  </r>
  <r>
    <n v="1326"/>
    <s v="Fitness, Boxing and Sports Wearable Sensor Technology"/>
    <s v="StrikeTec will revolutionize both the boxing scene and fitness industry by allowing you to track the progress of hand speed and force."/>
    <n v="100000"/>
    <n v="1130"/>
    <x v="0"/>
    <s v="US"/>
    <s v="USD"/>
    <n v="1421348428"/>
    <n v="1417460428"/>
    <b v="0"/>
    <n v="11"/>
    <b v="0"/>
    <s v="technology/wearables"/>
    <n v="1.1299999999999999E-2"/>
    <n v="102.72727272727273"/>
    <x v="2"/>
    <s v="wearables"/>
    <x v="1326"/>
    <d v="2015-01-15T14:00:28"/>
  </r>
  <r>
    <n v="1327"/>
    <s v="CyClip - The Handlebar Adapter for Apple Watch (Canceled)"/>
    <s v="CyClip is a way to mount the Apple Watch to your handlebars; ideal for navigation, notifications, and music control on the fly."/>
    <n v="48000"/>
    <n v="1705"/>
    <x v="0"/>
    <s v="US"/>
    <s v="USD"/>
    <n v="1432916235"/>
    <n v="1430324235"/>
    <b v="0"/>
    <n v="41"/>
    <b v="0"/>
    <s v="technology/wearables"/>
    <n v="3.5520833333333335E-2"/>
    <n v="41.585365853658537"/>
    <x v="2"/>
    <s v="wearables"/>
    <x v="1327"/>
    <d v="2015-05-29T11:17:15"/>
  </r>
  <r>
    <n v="1328"/>
    <s v="Hydrate Edge | Hydration Monitoring Wearable (Canceled)"/>
    <s v="Hydrate Edge is the first wearable that provides real-time, continuous hydration feedback. This is the new hydration gold standard."/>
    <n v="75000"/>
    <n v="1748"/>
    <x v="0"/>
    <s v="US"/>
    <s v="USD"/>
    <n v="1476458734"/>
    <n v="1472570734"/>
    <b v="0"/>
    <n v="15"/>
    <b v="0"/>
    <s v="technology/wearables"/>
    <n v="2.3306666666666667E-2"/>
    <n v="116.53333333333333"/>
    <x v="2"/>
    <s v="wearables"/>
    <x v="1328"/>
    <d v="2016-10-14T10:25:34"/>
  </r>
  <r>
    <n v="1329"/>
    <s v="Xtnd: Use your cell phone, tablet, or camera hands free"/>
    <s v="Xtnd is a hands free multifunctional device for your tablet, cell phone, &amp; camera. It's also a convenient backpack for storage."/>
    <n v="50000"/>
    <n v="408"/>
    <x v="0"/>
    <s v="US"/>
    <s v="USD"/>
    <n v="1417501145"/>
    <n v="1414041545"/>
    <b v="0"/>
    <n v="9"/>
    <b v="0"/>
    <s v="technology/wearables"/>
    <n v="8.1600000000000006E-3"/>
    <n v="45.333333333333336"/>
    <x v="2"/>
    <s v="wearables"/>
    <x v="1329"/>
    <d v="2014-12-02T01:19:05"/>
  </r>
  <r>
    <n v="1330"/>
    <s v="The 3G Smartwatch for Kids that Encourages Outdoor Play"/>
    <s v="Outdoor play is essential. Wanderwatch helps to make it fun and safe! Fun for kids, great for parents. Time to Play!"/>
    <n v="35000"/>
    <n v="7873"/>
    <x v="0"/>
    <s v="US"/>
    <s v="USD"/>
    <n v="1467432000"/>
    <n v="1464763109"/>
    <b v="0"/>
    <n v="50"/>
    <b v="0"/>
    <s v="technology/wearables"/>
    <n v="0.22494285714285714"/>
    <n v="157.46"/>
    <x v="2"/>
    <s v="wearables"/>
    <x v="1330"/>
    <d v="2016-07-01T23:00:00"/>
  </r>
  <r>
    <n v="1331"/>
    <s v="WORLD'S BEST BATTERY BACKUP: EXO WEARABLE POWER! (Canceled)"/>
    <s v="The World's First Wearable Battery Backup - wireless, modular, flexible, and ultra-lightweight! Click, charge, go!!!"/>
    <n v="250000"/>
    <n v="3417"/>
    <x v="0"/>
    <s v="US"/>
    <s v="USD"/>
    <n v="1471435554"/>
    <n v="1468843554"/>
    <b v="0"/>
    <n v="34"/>
    <b v="0"/>
    <s v="technology/wearables"/>
    <n v="1.3668E-2"/>
    <n v="100.5"/>
    <x v="2"/>
    <s v="wearables"/>
    <x v="1331"/>
    <d v="2016-08-17T07:05:54"/>
  </r>
  <r>
    <n v="1332"/>
    <s v="Belt with Legs Invention (Canceled)"/>
    <s v="Long bus queue and no seats around? This light weight seating device can be worn anywhere and at anytime! Belt that converts into seat."/>
    <n v="10115"/>
    <n v="0"/>
    <x v="0"/>
    <s v="CH"/>
    <s v="CHF"/>
    <n v="1485480408"/>
    <n v="1482888408"/>
    <b v="0"/>
    <n v="0"/>
    <b v="0"/>
    <s v="technology/wearables"/>
    <n v="0"/>
    <s v=""/>
    <x v="2"/>
    <s v="wearables"/>
    <x v="1332"/>
    <d v="2017-01-26T20:26:48"/>
  </r>
  <r>
    <n v="1333"/>
    <s v="Bio Hazard Suit for Everyman (Canceled)"/>
    <s v="Im in the process of creating a biohazard suit that can be worn like an extra layer, unlike these bulky units that are currently in use"/>
    <n v="2500"/>
    <n v="0"/>
    <x v="0"/>
    <s v="AU"/>
    <s v="AUD"/>
    <n v="1405478025"/>
    <n v="1402886025"/>
    <b v="0"/>
    <n v="0"/>
    <b v="0"/>
    <s v="technology/wearables"/>
    <n v="0"/>
    <s v=""/>
    <x v="2"/>
    <s v="wearables"/>
    <x v="1333"/>
    <d v="2014-07-15T21:33:45"/>
  </r>
  <r>
    <n v="1334"/>
    <s v="My TUSK â„¢ (Telephone Utility Support Kit!) (Canceled)"/>
    <s v="A wearable device that allows you to dock and operate your phone hands-free anywhere and everywhere!"/>
    <n v="133000"/>
    <n v="14303"/>
    <x v="0"/>
    <s v="US"/>
    <s v="USD"/>
    <n v="1457721287"/>
    <n v="1455129287"/>
    <b v="0"/>
    <n v="276"/>
    <b v="0"/>
    <s v="technology/wearables"/>
    <n v="0.10754135338345865"/>
    <n v="51.822463768115945"/>
    <x v="2"/>
    <s v="wearables"/>
    <x v="1334"/>
    <d v="2016-03-11T13:34:47"/>
  </r>
  <r>
    <n v="1335"/>
    <s v="UB Fit (Canceled)"/>
    <s v="Dial up your performance with UB Fit: 1st wearable resistance technology that allows you to tone muscles while doing a cardio workout"/>
    <n v="25000"/>
    <n v="4940"/>
    <x v="0"/>
    <s v="US"/>
    <s v="USD"/>
    <n v="1449354502"/>
    <n v="1446762502"/>
    <b v="0"/>
    <n v="16"/>
    <b v="0"/>
    <s v="technology/wearables"/>
    <n v="0.1976"/>
    <n v="308.75"/>
    <x v="2"/>
    <s v="wearables"/>
    <x v="1335"/>
    <d v="2015-12-05T17:28:22"/>
  </r>
  <r>
    <n v="1336"/>
    <s v="Jumpy, The World First Edutainment Smartwatch For Kids"/>
    <s v="JUMPY, a cool smart watch with open platform SDK brings limitless edutainment to kids' wrist and encourages parent-child interaction."/>
    <n v="100000"/>
    <n v="84947"/>
    <x v="0"/>
    <s v="US"/>
    <s v="USD"/>
    <n v="1418849028"/>
    <n v="1415825028"/>
    <b v="0"/>
    <n v="224"/>
    <b v="0"/>
    <s v="technology/wearables"/>
    <n v="0.84946999999999995"/>
    <n v="379.22767857142856"/>
    <x v="2"/>
    <s v="wearables"/>
    <x v="1336"/>
    <d v="2014-12-17T15:43:48"/>
  </r>
  <r>
    <n v="1337"/>
    <s v="Ripple: World's Most Dependable Safety Device (Canceled)"/>
    <s v="Discreet safety device connects you to a dedicated 24/7 monitoring team, keeping you safe anywhere in the United States"/>
    <n v="50000"/>
    <n v="24691"/>
    <x v="0"/>
    <s v="US"/>
    <s v="USD"/>
    <n v="1488549079"/>
    <n v="1485957079"/>
    <b v="0"/>
    <n v="140"/>
    <b v="0"/>
    <s v="technology/wearables"/>
    <n v="0.49381999999999998"/>
    <n v="176.36428571428573"/>
    <x v="2"/>
    <s v="wearables"/>
    <x v="1337"/>
    <d v="2017-03-03T08:51:19"/>
  </r>
  <r>
    <n v="1338"/>
    <s v="A New Case In Town | HAND Liberation | HANDL (Canceled)"/>
    <s v="HandL makes your phone feel like an organic extension of your hand. Elastic and brace system supports your device with just two fingers"/>
    <n v="30000"/>
    <n v="991"/>
    <x v="0"/>
    <s v="US"/>
    <s v="USD"/>
    <n v="1438543033"/>
    <n v="1435951033"/>
    <b v="0"/>
    <n v="15"/>
    <b v="0"/>
    <s v="technology/wearables"/>
    <n v="3.3033333333333331E-2"/>
    <n v="66.066666666666663"/>
    <x v="2"/>
    <s v="wearables"/>
    <x v="1338"/>
    <d v="2015-08-02T14:17:13"/>
  </r>
  <r>
    <n v="1339"/>
    <s v="Linkoo (Canceled)"/>
    <s v="World's Smallest customizable Phone &amp; GPS Watch for kids !"/>
    <n v="50000"/>
    <n v="3317"/>
    <x v="0"/>
    <s v="US"/>
    <s v="USD"/>
    <n v="1418056315"/>
    <n v="1414164715"/>
    <b v="0"/>
    <n v="37"/>
    <b v="0"/>
    <s v="technology/wearables"/>
    <n v="6.6339999999999996E-2"/>
    <n v="89.648648648648646"/>
    <x v="2"/>
    <s v="wearables"/>
    <x v="1339"/>
    <d v="2014-12-08T11:31:55"/>
  </r>
  <r>
    <n v="1340"/>
    <s v="Glass Designs (Canceled)"/>
    <s v="I would like to make nicer, more stylish looking frames for the Google Glass using 3D printing technology."/>
    <n v="1680"/>
    <n v="0"/>
    <x v="0"/>
    <s v="US"/>
    <s v="USD"/>
    <n v="1408112253"/>
    <n v="1405520253"/>
    <b v="0"/>
    <n v="0"/>
    <b v="0"/>
    <s v="technology/wearables"/>
    <n v="0"/>
    <s v=""/>
    <x v="2"/>
    <s v="wearables"/>
    <x v="1340"/>
    <d v="2014-08-15T09:17:33"/>
  </r>
  <r>
    <n v="1341"/>
    <s v="BRILLAR: World's First Kids' Smart Wearable Companion."/>
    <s v="BRILLAR: Your Kids Ultimate Wearable Companion. Educates, Rewards, Entertains, Calls, Motivates, Messages + Tracks Location &amp; Steps."/>
    <n v="25000"/>
    <n v="17590"/>
    <x v="0"/>
    <s v="GB"/>
    <s v="GBP"/>
    <n v="1475333917"/>
    <n v="1472569117"/>
    <b v="0"/>
    <n v="46"/>
    <b v="0"/>
    <s v="technology/wearables"/>
    <n v="0.7036"/>
    <n v="382.39130434782606"/>
    <x v="2"/>
    <s v="wearables"/>
    <x v="1341"/>
    <d v="2016-10-01T09:58:37"/>
  </r>
  <r>
    <n v="1342"/>
    <s v="Vuzion: An Actual Overlaid Heads Up Display Wearable"/>
    <s v="Method50 aims to prototype a revolutionary true heads up display to create a new way of living in, playing in, and viewing the world."/>
    <n v="50000"/>
    <n v="100"/>
    <x v="0"/>
    <s v="US"/>
    <s v="USD"/>
    <n v="1437161739"/>
    <n v="1434569739"/>
    <b v="0"/>
    <n v="1"/>
    <b v="0"/>
    <s v="technology/wearables"/>
    <n v="2E-3"/>
    <n v="100"/>
    <x v="2"/>
    <s v="wearables"/>
    <x v="1342"/>
    <d v="2015-07-17T14:35:39"/>
  </r>
  <r>
    <n v="1343"/>
    <s v="Sleepman: The First Sleep Enhancement &amp; Fatigue Alert Device"/>
    <s v="Sleepman is a bio-signal monitoring wristwatch featuring smart alarm with the unique sleep enhancement and fatigue detection options!"/>
    <n v="50000"/>
    <n v="51149"/>
    <x v="0"/>
    <s v="US"/>
    <s v="USD"/>
    <n v="1471579140"/>
    <n v="1466512683"/>
    <b v="0"/>
    <n v="323"/>
    <b v="0"/>
    <s v="technology/wearables"/>
    <n v="1.02298"/>
    <n v="158.35603715170279"/>
    <x v="2"/>
    <s v="wearables"/>
    <x v="1343"/>
    <d v="2016-08-18T22: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3: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4: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6T20: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0: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7: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1: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9: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2: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22: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0T19: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4: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5: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9: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0: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8: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4: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6: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2: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7: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2: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1: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1:35:52"/>
  </r>
  <r>
    <n v="1366"/>
    <s v="Kick It! A Tribute to the A.K.s"/>
    <s v="A musical memorial for Alexi Petersen."/>
    <n v="7500"/>
    <n v="9486.69"/>
    <x v="0"/>
    <s v="US"/>
    <s v="USD"/>
    <n v="1417049663"/>
    <n v="1413158063"/>
    <b v="0"/>
    <n v="147"/>
    <b v="1"/>
    <s v="music/rock"/>
    <n v="1.2648920000000001"/>
    <n v="64.535306122448986"/>
    <x v="4"/>
    <s v="rock"/>
    <x v="1366"/>
    <d v="2014-11-26T19: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3T20: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3: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9: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9: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3:12:22"/>
  </r>
  <r>
    <n v="1372"/>
    <s v="Ted Lukas &amp; the Misled new CD - &quot;FEED&quot;"/>
    <s v="Please help us raise funds to press our new CD!"/>
    <n v="500"/>
    <n v="620"/>
    <x v="0"/>
    <s v="US"/>
    <s v="USD"/>
    <n v="1342115132"/>
    <n v="1339523132"/>
    <b v="0"/>
    <n v="16"/>
    <b v="1"/>
    <s v="music/rock"/>
    <n v="1.24"/>
    <n v="38.75"/>
    <x v="4"/>
    <s v="rock"/>
    <x v="1372"/>
    <d v="2012-07-12T12: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7: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21: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20: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2: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3:11:00"/>
  </r>
  <r>
    <n v="1378"/>
    <s v="SIX BY SEVEN"/>
    <s v="A psychedelic post rock masterpiece!"/>
    <n v="2000"/>
    <n v="4067"/>
    <x v="0"/>
    <s v="GB"/>
    <s v="GBP"/>
    <n v="1470075210"/>
    <n v="1468779210"/>
    <b v="0"/>
    <n v="133"/>
    <b v="1"/>
    <s v="music/rock"/>
    <n v="2.0335000000000001"/>
    <n v="30.578947368421051"/>
    <x v="4"/>
    <s v="rock"/>
    <x v="1378"/>
    <d v="2016-08-01T13:13:30"/>
  </r>
  <r>
    <n v="1379"/>
    <s v="J. Walter Makes a Record"/>
    <s v="---------The long-awaited debut full-length from Justin Ruddy--------"/>
    <n v="10000"/>
    <n v="11160"/>
    <x v="0"/>
    <s v="US"/>
    <s v="USD"/>
    <n v="1433504876"/>
    <n v="1430912876"/>
    <b v="0"/>
    <n v="151"/>
    <b v="1"/>
    <s v="music/rock"/>
    <n v="1.1160000000000001"/>
    <n v="73.907284768211923"/>
    <x v="4"/>
    <s v="rock"/>
    <x v="1379"/>
    <d v="2015-06-05T06:47:56"/>
  </r>
  <r>
    <n v="1380"/>
    <s v="BARNFEST 2015"/>
    <s v="A DIY MUSIC FESTIVAL FROM ST. LOUIS MO! Bands make their own festival, help make it legit!"/>
    <n v="25"/>
    <n v="106"/>
    <x v="0"/>
    <s v="US"/>
    <s v="USD"/>
    <n v="1433815200"/>
    <n v="1431886706"/>
    <b v="0"/>
    <n v="5"/>
    <b v="1"/>
    <s v="music/rock"/>
    <n v="4.24"/>
    <n v="21.2"/>
    <x v="4"/>
    <s v="rock"/>
    <x v="1380"/>
    <d v="2015-06-08T21: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0: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4: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2T20: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2: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7:11:00"/>
  </r>
  <r>
    <n v="1386"/>
    <s v="MALTESE CROSS: The First Album"/>
    <s v="We are a classic hard rock/heavy metal band just trying to keep rock alive!"/>
    <n v="400"/>
    <n v="875"/>
    <x v="0"/>
    <s v="US"/>
    <s v="USD"/>
    <n v="1438183889"/>
    <n v="1435591889"/>
    <b v="0"/>
    <n v="14"/>
    <b v="1"/>
    <s v="music/rock"/>
    <n v="2.1875"/>
    <n v="62.5"/>
    <x v="4"/>
    <s v="rock"/>
    <x v="1386"/>
    <d v="2015-07-29T10: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3: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1: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6: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2: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1T23: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22:43:06"/>
  </r>
  <r>
    <n v="1393"/>
    <s v="WolfHunt | Social Commentary Rock Project"/>
    <s v="Rock n' Roll tales of our times"/>
    <n v="10000"/>
    <n v="10235"/>
    <x v="0"/>
    <s v="US"/>
    <s v="USD"/>
    <n v="1470068523"/>
    <n v="1467476523"/>
    <b v="0"/>
    <n v="52"/>
    <b v="1"/>
    <s v="music/rock"/>
    <n v="1.0235000000000001"/>
    <n v="196.82692307692307"/>
    <x v="4"/>
    <s v="rock"/>
    <x v="1393"/>
    <d v="2016-08-01T11: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22:00:00"/>
  </r>
  <r>
    <n v="1395"/>
    <s v="Quiet Oaks Full Length Album"/>
    <s v="Help Quiet Oaks record their debut album!!!"/>
    <n v="3500"/>
    <n v="3916"/>
    <x v="0"/>
    <s v="US"/>
    <s v="USD"/>
    <n v="1484430481"/>
    <n v="1481838481"/>
    <b v="0"/>
    <n v="82"/>
    <b v="1"/>
    <s v="music/rock"/>
    <n v="1.1188571428571428"/>
    <n v="47.756097560975611"/>
    <x v="4"/>
    <s v="rock"/>
    <x v="1395"/>
    <d v="2017-01-14T16: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8: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6: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5: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6T19: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0: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18: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4-30T19: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20:30:35"/>
  </r>
  <r>
    <n v="1404"/>
    <s v="3 Men and a Book"/>
    <s v="Translation &amp; publication of possibly the most famous piece of English literature - Act II Scene II of Romeo and Juliet into txt-speak."/>
    <n v="14500"/>
    <n v="241"/>
    <x v="0"/>
    <s v="GB"/>
    <s v="GBP"/>
    <n v="1424607285"/>
    <n v="1422447285"/>
    <b v="1"/>
    <n v="5"/>
    <b v="0"/>
    <s v="publishing/translations"/>
    <n v="1.6620689655172414E-2"/>
    <n v="48.2"/>
    <x v="3"/>
    <s v="translations"/>
    <x v="1404"/>
    <d v="2015-02-22T07:14:45"/>
  </r>
  <r>
    <n v="1405"/>
    <s v="The Bible translated into Emoticons"/>
    <s v="Will more people read the Bible if it were translated into Emoticons?"/>
    <n v="25000"/>
    <n v="105"/>
    <x v="0"/>
    <s v="US"/>
    <s v="USD"/>
    <n v="1417195201"/>
    <n v="1414599601"/>
    <b v="1"/>
    <n v="17"/>
    <b v="0"/>
    <s v="publishing/translations"/>
    <n v="4.1999999999999997E-3"/>
    <n v="6.1764705882352944"/>
    <x v="3"/>
    <s v="translations"/>
    <x v="1405"/>
    <d v="2014-11-28T12:20:01"/>
  </r>
  <r>
    <n v="1406"/>
    <s v="Man Down! Translation project"/>
    <s v="The White coat and the battle dress uniform"/>
    <n v="12000"/>
    <n v="15"/>
    <x v="0"/>
    <s v="IT"/>
    <s v="EUR"/>
    <n v="1449914400"/>
    <n v="1445336607"/>
    <b v="0"/>
    <n v="3"/>
    <b v="0"/>
    <s v="publishing/translations"/>
    <n v="1.25E-3"/>
    <n v="5"/>
    <x v="3"/>
    <s v="translations"/>
    <x v="1406"/>
    <d v="2015-12-12T05:00:00"/>
  </r>
  <r>
    <n v="1407"/>
    <s v="My life, My travel, My past - time to share"/>
    <s v="I traveled, I took pictures, I met people, I ate. Then I wrote a travel journal that needs editing, translation, and publishing."/>
    <n v="3000"/>
    <n v="15"/>
    <x v="0"/>
    <s v="US"/>
    <s v="USD"/>
    <n v="1407847978"/>
    <n v="1405687978"/>
    <b v="0"/>
    <n v="2"/>
    <b v="0"/>
    <s v="publishing/translations"/>
    <n v="5.0000000000000001E-3"/>
    <n v="7.5"/>
    <x v="3"/>
    <s v="translations"/>
    <x v="1407"/>
    <d v="2014-08-12T07:52:58"/>
  </r>
  <r>
    <n v="1408"/>
    <s v="General Treatise on Chess. Tactics. by R. Grau, translation"/>
    <s v="A translation of the legendary series of chess books &quot;General Treatise on Chess&quot; by R. Grau. A complete chess course for all levels."/>
    <n v="1000"/>
    <n v="72"/>
    <x v="0"/>
    <s v="GB"/>
    <s v="GBP"/>
    <n v="1447451756"/>
    <n v="1444856156"/>
    <b v="0"/>
    <n v="6"/>
    <b v="0"/>
    <s v="publishing/translations"/>
    <n v="7.1999999999999995E-2"/>
    <n v="12"/>
    <x v="3"/>
    <s v="translations"/>
    <x v="1408"/>
    <d v="2015-11-13T16:55:56"/>
  </r>
  <r>
    <n v="1409"/>
    <s v="Modern Literal Torah Translation: Genesis"/>
    <s v="Modern Literal Translation of the 1st Book of the Torah in English and Russian with sub-linear and interlinear layout."/>
    <n v="4000"/>
    <n v="0"/>
    <x v="0"/>
    <s v="US"/>
    <s v="USD"/>
    <n v="1420085535"/>
    <n v="1414897935"/>
    <b v="0"/>
    <n v="0"/>
    <b v="0"/>
    <s v="publishing/translations"/>
    <n v="0"/>
    <s v=""/>
    <x v="3"/>
    <s v="translations"/>
    <x v="1409"/>
    <d v="2014-12-31T23:12:15"/>
  </r>
  <r>
    <n v="1410"/>
    <s v="Existence Space and Office (English translation)"/>
    <s v="Let's translate this book! A fundamental guide to existential workspaces: how to recover efficiency generating environmental well-being"/>
    <n v="6000"/>
    <n v="1"/>
    <x v="0"/>
    <s v="IT"/>
    <s v="EUR"/>
    <n v="1464939520"/>
    <n v="1461051520"/>
    <b v="0"/>
    <n v="1"/>
    <b v="0"/>
    <s v="publishing/translations"/>
    <n v="1.6666666666666666E-4"/>
    <n v="1"/>
    <x v="3"/>
    <s v="translations"/>
    <x v="1410"/>
    <d v="2016-06-03T02:38:40"/>
  </r>
  <r>
    <n v="1411"/>
    <s v="The Divine Comedy- A New English Translation"/>
    <s v="There have been an exorbident number of translations of this most beautiful poem though none have ever been done by a nineteen year old"/>
    <n v="3000"/>
    <n v="7"/>
    <x v="0"/>
    <s v="GB"/>
    <s v="GBP"/>
    <n v="1423185900"/>
    <n v="1420766700"/>
    <b v="0"/>
    <n v="3"/>
    <b v="0"/>
    <s v="publishing/translations"/>
    <n v="2.3333333333333335E-3"/>
    <n v="2.3333333333333335"/>
    <x v="3"/>
    <s v="translations"/>
    <x v="1411"/>
    <d v="2015-02-05T20:25:00"/>
  </r>
  <r>
    <n v="1412"/>
    <s v="For overseas shogi fans! Shogi novel translation project"/>
    <s v="â€œClimbing Silver!â€- An English translation of the Young Adult Shogi novella"/>
    <n v="7000"/>
    <n v="320"/>
    <x v="0"/>
    <s v="US"/>
    <s v="USD"/>
    <n v="1417656699"/>
    <n v="1415064699"/>
    <b v="0"/>
    <n v="13"/>
    <b v="0"/>
    <s v="publishing/translations"/>
    <n v="4.5714285714285714E-2"/>
    <n v="24.615384615384617"/>
    <x v="3"/>
    <s v="translations"/>
    <x v="1412"/>
    <d v="2014-12-03T20:31:39"/>
  </r>
  <r>
    <n v="1413"/>
    <s v="LE NUVOLE DEL CIELO-CLOUDS OF THE SKY"/>
    <s v="I need funds to publish a book based on a selection of sentences from the Gospel demonstrating that Christianity is a strong religion."/>
    <n v="2000"/>
    <n v="100"/>
    <x v="0"/>
    <s v="IT"/>
    <s v="EUR"/>
    <n v="1455964170"/>
    <n v="1450780170"/>
    <b v="0"/>
    <n v="1"/>
    <b v="0"/>
    <s v="publishing/translations"/>
    <n v="0.05"/>
    <n v="100"/>
    <x v="3"/>
    <s v="translations"/>
    <x v="1413"/>
    <d v="2016-02-20T05:29:30"/>
  </r>
  <r>
    <n v="1414"/>
    <s v="Database of Interlinear Greek Words"/>
    <s v="Create an open source &quot;interlinear&quot; translation fo the Greek New Testament in re-publishable and open source database format."/>
    <n v="500"/>
    <n v="1"/>
    <x v="0"/>
    <s v="US"/>
    <s v="USD"/>
    <n v="1483423467"/>
    <n v="1480831467"/>
    <b v="0"/>
    <n v="1"/>
    <b v="0"/>
    <s v="publishing/translations"/>
    <n v="2E-3"/>
    <n v="1"/>
    <x v="3"/>
    <s v="translations"/>
    <x v="1414"/>
    <d v="2017-01-03T01:04:27"/>
  </r>
  <r>
    <n v="1415"/>
    <s v="The Complete Homilies of Blessed Oscar Romero: Volume 2"/>
    <s v="This is a Series of 6 Books on Blessed Oscar A. Romero`s Writings. This Project will help to pay the translation costs of Volume 2."/>
    <n v="4400"/>
    <n v="800"/>
    <x v="0"/>
    <s v="US"/>
    <s v="USD"/>
    <n v="1439741591"/>
    <n v="1436285591"/>
    <b v="0"/>
    <n v="9"/>
    <b v="0"/>
    <s v="publishing/translations"/>
    <n v="0.18181818181818182"/>
    <n v="88.888888888888886"/>
    <x v="3"/>
    <s v="translations"/>
    <x v="1415"/>
    <d v="2015-08-16T11:13:11"/>
  </r>
  <r>
    <n v="1416"/>
    <s v="Glenn's  little book of  quotes"/>
    <s v="glenn's  book of quotes is designed to give the readers a thought for the day , lighten the mood  and put a smile  on their faces."/>
    <n v="50000"/>
    <n v="0"/>
    <x v="0"/>
    <s v="US"/>
    <s v="USD"/>
    <n v="1448147619"/>
    <n v="1445552019"/>
    <b v="0"/>
    <n v="0"/>
    <b v="0"/>
    <s v="publishing/translations"/>
    <n v="0"/>
    <s v=""/>
    <x v="3"/>
    <s v="translations"/>
    <x v="1416"/>
    <d v="2015-11-21T18:13:39"/>
  </r>
  <r>
    <n v="1417"/>
    <s v="Digitizing 8 Rare Siddha Yoga Books"/>
    <s v="Digitization of 8 rare Siddha Yoga books written by a Yogi - coming in the lineage of Sri Sri Sri Sadhasiva Brahmendra himself!"/>
    <n v="4500"/>
    <n v="55"/>
    <x v="0"/>
    <s v="US"/>
    <s v="USD"/>
    <n v="1442315460"/>
    <n v="1439696174"/>
    <b v="0"/>
    <n v="2"/>
    <b v="0"/>
    <s v="publishing/translations"/>
    <n v="1.2222222222222223E-2"/>
    <n v="27.5"/>
    <x v="3"/>
    <s v="translations"/>
    <x v="1417"/>
    <d v="2015-09-15T06:11:00"/>
  </r>
  <r>
    <n v="1418"/>
    <s v="Realidades del Hombre"/>
    <s v="Â¿Y si hubiera una camino intermedio entre ciencia y religion?_x000a_Descubre la respuesta ayudando a publicar y traducir este libro."/>
    <n v="3000"/>
    <n v="6"/>
    <x v="0"/>
    <s v="ES"/>
    <s v="EUR"/>
    <n v="1456397834"/>
    <n v="1453805834"/>
    <b v="0"/>
    <n v="1"/>
    <b v="0"/>
    <s v="publishing/translations"/>
    <n v="2E-3"/>
    <n v="6"/>
    <x v="3"/>
    <s v="translations"/>
    <x v="1418"/>
    <d v="2016-02-25T05:57:14"/>
  </r>
  <r>
    <n v="1419"/>
    <s v="Book Tour &quot;Words of Fire! Women Loving Women in Latin Amer&quot;"/>
    <s v="Argentinian Author Seeks to Tour America to Educate on Womenâ€™s Sexuality in Latin America / Autora Argentina Busca Gira en EEUU"/>
    <n v="6300"/>
    <n v="445"/>
    <x v="0"/>
    <s v="US"/>
    <s v="USD"/>
    <n v="1476010619"/>
    <n v="1473418619"/>
    <b v="0"/>
    <n v="10"/>
    <b v="0"/>
    <s v="publishing/translations"/>
    <n v="7.0634920634920634E-2"/>
    <n v="44.5"/>
    <x v="3"/>
    <s v="translations"/>
    <x v="1419"/>
    <d v="2016-10-09T05:56:59"/>
  </r>
  <r>
    <n v="1420"/>
    <s v="Shakespeare in the Hood - Romeo and Juliet"/>
    <s v="Help me butcher Shakespeare in a satirical fashion."/>
    <n v="110"/>
    <n v="3"/>
    <x v="0"/>
    <s v="US"/>
    <s v="USD"/>
    <n v="1467129686"/>
    <n v="1464969686"/>
    <b v="0"/>
    <n v="3"/>
    <b v="0"/>
    <s v="publishing/translations"/>
    <n v="2.7272727272727271E-2"/>
    <n v="1"/>
    <x v="3"/>
    <s v="translations"/>
    <x v="1420"/>
    <d v="2016-06-28T11:01:26"/>
  </r>
  <r>
    <n v="1421"/>
    <s v="English translation of &quot;The Escape to Myanmar&quot;"/>
    <s v="English translation of &quot;The Escape to Myanmar&quot;, a fictive novel about people from Sweden who arrive in Myanmar/Burma as war refugees."/>
    <n v="200000"/>
    <n v="200"/>
    <x v="0"/>
    <s v="SE"/>
    <s v="SEK"/>
    <n v="1423432709"/>
    <n v="1420840709"/>
    <b v="0"/>
    <n v="2"/>
    <b v="0"/>
    <s v="publishing/translations"/>
    <n v="1E-3"/>
    <n v="100"/>
    <x v="3"/>
    <s v="translations"/>
    <x v="1421"/>
    <d v="2015-02-08T16:58:29"/>
  </r>
  <r>
    <n v="1422"/>
    <s v="&quot;Hope Without Borders&quot; trilogy by I R Tyler, Chinese edition"/>
    <s v="Protecting children from sexual abuse through the medium of story telling; accessing 20% of the world's population through translation."/>
    <n v="25000"/>
    <n v="26"/>
    <x v="0"/>
    <s v="NZ"/>
    <s v="NZD"/>
    <n v="1474436704"/>
    <n v="1471844704"/>
    <b v="0"/>
    <n v="2"/>
    <b v="0"/>
    <s v="publishing/translations"/>
    <n v="1.0399999999999999E-3"/>
    <n v="13"/>
    <x v="3"/>
    <s v="translations"/>
    <x v="1422"/>
    <d v="2016-09-21T00:45:04"/>
  </r>
  <r>
    <n v="1423"/>
    <s v="Progressive King James Version New Testament"/>
    <s v="Help fund me to destroy the monopoly Rupert Murdoch has over the publication of modern bibles. I have a new one to rival the NKJV."/>
    <n v="30000"/>
    <n v="100"/>
    <x v="0"/>
    <s v="AU"/>
    <s v="AUD"/>
    <n v="1451637531"/>
    <n v="1449045531"/>
    <b v="0"/>
    <n v="1"/>
    <b v="0"/>
    <s v="publishing/translations"/>
    <n v="3.3333333333333335E-3"/>
    <n v="100"/>
    <x v="3"/>
    <s v="translations"/>
    <x v="1423"/>
    <d v="2016-01-01T03:38:51"/>
  </r>
  <r>
    <n v="1424"/>
    <s v="Subway Mantras"/>
    <s v="A short book of practical mantras that can be used every day of the week. Mantras are cogwheels of universal engines."/>
    <n v="7500"/>
    <n v="1527"/>
    <x v="0"/>
    <s v="US"/>
    <s v="USD"/>
    <n v="1479233602"/>
    <n v="1478106802"/>
    <b v="0"/>
    <n v="14"/>
    <b v="0"/>
    <s v="publishing/translations"/>
    <n v="0.2036"/>
    <n v="109.07142857142857"/>
    <x v="3"/>
    <s v="translations"/>
    <x v="1424"/>
    <d v="2016-11-15T13:13:22"/>
  </r>
  <r>
    <n v="1425"/>
    <s v="Hello!(Sawadee).&quot;.America&quot;   BOOK"/>
    <s v="Translation  Thai language to English and other languages of the story (written by me) about&quot; Promote Travel &amp; Business in America&quot;"/>
    <n v="13000"/>
    <n v="0"/>
    <x v="0"/>
    <s v="US"/>
    <s v="USD"/>
    <n v="1430276959"/>
    <n v="1427684959"/>
    <b v="0"/>
    <n v="0"/>
    <b v="0"/>
    <s v="publishing/translations"/>
    <n v="0"/>
    <s v=""/>
    <x v="3"/>
    <s v="translations"/>
    <x v="1425"/>
    <d v="2015-04-28T22:09:19"/>
  </r>
  <r>
    <n v="1426"/>
    <s v="Die Welt der Haie in Englisch (The World of Sharks)"/>
    <s v="The World of Sharks is an interactive eBook for the iPad and Mac. It shall be translated into english to make it available worldwide."/>
    <n v="1000"/>
    <n v="0"/>
    <x v="0"/>
    <s v="DE"/>
    <s v="EUR"/>
    <n v="1440408120"/>
    <n v="1435224120"/>
    <b v="0"/>
    <n v="0"/>
    <b v="0"/>
    <s v="publishing/translations"/>
    <n v="0"/>
    <s v=""/>
    <x v="3"/>
    <s v="translations"/>
    <x v="1426"/>
    <d v="2015-08-24T04:22:00"/>
  </r>
  <r>
    <n v="1427"/>
    <s v="WHAT CAN I DO?..."/>
    <s v="The book with advices that can save many lives._x000a_You will find here many case studies, extreme situations and solutions."/>
    <n v="5000"/>
    <n v="419"/>
    <x v="0"/>
    <s v="DE"/>
    <s v="EUR"/>
    <n v="1474230385"/>
    <n v="1471638385"/>
    <b v="0"/>
    <n v="4"/>
    <b v="0"/>
    <s v="publishing/translations"/>
    <n v="8.3799999999999999E-2"/>
    <n v="104.75"/>
    <x v="3"/>
    <s v="translations"/>
    <x v="1427"/>
    <d v="2016-09-18T15:26:25"/>
  </r>
  <r>
    <n v="1428"/>
    <s v="Translation of the book &quot;He sees me with his Heart&quot;"/>
    <s v="My father wrote a book about raising a blind child. I, as a professional translator, am going to write it in English for everyone."/>
    <n v="1000"/>
    <n v="45"/>
    <x v="0"/>
    <s v="ES"/>
    <s v="EUR"/>
    <n v="1459584417"/>
    <n v="1456996017"/>
    <b v="0"/>
    <n v="3"/>
    <b v="0"/>
    <s v="publishing/translations"/>
    <n v="4.4999999999999998E-2"/>
    <n v="15"/>
    <x v="3"/>
    <s v="translations"/>
    <x v="1428"/>
    <d v="2016-04-02T03:06:57"/>
  </r>
  <r>
    <n v="1429"/>
    <s v="10 P.M."/>
    <s v="A guy in his 30's tries to live his &quot;American Dream&quot;, but quickly it turns into a nightmare. (A Novel)"/>
    <n v="10000"/>
    <n v="0"/>
    <x v="0"/>
    <s v="US"/>
    <s v="USD"/>
    <n v="1428629242"/>
    <n v="1426037242"/>
    <b v="0"/>
    <n v="0"/>
    <b v="0"/>
    <s v="publishing/translations"/>
    <n v="0"/>
    <s v=""/>
    <x v="3"/>
    <s v="translations"/>
    <x v="1429"/>
    <d v="2015-04-09T20:27:22"/>
  </r>
  <r>
    <n v="1430"/>
    <s v="Esoteric Project Management"/>
    <s v="Profesional translation and publishing of the book on unique synthesis of project management and meditation"/>
    <n v="5000"/>
    <n v="403"/>
    <x v="0"/>
    <s v="US"/>
    <s v="USD"/>
    <n v="1419017488"/>
    <n v="1416339088"/>
    <b v="0"/>
    <n v="5"/>
    <b v="0"/>
    <s v="publishing/translations"/>
    <n v="8.0600000000000005E-2"/>
    <n v="80.599999999999994"/>
    <x v="3"/>
    <s v="translations"/>
    <x v="1430"/>
    <d v="2014-12-19T14:31:28"/>
  </r>
  <r>
    <n v="1431"/>
    <s v="Publishing Persian version of IT AIN'T SO AWFUL, FALAFEL"/>
    <s v="Iran does not adhere to International Copyright Laws. Please help me publish a Persian translation before it is illegally translated."/>
    <n v="17000"/>
    <n v="5431"/>
    <x v="0"/>
    <s v="US"/>
    <s v="USD"/>
    <n v="1448517816"/>
    <n v="1445922216"/>
    <b v="0"/>
    <n v="47"/>
    <b v="0"/>
    <s v="publishing/translations"/>
    <n v="0.31947058823529412"/>
    <n v="115.55319148936171"/>
    <x v="3"/>
    <s v="translations"/>
    <x v="1431"/>
    <d v="2015-11-26T01:03:36"/>
  </r>
  <r>
    <n v="1432"/>
    <s v="The Holy Bib-el"/>
    <s v="THE HOLY BIB-EL Translated By Leon Cook. The Creation: CHAPTER 1.  1* In the beginning Gods created The Heavens and The Planet Earth."/>
    <n v="40000"/>
    <n v="0"/>
    <x v="0"/>
    <s v="US"/>
    <s v="USD"/>
    <n v="1437417828"/>
    <n v="1434825828"/>
    <b v="0"/>
    <n v="0"/>
    <b v="0"/>
    <s v="publishing/translations"/>
    <n v="0"/>
    <s v=""/>
    <x v="3"/>
    <s v="translations"/>
    <x v="1432"/>
    <d v="2015-07-20T13:43:48"/>
  </r>
  <r>
    <n v="1433"/>
    <s v="The Gayatri Mantra for Jhansi, India"/>
    <s v="Publish my book on the Gayatri Mantra in English for the benefit of the readers and the children at the orphanage in Jhansi, India"/>
    <n v="12000"/>
    <n v="805"/>
    <x v="0"/>
    <s v="IT"/>
    <s v="EUR"/>
    <n v="1481367600"/>
    <n v="1477839675"/>
    <b v="0"/>
    <n v="10"/>
    <b v="0"/>
    <s v="publishing/translations"/>
    <n v="6.7083333333333328E-2"/>
    <n v="80.5"/>
    <x v="3"/>
    <s v="translations"/>
    <x v="1433"/>
    <d v="2016-12-10T06:00:00"/>
  </r>
  <r>
    <n v="1434"/>
    <s v="Translation of 'SOCIALCAPITALISM' (2014)"/>
    <s v="Interest from abroad to publish my book SOCIALCAPITALISM. Need translation to English master. Help appreciated."/>
    <n v="82000"/>
    <n v="8190"/>
    <x v="0"/>
    <s v="DK"/>
    <s v="DKK"/>
    <n v="1433775600"/>
    <n v="1431973478"/>
    <b v="0"/>
    <n v="11"/>
    <b v="0"/>
    <s v="publishing/translations"/>
    <n v="9.987804878048781E-2"/>
    <n v="744.5454545454545"/>
    <x v="3"/>
    <s v="translations"/>
    <x v="1434"/>
    <d v="2015-06-08T10:00:00"/>
  </r>
  <r>
    <n v="1435"/>
    <s v="Trilogy of Crystals, book 1, translation"/>
    <s v="English translation of the first book from a sword and sorcery Fantasy trilogy, by Paolo Parente"/>
    <n v="15000"/>
    <n v="15"/>
    <x v="0"/>
    <s v="IT"/>
    <s v="EUR"/>
    <n v="1444589020"/>
    <n v="1441997020"/>
    <b v="0"/>
    <n v="2"/>
    <b v="0"/>
    <s v="publishing/translations"/>
    <n v="1E-3"/>
    <n v="7.5"/>
    <x v="3"/>
    <s v="translations"/>
    <x v="1435"/>
    <d v="2015-10-11T13:43:40"/>
  </r>
  <r>
    <n v="1436"/>
    <s v="Translation of an interactive eLearning-website for surgery"/>
    <s v="Help us to get www.mySurgery.de, an interactive eLearning-Website for general and visceral surgery, translated to english language."/>
    <n v="10000"/>
    <n v="77"/>
    <x v="0"/>
    <s v="DE"/>
    <s v="EUR"/>
    <n v="1456043057"/>
    <n v="1453451057"/>
    <b v="0"/>
    <n v="2"/>
    <b v="0"/>
    <s v="publishing/translations"/>
    <n v="7.7000000000000002E-3"/>
    <n v="38.5"/>
    <x v="3"/>
    <s v="translations"/>
    <x v="1436"/>
    <d v="2016-02-21T03:24:17"/>
  </r>
  <r>
    <n v="1437"/>
    <s v="THE BACHELOR KNOWS NO BORDERS"/>
    <s v="Introducing A True Story That Bridges Borders: Join Us As We Translate THE BACHELOR CHAPTERS: A THINKING WOMAN'S ROMANCE Into Spanish!"/>
    <n v="3000"/>
    <n v="807"/>
    <x v="0"/>
    <s v="US"/>
    <s v="USD"/>
    <n v="1405227540"/>
    <n v="1402058739"/>
    <b v="0"/>
    <n v="22"/>
    <b v="0"/>
    <s v="publishing/translations"/>
    <n v="0.26900000000000002"/>
    <n v="36.68181818181818"/>
    <x v="3"/>
    <s v="translations"/>
    <x v="1437"/>
    <d v="2014-07-12T23:59:00"/>
  </r>
  <r>
    <n v="1438"/>
    <s v="Felting tutorials - worldwide wool craft - translation"/>
    <s v="Feltmaking is an acient yet modern craft using wool in creative ways. Our thorough guides should be for people all over the world."/>
    <n v="20000"/>
    <n v="600"/>
    <x v="0"/>
    <s v="DK"/>
    <s v="DKK"/>
    <n v="1461765300"/>
    <n v="1459198499"/>
    <b v="0"/>
    <n v="8"/>
    <b v="0"/>
    <s v="publishing/translations"/>
    <n v="0.03"/>
    <n v="75"/>
    <x v="3"/>
    <s v="translations"/>
    <x v="1438"/>
    <d v="2016-04-27T08:55:00"/>
  </r>
  <r>
    <n v="1439"/>
    <s v="Watermark the truth beneath the surface - Translate"/>
    <s v="My English  novel has received excellent reviews. To address the great interest from Germany I want to translate it into German."/>
    <n v="2725"/>
    <n v="180"/>
    <x v="0"/>
    <s v="CA"/>
    <s v="CAD"/>
    <n v="1425758101"/>
    <n v="1423166101"/>
    <b v="0"/>
    <n v="6"/>
    <b v="0"/>
    <s v="publishing/translations"/>
    <n v="6.6055045871559637E-2"/>
    <n v="30"/>
    <x v="3"/>
    <s v="translations"/>
    <x v="1439"/>
    <d v="2015-03-07T14:55:01"/>
  </r>
  <r>
    <n v="1440"/>
    <s v="Perfume Collectibles - Vintage Bottles - History of Perfume"/>
    <s v="The Museum of Perfume in Milan has been publishing its own magazine since 1998 in Italian. We would like to translate it English."/>
    <n v="13000"/>
    <n v="1"/>
    <x v="0"/>
    <s v="IT"/>
    <s v="EUR"/>
    <n v="1464285463"/>
    <n v="1461693463"/>
    <b v="0"/>
    <n v="1"/>
    <b v="0"/>
    <s v="publishing/translations"/>
    <n v="7.6923076923076926E-5"/>
    <n v="1"/>
    <x v="3"/>
    <s v="translations"/>
    <x v="1440"/>
    <d v="2016-05-26T12:57:43"/>
  </r>
  <r>
    <n v="1441"/>
    <s v="Sikh Police: Guru Granth Sahib Project"/>
    <s v="Guru Granth Sahib; User Friendly. A book which captures the essence of the Guru Granth Sahib in modern English and also made digital."/>
    <n v="180000"/>
    <n v="2020"/>
    <x v="0"/>
    <s v="GB"/>
    <s v="GBP"/>
    <n v="1441995769"/>
    <n v="1436811769"/>
    <b v="0"/>
    <n v="3"/>
    <b v="0"/>
    <s v="publishing/translations"/>
    <n v="1.1222222222222222E-2"/>
    <n v="673.33333333333337"/>
    <x v="3"/>
    <s v="translations"/>
    <x v="1441"/>
    <d v="2015-09-11T13:22:49"/>
  </r>
  <r>
    <n v="1442"/>
    <s v="Alternative Economics: Reversing Stagnation on Smashwords"/>
    <s v="If people contribute on Kickstarter, I will be able to give this 159-page e-book anthology away free to libraries and e-bookreaders.  I"/>
    <n v="1500"/>
    <n v="0"/>
    <x v="0"/>
    <s v="US"/>
    <s v="USD"/>
    <n v="1464190158"/>
    <n v="1461598158"/>
    <b v="0"/>
    <n v="0"/>
    <b v="0"/>
    <s v="publishing/translations"/>
    <n v="0"/>
    <s v=""/>
    <x v="3"/>
    <s v="translations"/>
    <x v="1442"/>
    <d v="2016-05-25T10:29:18"/>
  </r>
  <r>
    <n v="1443"/>
    <s v="Translate my Saga Fantasy : Icarus Ã  l'Ã©cole des dieux"/>
    <s v="Hello everyone !_x000a_I need your help for translate my saga Fantasy : Icarus at the school of the gods - Book 1&quot;."/>
    <n v="13000"/>
    <n v="0"/>
    <x v="0"/>
    <s v="FR"/>
    <s v="EUR"/>
    <n v="1483395209"/>
    <n v="1480803209"/>
    <b v="0"/>
    <n v="0"/>
    <b v="0"/>
    <s v="publishing/translations"/>
    <n v="0"/>
    <s v=""/>
    <x v="3"/>
    <s v="translations"/>
    <x v="1443"/>
    <d v="2017-01-02T17:13:29"/>
  </r>
  <r>
    <n v="1444"/>
    <s v="Expand the MillionairesLetter in the US Market!"/>
    <s v="We as a successfull german stock market newsletter publisher want expand in the US market!"/>
    <n v="4950"/>
    <n v="0"/>
    <x v="0"/>
    <s v="DE"/>
    <s v="EUR"/>
    <n v="1442091462"/>
    <n v="1436907462"/>
    <b v="0"/>
    <n v="0"/>
    <b v="0"/>
    <s v="publishing/translations"/>
    <n v="0"/>
    <s v=""/>
    <x v="3"/>
    <s v="translations"/>
    <x v="1444"/>
    <d v="2015-09-12T15:57:42"/>
  </r>
  <r>
    <n v="1445"/>
    <s v="Finnegans Wake von James Joyce - deutsche Ãœbersetzung"/>
    <s v="Erstellung einer deutschen Ãœbersetzung ( Lesbarmachung ) des Buches Finnegans Wake von James Joyce. Die Umsetzung erfolgt 1 zu 1."/>
    <n v="130000"/>
    <n v="0"/>
    <x v="0"/>
    <s v="DE"/>
    <s v="EUR"/>
    <n v="1434286855"/>
    <n v="1431694855"/>
    <b v="0"/>
    <n v="0"/>
    <b v="0"/>
    <s v="publishing/translations"/>
    <n v="0"/>
    <s v=""/>
    <x v="3"/>
    <s v="translations"/>
    <x v="1445"/>
    <d v="2015-06-14T08:00:55"/>
  </r>
  <r>
    <n v="1446"/>
    <s v="Italian Manual Kickstarter - Manuale Italiano non ufficiale"/>
    <s v="All backers can help us with 1â‚¬ to create the 1st Italian Manual Kickstarter - Per chi vuole finanziare le proprie idee con successo"/>
    <n v="900"/>
    <n v="0"/>
    <x v="0"/>
    <s v="IT"/>
    <s v="EUR"/>
    <n v="1461235478"/>
    <n v="1459507478"/>
    <b v="0"/>
    <n v="0"/>
    <b v="0"/>
    <s v="publishing/translations"/>
    <n v="0"/>
    <s v=""/>
    <x v="3"/>
    <s v="translations"/>
    <x v="1446"/>
    <d v="2016-04-21T05:44:38"/>
  </r>
  <r>
    <n v="1447"/>
    <s v="Indian Language Dictionary"/>
    <s v="I'm creating a dictionary of multiple Indian languages."/>
    <n v="500000"/>
    <n v="75"/>
    <x v="0"/>
    <s v="US"/>
    <s v="USD"/>
    <n v="1467999134"/>
    <n v="1465407134"/>
    <b v="0"/>
    <n v="3"/>
    <b v="0"/>
    <s v="publishing/translations"/>
    <n v="1.4999999999999999E-4"/>
    <n v="25"/>
    <x v="3"/>
    <s v="translations"/>
    <x v="1447"/>
    <d v="2016-07-08T12:32:14"/>
  </r>
  <r>
    <n v="1448"/>
    <s v="Focus on changing your situation"/>
    <s v="For people in schools to the retired._x000a_Aim is to get in to schools,gyms,work places and to travel all over the world doing talks on it."/>
    <n v="200000"/>
    <n v="0"/>
    <x v="0"/>
    <s v="AU"/>
    <s v="AUD"/>
    <n v="1432272300"/>
    <n v="1429655318"/>
    <b v="0"/>
    <n v="0"/>
    <b v="0"/>
    <s v="publishing/translations"/>
    <n v="0"/>
    <s v=""/>
    <x v="3"/>
    <s v="translations"/>
    <x v="1448"/>
    <d v="2015-05-22T00:25:00"/>
  </r>
  <r>
    <n v="1449"/>
    <s v="MamaCheng's International Shopping Concierge Services"/>
    <s v="Calling out Backers throughout the world. We are here to provide an intermediate channel to offer U.S. products worldwide. PLEASE READ!"/>
    <n v="8888"/>
    <n v="0"/>
    <x v="0"/>
    <s v="US"/>
    <s v="USD"/>
    <n v="1431286105"/>
    <n v="1427138905"/>
    <b v="0"/>
    <n v="0"/>
    <b v="0"/>
    <s v="publishing/translations"/>
    <n v="0"/>
    <s v=""/>
    <x v="3"/>
    <s v="translations"/>
    <x v="1449"/>
    <d v="2015-05-10T14:28:25"/>
  </r>
  <r>
    <n v="1450"/>
    <s v="The Art of the Dill"/>
    <s v="A book of pickle recipes narrated by a mama grizzly speaking in incomplete and run-on sentences and her orangutan friend. #Artofthedill"/>
    <n v="100000"/>
    <n v="1"/>
    <x v="0"/>
    <s v="US"/>
    <s v="USD"/>
    <n v="1455941197"/>
    <n v="1453349197"/>
    <b v="0"/>
    <n v="1"/>
    <b v="0"/>
    <s v="publishing/translations"/>
    <n v="1.0000000000000001E-5"/>
    <n v="1"/>
    <x v="3"/>
    <s v="translations"/>
    <x v="1450"/>
    <d v="2016-02-19T23:06:37"/>
  </r>
  <r>
    <n v="1451"/>
    <s v="Modern Literal Torah Translation (Canceled)"/>
    <s v="Modern Literal Translation of the Torah in English and Russian with sub-linear and interlinear layout."/>
    <n v="18950"/>
    <n v="2"/>
    <x v="0"/>
    <s v="US"/>
    <s v="USD"/>
    <n v="1416355259"/>
    <n v="1413759659"/>
    <b v="0"/>
    <n v="2"/>
    <b v="0"/>
    <s v="publishing/translations"/>
    <n v="1.0554089709762533E-4"/>
    <n v="1"/>
    <x v="3"/>
    <s v="translations"/>
    <x v="1451"/>
    <d v="2014-11-18T19:00:59"/>
  </r>
  <r>
    <n v="1452"/>
    <s v="The Judo Preservation Project (Canceled)"/>
    <s v="I am gathering rare, out-of-print Judo books for preservation, translation and sharing."/>
    <n v="14000"/>
    <n v="0"/>
    <x v="0"/>
    <s v="US"/>
    <s v="USD"/>
    <n v="1406566363"/>
    <n v="1403974363"/>
    <b v="0"/>
    <n v="0"/>
    <b v="0"/>
    <s v="publishing/translations"/>
    <n v="0"/>
    <s v=""/>
    <x v="3"/>
    <s v="translations"/>
    <x v="1452"/>
    <d v="2014-07-28T11:52:43"/>
  </r>
  <r>
    <n v="1453"/>
    <s v="ON THE DISSECTION OF THE PARTS OF THE HUMAN BODY (1545-1546) (Canceled)"/>
    <s v="The ambitious translation of one of the most important books in the history of medicine by Charles Estienne, the classmate of Vesalius"/>
    <n v="25000"/>
    <n v="0"/>
    <x v="0"/>
    <s v="FR"/>
    <s v="EUR"/>
    <n v="1492270947"/>
    <n v="1488386547"/>
    <b v="0"/>
    <n v="0"/>
    <b v="0"/>
    <s v="publishing/translations"/>
    <n v="0"/>
    <s v=""/>
    <x v="3"/>
    <s v="translations"/>
    <x v="1453"/>
    <d v="2017-04-15T10:42:27"/>
  </r>
  <r>
    <n v="1454"/>
    <s v="Beginner's Guide to Fibromyalgia translation - fibromialgia"/>
    <s v="Our Beginner's Guide to Fibromyalgia is to be translated into English. Endorsed by leading Rheumatology &amp; Psychology Societies in Spain"/>
    <n v="1750"/>
    <n v="15"/>
    <x v="0"/>
    <s v="ES"/>
    <s v="EUR"/>
    <n v="1461535140"/>
    <n v="1459716480"/>
    <b v="0"/>
    <n v="1"/>
    <b v="0"/>
    <s v="publishing/translations"/>
    <n v="8.5714285714285719E-3"/>
    <n v="15"/>
    <x v="3"/>
    <s v="translations"/>
    <x v="1454"/>
    <d v="2016-04-24T16:59:00"/>
  </r>
  <r>
    <n v="1455"/>
    <s v="Heart Jewel: Advice from a Modern Tibetan Master (Canceled)"/>
    <s v="The teachings of Tulku Sanjay Tsering, the body, speech and mind emanation of the esteemed 20th century Dzogchen Master Khenpo Ngaga"/>
    <n v="15000"/>
    <n v="1575"/>
    <x v="0"/>
    <s v="US"/>
    <s v="USD"/>
    <n v="1409924340"/>
    <n v="1405181320"/>
    <b v="0"/>
    <n v="7"/>
    <b v="0"/>
    <s v="publishing/translations"/>
    <n v="0.105"/>
    <n v="225"/>
    <x v="3"/>
    <s v="translations"/>
    <x v="1455"/>
    <d v="2014-09-05T08:39:00"/>
  </r>
  <r>
    <n v="1456"/>
    <s v="Sometimes you don't need love (Canceled)"/>
    <s v="English Version of my auto-published novel"/>
    <n v="5000"/>
    <n v="145"/>
    <x v="0"/>
    <s v="IT"/>
    <s v="EUR"/>
    <n v="1483459365"/>
    <n v="1480867365"/>
    <b v="0"/>
    <n v="3"/>
    <b v="0"/>
    <s v="publishing/translations"/>
    <n v="2.9000000000000001E-2"/>
    <n v="48.333333333333336"/>
    <x v="3"/>
    <s v="translations"/>
    <x v="1456"/>
    <d v="2017-01-03T11:02:45"/>
  </r>
  <r>
    <n v="1457"/>
    <s v="Hey! I&quot;m not invisable, I am Just Old (Canceled)"/>
    <s v="Age is more than just a number, I hope your younger than you feel."/>
    <n v="6000"/>
    <n v="0"/>
    <x v="0"/>
    <s v="US"/>
    <s v="USD"/>
    <n v="1447281044"/>
    <n v="1444685444"/>
    <b v="0"/>
    <n v="0"/>
    <b v="0"/>
    <s v="publishing/translations"/>
    <n v="0"/>
    <s v=""/>
    <x v="3"/>
    <s v="translations"/>
    <x v="1457"/>
    <d v="2015-11-11T17:30:44"/>
  </r>
  <r>
    <n v="1458"/>
    <s v="The Atheist/Agnostic Translation Guide to the AA's Big Book"/>
    <s v="I decided to get help. I respect AA and recognize the value of it's methods but the overwhelming religious language is a big hurdle. ."/>
    <n v="5000"/>
    <n v="0"/>
    <x v="0"/>
    <s v="US"/>
    <s v="USD"/>
    <n v="1407729600"/>
    <n v="1405097760"/>
    <b v="0"/>
    <n v="0"/>
    <b v="0"/>
    <s v="publishing/translations"/>
    <n v="0"/>
    <s v=""/>
    <x v="3"/>
    <s v="translations"/>
    <x v="1458"/>
    <d v="2014-08-10T23:00:00"/>
  </r>
  <r>
    <n v="1459"/>
    <s v="Like all the others (Canceled)"/>
    <s v="What if you suddenly found out, that your life wasnÂ´t the life you thought you had? What if you were like all the others!"/>
    <n v="37000"/>
    <n v="0"/>
    <x v="0"/>
    <s v="DK"/>
    <s v="DKK"/>
    <n v="1449077100"/>
    <n v="1446612896"/>
    <b v="0"/>
    <n v="0"/>
    <b v="0"/>
    <s v="publishing/translations"/>
    <n v="0"/>
    <s v=""/>
    <x v="3"/>
    <s v="translations"/>
    <x v="1459"/>
    <d v="2015-12-02T12:25:00"/>
  </r>
  <r>
    <n v="1460"/>
    <s v="KJV2015 (Canceled)"/>
    <s v="KJV2015 Easier to understand for our kids and family not leaving out one verse or changing a meaning one bit."/>
    <n v="25000000"/>
    <n v="0"/>
    <x v="0"/>
    <s v="US"/>
    <s v="USD"/>
    <n v="1417391100"/>
    <n v="1412371898"/>
    <b v="0"/>
    <n v="0"/>
    <b v="0"/>
    <s v="publishing/translations"/>
    <n v="0"/>
    <s v=""/>
    <x v="3"/>
    <s v="translations"/>
    <x v="1460"/>
    <d v="2014-11-30T18: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0T19: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0: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5:52:18"/>
  </r>
  <r>
    <n v="1464"/>
    <s v="Science Studio"/>
    <s v="The Best Science Media on the Web"/>
    <n v="5000"/>
    <n v="8160"/>
    <x v="0"/>
    <s v="US"/>
    <s v="USD"/>
    <n v="1361029958"/>
    <n v="1358437958"/>
    <b v="1"/>
    <n v="234"/>
    <b v="1"/>
    <s v="publishing/radio &amp; podcasts"/>
    <n v="1.6319999999999999"/>
    <n v="34.871794871794869"/>
    <x v="3"/>
    <s v="radio &amp; podcasts"/>
    <x v="1464"/>
    <d v="2013-02-16T10: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1T22: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0: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3: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9: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9: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4: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7: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8:01:43"/>
  </r>
  <r>
    <n v="1473"/>
    <s v="ONE LOVES ONLY FORM"/>
    <s v="Public Radio Project"/>
    <n v="1500"/>
    <n v="1807.74"/>
    <x v="0"/>
    <s v="US"/>
    <s v="USD"/>
    <n v="1330644639"/>
    <n v="1328052639"/>
    <b v="1"/>
    <n v="47"/>
    <b v="1"/>
    <s v="publishing/radio &amp; podcasts"/>
    <n v="1.20516"/>
    <n v="38.462553191489363"/>
    <x v="3"/>
    <s v="radio &amp; podcasts"/>
    <x v="1473"/>
    <d v="2012-03-01T18: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2: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3: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09T20: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22: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15: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22: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2:00:00"/>
  </r>
  <r>
    <n v="1481"/>
    <s v="Downloads From My Mind - Science Fiction Short Stories"/>
    <s v="This will be my first collection of short stories, written from ideas and scraps of ideas that I've had since I was a young child."/>
    <n v="5000"/>
    <n v="105"/>
    <x v="0"/>
    <s v="CA"/>
    <s v="CAD"/>
    <n v="1383430145"/>
    <n v="1380838145"/>
    <b v="0"/>
    <n v="6"/>
    <b v="0"/>
    <s v="publishing/fiction"/>
    <n v="2.1000000000000001E-2"/>
    <n v="17.5"/>
    <x v="3"/>
    <s v="fiction"/>
    <x v="1481"/>
    <d v="2013-11-02T17:09:05"/>
  </r>
  <r>
    <n v="1482"/>
    <s v="Black Matter: Reality is in the eyes of the beholder"/>
    <s v="Those who believe, call them Gods._x000a_Those who don't believe, call them aliens._x000a_Either way, you can't stop the war."/>
    <n v="5000"/>
    <n v="5"/>
    <x v="0"/>
    <s v="US"/>
    <s v="USD"/>
    <n v="1347004260"/>
    <n v="1345062936"/>
    <b v="0"/>
    <n v="1"/>
    <b v="0"/>
    <s v="publishing/fiction"/>
    <n v="1E-3"/>
    <n v="5"/>
    <x v="3"/>
    <s v="fiction"/>
    <x v="1482"/>
    <d v="2012-09-07T02:51:00"/>
  </r>
  <r>
    <n v="1483"/>
    <s v="The Book Club Rebellion"/>
    <s v="When three social outcasts discover that Fictional characters are invading their world, they must form a team to stop this evil force."/>
    <n v="7000"/>
    <n v="50"/>
    <x v="0"/>
    <s v="US"/>
    <s v="USD"/>
    <n v="1469162275"/>
    <n v="1467002275"/>
    <b v="0"/>
    <n v="2"/>
    <b v="0"/>
    <s v="publishing/fiction"/>
    <n v="7.1428571428571426E-3"/>
    <n v="25"/>
    <x v="3"/>
    <s v="fiction"/>
    <x v="1483"/>
    <d v="2016-07-21T23:37:55"/>
  </r>
  <r>
    <n v="1484"/>
    <s v="a book called filtered down thru the stars"/>
    <s v="The mussings of an old wizard"/>
    <n v="2000"/>
    <n v="0"/>
    <x v="0"/>
    <s v="US"/>
    <s v="USD"/>
    <n v="1342882260"/>
    <n v="1337834963"/>
    <b v="0"/>
    <n v="0"/>
    <b v="0"/>
    <s v="publishing/fiction"/>
    <n v="0"/>
    <s v=""/>
    <x v="3"/>
    <s v="fiction"/>
    <x v="1484"/>
    <d v="2012-07-21T09:51:00"/>
  </r>
  <r>
    <n v="1485"/>
    <s v="Covenant Kept - A Christian novel"/>
    <s v="Covenant Kept is a unique story that follows an ordinary woman through an extraordinary spiritual journey. Please help fund me."/>
    <n v="6700"/>
    <n v="150"/>
    <x v="0"/>
    <s v="US"/>
    <s v="USD"/>
    <n v="1434827173"/>
    <n v="1430939173"/>
    <b v="0"/>
    <n v="3"/>
    <b v="0"/>
    <s v="publishing/fiction"/>
    <n v="2.2388059701492536E-2"/>
    <n v="50"/>
    <x v="3"/>
    <s v="fiction"/>
    <x v="1485"/>
    <d v="2015-06-20T14:06:13"/>
  </r>
  <r>
    <n v="1486"/>
    <s v="I Died. Yesterday by Pamela Norton Docken"/>
    <s v="Follow the intimate and intense journey of a young woman's last moments of her unexpected death and journey to the continuance of life."/>
    <n v="20000"/>
    <n v="48"/>
    <x v="0"/>
    <s v="US"/>
    <s v="USD"/>
    <n v="1425009761"/>
    <n v="1422417761"/>
    <b v="0"/>
    <n v="3"/>
    <b v="0"/>
    <s v="publishing/fiction"/>
    <n v="2.3999999999999998E-3"/>
    <n v="16"/>
    <x v="3"/>
    <s v="fiction"/>
    <x v="1486"/>
    <d v="2015-02-26T23:02:41"/>
  </r>
  <r>
    <n v="1487"/>
    <s v="You Killed Me First"/>
    <s v="A lover becomes an enemy when a line has been crossed. Torn between memories and reality, his mask of sanity is slipping."/>
    <n v="10000"/>
    <n v="0"/>
    <x v="0"/>
    <s v="US"/>
    <s v="USD"/>
    <n v="1470175271"/>
    <n v="1467583271"/>
    <b v="0"/>
    <n v="0"/>
    <b v="0"/>
    <s v="publishing/fiction"/>
    <n v="0"/>
    <s v=""/>
    <x v="3"/>
    <s v="fiction"/>
    <x v="1487"/>
    <d v="2016-08-02T17:01:11"/>
  </r>
  <r>
    <n v="1488"/>
    <s v="Nanolution"/>
    <s v="A blockbuster sci-fi adventure. What would you do if one day your life changed to beyond the imaginable?"/>
    <n v="15000"/>
    <n v="360"/>
    <x v="0"/>
    <s v="AU"/>
    <s v="AUD"/>
    <n v="1388928660"/>
    <n v="1386336660"/>
    <b v="0"/>
    <n v="6"/>
    <b v="0"/>
    <s v="publishing/fiction"/>
    <n v="2.4E-2"/>
    <n v="60"/>
    <x v="3"/>
    <s v="fiction"/>
    <x v="1488"/>
    <d v="2014-01-05T08:31:00"/>
  </r>
  <r>
    <n v="1489"/>
    <s v="QUIET ENJOYMENT, a novel of two gay friends, life and AIDS"/>
    <s v="My project is a novel, QUIET ENJOYMENT. It is a funny and serious story of one friend helping another deal with AIDS."/>
    <n v="5000"/>
    <n v="0"/>
    <x v="0"/>
    <s v="US"/>
    <s v="USD"/>
    <n v="1352994052"/>
    <n v="1350398452"/>
    <b v="0"/>
    <n v="0"/>
    <b v="0"/>
    <s v="publishing/fiction"/>
    <n v="0"/>
    <s v=""/>
    <x v="3"/>
    <s v="fiction"/>
    <x v="1489"/>
    <d v="2012-11-15T10:40:52"/>
  </r>
  <r>
    <n v="1490"/>
    <s v="Publishing Book ll of The Merlin Chronicles Trilogy"/>
    <s v="Book ll of The Merlin Chronicles is ready to publish- just need that great cover art like Book l has: Kickstarter Book Cover Project"/>
    <n v="2900"/>
    <n v="895"/>
    <x v="0"/>
    <s v="US"/>
    <s v="USD"/>
    <n v="1380720474"/>
    <n v="1378214874"/>
    <b v="0"/>
    <n v="19"/>
    <b v="0"/>
    <s v="publishing/fiction"/>
    <n v="0.30862068965517242"/>
    <n v="47.10526315789474"/>
    <x v="3"/>
    <s v="fiction"/>
    <x v="1490"/>
    <d v="2013-10-02T08:27:54"/>
  </r>
  <r>
    <n v="1491"/>
    <s v="Tales of guns, gold and a beagle in the Old West"/>
    <s v="What do you get when you take outlaws, guns, gold and and old beagle in the old west? Adventure!"/>
    <n v="1200"/>
    <n v="100"/>
    <x v="0"/>
    <s v="US"/>
    <s v="USD"/>
    <n v="1424014680"/>
    <n v="1418922443"/>
    <b v="0"/>
    <n v="1"/>
    <b v="0"/>
    <s v="publishing/fiction"/>
    <n v="8.3333333333333329E-2"/>
    <n v="100"/>
    <x v="3"/>
    <s v="fiction"/>
    <x v="1491"/>
    <d v="2015-02-15T10:38:00"/>
  </r>
  <r>
    <n v="1492"/>
    <s v="The Grym Brothers Series"/>
    <s v="The Grym Brothers is a series about two brothers who are grim reapers, hunting down souls that canâ€™t or wonâ€™t move on the afterlife."/>
    <n v="4000"/>
    <n v="30"/>
    <x v="0"/>
    <s v="US"/>
    <s v="USD"/>
    <n v="1308431646"/>
    <n v="1305839646"/>
    <b v="0"/>
    <n v="2"/>
    <b v="0"/>
    <s v="publishing/fiction"/>
    <n v="7.4999999999999997E-3"/>
    <n v="15"/>
    <x v="3"/>
    <s v="fiction"/>
    <x v="1492"/>
    <d v="2011-06-18T16:14:06"/>
  </r>
  <r>
    <n v="1493"/>
    <s v="The Great Grand Zeppelin Chase"/>
    <s v="Help illustrate the sequel to the bestselling _x000a_The Transylvania Flying Squad of Detectives"/>
    <n v="2400"/>
    <n v="0"/>
    <x v="0"/>
    <s v="US"/>
    <s v="USD"/>
    <n v="1371415675"/>
    <n v="1368823675"/>
    <b v="0"/>
    <n v="0"/>
    <b v="0"/>
    <s v="publishing/fiction"/>
    <n v="0"/>
    <s v=""/>
    <x v="3"/>
    <s v="fiction"/>
    <x v="1493"/>
    <d v="2013-06-16T15:47:55"/>
  </r>
  <r>
    <n v="1494"/>
    <s v="Six Days in September: A Civil War Novel"/>
    <s v="Help this story of the 1862 Confederate invasion of Maryland be published! It is to Sharpsburg as The Killer Angels is to Gettysburg."/>
    <n v="5000"/>
    <n v="445"/>
    <x v="0"/>
    <s v="US"/>
    <s v="USD"/>
    <n v="1428075480"/>
    <n v="1425489613"/>
    <b v="0"/>
    <n v="11"/>
    <b v="0"/>
    <s v="publishing/fiction"/>
    <n v="8.8999999999999996E-2"/>
    <n v="40.454545454545453"/>
    <x v="3"/>
    <s v="fiction"/>
    <x v="1494"/>
    <d v="2015-04-03T10:38:00"/>
  </r>
  <r>
    <n v="1495"/>
    <s v="A Magical Bildungsroman with a Female Heroine"/>
    <s v="The Adventures of Penelope Hawthorne. Part One: The Spellbook of Dracone."/>
    <n v="2000"/>
    <n v="0"/>
    <x v="0"/>
    <s v="US"/>
    <s v="USD"/>
    <n v="1314471431"/>
    <n v="1311879431"/>
    <b v="0"/>
    <n v="0"/>
    <b v="0"/>
    <s v="publishing/fiction"/>
    <n v="0"/>
    <s v=""/>
    <x v="3"/>
    <s v="fiction"/>
    <x v="1495"/>
    <d v="2011-08-27T13:57:11"/>
  </r>
  <r>
    <n v="1496"/>
    <s v="Tainted Steel (Series 1 - 4)"/>
    <s v="Capturing the awe-inspiring magic of the likes of LoTR, Tainted Steel tells the story of one mans' struggle against Destiny."/>
    <n v="1500"/>
    <n v="0"/>
    <x v="0"/>
    <s v="US"/>
    <s v="USD"/>
    <n v="1410866659"/>
    <n v="1405682659"/>
    <b v="0"/>
    <n v="0"/>
    <b v="0"/>
    <s v="publishing/fiction"/>
    <n v="0"/>
    <s v=""/>
    <x v="3"/>
    <s v="fiction"/>
    <x v="1496"/>
    <d v="2014-09-16T06:24:19"/>
  </r>
  <r>
    <n v="1497"/>
    <s v="Daddy"/>
    <s v="After 25 years apart, a father and son's reunion is less magical and more explosive as the revelations come out and the gloves come off"/>
    <n v="15000"/>
    <n v="1"/>
    <x v="0"/>
    <s v="US"/>
    <s v="USD"/>
    <n v="1375299780"/>
    <n v="1371655522"/>
    <b v="0"/>
    <n v="1"/>
    <b v="0"/>
    <s v="publishing/fiction"/>
    <n v="6.666666666666667E-5"/>
    <n v="1"/>
    <x v="3"/>
    <s v="fiction"/>
    <x v="1497"/>
    <d v="2013-07-31T14:43:00"/>
  </r>
  <r>
    <n v="1498"/>
    <s v="Alexis' Aggravation: Murder in the Southwest. A Crime Novel"/>
    <s v="Is a dead body in her bar enough to make this cop return to the force? She tried to retire . . but can she? A page-turning crime novel."/>
    <n v="3000"/>
    <n v="57"/>
    <x v="0"/>
    <s v="US"/>
    <s v="USD"/>
    <n v="1409787378"/>
    <n v="1405899378"/>
    <b v="0"/>
    <n v="3"/>
    <b v="0"/>
    <s v="publishing/fiction"/>
    <n v="1.9E-2"/>
    <n v="19"/>
    <x v="3"/>
    <s v="fiction"/>
    <x v="1498"/>
    <d v="2014-09-03T18:36:18"/>
  </r>
  <r>
    <n v="1499"/>
    <s v="The Second Renaissance"/>
    <s v="Coming soon, a new science fiction novel about human evolution and sorcery. In the near future, you are either forced to adapt or die"/>
    <n v="2000"/>
    <n v="5"/>
    <x v="0"/>
    <s v="US"/>
    <s v="USD"/>
    <n v="1470355833"/>
    <n v="1465171833"/>
    <b v="0"/>
    <n v="1"/>
    <b v="0"/>
    <s v="publishing/fiction"/>
    <n v="2.5000000000000001E-3"/>
    <n v="5"/>
    <x v="3"/>
    <s v="fiction"/>
    <x v="1499"/>
    <d v="2016-08-04T19:10:33"/>
  </r>
  <r>
    <n v="1500"/>
    <s v="Tarnish: A Fantasy Novel by J. D. Brink"/>
    <s v="A young hero, sword play, epic tales, swamp monsters, a gang of thieves, and romance and betrayal. Forging your own destiny ain't easy."/>
    <n v="2800"/>
    <n v="701"/>
    <x v="0"/>
    <s v="US"/>
    <s v="USD"/>
    <n v="1367444557"/>
    <n v="1364852557"/>
    <b v="0"/>
    <n v="15"/>
    <b v="0"/>
    <s v="publishing/fiction"/>
    <n v="0.25035714285714283"/>
    <n v="46.733333333333334"/>
    <x v="3"/>
    <s v="fiction"/>
    <x v="1500"/>
    <d v="2013-05-01T16: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09: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7: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3: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3: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5: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3: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3: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9: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7: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4: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0: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1: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0: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09: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0: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9: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1: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4: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16: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3: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6T23: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4: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9: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07: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1: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1: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8: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1-31T19: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9: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3: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22: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0: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1T22: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1: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17: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4: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3: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3: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17: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5T20:15:00"/>
  </r>
  <r>
    <n v="1541"/>
    <s v="The Panama Canal Bridge of the Americas"/>
    <s v="My Goal is to travel across Panama with my team and capture the beauty and wildlife throughout the canal."/>
    <n v="18000"/>
    <n v="6"/>
    <x v="1"/>
    <s v="US"/>
    <s v="USD"/>
    <n v="1420045538"/>
    <n v="1417453538"/>
    <b v="0"/>
    <n v="2"/>
    <b v="0"/>
    <s v="photography/nature"/>
    <n v="3.3333333333333332E-4"/>
    <n v="3"/>
    <x v="8"/>
    <s v="nature"/>
    <x v="1541"/>
    <d v="2014-12-31T12:05:38"/>
  </r>
  <r>
    <n v="1542"/>
    <s v="From student to beekeeper"/>
    <s v="The photography project aims to show challenges &amp; successes of a  student attempting to continue his family beekeeping heritage."/>
    <n v="500"/>
    <n v="20"/>
    <x v="1"/>
    <s v="CA"/>
    <s v="CAD"/>
    <n v="1435708500"/>
    <n v="1434412500"/>
    <b v="0"/>
    <n v="1"/>
    <b v="0"/>
    <s v="photography/nature"/>
    <n v="0.04"/>
    <n v="20"/>
    <x v="8"/>
    <s v="nature"/>
    <x v="1542"/>
    <d v="2015-06-30T18:55:00"/>
  </r>
  <r>
    <n v="1543"/>
    <s v="Sunrises in the MidWest"/>
    <s v="I plan to take pictures of the sunrise in the MidWest every day in 2015 and compile them in a slide show for distribution."/>
    <n v="2250"/>
    <n v="10"/>
    <x v="1"/>
    <s v="US"/>
    <s v="USD"/>
    <n v="1416662034"/>
    <n v="1414066434"/>
    <b v="0"/>
    <n v="1"/>
    <b v="0"/>
    <s v="photography/nature"/>
    <n v="4.4444444444444444E-3"/>
    <n v="10"/>
    <x v="8"/>
    <s v="nature"/>
    <x v="1543"/>
    <d v="2014-11-22T08:13:54"/>
  </r>
  <r>
    <n v="1544"/>
    <s v="LaFee Photography"/>
    <s v="My name is Travis LaFee, I live in beautiful McCall, Idaho. I wish to display the beauty of valley county by taking pics outdoors."/>
    <n v="1000"/>
    <n v="0"/>
    <x v="1"/>
    <s v="US"/>
    <s v="USD"/>
    <n v="1427847480"/>
    <n v="1424222024"/>
    <b v="0"/>
    <n v="0"/>
    <b v="0"/>
    <s v="photography/nature"/>
    <n v="0"/>
    <s v=""/>
    <x v="8"/>
    <s v="nature"/>
    <x v="1544"/>
    <d v="2015-03-31T19:18:00"/>
  </r>
  <r>
    <n v="1545"/>
    <s v="Nevada County Hearts"/>
    <s v="&quot;He will not be a wise man who does not study human hearts!&quot;_x000a_Hope in natural art, creation!"/>
    <n v="3000"/>
    <n v="1"/>
    <x v="1"/>
    <s v="US"/>
    <s v="USD"/>
    <n v="1425330960"/>
    <n v="1422393234"/>
    <b v="0"/>
    <n v="1"/>
    <b v="0"/>
    <s v="photography/nature"/>
    <n v="3.3333333333333332E-4"/>
    <n v="1"/>
    <x v="8"/>
    <s v="nature"/>
    <x v="1545"/>
    <d v="2015-03-02T16:16:00"/>
  </r>
  <r>
    <n v="1546"/>
    <s v="Hen Harrier Wildlife Sanctuary"/>
    <s v="Buy and maintain 6 acres of land in West Ireland as a Wildlife Refuge for an endangered species of native Raptor called the Hen Harrier"/>
    <n v="1000"/>
    <n v="289"/>
    <x v="1"/>
    <s v="GB"/>
    <s v="GBP"/>
    <n v="1410930399"/>
    <n v="1405746399"/>
    <b v="0"/>
    <n v="11"/>
    <b v="0"/>
    <s v="photography/nature"/>
    <n v="0.28899999999999998"/>
    <n v="26.272727272727273"/>
    <x v="8"/>
    <s v="nature"/>
    <x v="1546"/>
    <d v="2014-09-17T00:06:39"/>
  </r>
  <r>
    <n v="1547"/>
    <s v="Sound Photography"/>
    <s v="I have produced a limited number (100) of five 8x10 prints of mixed photography I would like to share with you."/>
    <n v="20"/>
    <n v="0"/>
    <x v="1"/>
    <s v="US"/>
    <s v="USD"/>
    <n v="1487844882"/>
    <n v="1487240082"/>
    <b v="0"/>
    <n v="0"/>
    <b v="0"/>
    <s v="photography/nature"/>
    <n v="0"/>
    <s v=""/>
    <x v="8"/>
    <s v="nature"/>
    <x v="1547"/>
    <d v="2017-02-23T05:14:42"/>
  </r>
  <r>
    <n v="1548"/>
    <s v="Change the World through Color"/>
    <s v="Beauty is in the eye of the beholder and I want to inspire conservation through color."/>
    <n v="700"/>
    <n v="60"/>
    <x v="1"/>
    <s v="US"/>
    <s v="USD"/>
    <n v="1447020620"/>
    <n v="1444425020"/>
    <b v="0"/>
    <n v="1"/>
    <b v="0"/>
    <s v="photography/nature"/>
    <n v="8.5714285714285715E-2"/>
    <n v="60"/>
    <x v="8"/>
    <s v="nature"/>
    <x v="1548"/>
    <d v="2015-11-08T17:10:20"/>
  </r>
  <r>
    <n v="1549"/>
    <s v="2016 Calendar:  Wonders of Nature"/>
    <s v="A 2016 calendar collection of landscape and wildlife photographs from award winning photographer, Steve Marler."/>
    <n v="500"/>
    <n v="170"/>
    <x v="1"/>
    <s v="US"/>
    <s v="USD"/>
    <n v="1446524159"/>
    <n v="1443928559"/>
    <b v="0"/>
    <n v="6"/>
    <b v="0"/>
    <s v="photography/nature"/>
    <n v="0.34"/>
    <n v="28.333333333333332"/>
    <x v="8"/>
    <s v="nature"/>
    <x v="1549"/>
    <d v="2015-11-02T23:15:59"/>
  </r>
  <r>
    <n v="1550"/>
    <s v="It's not easy being green: Costa Rican froglife"/>
    <s v="A photographic journal of a Costa Rican frog survey: recording the effects of habitat fragmentation on these charismatic amphibians."/>
    <n v="750"/>
    <n v="101"/>
    <x v="1"/>
    <s v="GB"/>
    <s v="GBP"/>
    <n v="1463050034"/>
    <n v="1460458034"/>
    <b v="0"/>
    <n v="7"/>
    <b v="0"/>
    <s v="photography/nature"/>
    <n v="0.13466666666666666"/>
    <n v="14.428571428571429"/>
    <x v="8"/>
    <s v="nature"/>
    <x v="1550"/>
    <d v="2016-05-12T05:47:14"/>
  </r>
  <r>
    <n v="1551"/>
    <s v="Randy Hoffman Photography"/>
    <s v="I can do it but help can't hurt. Sweet Montana photos like never seen before. Be a part of Randy Hoffman Photography and our activities"/>
    <n v="3500"/>
    <n v="0"/>
    <x v="1"/>
    <s v="US"/>
    <s v="USD"/>
    <n v="1432756039"/>
    <n v="1430164039"/>
    <b v="0"/>
    <n v="0"/>
    <b v="0"/>
    <s v="photography/nature"/>
    <n v="0"/>
    <s v=""/>
    <x v="8"/>
    <s v="nature"/>
    <x v="1551"/>
    <d v="2015-05-27T14:47:19"/>
  </r>
  <r>
    <n v="1552"/>
    <s v="Upstate Autumn: a photographic journey in Upstate New York"/>
    <s v="Help me spend this fall capturing autumnâ€™s spectacular season in detail so I can create high quality images for home dÃ©cor."/>
    <n v="4300"/>
    <n v="2115"/>
    <x v="1"/>
    <s v="US"/>
    <s v="USD"/>
    <n v="1412135940"/>
    <n v="1410366708"/>
    <b v="0"/>
    <n v="16"/>
    <b v="0"/>
    <s v="photography/nature"/>
    <n v="0.49186046511627907"/>
    <n v="132.1875"/>
    <x v="8"/>
    <s v="nature"/>
    <x v="1552"/>
    <d v="2014-09-30T22:59:00"/>
  </r>
  <r>
    <n v="1553"/>
    <s v="Avatar in Training: Mastering the Four Elements of Nature"/>
    <s v="This project is about exhibiting the raw beauty of the elements through highlining, surfing, fire spinning and rock climbing."/>
    <n v="6000"/>
    <n v="0"/>
    <x v="1"/>
    <s v="US"/>
    <s v="USD"/>
    <n v="1441176447"/>
    <n v="1438584447"/>
    <b v="0"/>
    <n v="0"/>
    <b v="0"/>
    <s v="photography/nature"/>
    <n v="0"/>
    <s v=""/>
    <x v="8"/>
    <s v="nature"/>
    <x v="1553"/>
    <d v="2015-09-02T01:47:27"/>
  </r>
  <r>
    <n v="1554"/>
    <s v="Barbara O'Donovan Designs"/>
    <s v="I create art by photographing flowers/seeds i would love to buy my own camera/computer/Photoshop and restore my old shed into my studio"/>
    <n v="20000"/>
    <n v="0"/>
    <x v="1"/>
    <s v="AU"/>
    <s v="AUD"/>
    <n v="1438495390"/>
    <n v="1435903390"/>
    <b v="0"/>
    <n v="0"/>
    <b v="0"/>
    <s v="photography/nature"/>
    <n v="0"/>
    <s v=""/>
    <x v="8"/>
    <s v="nature"/>
    <x v="1554"/>
    <d v="2015-08-02T01:03:10"/>
  </r>
  <r>
    <n v="1555"/>
    <s v="Coffee Table Book of Maine"/>
    <s v="I am traveling the coastline of Maine and will be taking pictures of all the scenery and lighthouses in the area."/>
    <n v="750"/>
    <n v="0"/>
    <x v="1"/>
    <s v="US"/>
    <s v="USD"/>
    <n v="1442509200"/>
    <n v="1440513832"/>
    <b v="0"/>
    <n v="0"/>
    <b v="0"/>
    <s v="photography/nature"/>
    <n v="0"/>
    <s v=""/>
    <x v="8"/>
    <s v="nature"/>
    <x v="1555"/>
    <d v="2015-09-17T12:00:00"/>
  </r>
  <r>
    <n v="1556"/>
    <s v="West Canada - A Coffee Table Book"/>
    <s v="To gather a collection of photographs for a coffee table book that displays the beauty of Canada's west."/>
    <n v="1500"/>
    <n v="677"/>
    <x v="1"/>
    <s v="CA"/>
    <s v="CAD"/>
    <n v="1467603624"/>
    <n v="1465011624"/>
    <b v="0"/>
    <n v="12"/>
    <b v="0"/>
    <s v="photography/nature"/>
    <n v="0.45133333333333331"/>
    <n v="56.416666666666664"/>
    <x v="8"/>
    <s v="nature"/>
    <x v="1556"/>
    <d v="2016-07-03T22:40:24"/>
  </r>
  <r>
    <n v="1557"/>
    <s v="Reflecting Light Photo"/>
    <s v="I have always been captivated by photography, Now I am trying to set up my own company and publish my pictures."/>
    <n v="2500"/>
    <n v="100"/>
    <x v="1"/>
    <s v="US"/>
    <s v="USD"/>
    <n v="1411227633"/>
    <n v="1408549233"/>
    <b v="0"/>
    <n v="1"/>
    <b v="0"/>
    <s v="photography/nature"/>
    <n v="0.04"/>
    <n v="100"/>
    <x v="8"/>
    <s v="nature"/>
    <x v="1557"/>
    <d v="2014-09-20T10:40:33"/>
  </r>
  <r>
    <n v="1558"/>
    <s v="Lucy Wood's Calendar - English Countryside 2016"/>
    <s v="A large 2016 wall-calendar (A3 when open) featuring 12 stunning photographs by Lucy Wood."/>
    <n v="750"/>
    <n v="35"/>
    <x v="1"/>
    <s v="GB"/>
    <s v="GBP"/>
    <n v="1440763920"/>
    <n v="1435656759"/>
    <b v="0"/>
    <n v="3"/>
    <b v="0"/>
    <s v="photography/nature"/>
    <n v="4.6666666666666669E-2"/>
    <n v="11.666666666666666"/>
    <x v="8"/>
    <s v="nature"/>
    <x v="1558"/>
    <d v="2015-08-28T07:12:00"/>
  </r>
  <r>
    <n v="1559"/>
    <s v="North Cascades Bigfoot Photo Expedition"/>
    <s v="The goal of this project is to provide scientific evidence of bigfoot in the North Cascades."/>
    <n v="15000"/>
    <n v="50"/>
    <x v="1"/>
    <s v="US"/>
    <s v="USD"/>
    <n v="1430270199"/>
    <n v="1428974199"/>
    <b v="0"/>
    <n v="1"/>
    <b v="0"/>
    <s v="photography/nature"/>
    <n v="3.3333333333333335E-3"/>
    <n v="50"/>
    <x v="8"/>
    <s v="nature"/>
    <x v="1559"/>
    <d v="2015-04-28T20:16:39"/>
  </r>
  <r>
    <n v="1560"/>
    <s v="Fine Art Landscape 2015 Calendar"/>
    <s v="I would like to share my landscape photographic travels of 2014 with more than just family an friends. 12 months of images."/>
    <n v="2500"/>
    <n v="94"/>
    <x v="1"/>
    <s v="US"/>
    <s v="USD"/>
    <n v="1415842193"/>
    <n v="1414110593"/>
    <b v="0"/>
    <n v="4"/>
    <b v="0"/>
    <s v="photography/nature"/>
    <n v="3.7600000000000001E-2"/>
    <n v="23.5"/>
    <x v="8"/>
    <s v="nature"/>
    <x v="1560"/>
    <d v="2014-11-12T20:29:53"/>
  </r>
  <r>
    <n v="1561"/>
    <s v="The Content of Character Book Series, Volume I, 1750 - 1940"/>
    <s v="An illustrated retrospective of the journey from African to African American using a collection of fine art engravings &amp; photographs."/>
    <n v="10000"/>
    <n v="67"/>
    <x v="2"/>
    <s v="US"/>
    <s v="USD"/>
    <n v="1383789603"/>
    <n v="1381194003"/>
    <b v="0"/>
    <n v="1"/>
    <b v="0"/>
    <s v="publishing/art books"/>
    <n v="6.7000000000000002E-3"/>
    <n v="67"/>
    <x v="3"/>
    <s v="art books"/>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2"/>
    <s v="US"/>
    <s v="USD"/>
    <n v="1259715000"/>
    <n v="1253712916"/>
    <b v="0"/>
    <n v="0"/>
    <b v="0"/>
    <s v="publishing/art books"/>
    <n v="0"/>
    <s v=""/>
    <x v="3"/>
    <s v="art books"/>
    <x v="1562"/>
    <d v="2009-12-01T19:50:00"/>
  </r>
  <r>
    <n v="1563"/>
    <s v="Expedition into the Empty Quarter - The Book (Canceled)"/>
    <s v="Unique book revealing my discoveries in the Empty Quarter of Oman. Collection of travel writing, poetry, artwork and science!"/>
    <n v="6000"/>
    <n v="85"/>
    <x v="2"/>
    <s v="GB"/>
    <s v="GBP"/>
    <n v="1394815751"/>
    <n v="1389635351"/>
    <b v="0"/>
    <n v="2"/>
    <b v="0"/>
    <s v="publishing/art books"/>
    <n v="1.4166666666666666E-2"/>
    <n v="42.5"/>
    <x v="3"/>
    <s v="art books"/>
    <x v="1563"/>
    <d v="2014-03-14T11:49:11"/>
  </r>
  <r>
    <n v="1564"/>
    <s v="coming apart at the stitches... (Canceled)"/>
    <s v="This is a book of art and poetry that highlights the highs and lows of a young 20 something coming to terms with her bipolar."/>
    <n v="10000"/>
    <n v="10"/>
    <x v="2"/>
    <s v="US"/>
    <s v="USD"/>
    <n v="1432843500"/>
    <n v="1430124509"/>
    <b v="0"/>
    <n v="1"/>
    <b v="0"/>
    <s v="publishing/art books"/>
    <n v="1E-3"/>
    <n v="10"/>
    <x v="3"/>
    <s v="art books"/>
    <x v="1564"/>
    <d v="2015-05-28T15:05:00"/>
  </r>
  <r>
    <n v="1565"/>
    <s v="The National Forests Passport Project (Canceled)"/>
    <s v="Award-winning artists compete to have their art featured in the National Forests Passport Book depicting 9 Forest Regions of the US."/>
    <n v="4000"/>
    <n v="100"/>
    <x v="2"/>
    <s v="US"/>
    <s v="USD"/>
    <n v="1307554261"/>
    <n v="1304962261"/>
    <b v="0"/>
    <n v="1"/>
    <b v="0"/>
    <s v="publishing/art books"/>
    <n v="2.5000000000000001E-2"/>
    <n v="100"/>
    <x v="3"/>
    <s v="art books"/>
    <x v="1565"/>
    <d v="2011-06-08T12:31:01"/>
  </r>
  <r>
    <n v="1566"/>
    <s v="DeVito Art Skull Island Kongstarter (Canceled)"/>
    <s v="Joe DeVito's first Art Book and original King Kong novellas available in both Limited and Deluxe Editions."/>
    <n v="30000"/>
    <n v="6375"/>
    <x v="2"/>
    <s v="US"/>
    <s v="USD"/>
    <n v="1469656800"/>
    <n v="1467151204"/>
    <b v="0"/>
    <n v="59"/>
    <b v="0"/>
    <s v="publishing/art books"/>
    <n v="0.21249999999999999"/>
    <n v="108.05084745762711"/>
    <x v="3"/>
    <s v="art books"/>
    <x v="1566"/>
    <d v="2016-07-27T17:00:00"/>
  </r>
  <r>
    <n v="1567"/>
    <s v="Kickstart a Traveling Heart (Canceled)"/>
    <s v="Traveling to create a book of my photography! Help support my trip and buy a book! Also limited edition t-shirts and prints for sale!"/>
    <n v="8500"/>
    <n v="350"/>
    <x v="2"/>
    <s v="US"/>
    <s v="USD"/>
    <n v="1392595200"/>
    <n v="1391293745"/>
    <b v="0"/>
    <n v="13"/>
    <b v="0"/>
    <s v="publishing/art books"/>
    <n v="4.1176470588235294E-2"/>
    <n v="26.923076923076923"/>
    <x v="3"/>
    <s v="art books"/>
    <x v="1567"/>
    <d v="2014-02-16T19:00:00"/>
  </r>
  <r>
    <n v="1568"/>
    <s v="Map &amp; Palette: Chronicling The Voyage of Three Young Artists"/>
    <s v="A world adventure to seek culture and inspiration through art. Putting a visual documentation of our journey into a book."/>
    <n v="25000"/>
    <n v="3410"/>
    <x v="2"/>
    <s v="US"/>
    <s v="USD"/>
    <n v="1419384585"/>
    <n v="1416360585"/>
    <b v="0"/>
    <n v="22"/>
    <b v="0"/>
    <s v="publishing/art books"/>
    <n v="0.13639999999999999"/>
    <n v="155"/>
    <x v="3"/>
    <s v="art books"/>
    <x v="1568"/>
    <d v="2014-12-23T20:29:45"/>
  </r>
  <r>
    <n v="1569"/>
    <s v="to be removed (Canceled)"/>
    <s v="to be removed"/>
    <n v="30000"/>
    <n v="0"/>
    <x v="2"/>
    <s v="US"/>
    <s v="USD"/>
    <n v="1369498714"/>
    <n v="1366906714"/>
    <b v="0"/>
    <n v="0"/>
    <b v="0"/>
    <s v="publishing/art books"/>
    <n v="0"/>
    <s v=""/>
    <x v="3"/>
    <s v="art books"/>
    <x v="1569"/>
    <d v="2013-05-25T11:18:34"/>
  </r>
  <r>
    <n v="1570"/>
    <s v="BEAUTIFUL DREAMERS: An Adult Coloring Book (Canceled)"/>
    <s v="A Coloring Book of Breathtaking Beauties_x000a_To Calm the Heart and Soul"/>
    <n v="6000"/>
    <n v="2484"/>
    <x v="2"/>
    <s v="US"/>
    <s v="USD"/>
    <n v="1460140282"/>
    <n v="1457551882"/>
    <b v="0"/>
    <n v="52"/>
    <b v="0"/>
    <s v="publishing/art books"/>
    <n v="0.41399999999999998"/>
    <n v="47.769230769230766"/>
    <x v="3"/>
    <s v="art books"/>
    <x v="1570"/>
    <d v="2016-04-08T13:31:22"/>
  </r>
  <r>
    <n v="1571"/>
    <s v="CAUCASUS - on the untrodden roads (Canceled)"/>
    <s v="An inspiring photo book about an unique Caucasus Expedition by two backpackers - Erna Gaspar (photographer) &amp; Adrian Lorincz (writer)."/>
    <n v="12100"/>
    <n v="80"/>
    <x v="2"/>
    <s v="GB"/>
    <s v="GBP"/>
    <n v="1434738483"/>
    <n v="1432146483"/>
    <b v="0"/>
    <n v="4"/>
    <b v="0"/>
    <s v="publishing/art books"/>
    <n v="6.6115702479338841E-3"/>
    <n v="20"/>
    <x v="3"/>
    <s v="art books"/>
    <x v="1571"/>
    <d v="2015-06-19T13:28:03"/>
  </r>
  <r>
    <n v="1572"/>
    <s v="A Countrified Wedding: A Guide to an English Country Wedding"/>
    <s v="So many brides want a country wedding, but where to start? Whether you want a barn or a tipi, this guide can help you plan your day."/>
    <n v="2500"/>
    <n v="125"/>
    <x v="2"/>
    <s v="GB"/>
    <s v="GBP"/>
    <n v="1456703940"/>
    <n v="1454546859"/>
    <b v="0"/>
    <n v="3"/>
    <b v="0"/>
    <s v="publishing/art books"/>
    <n v="0.05"/>
    <n v="41.666666666666664"/>
    <x v="3"/>
    <s v="art books"/>
    <x v="1572"/>
    <d v="2016-02-28T18:59:00"/>
  </r>
  <r>
    <n v="1573"/>
    <s v="150 Years of Awesome Canada: Trading Card Coffee Table Book (Canceled)"/>
    <s v="This is a first-of-its-kind 12&quot;x12&quot; trading card coffee table book featuring over 100 cards celebrating the awesomeness of Canada"/>
    <n v="9000"/>
    <n v="223"/>
    <x v="2"/>
    <s v="CA"/>
    <s v="CAD"/>
    <n v="1491019140"/>
    <n v="1487548802"/>
    <b v="0"/>
    <n v="3"/>
    <b v="0"/>
    <s v="publishing/art books"/>
    <n v="2.4777777777777777E-2"/>
    <n v="74.333333333333329"/>
    <x v="3"/>
    <s v="art books"/>
    <x v="1573"/>
    <d v="2017-03-31T22:59:00"/>
  </r>
  <r>
    <n v="1574"/>
    <s v="BLK/MTL the Illustrated Works of Carmine Diaz (Canceled)"/>
    <s v="BLK/MTL's Illustrated Works 100's of Hi-Res Pics ft. Custom Artist Carmine Diaz's popular Paintings packed into 1 Coffee table Art Book"/>
    <n v="10000"/>
    <n v="506"/>
    <x v="2"/>
    <s v="US"/>
    <s v="USD"/>
    <n v="1424211329"/>
    <n v="1421187329"/>
    <b v="0"/>
    <n v="6"/>
    <b v="0"/>
    <s v="publishing/art books"/>
    <n v="5.0599999999999999E-2"/>
    <n v="84.333333333333329"/>
    <x v="3"/>
    <s v="art books"/>
    <x v="1574"/>
    <d v="2015-02-17T17:15:29"/>
  </r>
  <r>
    <n v="1575"/>
    <s v="Underwater Colors Of The Channel Islands (Canceled)"/>
    <s v="A stunning, limited-edition photography book displaying the colorful and exotic marine life in the waters along the Channel Islands"/>
    <n v="10000"/>
    <n v="2291"/>
    <x v="2"/>
    <s v="US"/>
    <s v="USD"/>
    <n v="1404909296"/>
    <n v="1402317296"/>
    <b v="0"/>
    <n v="35"/>
    <b v="0"/>
    <s v="publishing/art books"/>
    <n v="0.2291"/>
    <n v="65.457142857142856"/>
    <x v="3"/>
    <s v="art books"/>
    <x v="1575"/>
    <d v="2014-07-09T07:34:56"/>
  </r>
  <r>
    <n v="1576"/>
    <s v="The Obsessive Line Collection (Canceled)"/>
    <s v="For the publication of my first 3 books: an Art book, a graphic novel, and a coloring book"/>
    <n v="5000"/>
    <n v="650"/>
    <x v="2"/>
    <s v="US"/>
    <s v="USD"/>
    <n v="1435698368"/>
    <n v="1431810368"/>
    <b v="0"/>
    <n v="10"/>
    <b v="0"/>
    <s v="publishing/art books"/>
    <n v="0.13"/>
    <n v="65"/>
    <x v="3"/>
    <s v="art books"/>
    <x v="1576"/>
    <d v="2015-06-30T16:06:08"/>
  </r>
  <r>
    <n v="1577"/>
    <s v="Abstract Image Photography Coffee Table Book (Canceled)"/>
    <s v="I've been putting together a portfolio of fine abstract photography of the highest quality, color, and design. A vision of beauty!"/>
    <n v="10000"/>
    <n v="55"/>
    <x v="2"/>
    <s v="US"/>
    <s v="USD"/>
    <n v="1343161248"/>
    <n v="1337977248"/>
    <b v="0"/>
    <n v="2"/>
    <b v="0"/>
    <s v="publishing/art books"/>
    <n v="5.4999999999999997E-3"/>
    <n v="27.5"/>
    <x v="3"/>
    <s v="art books"/>
    <x v="1577"/>
    <d v="2012-07-24T15:20:48"/>
  </r>
  <r>
    <n v="1578"/>
    <s v="LATENT TALENT: Leaping from de Poverty Line (Canceled)"/>
    <s v="2 artists, 1 month, 1 laptop, minimum wage, plenty of coffee proving a transmedia production worth noticing doesn't need a million dollar budget."/>
    <n v="1897"/>
    <n v="205"/>
    <x v="2"/>
    <s v="US"/>
    <s v="USD"/>
    <n v="1283392800"/>
    <n v="1281317691"/>
    <b v="0"/>
    <n v="4"/>
    <b v="0"/>
    <s v="publishing/art books"/>
    <n v="0.10806536636794939"/>
    <n v="51.25"/>
    <x v="3"/>
    <s v="art books"/>
    <x v="1578"/>
    <d v="2010-09-01T21:00:00"/>
  </r>
  <r>
    <n v="1579"/>
    <s v="psyÂ·choÂ·miÂ·metÂ·ic: The EsÂ·sence of Life (Canceled)"/>
    <s v="'Compilation of visual and literary art through fine art photography, graphic art, and poetry."/>
    <n v="3333"/>
    <n v="28"/>
    <x v="2"/>
    <s v="US"/>
    <s v="USD"/>
    <n v="1377734091"/>
    <n v="1374882891"/>
    <b v="0"/>
    <n v="2"/>
    <b v="0"/>
    <s v="publishing/art books"/>
    <n v="8.4008400840084006E-3"/>
    <n v="14"/>
    <x v="3"/>
    <s v="art books"/>
    <x v="1579"/>
    <d v="2013-08-28T18:54:51"/>
  </r>
  <r>
    <n v="1580"/>
    <s v="Faces &amp; Places In Brevard County (Canceled)"/>
    <s v="Creating my 2nd book depicting the people and places in Brevard County w/current images + traveling to obtain new ones."/>
    <n v="1750"/>
    <n v="0"/>
    <x v="2"/>
    <s v="US"/>
    <s v="USD"/>
    <n v="1337562726"/>
    <n v="1332378726"/>
    <b v="0"/>
    <n v="0"/>
    <b v="0"/>
    <s v="publishing/art books"/>
    <n v="0"/>
    <s v=""/>
    <x v="3"/>
    <s v="art books"/>
    <x v="1580"/>
    <d v="2012-05-20T20:12:06"/>
  </r>
  <r>
    <n v="1581"/>
    <s v="The Sharper Image"/>
    <s v="Photographic canvas prints depicting different scenes from around the globe, including local images taken in Sussex England."/>
    <n v="1000"/>
    <n v="5"/>
    <x v="1"/>
    <s v="GB"/>
    <s v="GBP"/>
    <n v="1450521990"/>
    <n v="1447757190"/>
    <b v="0"/>
    <n v="1"/>
    <b v="0"/>
    <s v="photography/places"/>
    <n v="5.0000000000000001E-3"/>
    <n v="5"/>
    <x v="8"/>
    <s v="places"/>
    <x v="1581"/>
    <d v="2015-12-19T05:46:30"/>
  </r>
  <r>
    <n v="1582"/>
    <s v="Scenes from New Orleans"/>
    <s v="I create canvas prints of images from in and around New Orleans"/>
    <n v="1000"/>
    <n v="93"/>
    <x v="1"/>
    <s v="US"/>
    <s v="USD"/>
    <n v="1445894400"/>
    <n v="1440961053"/>
    <b v="0"/>
    <n v="3"/>
    <b v="0"/>
    <s v="photography/places"/>
    <n v="9.2999999999999999E-2"/>
    <n v="31"/>
    <x v="8"/>
    <s v="places"/>
    <x v="1582"/>
    <d v="2015-10-26T16:20:00"/>
  </r>
  <r>
    <n v="1583"/>
    <s v="Follow in footsteps an awesome book adventure"/>
    <s v="I am a photographer who is inspired by the original Jules Verne story. I will make a thousands of photo and video materials for You."/>
    <n v="20000"/>
    <n v="15"/>
    <x v="1"/>
    <s v="GB"/>
    <s v="GBP"/>
    <n v="1411681391"/>
    <n v="1409089391"/>
    <b v="0"/>
    <n v="1"/>
    <b v="0"/>
    <s v="photography/places"/>
    <n v="7.5000000000000002E-4"/>
    <n v="15"/>
    <x v="8"/>
    <s v="places"/>
    <x v="1583"/>
    <d v="2014-09-25T16:43:11"/>
  </r>
  <r>
    <n v="1584"/>
    <s v="Lets see Kansas together!"/>
    <s v="25 Kansas State Parks in the next year. What a great adventure to take together. Join me. Together we can photo this beautiful state."/>
    <n v="1200"/>
    <n v="0"/>
    <x v="1"/>
    <s v="US"/>
    <s v="USD"/>
    <n v="1401464101"/>
    <n v="1400600101"/>
    <b v="0"/>
    <n v="0"/>
    <b v="0"/>
    <s v="photography/places"/>
    <n v="0"/>
    <s v=""/>
    <x v="8"/>
    <s v="places"/>
    <x v="1584"/>
    <d v="2014-05-30T10:35:01"/>
  </r>
  <r>
    <n v="1585"/>
    <s v="Live 4 The Rush: Palooza Pics"/>
    <s v="We've explored some of the most amazing places in New Zealand and can't think of a better way to share our experiences than a photo :)"/>
    <n v="2000"/>
    <n v="1580"/>
    <x v="1"/>
    <s v="CA"/>
    <s v="CAD"/>
    <n v="1482663600"/>
    <n v="1480800568"/>
    <b v="0"/>
    <n v="12"/>
    <b v="0"/>
    <s v="photography/places"/>
    <n v="0.79"/>
    <n v="131.66666666666666"/>
    <x v="8"/>
    <s v="places"/>
    <x v="1585"/>
    <d v="2016-12-25T06:00:00"/>
  </r>
  <r>
    <n v="1586"/>
    <s v="Missouri In Pictures"/>
    <s v="Show the world the beauty that is in all of our back yards!"/>
    <n v="1500"/>
    <n v="0"/>
    <x v="1"/>
    <s v="US"/>
    <s v="USD"/>
    <n v="1428197422"/>
    <n v="1425609022"/>
    <b v="0"/>
    <n v="0"/>
    <b v="0"/>
    <s v="photography/places"/>
    <n v="0"/>
    <s v=""/>
    <x v="8"/>
    <s v="places"/>
    <x v="1586"/>
    <d v="2015-04-04T20:30:22"/>
  </r>
  <r>
    <n v="1587"/>
    <s v="Aerial Photography :  Americas Most Impressive Structures"/>
    <s v="Aerial Photographs of Historical Structures and Landmarks across the US. Experience the Antique structures from the most Unique Angles!"/>
    <n v="7500"/>
    <n v="1"/>
    <x v="1"/>
    <s v="US"/>
    <s v="USD"/>
    <n v="1418510965"/>
    <n v="1415918965"/>
    <b v="0"/>
    <n v="1"/>
    <b v="0"/>
    <s v="photography/places"/>
    <n v="1.3333333333333334E-4"/>
    <n v="1"/>
    <x v="8"/>
    <s v="places"/>
    <x v="1587"/>
    <d v="2014-12-13T17:49:25"/>
  </r>
  <r>
    <n v="1588"/>
    <s v="The Right Side of Texas"/>
    <s v="Southeast Texas as seen through the lens of a cell phone camera"/>
    <n v="516"/>
    <n v="0"/>
    <x v="1"/>
    <s v="US"/>
    <s v="USD"/>
    <n v="1422735120"/>
    <n v="1420091999"/>
    <b v="0"/>
    <n v="0"/>
    <b v="0"/>
    <s v="photography/places"/>
    <n v="0"/>
    <s v=""/>
    <x v="8"/>
    <s v="places"/>
    <x v="1588"/>
    <d v="2015-01-31T15:12:00"/>
  </r>
  <r>
    <n v="1589"/>
    <s v="A Side Of The World In Canvas"/>
    <s v="I want to be able to have my own photography inside a canvas and have it be displayed everywhere."/>
    <n v="1200"/>
    <n v="0"/>
    <x v="1"/>
    <s v="US"/>
    <s v="USD"/>
    <n v="1444433886"/>
    <n v="1441841886"/>
    <b v="0"/>
    <n v="0"/>
    <b v="0"/>
    <s v="photography/places"/>
    <n v="0"/>
    <s v=""/>
    <x v="8"/>
    <s v="places"/>
    <x v="1589"/>
    <d v="2015-10-09T18:38:06"/>
  </r>
  <r>
    <n v="1590"/>
    <s v="An Italian Adventure"/>
    <s v="Discover Italy through photography."/>
    <n v="60000"/>
    <n v="1020"/>
    <x v="1"/>
    <s v="IT"/>
    <s v="EUR"/>
    <n v="1443040464"/>
    <n v="1440448464"/>
    <b v="0"/>
    <n v="2"/>
    <b v="0"/>
    <s v="photography/places"/>
    <n v="1.7000000000000001E-2"/>
    <n v="510"/>
    <x v="8"/>
    <s v="places"/>
    <x v="1590"/>
    <d v="2015-09-23T15:34:24"/>
  </r>
  <r>
    <n v="1591"/>
    <s v="Ireland from a Kite, a unique photographic book"/>
    <s v="Hi, my name is CiarÃ¡n May &amp; i'm a photographer from Co Fermanagh, Ireland. With your support  we can bring this wonderful book to life."/>
    <n v="14000"/>
    <n v="4092"/>
    <x v="1"/>
    <s v="GB"/>
    <s v="GBP"/>
    <n v="1459700741"/>
    <n v="1457112341"/>
    <b v="0"/>
    <n v="92"/>
    <b v="0"/>
    <s v="photography/places"/>
    <n v="0.29228571428571426"/>
    <n v="44.478260869565219"/>
    <x v="8"/>
    <s v="places"/>
    <x v="1591"/>
    <d v="2016-04-03T11:25:41"/>
  </r>
  <r>
    <n v="1592"/>
    <s v="The Views of Pittsburgh"/>
    <s v="A portfolio collage of beautiful pictures of authentic Pittsburgh locations and scenery."/>
    <n v="25"/>
    <n v="0"/>
    <x v="1"/>
    <s v="US"/>
    <s v="USD"/>
    <n v="1427503485"/>
    <n v="1423619085"/>
    <b v="0"/>
    <n v="0"/>
    <b v="0"/>
    <s v="photography/places"/>
    <n v="0"/>
    <s v=""/>
    <x v="8"/>
    <s v="places"/>
    <x v="1592"/>
    <d v="2015-03-27T19:44:45"/>
  </r>
  <r>
    <n v="1593"/>
    <s v="Picturing Italy"/>
    <s v="A trip to fulfill a dream of capturing the wonders and history of ancient Italy in person."/>
    <n v="22000"/>
    <n v="3"/>
    <x v="1"/>
    <s v="US"/>
    <s v="USD"/>
    <n v="1425154655"/>
    <n v="1422562655"/>
    <b v="0"/>
    <n v="3"/>
    <b v="0"/>
    <s v="photography/places"/>
    <n v="1.3636363636363637E-4"/>
    <n v="1"/>
    <x v="8"/>
    <s v="places"/>
    <x v="1593"/>
    <d v="2015-02-28T15:17:35"/>
  </r>
  <r>
    <n v="1594"/>
    <s v="Scenes and Things from New Orleans"/>
    <s v="I photograph my love of New Orleans, create canvases and share those memories with you."/>
    <n v="1000"/>
    <n v="205"/>
    <x v="1"/>
    <s v="US"/>
    <s v="USD"/>
    <n v="1463329260"/>
    <n v="1458147982"/>
    <b v="0"/>
    <n v="10"/>
    <b v="0"/>
    <s v="photography/places"/>
    <n v="0.20499999999999999"/>
    <n v="20.5"/>
    <x v="8"/>
    <s v="places"/>
    <x v="1594"/>
    <d v="2016-05-15T11:21:00"/>
  </r>
  <r>
    <n v="1595"/>
    <s v="Civil war battlefields and forts"/>
    <s v="To make a coffee table book,  displaying civil war battlefields and forts,  taken at the same time of year the battles were fought."/>
    <n v="100000"/>
    <n v="280"/>
    <x v="1"/>
    <s v="US"/>
    <s v="USD"/>
    <n v="1403122380"/>
    <n v="1400634728"/>
    <b v="0"/>
    <n v="7"/>
    <b v="0"/>
    <s v="photography/places"/>
    <n v="2.8E-3"/>
    <n v="40"/>
    <x v="8"/>
    <s v="places"/>
    <x v="1595"/>
    <d v="2014-06-18T15:13:00"/>
  </r>
  <r>
    <n v="1596"/>
    <s v="The Town We Live In"/>
    <s v="London is beautiful. I want to create a book of stunning images from in and around our great city"/>
    <n v="3250"/>
    <n v="75"/>
    <x v="1"/>
    <s v="GB"/>
    <s v="GBP"/>
    <n v="1418469569"/>
    <n v="1414577969"/>
    <b v="0"/>
    <n v="3"/>
    <b v="0"/>
    <s v="photography/places"/>
    <n v="2.3076923076923078E-2"/>
    <n v="25"/>
    <x v="8"/>
    <s v="places"/>
    <x v="1596"/>
    <d v="2014-12-13T06:19:29"/>
  </r>
  <r>
    <n v="1597"/>
    <s v="Vacation Days in Big Bear"/>
    <s v="We're starting up a new an improved way to do vacation rental management, but we need some funding to kick start it!"/>
    <n v="15000"/>
    <n v="0"/>
    <x v="1"/>
    <s v="US"/>
    <s v="USD"/>
    <n v="1474360197"/>
    <n v="1471768197"/>
    <b v="0"/>
    <n v="0"/>
    <b v="0"/>
    <s v="photography/places"/>
    <n v="0"/>
    <s v=""/>
    <x v="8"/>
    <s v="places"/>
    <x v="1597"/>
    <d v="2016-09-20T03:29:57"/>
  </r>
  <r>
    <n v="1598"/>
    <s v="Dream TRIP to Tornado Alley"/>
    <s v="I want to get our there and expand my photography skills and take a trip to Tornado alley to get more shots of storms and hopefully to"/>
    <n v="800"/>
    <n v="1"/>
    <x v="1"/>
    <s v="US"/>
    <s v="USD"/>
    <n v="1437926458"/>
    <n v="1432742458"/>
    <b v="0"/>
    <n v="1"/>
    <b v="0"/>
    <s v="photography/places"/>
    <n v="1.25E-3"/>
    <n v="1"/>
    <x v="8"/>
    <s v="places"/>
    <x v="1598"/>
    <d v="2015-07-26T11:00:58"/>
  </r>
  <r>
    <n v="1599"/>
    <s v="The Londoner: Prints &amp; Canvas"/>
    <s v="A London photographer trekking 5,895m up Africa's Mount Kilimanjaro to pursue and enrich a career."/>
    <n v="500"/>
    <n v="0"/>
    <x v="1"/>
    <s v="GB"/>
    <s v="GBP"/>
    <n v="1460116576"/>
    <n v="1457528176"/>
    <b v="0"/>
    <n v="0"/>
    <b v="0"/>
    <s v="photography/places"/>
    <n v="0"/>
    <s v=""/>
    <x v="8"/>
    <s v="places"/>
    <x v="1599"/>
    <d v="2016-04-08T06:56:16"/>
  </r>
  <r>
    <n v="1600"/>
    <s v="Organic in India"/>
    <s v="I plan to document volunteer work on an organic farm in rural India, and photograph the people and places I encounter during the trip."/>
    <n v="5000"/>
    <n v="367"/>
    <x v="1"/>
    <s v="US"/>
    <s v="USD"/>
    <n v="1405401060"/>
    <n v="1401585752"/>
    <b v="0"/>
    <n v="9"/>
    <b v="0"/>
    <s v="photography/places"/>
    <n v="7.3400000000000007E-2"/>
    <n v="40.777777777777779"/>
    <x v="8"/>
    <s v="places"/>
    <x v="1600"/>
    <d v="2014-07-15T00: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21: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8: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3: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4: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2: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20: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4: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0: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3: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17:11:50"/>
  </r>
  <r>
    <n v="1611"/>
    <s v="Skelton-Luns CD/7&quot;             No Big Deal."/>
    <s v="Skelton-Luns CD/7&quot; No Big Deal."/>
    <n v="800"/>
    <n v="1001"/>
    <x v="0"/>
    <s v="US"/>
    <s v="USD"/>
    <n v="1370390432"/>
    <n v="1368576032"/>
    <b v="0"/>
    <n v="27"/>
    <b v="1"/>
    <s v="music/rock"/>
    <n v="1.25125"/>
    <n v="37.074074074074076"/>
    <x v="4"/>
    <s v="rock"/>
    <x v="1611"/>
    <d v="2013-06-04T19: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5: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20: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2: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21: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7: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4: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0: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4T23: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3: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22: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2: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1: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3: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1: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6: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3:59:00"/>
  </r>
  <r>
    <n v="1628"/>
    <s v="&quot;Songs for Tsippora&quot; Byronâ€™s DEBUT EP"/>
    <s v="Original Jewish rock music on human relationships and identity"/>
    <n v="4000"/>
    <n v="4037"/>
    <x v="0"/>
    <s v="US"/>
    <s v="USD"/>
    <n v="1403026882"/>
    <n v="1400175682"/>
    <b v="0"/>
    <n v="88"/>
    <b v="1"/>
    <s v="music/rock"/>
    <n v="1.00925"/>
    <n v="45.875"/>
    <x v="4"/>
    <s v="rock"/>
    <x v="1628"/>
    <d v="2014-06-17T12: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5: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1: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15: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3: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0: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0: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15: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3: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8:39:00"/>
  </r>
  <r>
    <n v="1638"/>
    <s v="Avenues EP 2013"/>
    <s v="Avenues will be going in to the studio to record a new EP with Matt Allison!"/>
    <n v="1000"/>
    <n v="1050"/>
    <x v="0"/>
    <s v="US"/>
    <s v="USD"/>
    <n v="1362086700"/>
    <n v="1358180968"/>
    <b v="0"/>
    <n v="27"/>
    <b v="1"/>
    <s v="music/rock"/>
    <n v="1.05"/>
    <n v="38.888888888888886"/>
    <x v="4"/>
    <s v="rock"/>
    <x v="1638"/>
    <d v="2013-02-28T16: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0: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2T20:59:00"/>
  </r>
  <r>
    <n v="1641"/>
    <s v="Tanya Dartson- Run for Your Life music video"/>
    <s v="Music Video For Upbeat and Inspiring Song - Run For Your Life"/>
    <n v="2500"/>
    <n v="2535"/>
    <x v="0"/>
    <s v="US"/>
    <s v="USD"/>
    <n v="1418998744"/>
    <n v="1416406744"/>
    <b v="0"/>
    <n v="26"/>
    <b v="1"/>
    <s v="music/pop"/>
    <n v="1.014"/>
    <n v="97.5"/>
    <x v="4"/>
    <s v="pop"/>
    <x v="1641"/>
    <d v="2014-12-19T09: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3T19: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4: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2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9: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3: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4: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0: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1: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05: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1: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7: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15: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16: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3: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7: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3: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09: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07: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6: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16: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0: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9: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5T22: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22: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0: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1: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3: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6: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4T23: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8: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0: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16: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1: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7: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22: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0: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5: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20:39:05"/>
  </r>
  <r>
    <n v="1680"/>
    <s v="Kick Out a Record"/>
    <s v="Working Musician dilemma #164: how the taxman put Kick the Record 2.0 on hold"/>
    <n v="1000"/>
    <n v="1175"/>
    <x v="0"/>
    <s v="US"/>
    <s v="USD"/>
    <n v="1405188667"/>
    <n v="1402596667"/>
    <b v="0"/>
    <n v="25"/>
    <b v="1"/>
    <s v="music/pop"/>
    <n v="1.175"/>
    <n v="47"/>
    <x v="4"/>
    <s v="pop"/>
    <x v="1680"/>
    <d v="2014-07-12T13: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21:00:00"/>
  </r>
  <r>
    <n v="1682"/>
    <s v="Looking Up &amp; Holding On CD Project - Christian songwriter"/>
    <s v="Christian singer-wongerwriter searching for funding to record CD of original Christian music."/>
    <n v="6000"/>
    <n v="0"/>
    <x v="3"/>
    <s v="US"/>
    <s v="USD"/>
    <n v="1492142860"/>
    <n v="1486962460"/>
    <b v="0"/>
    <n v="0"/>
    <b v="0"/>
    <s v="music/faith"/>
    <n v="0"/>
    <s v=""/>
    <x v="4"/>
    <s v="faith"/>
    <x v="1682"/>
    <d v="2017-04-13T23: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3: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3: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0: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4: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15: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06:49:54"/>
  </r>
  <r>
    <n v="1689"/>
    <s v="Fly Away"/>
    <s v="Praising the Living God in the second half of life."/>
    <n v="2400"/>
    <n v="2400"/>
    <x v="3"/>
    <s v="US"/>
    <s v="USD"/>
    <n v="1489700230"/>
    <n v="1487111830"/>
    <b v="0"/>
    <n v="14"/>
    <b v="0"/>
    <s v="music/faith"/>
    <n v="1"/>
    <n v="171.42857142857142"/>
    <x v="4"/>
    <s v="faith"/>
    <x v="1689"/>
    <d v="2017-03-16T16: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4: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2T20: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18: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15: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6T23: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09T20: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s v=""/>
    <x v="4"/>
    <s v="faith"/>
    <x v="1696"/>
    <d v="2017-03-31T19: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18: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s v=""/>
    <x v="4"/>
    <s v="faith"/>
    <x v="1698"/>
    <d v="2017-03-25T22: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15: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3-31T23:00:00"/>
  </r>
  <r>
    <n v="1701"/>
    <s v="&quot;Holy Realm Music Group&quot; Anointed Purpose, Heavenly Good"/>
    <s v="The passion I have for music is intense, super natural and uniquely divine.The encompassing vibe of a great song dressed in great beat"/>
    <n v="5050"/>
    <n v="10"/>
    <x v="1"/>
    <s v="US"/>
    <s v="USD"/>
    <n v="1421337405"/>
    <n v="1418745405"/>
    <b v="0"/>
    <n v="2"/>
    <b v="0"/>
    <s v="music/faith"/>
    <n v="1.9801980198019802E-3"/>
    <n v="5"/>
    <x v="4"/>
    <s v="faith"/>
    <x v="1701"/>
    <d v="2015-01-15T10:56:45"/>
  </r>
  <r>
    <n v="1702"/>
    <s v="lyndale lewis and new vision prosper cd release"/>
    <s v="I can do all things through christ jesus"/>
    <n v="16500"/>
    <n v="1"/>
    <x v="1"/>
    <s v="US"/>
    <s v="USD"/>
    <n v="1427745150"/>
    <n v="1425156750"/>
    <b v="0"/>
    <n v="1"/>
    <b v="0"/>
    <s v="music/faith"/>
    <n v="6.0606060606060605E-5"/>
    <n v="1"/>
    <x v="4"/>
    <s v="faith"/>
    <x v="1702"/>
    <d v="2015-03-30T14:52:30"/>
  </r>
  <r>
    <n v="1703"/>
    <s v="Joy Full Noise!"/>
    <s v="I would love for you to be a part of helping me raise money for music and video production to launch my first Worship album!"/>
    <n v="5000"/>
    <n v="51"/>
    <x v="1"/>
    <s v="US"/>
    <s v="USD"/>
    <n v="1441003537"/>
    <n v="1435819537"/>
    <b v="0"/>
    <n v="2"/>
    <b v="0"/>
    <s v="music/faith"/>
    <n v="1.0200000000000001E-2"/>
    <n v="25.5"/>
    <x v="4"/>
    <s v="faith"/>
    <x v="1703"/>
    <d v="2015-08-31T01:45:37"/>
  </r>
  <r>
    <n v="1704"/>
    <s v="Jericho Down Worship Album"/>
    <s v="We want to record an album of popular praise &amp; worship songs with our own influence and style."/>
    <n v="2000"/>
    <n v="1302"/>
    <x v="1"/>
    <s v="US"/>
    <s v="USD"/>
    <n v="1424056873"/>
    <n v="1421464873"/>
    <b v="0"/>
    <n v="11"/>
    <b v="0"/>
    <s v="music/faith"/>
    <n v="0.65100000000000002"/>
    <n v="118.36363636363636"/>
    <x v="4"/>
    <s v="faith"/>
    <x v="1704"/>
    <d v="2015-02-15T22:21:13"/>
  </r>
  <r>
    <n v="1705"/>
    <s v="Piano Prayer Album - Russ James"/>
    <s v="An instrumental album that ranges from hymns to contemporary music. All the music is recorded by myself."/>
    <n v="2000"/>
    <n v="0"/>
    <x v="1"/>
    <s v="US"/>
    <s v="USD"/>
    <n v="1441814400"/>
    <n v="1440807846"/>
    <b v="0"/>
    <n v="0"/>
    <b v="0"/>
    <s v="music/faith"/>
    <n v="0"/>
    <s v=""/>
    <x v="4"/>
    <s v="faith"/>
    <x v="1705"/>
    <d v="2015-09-09T11:00:00"/>
  </r>
  <r>
    <n v="1706"/>
    <s v="Gemeinde in Bremen"/>
    <s v="Unsere &quot;Aufgabe&quot; ist es, fÃ¼r Christen da zu sein die keiner Gemeinde angehÃ¶ren. Zudem spielt Lobpreis eine Zentrale Rolle."/>
    <n v="5500"/>
    <n v="0"/>
    <x v="1"/>
    <s v="DE"/>
    <s v="EUR"/>
    <n v="1440314472"/>
    <n v="1435130472"/>
    <b v="0"/>
    <n v="0"/>
    <b v="0"/>
    <s v="music/faith"/>
    <n v="0"/>
    <s v=""/>
    <x v="4"/>
    <s v="faith"/>
    <x v="1706"/>
    <d v="2015-08-23T02:21:12"/>
  </r>
  <r>
    <n v="1707"/>
    <s v="Hurricanes and Coastal Storms- Chapel Studio Project"/>
    <s v="We exist to proclaim the love of Christ through music! Partner with our ministry and help us spread God's love with a new studio album!"/>
    <n v="5000"/>
    <n v="487"/>
    <x v="1"/>
    <s v="US"/>
    <s v="USD"/>
    <n v="1459181895"/>
    <n v="1456593495"/>
    <b v="0"/>
    <n v="9"/>
    <b v="0"/>
    <s v="music/faith"/>
    <n v="9.74E-2"/>
    <n v="54.111111111111114"/>
    <x v="4"/>
    <s v="faith"/>
    <x v="1707"/>
    <d v="2016-03-28T11:18:15"/>
  </r>
  <r>
    <n v="1708"/>
    <s v="Praise: It's what we do"/>
    <s v="A debut album for the New Gate Church's praise team; making a cd filled with original songs from a team of misfits with 1 goal in mind"/>
    <n v="7000"/>
    <n v="0"/>
    <x v="1"/>
    <s v="US"/>
    <s v="USD"/>
    <n v="1462135706"/>
    <n v="1458679706"/>
    <b v="0"/>
    <n v="0"/>
    <b v="0"/>
    <s v="music/faith"/>
    <n v="0"/>
    <s v=""/>
    <x v="4"/>
    <s v="faith"/>
    <x v="1708"/>
    <d v="2016-05-01T15:48:26"/>
  </r>
  <r>
    <n v="1709"/>
    <s v="Psalms"/>
    <s v="A project to set psalms to music. The psalms are taken from the English Standard Version (ESV) of the Bible."/>
    <n v="1750"/>
    <n v="85"/>
    <x v="1"/>
    <s v="US"/>
    <s v="USD"/>
    <n v="1409513940"/>
    <n v="1405949514"/>
    <b v="0"/>
    <n v="4"/>
    <b v="0"/>
    <s v="music/faith"/>
    <n v="4.8571428571428571E-2"/>
    <n v="21.25"/>
    <x v="4"/>
    <s v="faith"/>
    <x v="1709"/>
    <d v="2014-08-31T14:39:00"/>
  </r>
  <r>
    <n v="1710"/>
    <s v="Producing a live album of our upcoming Europe tour"/>
    <s v="We want to create a gospel live album which has never been produced before."/>
    <n v="5000"/>
    <n v="34"/>
    <x v="1"/>
    <s v="DE"/>
    <s v="EUR"/>
    <n v="1453122000"/>
    <n v="1449151888"/>
    <b v="0"/>
    <n v="1"/>
    <b v="0"/>
    <s v="music/faith"/>
    <n v="6.7999999999999996E-3"/>
    <n v="34"/>
    <x v="4"/>
    <s v="faith"/>
    <x v="1710"/>
    <d v="2016-01-18T08:00:00"/>
  </r>
  <r>
    <n v="1711"/>
    <s v="Redemption - Debut Multi-cultural Worship Album"/>
    <s v="&quot;Redemption&quot; is a multi-cultural worship album aimed at giving you an 'around-the-world' experience of Jesus-focused worship."/>
    <n v="10000"/>
    <n v="1050"/>
    <x v="1"/>
    <s v="US"/>
    <s v="USD"/>
    <n v="1409585434"/>
    <n v="1406907034"/>
    <b v="0"/>
    <n v="2"/>
    <b v="0"/>
    <s v="music/faith"/>
    <n v="0.105"/>
    <n v="525"/>
    <x v="4"/>
    <s v="faith"/>
    <x v="1711"/>
    <d v="2014-09-01T10:30:34"/>
  </r>
  <r>
    <n v="1712"/>
    <s v="Midwest Cowboy Ministries"/>
    <s v="Recording/equipment for MCM - a team of musicians who will help your local musicians to hold your own Cowboy Church with Gospel Music"/>
    <n v="5000"/>
    <n v="0"/>
    <x v="1"/>
    <s v="US"/>
    <s v="USD"/>
    <n v="1435701353"/>
    <n v="1430517353"/>
    <b v="0"/>
    <n v="0"/>
    <b v="0"/>
    <s v="music/faith"/>
    <n v="0"/>
    <s v=""/>
    <x v="4"/>
    <s v="faith"/>
    <x v="1712"/>
    <d v="2015-06-30T16:55:53"/>
  </r>
  <r>
    <n v="1713"/>
    <s v="&quot;UNCOVERED ME&quot;"/>
    <s v="This music project is a compilation to my up-coming book UNCOVERED ME, I need your support to help me go to New York and complete it."/>
    <n v="3000"/>
    <n v="50"/>
    <x v="1"/>
    <s v="US"/>
    <s v="USD"/>
    <n v="1412536412"/>
    <n v="1409944412"/>
    <b v="0"/>
    <n v="1"/>
    <b v="0"/>
    <s v="music/faith"/>
    <n v="1.6666666666666666E-2"/>
    <n v="50"/>
    <x v="4"/>
    <s v="faith"/>
    <x v="1713"/>
    <d v="2014-10-05T14:13:32"/>
  </r>
  <r>
    <n v="1714"/>
    <s v="Positive music. Zachary Freedoms NEW album, campaign."/>
    <s v="Change the world. Music should be more fun, positive, and compassionate. What goes into your ears is important- same for your kids."/>
    <n v="25000"/>
    <n v="1967"/>
    <x v="1"/>
    <s v="US"/>
    <s v="USD"/>
    <n v="1430517761"/>
    <n v="1427925761"/>
    <b v="0"/>
    <n v="17"/>
    <b v="0"/>
    <s v="music/faith"/>
    <n v="7.868E-2"/>
    <n v="115.70588235294117"/>
    <x v="4"/>
    <s v="faith"/>
    <x v="1714"/>
    <d v="2015-05-01T17:02:41"/>
  </r>
  <r>
    <n v="1715"/>
    <s v="The Heart of a P.K."/>
    <s v="Kimberly Stokes the daughter of Elder Baby Stokes Jr, of Bibleway C.O.G.I.C, is currently working on a EP. She is sharing her heart"/>
    <n v="5000"/>
    <n v="11"/>
    <x v="1"/>
    <s v="US"/>
    <s v="USD"/>
    <n v="1427772120"/>
    <n v="1425186785"/>
    <b v="0"/>
    <n v="2"/>
    <b v="0"/>
    <s v="music/faith"/>
    <n v="2.2000000000000001E-3"/>
    <n v="5.5"/>
    <x v="4"/>
    <s v="faith"/>
    <x v="1715"/>
    <d v="2015-03-30T22:22:00"/>
  </r>
  <r>
    <n v="1716"/>
    <s v="ALIVE! Gospel Chorus debuts Feb 11th, 2017: &quot;Love is ALIVE!&quot;"/>
    <s v="New Twin Cities based Gospel Chorus and music ministry. Join us as we grow and support this exciting mission with our launch Feb 11th!!"/>
    <n v="2000"/>
    <n v="150"/>
    <x v="1"/>
    <s v="US"/>
    <s v="USD"/>
    <n v="1481295099"/>
    <n v="1477835499"/>
    <b v="0"/>
    <n v="3"/>
    <b v="0"/>
    <s v="music/faith"/>
    <n v="7.4999999999999997E-2"/>
    <n v="50"/>
    <x v="4"/>
    <s v="faith"/>
    <x v="1716"/>
    <d v="2016-12-09T09:51:39"/>
  </r>
  <r>
    <n v="1717"/>
    <s v="Shift Records A New EP!"/>
    <s v="Our first record created to reach, inspire, and ultimately express the love of Jesus to our generation."/>
    <n v="3265"/>
    <n v="1395"/>
    <x v="1"/>
    <s v="US"/>
    <s v="USD"/>
    <n v="1461211200"/>
    <n v="1459467238"/>
    <b v="0"/>
    <n v="41"/>
    <b v="0"/>
    <s v="music/faith"/>
    <n v="0.42725880551301687"/>
    <n v="34.024390243902438"/>
    <x v="4"/>
    <s v="faith"/>
    <x v="1717"/>
    <d v="2016-04-20T23:00:00"/>
  </r>
  <r>
    <n v="1718"/>
    <s v="The Prodigal Son"/>
    <s v="A melody for the galaxy."/>
    <n v="35000"/>
    <n v="75"/>
    <x v="1"/>
    <s v="US"/>
    <s v="USD"/>
    <n v="1463201940"/>
    <n v="1459435149"/>
    <b v="0"/>
    <n v="2"/>
    <b v="0"/>
    <s v="music/faith"/>
    <n v="2.142857142857143E-3"/>
    <n v="37.5"/>
    <x v="4"/>
    <s v="faith"/>
    <x v="1718"/>
    <d v="2016-05-13T23:59:00"/>
  </r>
  <r>
    <n v="1719"/>
    <s v="Messiah's Call &quot;He'll Do It Today&quot; 2014"/>
    <s v="Building the foundation for a great work! Join us on our journey to bring a fresh approach to ministry through song and testimony!"/>
    <n v="4000"/>
    <n v="35"/>
    <x v="1"/>
    <s v="US"/>
    <s v="USD"/>
    <n v="1410958191"/>
    <n v="1408366191"/>
    <b v="0"/>
    <n v="3"/>
    <b v="0"/>
    <s v="music/faith"/>
    <n v="8.7500000000000008E-3"/>
    <n v="11.666666666666666"/>
    <x v="4"/>
    <s v="faith"/>
    <x v="1719"/>
    <d v="2014-09-17T07:49:51"/>
  </r>
  <r>
    <n v="1720"/>
    <s v="Justin &amp; Elly Heckel DEBUT ALBUM!"/>
    <s v="Justin and Elly Heckel just finished recording their Debut Album and need your help to release it to the rest of the World!"/>
    <n v="4000"/>
    <n v="225"/>
    <x v="1"/>
    <s v="US"/>
    <s v="USD"/>
    <n v="1415562471"/>
    <n v="1412966871"/>
    <b v="0"/>
    <n v="8"/>
    <b v="0"/>
    <s v="music/faith"/>
    <n v="5.6250000000000001E-2"/>
    <n v="28.125"/>
    <x v="4"/>
    <s v="faith"/>
    <x v="1720"/>
    <d v="2014-11-09T14:47:51"/>
  </r>
  <r>
    <n v="1721"/>
    <s v="&quot;HEAVEN'S CALLING&quot;"/>
    <s v="Heavens calling is an album for people all over the world in need of a healing for the soul, positive mindset and total prosperity"/>
    <n v="5000"/>
    <n v="0"/>
    <x v="1"/>
    <s v="US"/>
    <s v="USD"/>
    <n v="1449831863"/>
    <n v="1447239863"/>
    <b v="0"/>
    <n v="0"/>
    <b v="0"/>
    <s v="music/faith"/>
    <n v="0"/>
    <s v=""/>
    <x v="4"/>
    <s v="faith"/>
    <x v="1721"/>
    <d v="2015-12-11T06:04:23"/>
  </r>
  <r>
    <n v="1722"/>
    <s v="Preserving the DC Gospel Stars"/>
    <s v="I am raising money to leave a legacy for the DC Gospel Stars and preserve this art form for music lovers of this style."/>
    <n v="2880"/>
    <n v="1"/>
    <x v="1"/>
    <s v="US"/>
    <s v="USD"/>
    <n v="1459642200"/>
    <n v="1456441429"/>
    <b v="0"/>
    <n v="1"/>
    <b v="0"/>
    <s v="music/faith"/>
    <n v="3.4722222222222224E-4"/>
    <n v="1"/>
    <x v="4"/>
    <s v="faith"/>
    <x v="1722"/>
    <d v="2016-04-02T19:10:00"/>
  </r>
  <r>
    <n v="1723"/>
    <s v="Straighter Road Album Fundraiser"/>
    <s v="We are a vocal group from the Northwest looking to create a gospel, jazz, a cappella ablum and would love the support of music lovers."/>
    <n v="10000"/>
    <n v="650"/>
    <x v="1"/>
    <s v="US"/>
    <s v="USD"/>
    <n v="1435730400"/>
    <n v="1430855315"/>
    <b v="0"/>
    <n v="3"/>
    <b v="0"/>
    <s v="music/faith"/>
    <n v="6.5000000000000002E-2"/>
    <n v="216.66666666666666"/>
    <x v="4"/>
    <s v="faith"/>
    <x v="1723"/>
    <d v="2015-07-01T01:00:00"/>
  </r>
  <r>
    <n v="1724"/>
    <s v="Die Another Day 1st CD (Christian Rock)"/>
    <s v="We are just some guys who Love the Lord and want to share our personal experiences of what GOD has done for us through our music."/>
    <n v="6000"/>
    <n v="35"/>
    <x v="1"/>
    <s v="US"/>
    <s v="USD"/>
    <n v="1414707762"/>
    <n v="1412115762"/>
    <b v="0"/>
    <n v="4"/>
    <b v="0"/>
    <s v="music/faith"/>
    <n v="5.8333333333333336E-3"/>
    <n v="8.75"/>
    <x v="4"/>
    <s v="faith"/>
    <x v="1724"/>
    <d v="2014-10-30T17:22:42"/>
  </r>
  <r>
    <n v="1725"/>
    <s v="Unveiled Debut Album"/>
    <s v="Christian band signed to VECA Records to release their debut album in Spring 2015.  This ministry is relying on faith-based donations."/>
    <n v="5500"/>
    <n v="560"/>
    <x v="1"/>
    <s v="US"/>
    <s v="USD"/>
    <n v="1408922049"/>
    <n v="1406330049"/>
    <b v="0"/>
    <n v="9"/>
    <b v="0"/>
    <s v="music/faith"/>
    <n v="0.10181818181818182"/>
    <n v="62.222222222222221"/>
    <x v="4"/>
    <s v="faith"/>
    <x v="1725"/>
    <d v="2014-08-24T18:14:09"/>
  </r>
  <r>
    <n v="1726"/>
    <s v="&quot;Every Day&quot; CD by Amanda Joy Hall"/>
    <s v="Amanda Joy Hall's sophomore album, &quot;Every Day&quot;. Release expected July 2014"/>
    <n v="6500"/>
    <n v="2196"/>
    <x v="1"/>
    <s v="US"/>
    <s v="USD"/>
    <n v="1403906664"/>
    <n v="1401401064"/>
    <b v="0"/>
    <n v="16"/>
    <b v="0"/>
    <s v="music/faith"/>
    <n v="0.33784615384615385"/>
    <n v="137.25"/>
    <x v="4"/>
    <s v="faith"/>
    <x v="1726"/>
    <d v="2014-06-27T17:04:24"/>
  </r>
  <r>
    <n v="1727"/>
    <s v="New album - Prophetic guitar soundscapes, Volume 2"/>
    <s v="Please help fund my second Prophetic Guitar album. Be a part of a pioneering and groundbreaking sound released from Heaven."/>
    <n v="3000"/>
    <n v="1"/>
    <x v="1"/>
    <s v="GB"/>
    <s v="GBP"/>
    <n v="1428231600"/>
    <n v="1423520177"/>
    <b v="0"/>
    <n v="1"/>
    <b v="0"/>
    <s v="music/faith"/>
    <n v="3.3333333333333332E-4"/>
    <n v="1"/>
    <x v="4"/>
    <s v="faith"/>
    <x v="1727"/>
    <d v="2015-04-05T06:00:00"/>
  </r>
  <r>
    <n v="1728"/>
    <s v="With His Presence"/>
    <s v="Be in God's presence through instrumental covers of hymns. Help me build a home studio to freely distribute this album."/>
    <n v="1250"/>
    <n v="855"/>
    <x v="1"/>
    <s v="US"/>
    <s v="USD"/>
    <n v="1445439674"/>
    <n v="1442847674"/>
    <b v="0"/>
    <n v="7"/>
    <b v="0"/>
    <s v="music/faith"/>
    <n v="0.68400000000000005"/>
    <n v="122.14285714285714"/>
    <x v="4"/>
    <s v="faith"/>
    <x v="1728"/>
    <d v="2015-10-21T10:01:14"/>
  </r>
  <r>
    <n v="1729"/>
    <s v="Message from Beyond - A Gospel Music Project"/>
    <s v="A few years back, I was inspired to write some songs, turned out the messages are real but a little scary, I need help to produce."/>
    <n v="10000"/>
    <n v="0"/>
    <x v="1"/>
    <s v="US"/>
    <s v="USD"/>
    <n v="1465521306"/>
    <n v="1460337306"/>
    <b v="0"/>
    <n v="0"/>
    <b v="0"/>
    <s v="music/faith"/>
    <n v="0"/>
    <s v=""/>
    <x v="4"/>
    <s v="faith"/>
    <x v="1729"/>
    <d v="2016-06-09T20:15:06"/>
  </r>
  <r>
    <n v="1730"/>
    <s v="Triumph Over Trials/ Hope Through the Hurt"/>
    <s v="Hello, I am raising money to fund my first solo Album.  This project is my testimony that God is truly our shelter in the storm."/>
    <n v="3000"/>
    <n v="0"/>
    <x v="1"/>
    <s v="US"/>
    <s v="USD"/>
    <n v="1445738783"/>
    <n v="1443146783"/>
    <b v="0"/>
    <n v="0"/>
    <b v="0"/>
    <s v="music/faith"/>
    <n v="0"/>
    <s v=""/>
    <x v="4"/>
    <s v="faith"/>
    <x v="1730"/>
    <d v="2015-10-24T21:06:23"/>
  </r>
  <r>
    <n v="1731"/>
    <s v="Sam Cox Band First Christian Tour"/>
    <s v="We are a Christin Worship band looking to midwest tour. God Bless!"/>
    <n v="1000"/>
    <n v="0"/>
    <x v="1"/>
    <s v="US"/>
    <s v="USD"/>
    <n v="1434034800"/>
    <n v="1432849552"/>
    <b v="0"/>
    <n v="0"/>
    <b v="0"/>
    <s v="music/faith"/>
    <n v="0"/>
    <s v=""/>
    <x v="4"/>
    <s v="faith"/>
    <x v="1731"/>
    <d v="2015-06-11T10:00:00"/>
  </r>
  <r>
    <n v="1732"/>
    <s v="Christian Lifestyle Multicultural Expo"/>
    <s v="This event will be free to the public with approximately 20 Christian vocalist and choirs from several genres. Rock,Blue Grass,Hip Hop."/>
    <n v="4000"/>
    <n v="0"/>
    <x v="1"/>
    <s v="US"/>
    <s v="USD"/>
    <n v="1452920400"/>
    <n v="1447777481"/>
    <b v="0"/>
    <n v="0"/>
    <b v="0"/>
    <s v="music/faith"/>
    <n v="0"/>
    <s v=""/>
    <x v="4"/>
    <s v="faith"/>
    <x v="1732"/>
    <d v="2016-01-16T00:00:00"/>
  </r>
  <r>
    <n v="1733"/>
    <s v="What Faith Is EP/Album"/>
    <s v="I am trying to share the music I am blessed to have written. https://www.johncox4.com or https://reverbnation.com/johncox4"/>
    <n v="10000"/>
    <n v="0"/>
    <x v="1"/>
    <s v="US"/>
    <s v="USD"/>
    <n v="1473802200"/>
    <n v="1472746374"/>
    <b v="0"/>
    <n v="0"/>
    <b v="0"/>
    <s v="music/faith"/>
    <n v="0"/>
    <s v=""/>
    <x v="4"/>
    <s v="faith"/>
    <x v="1733"/>
    <d v="2016-09-13T16:30:00"/>
  </r>
  <r>
    <n v="1734"/>
    <s v="Street Prophet Los CD and new book"/>
    <s v="This is a double venture project. I have finished a new manuscript and currently working on creating a Christian rap CD."/>
    <n v="4500"/>
    <n v="1"/>
    <x v="1"/>
    <s v="US"/>
    <s v="USD"/>
    <n v="1431046356"/>
    <n v="1428454356"/>
    <b v="0"/>
    <n v="1"/>
    <b v="0"/>
    <s v="music/faith"/>
    <n v="2.2222222222222223E-4"/>
    <n v="1"/>
    <x v="4"/>
    <s v="faith"/>
    <x v="1734"/>
    <d v="2015-05-07T19:52:36"/>
  </r>
  <r>
    <n v="1735"/>
    <s v="Leo's RainSong Artist program"/>
    <s v="RainSong is letting my buy a discounted guitar. I will use this to offer my talents to the ministry programs I'm a part of."/>
    <n v="1000"/>
    <n v="110"/>
    <x v="1"/>
    <s v="US"/>
    <s v="USD"/>
    <n v="1470598345"/>
    <n v="1468006345"/>
    <b v="0"/>
    <n v="2"/>
    <b v="0"/>
    <s v="music/faith"/>
    <n v="0.11"/>
    <n v="55"/>
    <x v="4"/>
    <s v="faith"/>
    <x v="1735"/>
    <d v="2016-08-07T14:32:25"/>
  </r>
  <r>
    <n v="1736"/>
    <s v="In His Presence"/>
    <s v="A unique meditative album reflecting on the life of Christ, inviting Him into your presence"/>
    <n v="3000"/>
    <n v="22"/>
    <x v="1"/>
    <s v="US"/>
    <s v="USD"/>
    <n v="1447018833"/>
    <n v="1444423233"/>
    <b v="0"/>
    <n v="1"/>
    <b v="0"/>
    <s v="music/faith"/>
    <n v="7.3333333333333332E-3"/>
    <n v="22"/>
    <x v="4"/>
    <s v="faith"/>
    <x v="1736"/>
    <d v="2015-11-08T16:40:33"/>
  </r>
  <r>
    <n v="1737"/>
    <s v="Healing"/>
    <s v="An instrumental project in which all songs are incorporated around the healing power of our God. Used for times of prayer &amp; devotion"/>
    <n v="4000"/>
    <n v="850"/>
    <x v="1"/>
    <s v="US"/>
    <s v="USD"/>
    <n v="1437432392"/>
    <n v="1434840392"/>
    <b v="0"/>
    <n v="15"/>
    <b v="0"/>
    <s v="music/faith"/>
    <n v="0.21249999999999999"/>
    <n v="56.666666666666664"/>
    <x v="4"/>
    <s v="faith"/>
    <x v="1737"/>
    <d v="2015-07-20T17:46:32"/>
  </r>
  <r>
    <n v="1738"/>
    <s v="The Flashing Lights"/>
    <s v="Music that inspires and gives hope for overcoming and change. And it is good music."/>
    <n v="5000"/>
    <n v="20"/>
    <x v="1"/>
    <s v="US"/>
    <s v="USD"/>
    <n v="1412283542"/>
    <n v="1409691542"/>
    <b v="0"/>
    <n v="1"/>
    <b v="0"/>
    <s v="music/faith"/>
    <n v="4.0000000000000001E-3"/>
    <n v="20"/>
    <x v="4"/>
    <s v="faith"/>
    <x v="1738"/>
    <d v="2014-10-02T15:59:02"/>
  </r>
  <r>
    <n v="1739"/>
    <s v="SWEET LOVE - a Lovely Christian WEDDING SONG Happy Marriage"/>
    <s v="HELP US RECORD -- SWEET LOVE -- Listen to this sped up ROUGH version and be sure and check out the unique REWARDS ---"/>
    <n v="1000"/>
    <n v="1"/>
    <x v="1"/>
    <s v="US"/>
    <s v="USD"/>
    <n v="1462391932"/>
    <n v="1457297932"/>
    <b v="0"/>
    <n v="1"/>
    <b v="0"/>
    <s v="music/faith"/>
    <n v="1E-3"/>
    <n v="1"/>
    <x v="4"/>
    <s v="faith"/>
    <x v="1739"/>
    <d v="2016-05-04T14:58:52"/>
  </r>
  <r>
    <n v="1740"/>
    <s v="Recording Studio Time"/>
    <s v="I recently recorded a new single. With your help I can return to the studio. Would you like to be part of my next worship project?"/>
    <n v="3000"/>
    <n v="0"/>
    <x v="1"/>
    <s v="US"/>
    <s v="USD"/>
    <n v="1437075422"/>
    <n v="1434483422"/>
    <b v="0"/>
    <n v="0"/>
    <b v="0"/>
    <s v="music/faith"/>
    <n v="0"/>
    <s v=""/>
    <x v="4"/>
    <s v="faith"/>
    <x v="1740"/>
    <d v="2015-07-16T14: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0: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6: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22: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08: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21: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3T21: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0: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17: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4: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5: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2: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1: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1: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15: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3: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3: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4: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7:56:32"/>
  </r>
  <r>
    <n v="1759"/>
    <s v="Death Valley"/>
    <s v="Death Valley will be the first photo book of Andi State"/>
    <n v="5000"/>
    <n v="5330"/>
    <x v="0"/>
    <s v="US"/>
    <s v="USD"/>
    <n v="1427309629"/>
    <n v="1425585229"/>
    <b v="0"/>
    <n v="49"/>
    <b v="1"/>
    <s v="photography/photobooks"/>
    <n v="1.0660000000000001"/>
    <n v="108.77551020408163"/>
    <x v="8"/>
    <s v="photobooks"/>
    <x v="1759"/>
    <d v="2015-03-25T13: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1: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8:37:40"/>
  </r>
  <r>
    <n v="1762"/>
    <s v="&quot;The Naked Pixel&quot; Ali Pakele"/>
    <s v="Project rewards $25 gets you 190+ digital images"/>
    <n v="100"/>
    <n v="885"/>
    <x v="0"/>
    <s v="US"/>
    <s v="USD"/>
    <n v="1457739245"/>
    <n v="1455147245"/>
    <b v="0"/>
    <n v="25"/>
    <b v="1"/>
    <s v="photography/photobooks"/>
    <n v="8.85"/>
    <n v="35.4"/>
    <x v="8"/>
    <s v="photobooks"/>
    <x v="1762"/>
    <d v="2016-03-11T18: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5:50:40"/>
  </r>
  <r>
    <n v="1764"/>
    <s v="Blood, Sweat &amp; Tears - Photobook"/>
    <s v="Individual sportspeople are masters of their own destiny. This book is a gritty behind the scenes look at boxers striving for success"/>
    <n v="11000"/>
    <n v="2156"/>
    <x v="1"/>
    <s v="GB"/>
    <s v="GBP"/>
    <n v="1407065979"/>
    <n v="1404560379"/>
    <b v="1"/>
    <n v="39"/>
    <b v="0"/>
    <s v="photography/photobooks"/>
    <n v="0.19600000000000001"/>
    <n v="55.282051282051285"/>
    <x v="8"/>
    <s v="photobooks"/>
    <x v="1764"/>
    <d v="2014-08-03T06:39:39"/>
  </r>
  <r>
    <n v="1765"/>
    <s v="Oklahoma, The Way I See It; The Book"/>
    <s v="Everyday I meet new people and everyday I learn a new story. These are the most popular of those stories from the first year of OTWISI."/>
    <n v="12500"/>
    <n v="7433.48"/>
    <x v="1"/>
    <s v="US"/>
    <s v="USD"/>
    <n v="1407972712"/>
    <n v="1405380712"/>
    <b v="1"/>
    <n v="103"/>
    <b v="0"/>
    <s v="photography/photobooks"/>
    <n v="0.59467839999999994"/>
    <n v="72.16970873786407"/>
    <x v="8"/>
    <s v="photobooks"/>
    <x v="1765"/>
    <d v="2014-08-13T18:31:52"/>
  </r>
  <r>
    <n v="1766"/>
    <s v="Photographic book on Melbourne's music scene"/>
    <s v="I want to create a beautiful book which documents the Melbourne music scene."/>
    <n v="1500"/>
    <n v="0"/>
    <x v="1"/>
    <s v="AU"/>
    <s v="AUD"/>
    <n v="1408999088"/>
    <n v="1407184688"/>
    <b v="1"/>
    <n v="0"/>
    <b v="0"/>
    <s v="photography/photobooks"/>
    <n v="0"/>
    <s v=""/>
    <x v="8"/>
    <s v="photobooks"/>
    <x v="1766"/>
    <d v="2014-08-25T15:38:08"/>
  </r>
  <r>
    <n v="1767"/>
    <s v="OR-GÃ“L-HO -A search for meaning during the World Cup"/>
    <s v="A photographic search for the true meaning of pride for ones country during the World Cup"/>
    <n v="5000"/>
    <n v="2286"/>
    <x v="1"/>
    <s v="US"/>
    <s v="USD"/>
    <n v="1407080884"/>
    <n v="1404488884"/>
    <b v="1"/>
    <n v="39"/>
    <b v="0"/>
    <s v="photography/photobooks"/>
    <n v="0.4572"/>
    <n v="58.615384615384613"/>
    <x v="8"/>
    <s v="photobooks"/>
    <x v="1767"/>
    <d v="2014-08-03T10:48:04"/>
  </r>
  <r>
    <n v="1768"/>
    <s v="SWFTTR: Southwest Farm-to-Table Recipes"/>
    <s v="My goal is to create a catalog of farm-to-table recipes with stunning images from restaurants and farms in the southwest."/>
    <n v="5000"/>
    <n v="187"/>
    <x v="1"/>
    <s v="US"/>
    <s v="USD"/>
    <n v="1411824444"/>
    <n v="1406640444"/>
    <b v="1"/>
    <n v="15"/>
    <b v="0"/>
    <s v="photography/photobooks"/>
    <n v="3.7400000000000003E-2"/>
    <n v="12.466666666666667"/>
    <x v="8"/>
    <s v="photobooks"/>
    <x v="1768"/>
    <d v="2014-09-27T08:27:24"/>
  </r>
  <r>
    <n v="1769"/>
    <s v="Navajo Textile Project"/>
    <s v="To create a publication, and exhibition documenting the collection of Jamie Ross, longtime collector of Navajo Textiles"/>
    <n v="40000"/>
    <n v="1081"/>
    <x v="1"/>
    <s v="US"/>
    <s v="USD"/>
    <n v="1421177959"/>
    <n v="1418585959"/>
    <b v="1"/>
    <n v="22"/>
    <b v="0"/>
    <s v="photography/photobooks"/>
    <n v="2.7025E-2"/>
    <n v="49.136363636363633"/>
    <x v="8"/>
    <s v="photobooks"/>
    <x v="1769"/>
    <d v="2015-01-13T14:39:19"/>
  </r>
  <r>
    <n v="1770"/>
    <s v="Pit &amp; Paddock: Unseen 60s &amp; 70s European Motor Racing Images"/>
    <s v="Auto-Archives non-profit library will publish a book of previously unseen 60s and 70s motor racing images by photographer Peter Darley."/>
    <n v="24500"/>
    <n v="13846"/>
    <x v="1"/>
    <s v="US"/>
    <s v="USD"/>
    <n v="1413312194"/>
    <n v="1410288194"/>
    <b v="1"/>
    <n v="92"/>
    <b v="0"/>
    <s v="photography/photobooks"/>
    <n v="0.56514285714285717"/>
    <n v="150.5"/>
    <x v="8"/>
    <s v="photobooks"/>
    <x v="1770"/>
    <d v="2014-10-14T13:43:14"/>
  </r>
  <r>
    <n v="1771"/>
    <s v="&quot;Drakes Folly&quot;"/>
    <s v="Photographic book on the historic oil region of Pennsylvania where Edwin Drake drilled the well that started the modern oil industry."/>
    <n v="4200"/>
    <n v="895"/>
    <x v="1"/>
    <s v="GB"/>
    <s v="GBP"/>
    <n v="1414107040"/>
    <n v="1411515040"/>
    <b v="1"/>
    <n v="25"/>
    <b v="0"/>
    <s v="photography/photobooks"/>
    <n v="0.21309523809523809"/>
    <n v="35.799999999999997"/>
    <x v="8"/>
    <s v="photobooks"/>
    <x v="1771"/>
    <d v="2014-10-23T18:30:40"/>
  </r>
  <r>
    <n v="1772"/>
    <s v="White Mountain"/>
    <s v="A photobook and a short documentary film telling the story of Holocaust in Northwestern Lithuania"/>
    <n v="5500"/>
    <n v="858"/>
    <x v="1"/>
    <s v="GB"/>
    <s v="GBP"/>
    <n v="1404666836"/>
    <n v="1399482836"/>
    <b v="1"/>
    <n v="19"/>
    <b v="0"/>
    <s v="photography/photobooks"/>
    <n v="0.156"/>
    <n v="45.157894736842103"/>
    <x v="8"/>
    <s v="photobooks"/>
    <x v="1772"/>
    <d v="2014-07-06T12:13:56"/>
  </r>
  <r>
    <n v="1773"/>
    <s v="True Faith : A Guitar Makers Promise to God by Tim Hawley"/>
    <s v="True Faith is a book about the true story of Ed Stilley and his promise to God to make instruments and give them to children for free."/>
    <n v="30000"/>
    <n v="1877"/>
    <x v="1"/>
    <s v="US"/>
    <s v="USD"/>
    <n v="1421691298"/>
    <n v="1417803298"/>
    <b v="1"/>
    <n v="19"/>
    <b v="0"/>
    <s v="photography/photobooks"/>
    <n v="6.2566666666666673E-2"/>
    <n v="98.78947368421052"/>
    <x v="8"/>
    <s v="photobooks"/>
    <x v="1773"/>
    <d v="2015-01-19T13:14:58"/>
  </r>
  <r>
    <n v="1774"/>
    <s v="The World Upside Down: Portraits"/>
    <s v="A photo book of the artist's present and future portraits from 2013 to 2015, including actor and human rights activist George Takei."/>
    <n v="2500"/>
    <n v="1148"/>
    <x v="1"/>
    <s v="US"/>
    <s v="USD"/>
    <n v="1417273140"/>
    <n v="1413609292"/>
    <b v="1"/>
    <n v="13"/>
    <b v="0"/>
    <s v="photography/photobooks"/>
    <n v="0.4592"/>
    <n v="88.307692307692307"/>
    <x v="8"/>
    <s v="photobooks"/>
    <x v="1774"/>
    <d v="2014-11-29T09:59:00"/>
  </r>
  <r>
    <n v="1775"/>
    <s v="Muhammad Ali - The Comeback"/>
    <s v="Rarely seen images of Muhammad Ali in his prime as he trained in Miami Beach at the famous 5th Street Gym in the early 70s"/>
    <n v="32500"/>
    <n v="21158"/>
    <x v="1"/>
    <s v="US"/>
    <s v="USD"/>
    <n v="1414193160"/>
    <n v="1410305160"/>
    <b v="1"/>
    <n v="124"/>
    <b v="0"/>
    <s v="photography/photobooks"/>
    <n v="0.65101538461538466"/>
    <n v="170.62903225806451"/>
    <x v="8"/>
    <s v="photobooks"/>
    <x v="1775"/>
    <d v="2014-10-24T18:26:00"/>
  </r>
  <r>
    <n v="1776"/>
    <s v="Dubai: A Synthetic City - Photobook &amp; Journal"/>
    <s v="A documentation of the implications of hedonistic architectural ventures in Dubai, the fastest growing city on the planet."/>
    <n v="5000"/>
    <n v="335"/>
    <x v="1"/>
    <s v="GB"/>
    <s v="GBP"/>
    <n v="1414623471"/>
    <n v="1411513071"/>
    <b v="1"/>
    <n v="4"/>
    <b v="0"/>
    <s v="photography/photobooks"/>
    <n v="6.7000000000000004E-2"/>
    <n v="83.75"/>
    <x v="8"/>
    <s v="photobooks"/>
    <x v="1776"/>
    <d v="2014-10-29T17:57:51"/>
  </r>
  <r>
    <n v="1777"/>
    <s v="All along the Control Tower"/>
    <s v="Photobook â€˜All along the Control Towerâ€™ by Theo and Frans Barten. Photos of more than 50 disused WW2 Control Towers in the UK."/>
    <n v="4800"/>
    <n v="651"/>
    <x v="1"/>
    <s v="NL"/>
    <s v="EUR"/>
    <n v="1424421253"/>
    <n v="1421829253"/>
    <b v="1"/>
    <n v="10"/>
    <b v="0"/>
    <s v="photography/photobooks"/>
    <n v="0.135625"/>
    <n v="65.099999999999994"/>
    <x v="8"/>
    <s v="photobooks"/>
    <x v="1777"/>
    <d v="2015-02-20T03:34:13"/>
  </r>
  <r>
    <n v="1778"/>
    <s v="Portrait of Cuban Resilience: Faces and Voices of a Blockade"/>
    <s v="This book combines portraits of Cuban life and and society with quotes from a diverse group of Cubans that live in Cuba now."/>
    <n v="50000"/>
    <n v="995"/>
    <x v="1"/>
    <s v="US"/>
    <s v="USD"/>
    <n v="1427485395"/>
    <n v="1423600995"/>
    <b v="1"/>
    <n v="15"/>
    <b v="0"/>
    <s v="photography/photobooks"/>
    <n v="1.9900000000000001E-2"/>
    <n v="66.333333333333329"/>
    <x v="8"/>
    <s v="photobooks"/>
    <x v="1778"/>
    <d v="2015-03-27T14:43:15"/>
  </r>
  <r>
    <n v="1779"/>
    <s v="Ozymandias : a photo book"/>
    <s v="Publication of an award-winning photographic series that explores the endless and beautiful dance between creation and destruction."/>
    <n v="11000"/>
    <n v="3986"/>
    <x v="1"/>
    <s v="US"/>
    <s v="USD"/>
    <n v="1472834180"/>
    <n v="1470242180"/>
    <b v="1"/>
    <n v="38"/>
    <b v="0"/>
    <s v="photography/photobooks"/>
    <n v="0.36236363636363639"/>
    <n v="104.89473684210526"/>
    <x v="8"/>
    <s v="photobooks"/>
    <x v="1779"/>
    <d v="2016-09-02T11:36:20"/>
  </r>
  <r>
    <n v="1780"/>
    <s v="Native Nation"/>
    <s v="It is time to recognize and give to the indigenus groups the credit they deserve. It is time to understand where we come from."/>
    <n v="30000"/>
    <n v="11923"/>
    <x v="1"/>
    <s v="US"/>
    <s v="USD"/>
    <n v="1467469510"/>
    <n v="1462285510"/>
    <b v="1"/>
    <n v="152"/>
    <b v="0"/>
    <s v="photography/photobooks"/>
    <n v="0.39743333333333336"/>
    <n v="78.440789473684205"/>
    <x v="8"/>
    <s v="photobooks"/>
    <x v="1780"/>
    <d v="2016-07-02T09:25:10"/>
  </r>
  <r>
    <n v="1781"/>
    <s v="Political Views: 2016 US Presidential Election Photography"/>
    <s v="A photobook of the US presidential election from a citizen's point of view, showing the major conventions, rallies, and election day."/>
    <n v="5500"/>
    <n v="1417"/>
    <x v="1"/>
    <s v="US"/>
    <s v="USD"/>
    <n v="1473950945"/>
    <n v="1471272545"/>
    <b v="1"/>
    <n v="24"/>
    <b v="0"/>
    <s v="photography/photobooks"/>
    <n v="0.25763636363636366"/>
    <n v="59.041666666666664"/>
    <x v="8"/>
    <s v="photobooks"/>
    <x v="1781"/>
    <d v="2016-09-15T09:49:05"/>
  </r>
  <r>
    <n v="1782"/>
    <s v="Keepers Of The Craft: Cocktails Across America. A Photobook"/>
    <s v="I am traveling across the entire USA documenting cocktail culture to publish a stunning hard cover photo book of the resulting work."/>
    <n v="35000"/>
    <n v="5422"/>
    <x v="1"/>
    <s v="US"/>
    <s v="USD"/>
    <n v="1456062489"/>
    <n v="1453211289"/>
    <b v="1"/>
    <n v="76"/>
    <b v="0"/>
    <s v="photography/photobooks"/>
    <n v="0.15491428571428573"/>
    <n v="71.34210526315789"/>
    <x v="8"/>
    <s v="photobooks"/>
    <x v="1782"/>
    <d v="2016-02-21T08:48:09"/>
  </r>
  <r>
    <n v="1783"/>
    <s v="Hues of my Vision"/>
    <s v="My Buddy Spirit and I, Ara, camping full time camera on hand for a bit over nine years. &quot;Hue of my Vision&quot; is our Photo Book."/>
    <n v="40000"/>
    <n v="9477"/>
    <x v="1"/>
    <s v="US"/>
    <s v="USD"/>
    <n v="1432248478"/>
    <n v="1429656478"/>
    <b v="1"/>
    <n v="185"/>
    <b v="0"/>
    <s v="photography/photobooks"/>
    <n v="0.236925"/>
    <n v="51.227027027027027"/>
    <x v="8"/>
    <s v="photobooks"/>
    <x v="1783"/>
    <d v="2015-05-21T17:47:58"/>
  </r>
  <r>
    <n v="1784"/>
    <s v="Vantage Point: Photographs of Milwaukee from on high"/>
    <s v="I want to publish my first photo book and make prints based on a series of rooftop cityscapes I took in 2014 of the city that I love."/>
    <n v="5000"/>
    <n v="1988"/>
    <x v="1"/>
    <s v="US"/>
    <s v="USD"/>
    <n v="1422674700"/>
    <n v="1419954240"/>
    <b v="1"/>
    <n v="33"/>
    <b v="0"/>
    <s v="photography/photobooks"/>
    <n v="0.39760000000000001"/>
    <n v="60.242424242424242"/>
    <x v="8"/>
    <s v="photobooks"/>
    <x v="1784"/>
    <d v="2015-01-30T22:25:00"/>
  </r>
  <r>
    <n v="1785"/>
    <s v="Hank Bought A Bus - A photobook of our bus and adventure."/>
    <s v="A book about a school bus converted into a living space, and the adventure shared by friends on its maiden voyage."/>
    <n v="24000"/>
    <n v="4853"/>
    <x v="1"/>
    <s v="US"/>
    <s v="USD"/>
    <n v="1413417600"/>
    <n v="1410750855"/>
    <b v="1"/>
    <n v="108"/>
    <b v="0"/>
    <s v="photography/photobooks"/>
    <n v="0.20220833333333332"/>
    <n v="44.935185185185183"/>
    <x v="8"/>
    <s v="photobooks"/>
    <x v="1785"/>
    <d v="2014-10-15T19:00:00"/>
  </r>
  <r>
    <n v="1786"/>
    <s v="Observations in 6x6"/>
    <s v="A photo book that shows a timeless trip from Portugal to Sri Lanka in a subjective point of view through an old Hasselblad objective."/>
    <n v="1900"/>
    <n v="905"/>
    <x v="1"/>
    <s v="NL"/>
    <s v="EUR"/>
    <n v="1418649177"/>
    <n v="1416057177"/>
    <b v="1"/>
    <n v="29"/>
    <b v="0"/>
    <s v="photography/photobooks"/>
    <n v="0.47631578947368419"/>
    <n v="31.206896551724139"/>
    <x v="8"/>
    <s v="photobooks"/>
    <x v="1786"/>
    <d v="2014-12-15T08:12:57"/>
  </r>
  <r>
    <n v="1787"/>
    <s v="Alpamayo to Yerupaja"/>
    <s v="Raising awareness to the effects of global warming through photographs of the high mountains of Peru."/>
    <n v="10000"/>
    <n v="1533"/>
    <x v="1"/>
    <s v="US"/>
    <s v="USD"/>
    <n v="1428158637"/>
    <n v="1425570237"/>
    <b v="1"/>
    <n v="24"/>
    <b v="0"/>
    <s v="photography/photobooks"/>
    <n v="0.15329999999999999"/>
    <n v="63.875"/>
    <x v="8"/>
    <s v="photobooks"/>
    <x v="1787"/>
    <d v="2015-04-04T09:43:57"/>
  </r>
  <r>
    <n v="1788"/>
    <s v="Beyond the Pale"/>
    <s v="A photo book celebrating Goths, exploring their lives and giving an insight into what Goth is for them."/>
    <n v="5500"/>
    <n v="76"/>
    <x v="1"/>
    <s v="GB"/>
    <s v="GBP"/>
    <n v="1414795542"/>
    <n v="1412203542"/>
    <b v="1"/>
    <n v="4"/>
    <b v="0"/>
    <s v="photography/photobooks"/>
    <n v="1.3818181818181818E-2"/>
    <n v="19"/>
    <x v="8"/>
    <s v="photobooks"/>
    <x v="1788"/>
    <d v="2014-10-31T17:45:42"/>
  </r>
  <r>
    <n v="1789"/>
    <s v="Paintball: Beyond The Paint"/>
    <s v="I want to create a portfolio to show all the aspects of the adrenaline filled game of paintball. Focusing on tournament players"/>
    <n v="8000"/>
    <n v="40"/>
    <x v="1"/>
    <s v="US"/>
    <s v="USD"/>
    <n v="1421042403"/>
    <n v="1415858403"/>
    <b v="1"/>
    <n v="4"/>
    <b v="0"/>
    <s v="photography/photobooks"/>
    <n v="5.0000000000000001E-3"/>
    <n v="10"/>
    <x v="8"/>
    <s v="photobooks"/>
    <x v="1789"/>
    <d v="2015-01-12T01:00:03"/>
  </r>
  <r>
    <n v="1790"/>
    <s v="Return to Relevance: The Scott Hyde Archive"/>
    <s v="70 years of incredible photography sits patiently in old film sheet boxes, waiting for a return to relevance."/>
    <n v="33000"/>
    <n v="1636"/>
    <x v="1"/>
    <s v="US"/>
    <s v="USD"/>
    <n v="1423152678"/>
    <n v="1420560678"/>
    <b v="1"/>
    <n v="15"/>
    <b v="0"/>
    <s v="photography/photobooks"/>
    <n v="4.9575757575757579E-2"/>
    <n v="109.06666666666666"/>
    <x v="8"/>
    <s v="photobooks"/>
    <x v="1790"/>
    <d v="2015-02-05T11:11:18"/>
  </r>
  <r>
    <n v="1791"/>
    <s v="disCover: Napoli"/>
    <s v="For the love of street photography and the beauty of traditional cultures in southern Italy."/>
    <n v="3000"/>
    <n v="107"/>
    <x v="1"/>
    <s v="GB"/>
    <s v="GBP"/>
    <n v="1422553565"/>
    <n v="1417369565"/>
    <b v="1"/>
    <n v="4"/>
    <b v="0"/>
    <s v="photography/photobooks"/>
    <n v="3.5666666666666666E-2"/>
    <n v="26.75"/>
    <x v="8"/>
    <s v="photobooks"/>
    <x v="1791"/>
    <d v="2015-01-29T12:46:05"/>
  </r>
  <r>
    <n v="1792"/>
    <s v="Bensinger's: Photographs by Helaine Garren"/>
    <s v="In 1970 Helaine Garren shot a series of images at Bensingerâ€™s Pool Hall in Chicago, Illinois."/>
    <n v="25000"/>
    <n v="15281"/>
    <x v="1"/>
    <s v="US"/>
    <s v="USD"/>
    <n v="1439189940"/>
    <n v="1435970682"/>
    <b v="1"/>
    <n v="139"/>
    <b v="0"/>
    <s v="photography/photobooks"/>
    <n v="0.61124000000000001"/>
    <n v="109.93525179856115"/>
    <x v="8"/>
    <s v="photobooks"/>
    <x v="1792"/>
    <d v="2015-08-10T01:59:00"/>
  </r>
  <r>
    <n v="1793"/>
    <s v="Live to Learn, Learn to Fight, Fight to Live - The Karen"/>
    <s v="The beginning of a long term project to document life of the Karen ethnic group on the border of Thailand and Burma."/>
    <n v="3000"/>
    <n v="40"/>
    <x v="1"/>
    <s v="AU"/>
    <s v="AUD"/>
    <n v="1417127040"/>
    <n v="1414531440"/>
    <b v="1"/>
    <n v="2"/>
    <b v="0"/>
    <s v="photography/photobooks"/>
    <n v="1.3333333333333334E-2"/>
    <n v="20"/>
    <x v="8"/>
    <s v="photobooks"/>
    <x v="1793"/>
    <d v="2014-11-27T17:24:00"/>
  </r>
  <r>
    <n v="1794"/>
    <s v="Venus as Men"/>
    <s v="&quot;Venus as Menâ€ is a book about beauty of masculine nude. Is a reflection about men as a sensitive and sensual being and gender equity."/>
    <n v="9000"/>
    <n v="997"/>
    <x v="1"/>
    <s v="US"/>
    <s v="USD"/>
    <n v="1423660422"/>
    <n v="1420636422"/>
    <b v="1"/>
    <n v="18"/>
    <b v="0"/>
    <s v="photography/photobooks"/>
    <n v="0.11077777777777778"/>
    <n v="55.388888888888886"/>
    <x v="8"/>
    <s v="photobooks"/>
    <x v="1794"/>
    <d v="2015-02-11T08:13:42"/>
  </r>
  <r>
    <n v="1795"/>
    <s v="THE AFGHANS - A Photo Book"/>
    <s v="A photography book documenting the impact of the ISAF mission on the Afghan people of Mazar-e Sharif."/>
    <n v="28000"/>
    <n v="10846"/>
    <x v="1"/>
    <s v="DE"/>
    <s v="EUR"/>
    <n v="1476460800"/>
    <n v="1473922541"/>
    <b v="1"/>
    <n v="81"/>
    <b v="0"/>
    <s v="photography/photobooks"/>
    <n v="0.38735714285714284"/>
    <n v="133.90123456790124"/>
    <x v="8"/>
    <s v="photobooks"/>
    <x v="1795"/>
    <d v="2016-10-14T11:00:00"/>
  </r>
  <r>
    <n v="1796"/>
    <s v="Kenema"/>
    <s v="Kenema is a stunning portrait photography book by British Photographer, Peter Dibdin, capturing community life in Kenema, Sierra Leone."/>
    <n v="19000"/>
    <n v="4190"/>
    <x v="1"/>
    <s v="GB"/>
    <s v="GBP"/>
    <n v="1469356366"/>
    <n v="1464172366"/>
    <b v="1"/>
    <n v="86"/>
    <b v="0"/>
    <s v="photography/photobooks"/>
    <n v="0.22052631578947368"/>
    <n v="48.720930232558139"/>
    <x v="8"/>
    <s v="photobooks"/>
    <x v="1796"/>
    <d v="2016-07-24T05:32:46"/>
  </r>
  <r>
    <n v="1797"/>
    <s v="Remnants, A Photography Book to Send to Congress"/>
    <s v="A photography book that serves as a call to action for Congress to stand up for survivors of domestic and sexual assault."/>
    <n v="10000"/>
    <n v="6755"/>
    <x v="1"/>
    <s v="US"/>
    <s v="USD"/>
    <n v="1481809189"/>
    <n v="1479217189"/>
    <b v="1"/>
    <n v="140"/>
    <b v="0"/>
    <s v="photography/photobooks"/>
    <n v="0.67549999999999999"/>
    <n v="48.25"/>
    <x v="8"/>
    <s v="photobooks"/>
    <x v="1797"/>
    <d v="2016-12-15T08:39:49"/>
  </r>
  <r>
    <n v="1798"/>
    <s v="Amoung Charros and Poetry/Entre Charros y Poesias"/>
    <s v="A photographic series on Mexican cowboys that I want to have published as a fine art book that will also include cowboy poetry."/>
    <n v="16000"/>
    <n v="2182"/>
    <x v="1"/>
    <s v="US"/>
    <s v="USD"/>
    <n v="1454572233"/>
    <n v="1449388233"/>
    <b v="1"/>
    <n v="37"/>
    <b v="0"/>
    <s v="photography/photobooks"/>
    <n v="0.136375"/>
    <n v="58.972972972972975"/>
    <x v="8"/>
    <s v="photobooks"/>
    <x v="1798"/>
    <d v="2016-02-04T02:50:33"/>
  </r>
  <r>
    <n v="1799"/>
    <s v="The UnDiscovered Image"/>
    <s v="The UnDiscovered Image, a monthly publication dedicated to photographers."/>
    <n v="4000"/>
    <n v="69.83"/>
    <x v="1"/>
    <s v="GB"/>
    <s v="GBP"/>
    <n v="1415740408"/>
    <n v="1414008808"/>
    <b v="1"/>
    <n v="6"/>
    <b v="0"/>
    <s v="photography/photobooks"/>
    <n v="1.7457500000000001E-2"/>
    <n v="11.638333333333334"/>
    <x v="8"/>
    <s v="photobooks"/>
    <x v="1799"/>
    <d v="2014-11-11T16:13:28"/>
  </r>
  <r>
    <n v="1800"/>
    <s v="The Sikh Project Book"/>
    <s v="Shot over 3 years in the U.K &amp; U.S, and featured in press worldwide, we need your help to back the highly anticipated Sikh Project book"/>
    <n v="46260"/>
    <n v="9460"/>
    <x v="1"/>
    <s v="GB"/>
    <s v="GBP"/>
    <n v="1476109970"/>
    <n v="1473517970"/>
    <b v="1"/>
    <n v="113"/>
    <b v="0"/>
    <s v="photography/photobooks"/>
    <n v="0.20449632511889321"/>
    <n v="83.716814159292042"/>
    <x v="8"/>
    <s v="photobooks"/>
    <x v="1800"/>
    <d v="2016-10-10T09:32:50"/>
  </r>
  <r>
    <n v="1801"/>
    <s v="Come, Bring, Punish"/>
    <s v="Get involved in Come, Bring, Punish, a new photo book by Ewen Spencer, documenting the European Ballroom scene and the life around it"/>
    <n v="17000"/>
    <n v="2355"/>
    <x v="1"/>
    <s v="GB"/>
    <s v="GBP"/>
    <n v="1450181400"/>
    <n v="1447429868"/>
    <b v="1"/>
    <n v="37"/>
    <b v="0"/>
    <s v="photography/photobooks"/>
    <n v="0.13852941176470587"/>
    <n v="63.648648648648646"/>
    <x v="8"/>
    <s v="photobooks"/>
    <x v="1801"/>
    <d v="2015-12-15T07:10:00"/>
  </r>
  <r>
    <n v="1802"/>
    <s v="Out Of The Dark"/>
    <s v="Inner Darkness turned into a photobook. Personal work i shot during my recovery...in Berlin."/>
    <n v="3500"/>
    <n v="1697"/>
    <x v="1"/>
    <s v="DE"/>
    <s v="EUR"/>
    <n v="1435442340"/>
    <n v="1433416830"/>
    <b v="1"/>
    <n v="18"/>
    <b v="0"/>
    <s v="photography/photobooks"/>
    <n v="0.48485714285714288"/>
    <n v="94.277777777777771"/>
    <x v="8"/>
    <s v="photobooks"/>
    <x v="1802"/>
    <d v="2015-06-27T16:59:00"/>
  </r>
  <r>
    <n v="1803"/>
    <s v="On the Verge, the book."/>
    <s v="Photographs capture fleeting experiences, where childhood is our past and adulthood is our future. In between. On the verge."/>
    <n v="17500"/>
    <n v="5390"/>
    <x v="1"/>
    <s v="US"/>
    <s v="USD"/>
    <n v="1423878182"/>
    <n v="1421199782"/>
    <b v="1"/>
    <n v="75"/>
    <b v="0"/>
    <s v="photography/photobooks"/>
    <n v="0.308"/>
    <n v="71.86666666666666"/>
    <x v="8"/>
    <s v="photobooks"/>
    <x v="1803"/>
    <d v="2015-02-13T20:43:02"/>
  </r>
  <r>
    <n v="1804"/>
    <s v="No Dar Papaya:  Photographs from Colombia 2003-2013"/>
    <s v="A beautiful book of Polaroid photographs which celebrates the beauty, diversity, and distinctive character of Colombia"/>
    <n v="15500"/>
    <n v="5452"/>
    <x v="1"/>
    <s v="US"/>
    <s v="USD"/>
    <n v="1447521404"/>
    <n v="1444061804"/>
    <b v="1"/>
    <n v="52"/>
    <b v="0"/>
    <s v="photography/photobooks"/>
    <n v="0.35174193548387095"/>
    <n v="104.84615384615384"/>
    <x v="8"/>
    <s v="photobooks"/>
    <x v="1804"/>
    <d v="2015-11-14T12:16:44"/>
  </r>
  <r>
    <n v="1805"/>
    <s v="Book &quot;The Travellers&quot;"/>
    <s v="The production of the book about my long term project &quot;The Travellers&quot;, Ireland`s biggest minority group with a nomadic origin."/>
    <n v="22500"/>
    <n v="8191"/>
    <x v="1"/>
    <s v="DE"/>
    <s v="EUR"/>
    <n v="1443808800"/>
    <n v="1441048658"/>
    <b v="1"/>
    <n v="122"/>
    <b v="0"/>
    <s v="photography/photobooks"/>
    <n v="0.36404444444444445"/>
    <n v="67.139344262295083"/>
    <x v="8"/>
    <s v="photobooks"/>
    <x v="1805"/>
    <d v="2015-10-02T13:00:00"/>
  </r>
  <r>
    <n v="1806"/>
    <s v="American Presidents Naked"/>
    <s v="Join me in publishing an amazing and unprecedented book with full frontal photopraphs of 8 American Presidents Naked"/>
    <n v="20000"/>
    <n v="591"/>
    <x v="1"/>
    <s v="GB"/>
    <s v="GBP"/>
    <n v="1412090349"/>
    <n v="1409066349"/>
    <b v="1"/>
    <n v="8"/>
    <b v="0"/>
    <s v="photography/photobooks"/>
    <n v="2.955E-2"/>
    <n v="73.875"/>
    <x v="8"/>
    <s v="photobooks"/>
    <x v="1806"/>
    <d v="2014-09-30T10:19:09"/>
  </r>
  <r>
    <n v="1807"/>
    <s v="Anywhere but Here"/>
    <s v="I want to explore alternative cultures and lifestyles in America."/>
    <n v="5000"/>
    <n v="553"/>
    <x v="1"/>
    <s v="US"/>
    <s v="USD"/>
    <n v="1411868313"/>
    <n v="1409276313"/>
    <b v="1"/>
    <n v="8"/>
    <b v="0"/>
    <s v="photography/photobooks"/>
    <n v="0.1106"/>
    <n v="69.125"/>
    <x v="8"/>
    <s v="photobooks"/>
    <x v="1807"/>
    <d v="2014-09-27T20:38:33"/>
  </r>
  <r>
    <n v="1808"/>
    <s v="An Iranian Journey"/>
    <s v="An Iranian Journey exposes the duality of life in modern Iran where youth navigate a thicket of Islamic laws and customs to live freely"/>
    <n v="28000"/>
    <n v="11594"/>
    <x v="1"/>
    <s v="US"/>
    <s v="USD"/>
    <n v="1486830030"/>
    <n v="1483806030"/>
    <b v="1"/>
    <n v="96"/>
    <b v="0"/>
    <s v="photography/photobooks"/>
    <n v="0.41407142857142859"/>
    <n v="120.77083333333333"/>
    <x v="8"/>
    <s v="photobooks"/>
    <x v="1808"/>
    <d v="2017-02-11T11:20:30"/>
  </r>
  <r>
    <n v="1809"/>
    <s v="Hamilton: A Different Perspective"/>
    <s v="A stunning photo book highlighting the visual diversity of the City of Hamilton and showcasing it in a new light."/>
    <n v="3500"/>
    <n v="380"/>
    <x v="1"/>
    <s v="CA"/>
    <s v="CAD"/>
    <n v="1425246439"/>
    <n v="1422222439"/>
    <b v="1"/>
    <n v="9"/>
    <b v="0"/>
    <s v="photography/photobooks"/>
    <n v="0.10857142857142857"/>
    <n v="42.222222222222221"/>
    <x v="8"/>
    <s v="photobooks"/>
    <x v="1809"/>
    <d v="2015-03-01T16:47:19"/>
  </r>
  <r>
    <n v="1810"/>
    <s v="Film Speed"/>
    <s v="Film Speed is a series of Zines focusing on architecture shot completely on 35 and 120mm film."/>
    <n v="450"/>
    <n v="15"/>
    <x v="1"/>
    <s v="US"/>
    <s v="USD"/>
    <n v="1408657826"/>
    <n v="1407621026"/>
    <b v="0"/>
    <n v="2"/>
    <b v="0"/>
    <s v="photography/photobooks"/>
    <n v="3.3333333333333333E-2"/>
    <n v="7.5"/>
    <x v="8"/>
    <s v="photobooks"/>
    <x v="1810"/>
    <d v="2014-08-21T16:50:26"/>
  </r>
  <r>
    <n v="1811"/>
    <s v="The Year of Sunsets"/>
    <s v="A collection of 365 color photographs of sunsets in 2014, beautifully presented in a hardcover book."/>
    <n v="54000"/>
    <n v="40"/>
    <x v="1"/>
    <s v="US"/>
    <s v="USD"/>
    <n v="1414123200"/>
    <n v="1408962270"/>
    <b v="0"/>
    <n v="26"/>
    <b v="0"/>
    <s v="photography/photobooks"/>
    <n v="7.407407407407407E-4"/>
    <n v="1.5384615384615385"/>
    <x v="8"/>
    <s v="photobooks"/>
    <x v="1811"/>
    <d v="2014-10-23T23:00:00"/>
  </r>
  <r>
    <n v="1812"/>
    <s v="Run Rwanda: A Photo Book showcasing contemporary Rwanda"/>
    <s v="Run Rwanda - 211 miles, 100 photos:  An intimate visual documentation  of the inspiring and innovative reality of modern day Rwanda"/>
    <n v="6500"/>
    <n v="865"/>
    <x v="1"/>
    <s v="GB"/>
    <s v="GBP"/>
    <n v="1467531536"/>
    <n v="1464939536"/>
    <b v="0"/>
    <n v="23"/>
    <b v="0"/>
    <s v="photography/photobooks"/>
    <n v="0.13307692307692306"/>
    <n v="37.608695652173914"/>
    <x v="8"/>
    <s v="photobooks"/>
    <x v="1812"/>
    <d v="2016-07-03T02:38:56"/>
  </r>
  <r>
    <n v="1813"/>
    <s v="Libya : The Lost Days"/>
    <s v="This project aims to document, Libyan photographic history; through both print and artisan mediums ."/>
    <n v="8750"/>
    <n v="0"/>
    <x v="1"/>
    <s v="GB"/>
    <s v="GBP"/>
    <n v="1407532812"/>
    <n v="1404940812"/>
    <b v="0"/>
    <n v="0"/>
    <b v="0"/>
    <s v="photography/photobooks"/>
    <n v="0"/>
    <s v=""/>
    <x v="8"/>
    <s v="photobooks"/>
    <x v="1813"/>
    <d v="2014-08-08T16:20:12"/>
  </r>
  <r>
    <n v="1814"/>
    <s v="My Favourite Colour Was Yellow"/>
    <s v="A self published photo book documenting the overwhelming presence of the colour pink, in young girls lives here in the UK."/>
    <n v="12000"/>
    <n v="5902"/>
    <x v="1"/>
    <s v="GB"/>
    <s v="GBP"/>
    <n v="1425108736"/>
    <n v="1422516736"/>
    <b v="0"/>
    <n v="140"/>
    <b v="0"/>
    <s v="photography/photobooks"/>
    <n v="0.49183333333333334"/>
    <n v="42.157142857142858"/>
    <x v="8"/>
    <s v="photobooks"/>
    <x v="1814"/>
    <d v="2015-02-28T02:32:16"/>
  </r>
  <r>
    <n v="1815"/>
    <s v="Texas to Florida"/>
    <s v="Photographic roadtrip from Dallas/Ft Worth, Texas to Florida's beaches. A summer photography roadtrip project to include 5 states."/>
    <n v="3000"/>
    <n v="0"/>
    <x v="1"/>
    <s v="US"/>
    <s v="USD"/>
    <n v="1435787137"/>
    <n v="1434577537"/>
    <b v="0"/>
    <n v="0"/>
    <b v="0"/>
    <s v="photography/photobooks"/>
    <n v="0"/>
    <s v=""/>
    <x v="8"/>
    <s v="photobooks"/>
    <x v="1815"/>
    <d v="2015-07-01T16:45:37"/>
  </r>
  <r>
    <n v="1816"/>
    <s v="Moments of Passion"/>
    <s v="A unique Photographic Book Project about the Passionate Moments and Strong Emotions that lie within Karate"/>
    <n v="25000"/>
    <n v="509"/>
    <x v="1"/>
    <s v="CH"/>
    <s v="CHF"/>
    <n v="1469473200"/>
    <n v="1467061303"/>
    <b v="0"/>
    <n v="6"/>
    <b v="0"/>
    <s v="photography/photobooks"/>
    <n v="2.036E-2"/>
    <n v="84.833333333333329"/>
    <x v="8"/>
    <s v="photobooks"/>
    <x v="1816"/>
    <d v="2016-07-25T14:00:00"/>
  </r>
  <r>
    <n v="1817"/>
    <s v="Through the Lens of Jerry Gustafson"/>
    <s v="Hundreds of breathtaking rodeo photographs collected in a beautiful coffee table book."/>
    <n v="18000"/>
    <n v="9419"/>
    <x v="1"/>
    <s v="US"/>
    <s v="USD"/>
    <n v="1485759540"/>
    <n v="1480607607"/>
    <b v="0"/>
    <n v="100"/>
    <b v="0"/>
    <s v="photography/photobooks"/>
    <n v="0.52327777777777773"/>
    <n v="94.19"/>
    <x v="8"/>
    <s v="photobooks"/>
    <x v="1817"/>
    <d v="2017-01-30T01:59:00"/>
  </r>
  <r>
    <n v="1818"/>
    <s v="Give Me Your Goofy-ist"/>
    <s v="We are all different, this is a way to honor and celebrate the authenticity in being different."/>
    <n v="15000"/>
    <n v="0"/>
    <x v="1"/>
    <s v="US"/>
    <s v="USD"/>
    <n v="1428035850"/>
    <n v="1425447450"/>
    <b v="0"/>
    <n v="0"/>
    <b v="0"/>
    <s v="photography/photobooks"/>
    <n v="0"/>
    <s v=""/>
    <x v="8"/>
    <s v="photobooks"/>
    <x v="1818"/>
    <d v="2015-04-02T23:37:30"/>
  </r>
  <r>
    <n v="1819"/>
    <s v="Claim Your Glacier: What's your legacy? Denali, AK"/>
    <s v="Reach the ends of the earth! Claim a piece of alaskan wilderness- your name in a glacier and receive photo book our Denali Expedition"/>
    <n v="1200"/>
    <n v="25"/>
    <x v="1"/>
    <s v="US"/>
    <s v="USD"/>
    <n v="1406743396"/>
    <n v="1404151396"/>
    <b v="0"/>
    <n v="4"/>
    <b v="0"/>
    <s v="photography/photobooks"/>
    <n v="2.0833333333333332E-2"/>
    <n v="6.25"/>
    <x v="8"/>
    <s v="photobooks"/>
    <x v="1819"/>
    <d v="2014-07-30T13:03:16"/>
  </r>
  <r>
    <n v="1820"/>
    <s v="From Box to Book: 34Â° 16' 28&quot;N - &quot;119Â° 13' 44&quot;W"/>
    <s v="An Iconic look at one of California's oldest beach communities, photographed in Monochrome, on a c1947 medium format 6x6cm Box Camera."/>
    <n v="26000"/>
    <n v="1707"/>
    <x v="1"/>
    <s v="US"/>
    <s v="USD"/>
    <n v="1427850090"/>
    <n v="1425261690"/>
    <b v="0"/>
    <n v="8"/>
    <b v="0"/>
    <s v="photography/photobooks"/>
    <n v="6.565384615384616E-2"/>
    <n v="213.375"/>
    <x v="8"/>
    <s v="photobooks"/>
    <x v="1820"/>
    <d v="2015-03-31T20: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2: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4: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1:26:16"/>
  </r>
  <r>
    <n v="1824"/>
    <s v="Tin Man's Broken Wisdom Fund"/>
    <s v="cd fund raiser"/>
    <n v="3000"/>
    <n v="3002"/>
    <x v="0"/>
    <s v="US"/>
    <s v="USD"/>
    <n v="1389146880"/>
    <n v="1387403967"/>
    <b v="0"/>
    <n v="40"/>
    <b v="1"/>
    <s v="music/rock"/>
    <n v="1.0006666666666666"/>
    <n v="75.05"/>
    <x v="4"/>
    <s v="rock"/>
    <x v="1824"/>
    <d v="2014-01-07T21: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5:01:43"/>
  </r>
  <r>
    <n v="1826"/>
    <s v="BEAR GHOST! Professional Recording! Yay!"/>
    <s v="Hear your favorite Bear Ghost in eargasmic quality!"/>
    <n v="2000"/>
    <n v="2020"/>
    <x v="0"/>
    <s v="US"/>
    <s v="USD"/>
    <n v="1392675017"/>
    <n v="1390083017"/>
    <b v="0"/>
    <n v="38"/>
    <b v="1"/>
    <s v="music/rock"/>
    <n v="1.01"/>
    <n v="53.157894736842103"/>
    <x v="4"/>
    <s v="rock"/>
    <x v="1826"/>
    <d v="2014-02-17T17: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2: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17: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7: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1: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8: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7: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2:59:00"/>
  </r>
  <r>
    <n v="1834"/>
    <s v="TDJ - All Part of the Plan EP/Tour"/>
    <s v="Help us fund our first tour and promote our new EP!"/>
    <n v="10000"/>
    <n v="11805"/>
    <x v="0"/>
    <s v="US"/>
    <s v="USD"/>
    <n v="1422140895"/>
    <n v="1418684895"/>
    <b v="0"/>
    <n v="90"/>
    <b v="1"/>
    <s v="music/rock"/>
    <n v="1.1805000000000001"/>
    <n v="131.16666666666666"/>
    <x v="4"/>
    <s v="rock"/>
    <x v="1834"/>
    <d v="2015-01-24T18: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0:51:11"/>
  </r>
  <r>
    <n v="1836"/>
    <s v="KICKSTART OUR &lt;+3"/>
    <s v="Help fund our 2013 Sound &amp; Lighting Touring rig!"/>
    <n v="5000"/>
    <n v="10017"/>
    <x v="0"/>
    <s v="US"/>
    <s v="USD"/>
    <n v="1361129129"/>
    <n v="1359660329"/>
    <b v="0"/>
    <n v="55"/>
    <b v="1"/>
    <s v="music/rock"/>
    <n v="2.0034000000000001"/>
    <n v="182.12727272727273"/>
    <x v="4"/>
    <s v="rock"/>
    <x v="1836"/>
    <d v="2013-02-17T14: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7T19: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22: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2: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6T23:59:00"/>
  </r>
  <r>
    <n v="1841"/>
    <s v="Hydra Effect Debut EP"/>
    <s v="Hard Rock with a Positive Message. Help us fund, release and promote our debut EP!"/>
    <n v="2000"/>
    <n v="2035"/>
    <x v="0"/>
    <s v="US"/>
    <s v="USD"/>
    <n v="1400561940"/>
    <n v="1397679445"/>
    <b v="0"/>
    <n v="40"/>
    <b v="1"/>
    <s v="music/rock"/>
    <n v="1.0175000000000001"/>
    <n v="50.875"/>
    <x v="4"/>
    <s v="rock"/>
    <x v="1841"/>
    <d v="2014-05-19T23: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0: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18: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22: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6T23: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0: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0: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1: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15: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18: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7T20: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4T19: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21: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3T19: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7: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5: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3: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0:48:41"/>
  </r>
  <r>
    <n v="1859"/>
    <s v="Queen Kwong Tour to London and Paris"/>
    <s v="Queen Kwong is going ON TOUR to London and Paris!"/>
    <n v="3000"/>
    <n v="3955"/>
    <x v="0"/>
    <s v="US"/>
    <s v="USD"/>
    <n v="1316716129"/>
    <n v="1314124129"/>
    <b v="0"/>
    <n v="56"/>
    <b v="1"/>
    <s v="music/rock"/>
    <n v="1.3183333333333334"/>
    <n v="70.625"/>
    <x v="4"/>
    <s v="rock"/>
    <x v="1859"/>
    <d v="2011-09-22T13: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2:01:24"/>
  </r>
  <r>
    <n v="1861"/>
    <s v="Galaxix - Take on the Universe!"/>
    <s v="A game for Apple &amp; Android devices that sees you get your own spacecraft, take on the competition, mine asteroids &amp; fight to survive."/>
    <n v="250000"/>
    <n v="0"/>
    <x v="1"/>
    <s v="GB"/>
    <s v="GBP"/>
    <n v="1422256341"/>
    <n v="1419664341"/>
    <b v="0"/>
    <n v="0"/>
    <b v="0"/>
    <s v="games/mobile games"/>
    <n v="0"/>
    <s v=""/>
    <x v="6"/>
    <s v="mobile games"/>
    <x v="1861"/>
    <d v="2015-01-26T02:12:21"/>
  </r>
  <r>
    <n v="1862"/>
    <s v="Purple Fishing - Trump Supporters/Critics Find Common Ground"/>
    <s v="Purple Fishing is an online game and social media platform for Trump Supporters and Critics to have fun finding common ground."/>
    <n v="18000"/>
    <n v="1455"/>
    <x v="1"/>
    <s v="US"/>
    <s v="USD"/>
    <n v="1488958200"/>
    <n v="1484912974"/>
    <b v="0"/>
    <n v="16"/>
    <b v="0"/>
    <s v="games/mobile games"/>
    <n v="8.0833333333333326E-2"/>
    <n v="90.9375"/>
    <x v="6"/>
    <s v="mobile games"/>
    <x v="1862"/>
    <d v="2017-03-08T02:30:00"/>
  </r>
  <r>
    <n v="1863"/>
    <s v="Project: 20M813"/>
    <s v="This is an Android game where you take control of the zombies and try to eat your way to world domination!"/>
    <n v="2500"/>
    <n v="10"/>
    <x v="1"/>
    <s v="US"/>
    <s v="USD"/>
    <n v="1402600085"/>
    <n v="1400008085"/>
    <b v="0"/>
    <n v="2"/>
    <b v="0"/>
    <s v="games/mobile games"/>
    <n v="4.0000000000000001E-3"/>
    <n v="5"/>
    <x v="6"/>
    <s v="mobile games"/>
    <x v="1863"/>
    <d v="2014-06-12T14:08:05"/>
  </r>
  <r>
    <n v="1864"/>
    <s v="Fat Cheeks the Cannonball - iPhone and Android"/>
    <s v="Cannons, Power Gloves, and PUNCHING STUFF!  Help Fat Cheeks collect Acorns for upgrades and customize his gear in this Endless Runner"/>
    <n v="6500"/>
    <n v="2788"/>
    <x v="1"/>
    <s v="US"/>
    <s v="USD"/>
    <n v="1399223500"/>
    <n v="1396631500"/>
    <b v="0"/>
    <n v="48"/>
    <b v="0"/>
    <s v="games/mobile games"/>
    <n v="0.42892307692307691"/>
    <n v="58.083333333333336"/>
    <x v="6"/>
    <s v="mobile games"/>
    <x v="1864"/>
    <d v="2014-05-04T12:11:40"/>
  </r>
  <r>
    <n v="1865"/>
    <s v="THE RUNNING GAME"/>
    <s v="This game is an alternative to the boring morning jogs This game will make you excited to workout Following elite footballer movements!"/>
    <n v="110000"/>
    <n v="4"/>
    <x v="1"/>
    <s v="GB"/>
    <s v="GBP"/>
    <n v="1478425747"/>
    <n v="1475398147"/>
    <b v="0"/>
    <n v="2"/>
    <b v="0"/>
    <s v="games/mobile games"/>
    <n v="3.6363636363636364E-5"/>
    <n v="2"/>
    <x v="6"/>
    <s v="mobile games"/>
    <x v="1865"/>
    <d v="2016-11-06T04:49:07"/>
  </r>
  <r>
    <n v="1866"/>
    <s v="MathPlus Cards (FKA Random Math)"/>
    <s v="A mobile application that will allow math learners to practice math operations and improve critical thinking. Ideal for ages 7 to 12."/>
    <n v="25000"/>
    <n v="125"/>
    <x v="1"/>
    <s v="US"/>
    <s v="USD"/>
    <n v="1488340800"/>
    <n v="1483768497"/>
    <b v="0"/>
    <n v="2"/>
    <b v="0"/>
    <s v="games/mobile games"/>
    <n v="5.0000000000000001E-3"/>
    <n v="62.5"/>
    <x v="6"/>
    <s v="mobile games"/>
    <x v="1866"/>
    <d v="2017-02-28T23:00:00"/>
  </r>
  <r>
    <n v="1867"/>
    <s v="Meme Wars - Dank Age"/>
    <s v="A mix of PokemonGo, Game of War- Fire Age, DragonSoul, &amp; Throwdown. Join a clan, collect meme, upgrade features, fight, &amp; compete."/>
    <n v="20000"/>
    <n v="10"/>
    <x v="1"/>
    <s v="US"/>
    <s v="USD"/>
    <n v="1478383912"/>
    <n v="1475791912"/>
    <b v="0"/>
    <n v="1"/>
    <b v="0"/>
    <s v="games/mobile games"/>
    <n v="5.0000000000000001E-4"/>
    <n v="10"/>
    <x v="6"/>
    <s v="mobile games"/>
    <x v="1867"/>
    <d v="2016-11-05T17:11:52"/>
  </r>
  <r>
    <n v="1868"/>
    <s v="Help Build PaperChase Version 3 !"/>
    <s v="PaperChase is a popular endless flying game conceived by a 15 year old and loved by millions worldwide.  Help us build version 3!"/>
    <n v="25000"/>
    <n v="1217"/>
    <x v="1"/>
    <s v="US"/>
    <s v="USD"/>
    <n v="1450166340"/>
    <n v="1448044925"/>
    <b v="0"/>
    <n v="17"/>
    <b v="0"/>
    <s v="games/mobile games"/>
    <n v="4.8680000000000001E-2"/>
    <n v="71.588235294117652"/>
    <x v="6"/>
    <s v="mobile games"/>
    <x v="1868"/>
    <d v="2015-12-15T02:59:00"/>
  </r>
  <r>
    <n v="1869"/>
    <s v="Castle Crawler RPG"/>
    <s v="CCRPG will be a 2D Pixel Art Game based on similar elements to the SNES game &quot;Zelda: A Link to the Past&quot; with RPG elements added in."/>
    <n v="10000"/>
    <n v="0"/>
    <x v="1"/>
    <s v="US"/>
    <s v="USD"/>
    <n v="1483488249"/>
    <n v="1480896249"/>
    <b v="0"/>
    <n v="0"/>
    <b v="0"/>
    <s v="games/mobile games"/>
    <n v="0"/>
    <s v=""/>
    <x v="6"/>
    <s v="mobile games"/>
    <x v="1869"/>
    <d v="2017-01-03T19:04:09"/>
  </r>
  <r>
    <n v="1870"/>
    <s v="C.O.V.D.--A brand new board app game"/>
    <s v="Conflict of Van Helsing &amp; Dracula (C.O.V.D.) is a board game available as an App based on the story: Dracula. Can you survive?"/>
    <n v="3500"/>
    <n v="361"/>
    <x v="1"/>
    <s v="US"/>
    <s v="USD"/>
    <n v="1454213820"/>
    <n v="1451723535"/>
    <b v="0"/>
    <n v="11"/>
    <b v="0"/>
    <s v="games/mobile games"/>
    <n v="0.10314285714285715"/>
    <n v="32.81818181818182"/>
    <x v="6"/>
    <s v="mobile games"/>
    <x v="1870"/>
    <d v="2016-01-30T23:17:00"/>
  </r>
  <r>
    <n v="1871"/>
    <s v="The Adventures of Bible Bear"/>
    <s v="Journey with Bible Bear through each of the books of the Bible, exploring stories while learning verses, songs, and preschool concepts!"/>
    <n v="6500"/>
    <n v="4666"/>
    <x v="1"/>
    <s v="US"/>
    <s v="USD"/>
    <n v="1416512901"/>
    <n v="1413053301"/>
    <b v="0"/>
    <n v="95"/>
    <b v="0"/>
    <s v="games/mobile games"/>
    <n v="0.7178461538461538"/>
    <n v="49.11578947368421"/>
    <x v="6"/>
    <s v="mobile games"/>
    <x v="1871"/>
    <d v="2014-11-20T14:48:21"/>
  </r>
  <r>
    <n v="1872"/>
    <s v="ZombieTime!"/>
    <s v="A Top-View Action game where you play as Bob, the FIRST zombie to rise from the grave. Bring chaos to town, feast and don't die again."/>
    <n v="20000"/>
    <n v="212"/>
    <x v="1"/>
    <s v="US"/>
    <s v="USD"/>
    <n v="1435633602"/>
    <n v="1433041602"/>
    <b v="0"/>
    <n v="13"/>
    <b v="0"/>
    <s v="games/mobile games"/>
    <n v="1.06E-2"/>
    <n v="16.307692307692307"/>
    <x v="6"/>
    <s v="mobile games"/>
    <x v="1872"/>
    <d v="2015-06-29T22:06:42"/>
  </r>
  <r>
    <n v="1873"/>
    <s v="The Red Card Blue Card Game"/>
    <s v="It's time for The Red Card Blue Card Game to be available everywhere! Help save the sanity of ALL parent's! Help make it an App!!"/>
    <n v="8000"/>
    <n v="36"/>
    <x v="1"/>
    <s v="CA"/>
    <s v="CAD"/>
    <n v="1436373900"/>
    <n v="1433861210"/>
    <b v="0"/>
    <n v="2"/>
    <b v="0"/>
    <s v="games/mobile games"/>
    <n v="4.4999999999999997E-3"/>
    <n v="18"/>
    <x v="6"/>
    <s v="mobile games"/>
    <x v="1873"/>
    <d v="2015-07-08T11:45:00"/>
  </r>
  <r>
    <n v="1874"/>
    <s v="PATH to Reading Brain Training"/>
    <s v="PATH to Reading (PATH) is a patented break-through technology  that dramatically and permanently improves attention, reading, memory"/>
    <n v="160000"/>
    <n v="26"/>
    <x v="1"/>
    <s v="US"/>
    <s v="USD"/>
    <n v="1467155733"/>
    <n v="1465427733"/>
    <b v="0"/>
    <n v="2"/>
    <b v="0"/>
    <s v="games/mobile games"/>
    <n v="1.6249999999999999E-4"/>
    <n v="13"/>
    <x v="6"/>
    <s v="mobile games"/>
    <x v="1874"/>
    <d v="2016-06-28T18:15:33"/>
  </r>
  <r>
    <n v="1875"/>
    <s v="Claws &amp; Fins"/>
    <s v="Sea opposition of Crab's family and angry fishes. Who is going to win, and who is going to loose ?!"/>
    <n v="10000"/>
    <n v="51"/>
    <x v="1"/>
    <s v="US"/>
    <s v="USD"/>
    <n v="1470519308"/>
    <n v="1465335308"/>
    <b v="0"/>
    <n v="3"/>
    <b v="0"/>
    <s v="games/mobile games"/>
    <n v="5.1000000000000004E-3"/>
    <n v="17"/>
    <x v="6"/>
    <s v="mobile games"/>
    <x v="1875"/>
    <d v="2016-08-06T16:35:08"/>
  </r>
  <r>
    <n v="1876"/>
    <s v="Migration Madness (Android)"/>
    <s v="An arcade styled side scroller. Help Bob the pilot steer his plane through hordes of migrating birds strapped with explosives."/>
    <n v="280"/>
    <n v="0"/>
    <x v="1"/>
    <s v="AU"/>
    <s v="AUD"/>
    <n v="1402901405"/>
    <n v="1400309405"/>
    <b v="0"/>
    <n v="0"/>
    <b v="0"/>
    <s v="games/mobile games"/>
    <n v="0"/>
    <s v=""/>
    <x v="6"/>
    <s v="mobile games"/>
    <x v="1876"/>
    <d v="2014-06-16T01:50:05"/>
  </r>
  <r>
    <n v="1877"/>
    <s v="Chip Dip II: Son of Chip Dip! - A Terrible, Terrible Game"/>
    <s v="It's obvious you won't survive by your wits alone. Unfortunately that's all you've got, Chip. Run!"/>
    <n v="60"/>
    <n v="0"/>
    <x v="1"/>
    <s v="US"/>
    <s v="USD"/>
    <n v="1425170525"/>
    <n v="1422664925"/>
    <b v="0"/>
    <n v="0"/>
    <b v="0"/>
    <s v="games/mobile games"/>
    <n v="0"/>
    <s v=""/>
    <x v="6"/>
    <s v="mobile games"/>
    <x v="1877"/>
    <d v="2015-02-28T19:42:05"/>
  </r>
  <r>
    <n v="1878"/>
    <s v="Aussies versus Zombies"/>
    <s v="Action game now playable on Android/iOS platforms and PC browsers. Easy gameplay even for starters yet hard to be skilled. Multi-player"/>
    <n v="8000"/>
    <n v="0"/>
    <x v="1"/>
    <s v="AU"/>
    <s v="AUD"/>
    <n v="1402618355"/>
    <n v="1400026355"/>
    <b v="0"/>
    <n v="0"/>
    <b v="0"/>
    <s v="games/mobile games"/>
    <n v="0"/>
    <s v=""/>
    <x v="6"/>
    <s v="mobile games"/>
    <x v="1878"/>
    <d v="2014-06-12T19:12:35"/>
  </r>
  <r>
    <n v="1879"/>
    <s v="Alex and More"/>
    <s v="Juego de plataformas con 20 personajes. Cada personaje tiene cuatro habilidades distintas al resto de personajes y sus propias voces."/>
    <n v="5000"/>
    <n v="6"/>
    <x v="1"/>
    <s v="ES"/>
    <s v="EUR"/>
    <n v="1457966129"/>
    <n v="1455377729"/>
    <b v="0"/>
    <n v="2"/>
    <b v="0"/>
    <s v="games/mobile games"/>
    <n v="1.1999999999999999E-3"/>
    <n v="3"/>
    <x v="6"/>
    <s v="mobile games"/>
    <x v="1879"/>
    <d v="2016-03-14T09:35:29"/>
  </r>
  <r>
    <n v="1880"/>
    <s v="Sim Betting Football"/>
    <s v="Sim Betting Football is the only football (soccer) betting simulation  game."/>
    <n v="5000"/>
    <n v="1004"/>
    <x v="1"/>
    <s v="GB"/>
    <s v="GBP"/>
    <n v="1459341380"/>
    <n v="1456839380"/>
    <b v="0"/>
    <n v="24"/>
    <b v="0"/>
    <s v="games/mobile games"/>
    <n v="0.20080000000000001"/>
    <n v="41.833333333333336"/>
    <x v="6"/>
    <s v="mobile games"/>
    <x v="1880"/>
    <d v="2016-03-30T07: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09T21: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8: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16: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7: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17: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7: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5-31T23: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3: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1: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0: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22:59:00"/>
  </r>
  <r>
    <n v="1894"/>
    <s v="Help me release my first 3 song EP!!"/>
    <s v="Im trying to raise $1000 for a 3 song EP in a studio!"/>
    <n v="1000"/>
    <n v="1145"/>
    <x v="0"/>
    <s v="US"/>
    <s v="USD"/>
    <n v="1329082983"/>
    <n v="1326404583"/>
    <b v="0"/>
    <n v="20"/>
    <b v="1"/>
    <s v="music/indie rock"/>
    <n v="1.145"/>
    <n v="57.25"/>
    <x v="4"/>
    <s v="indie rock"/>
    <x v="1894"/>
    <d v="2012-02-12T16: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2: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2: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6: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3: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16: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4:59:00"/>
  </r>
  <r>
    <n v="1901"/>
    <s v="KiddieRail - making the stairs easier and safer for kids"/>
    <s v="KiddieRail is a height adjustable hand rail of the right size for little children to help them manage the stairs more safely at home."/>
    <n v="99000"/>
    <n v="2670"/>
    <x v="1"/>
    <s v="GB"/>
    <s v="GBP"/>
    <n v="1432299600"/>
    <n v="1429707729"/>
    <b v="0"/>
    <n v="25"/>
    <b v="0"/>
    <s v="technology/gadgets"/>
    <n v="2.696969696969697E-2"/>
    <n v="106.8"/>
    <x v="2"/>
    <s v="gadgets"/>
    <x v="1901"/>
    <d v="2015-05-22T08:00:00"/>
  </r>
  <r>
    <n v="1902"/>
    <s v="Cardboard reality"/>
    <s v="Virtual reality is expensive, here is the solution. I've created a VR device out of cardboard. I present: World's cheapest VR Device."/>
    <n v="1000"/>
    <n v="12"/>
    <x v="1"/>
    <s v="NL"/>
    <s v="EUR"/>
    <n v="1425495447"/>
    <n v="1422903447"/>
    <b v="0"/>
    <n v="3"/>
    <b v="0"/>
    <s v="technology/gadgets"/>
    <n v="1.2E-2"/>
    <n v="4"/>
    <x v="2"/>
    <s v="gadgets"/>
    <x v="1902"/>
    <d v="2015-03-04T13:57:27"/>
  </r>
  <r>
    <n v="1903"/>
    <s v="MiPointer"/>
    <s v="A cool smart laser pointer for presenting professionals. Unique by design, widest functional coverage for both IOS and Android."/>
    <n v="3000"/>
    <n v="1398"/>
    <x v="1"/>
    <s v="US"/>
    <s v="USD"/>
    <n v="1485541791"/>
    <n v="1480357791"/>
    <b v="0"/>
    <n v="41"/>
    <b v="0"/>
    <s v="technology/gadgets"/>
    <n v="0.46600000000000003"/>
    <n v="34.097560975609753"/>
    <x v="2"/>
    <s v="gadgets"/>
    <x v="1903"/>
    <d v="2017-01-27T13:29:51"/>
  </r>
  <r>
    <n v="1904"/>
    <s v="Small Animal Deterrent Latch (S.A.D.L.)"/>
    <s v="Animals knocking over your waste wheeler making a mess on trash day? The S.A.D.L. will help prevent that from happening!"/>
    <n v="50000"/>
    <n v="50"/>
    <x v="1"/>
    <s v="US"/>
    <s v="USD"/>
    <n v="1451752021"/>
    <n v="1447864021"/>
    <b v="0"/>
    <n v="2"/>
    <b v="0"/>
    <s v="technology/gadgets"/>
    <n v="1E-3"/>
    <n v="25"/>
    <x v="2"/>
    <s v="gadgets"/>
    <x v="1904"/>
    <d v="2016-01-02T11:27:01"/>
  </r>
  <r>
    <n v="1905"/>
    <s v="Dad, we will get your AxleCrutch idea to the next level!"/>
    <s v="Before Dick Armstrong passed away unexpectedly in 2003, he invented an AxleCrutch device to help his customers-his idea lives on today."/>
    <n v="25000"/>
    <n v="42"/>
    <x v="1"/>
    <s v="US"/>
    <s v="USD"/>
    <n v="1410127994"/>
    <n v="1407535994"/>
    <b v="0"/>
    <n v="4"/>
    <b v="0"/>
    <s v="technology/gadgets"/>
    <n v="1.6800000000000001E-3"/>
    <n v="10.5"/>
    <x v="2"/>
    <s v="gadgets"/>
    <x v="1905"/>
    <d v="2014-09-07T17:13:14"/>
  </r>
  <r>
    <n v="1906"/>
    <s v="Macbook all-in-one Portable storage docking station PLUSDOCK"/>
    <s v="Max 5Tb storage, Wired lan, Additional USB ports and Hi-res DAC, 10000mAh battery, Real portable docking station"/>
    <n v="50000"/>
    <n v="21380"/>
    <x v="1"/>
    <s v="US"/>
    <s v="USD"/>
    <n v="1466697983"/>
    <n v="1464105983"/>
    <b v="0"/>
    <n v="99"/>
    <b v="0"/>
    <s v="technology/gadgets"/>
    <n v="0.42759999999999998"/>
    <n v="215.95959595959596"/>
    <x v="2"/>
    <s v="gadgets"/>
    <x v="1906"/>
    <d v="2016-06-23T11:06:23"/>
  </r>
  <r>
    <n v="1907"/>
    <s v="Litter-Buddy"/>
    <s v="Litter-Buddy is great economical alternative to leading pet waste disposal systems with cartridge bag elements."/>
    <n v="30000"/>
    <n v="85"/>
    <x v="1"/>
    <s v="US"/>
    <s v="USD"/>
    <n v="1400853925"/>
    <n v="1399557925"/>
    <b v="0"/>
    <n v="4"/>
    <b v="0"/>
    <s v="technology/gadgets"/>
    <n v="2.8333333333333335E-3"/>
    <n v="21.25"/>
    <x v="2"/>
    <s v="gadgets"/>
    <x v="1907"/>
    <d v="2014-05-23T09:05:25"/>
  </r>
  <r>
    <n v="1908"/>
    <s v="Better WiFi for today's Internet of Everything WiFi devices"/>
    <s v="Our device eliminates WiFi range issues with your connected devices by allowing you to locate our device where you will use your WiFi."/>
    <n v="25000"/>
    <n v="433"/>
    <x v="1"/>
    <s v="US"/>
    <s v="USD"/>
    <n v="1483048900"/>
    <n v="1480456900"/>
    <b v="0"/>
    <n v="4"/>
    <b v="0"/>
    <s v="technology/gadgets"/>
    <n v="1.7319999999999999E-2"/>
    <n v="108.25"/>
    <x v="2"/>
    <s v="gadgets"/>
    <x v="1908"/>
    <d v="2016-12-29T17:01:40"/>
  </r>
  <r>
    <n v="1909"/>
    <s v="Little Occhio, Wireless micro-cam for iPhone/Android"/>
    <s v="Use Little Occhio to see and share the hidden secrets of nature. Capture, share awesome photos, works with iPhone/Android/tablets."/>
    <n v="35000"/>
    <n v="4939"/>
    <x v="1"/>
    <s v="US"/>
    <s v="USD"/>
    <n v="1414059479"/>
    <n v="1411467479"/>
    <b v="0"/>
    <n v="38"/>
    <b v="0"/>
    <s v="technology/gadgets"/>
    <n v="0.14111428571428572"/>
    <n v="129.97368421052633"/>
    <x v="2"/>
    <s v="gadgets"/>
    <x v="1909"/>
    <d v="2014-10-23T05:17:59"/>
  </r>
  <r>
    <n v="1910"/>
    <s v="Thinking Cleaner, Wifi for iRobotÂ® RoombaÂ® 700 &amp; 800 series"/>
    <s v="Thinking Cleaner is an add-on for your iRobotÂ® RoombaÂ® 700/800 that makes it smarter and aware of its owner."/>
    <n v="85000"/>
    <n v="33486"/>
    <x v="1"/>
    <s v="NL"/>
    <s v="EUR"/>
    <n v="1446331500"/>
    <n v="1442531217"/>
    <b v="0"/>
    <n v="285"/>
    <b v="0"/>
    <s v="technology/gadgets"/>
    <n v="0.39395294117647056"/>
    <n v="117.49473684210527"/>
    <x v="2"/>
    <s v="gadgets"/>
    <x v="1910"/>
    <d v="2015-10-31T17:45:00"/>
  </r>
  <r>
    <n v="1911"/>
    <s v="Charge Furniture"/>
    <s v="Charge furniture, making it simple and comfortable to charge your USB devices without leaving the comfort of your couch or armchair"/>
    <n v="42500"/>
    <n v="10"/>
    <x v="1"/>
    <s v="NZ"/>
    <s v="NZD"/>
    <n v="1407545334"/>
    <n v="1404953334"/>
    <b v="0"/>
    <n v="1"/>
    <b v="0"/>
    <s v="technology/gadgets"/>
    <n v="2.3529411764705883E-4"/>
    <n v="10"/>
    <x v="2"/>
    <s v="gadgets"/>
    <x v="1911"/>
    <d v="2014-08-08T19:48:54"/>
  </r>
  <r>
    <n v="1912"/>
    <s v="SOLO TESTER: Electrical Wiring Testing &amp; Troubleshooter"/>
    <s v="Finally! Electrical Wiring Testing Made Easy...  Designed by a Professional for Professionals, Homeowners and DIYs, Too!"/>
    <n v="5000"/>
    <n v="2965"/>
    <x v="1"/>
    <s v="US"/>
    <s v="USD"/>
    <n v="1433395560"/>
    <n v="1430803560"/>
    <b v="0"/>
    <n v="42"/>
    <b v="0"/>
    <s v="technology/gadgets"/>
    <n v="0.59299999999999997"/>
    <n v="70.595238095238102"/>
    <x v="2"/>
    <s v="gadgets"/>
    <x v="1912"/>
    <d v="2015-06-04T00:26:00"/>
  </r>
  <r>
    <n v="1913"/>
    <s v="Tibio - Spreading warmth in everyones home"/>
    <s v="Tibio is a revolutionary new product designed to solve an age old problem."/>
    <n v="48000"/>
    <n v="637"/>
    <x v="1"/>
    <s v="GB"/>
    <s v="GBP"/>
    <n v="1412770578"/>
    <n v="1410178578"/>
    <b v="0"/>
    <n v="26"/>
    <b v="0"/>
    <s v="technology/gadgets"/>
    <n v="1.3270833333333334E-2"/>
    <n v="24.5"/>
    <x v="2"/>
    <s v="gadgets"/>
    <x v="1913"/>
    <d v="2014-10-08T07:16:18"/>
  </r>
  <r>
    <n v="1914"/>
    <s v="ZoZo Skeleton Hand Planchette - Works with ANY Ouija Board"/>
    <s v="The &quot;ZoZo Skeleton Hand Planchette&quot; is a fully functional &quot;ouija board&quot; planchette (pointer) but is significantly more hair-raising."/>
    <n v="666"/>
    <n v="60"/>
    <x v="1"/>
    <s v="US"/>
    <s v="USD"/>
    <n v="1414814340"/>
    <n v="1413519073"/>
    <b v="0"/>
    <n v="2"/>
    <b v="0"/>
    <s v="technology/gadgets"/>
    <n v="9.0090090090090086E-2"/>
    <n v="30"/>
    <x v="2"/>
    <s v="gadgets"/>
    <x v="1914"/>
    <d v="2014-10-31T22:59:00"/>
  </r>
  <r>
    <n v="1915"/>
    <s v="The Cat-Bath Contraption"/>
    <s v="The picture above is of our current prototype for the cat bath - we hope to move beyond a simple bin and create a cat bath revolution!"/>
    <n v="500"/>
    <n v="8"/>
    <x v="1"/>
    <s v="US"/>
    <s v="USD"/>
    <n v="1409620222"/>
    <n v="1407892222"/>
    <b v="0"/>
    <n v="4"/>
    <b v="0"/>
    <s v="technology/gadgets"/>
    <n v="1.6E-2"/>
    <n v="2"/>
    <x v="2"/>
    <s v="gadgets"/>
    <x v="1915"/>
    <d v="2014-09-01T20:10:22"/>
  </r>
  <r>
    <n v="1916"/>
    <s v="The Paint Can Holder by U.S. Green Products"/>
    <s v="The Paint Can Holder Makes Painting Easier and Safer on Extension Ladders."/>
    <n v="20000"/>
    <n v="102"/>
    <x v="1"/>
    <s v="US"/>
    <s v="USD"/>
    <n v="1478542375"/>
    <n v="1476378775"/>
    <b v="0"/>
    <n v="6"/>
    <b v="0"/>
    <s v="technology/gadgets"/>
    <n v="5.1000000000000004E-3"/>
    <n v="17"/>
    <x v="2"/>
    <s v="gadgets"/>
    <x v="1916"/>
    <d v="2016-11-07T13:12:55"/>
  </r>
  <r>
    <n v="1917"/>
    <s v="Chronovisor:The MOST innovative watch for night time reading"/>
    <s v="Let's build a legendary brand altogether"/>
    <n v="390000"/>
    <n v="205025"/>
    <x v="1"/>
    <s v="HK"/>
    <s v="HKD"/>
    <n v="1486708133"/>
    <n v="1484116133"/>
    <b v="0"/>
    <n v="70"/>
    <b v="0"/>
    <s v="technology/gadgets"/>
    <n v="0.52570512820512816"/>
    <n v="2928.9285714285716"/>
    <x v="2"/>
    <s v="gadgets"/>
    <x v="1917"/>
    <d v="2017-02-10T01:28:53"/>
  </r>
  <r>
    <n v="1918"/>
    <s v="BugVibesâ„¢-Better Flowers, Plants, Trees with less Pesticides"/>
    <s v="Repel Japanese beetles and garden pests. Grow organic fruit and vegetables to help the environment, one plant at a time."/>
    <n v="25000"/>
    <n v="260"/>
    <x v="1"/>
    <s v="US"/>
    <s v="USD"/>
    <n v="1407869851"/>
    <n v="1404845851"/>
    <b v="0"/>
    <n v="9"/>
    <b v="0"/>
    <s v="technology/gadgets"/>
    <n v="1.04E-2"/>
    <n v="28.888888888888889"/>
    <x v="2"/>
    <s v="gadgets"/>
    <x v="1918"/>
    <d v="2014-08-12T13:57:31"/>
  </r>
  <r>
    <n v="1919"/>
    <s v="LED Electronic Dice: assembled or kit, Arduino compatible"/>
    <s v="Use preprogrammed firmware or program your own with AVR-ISP or Arduino ISP.  Device is based on the Atmel ATtiny13A microcontroller."/>
    <n v="500"/>
    <n v="237"/>
    <x v="1"/>
    <s v="US"/>
    <s v="USD"/>
    <n v="1432069249"/>
    <n v="1429477249"/>
    <b v="0"/>
    <n v="8"/>
    <b v="0"/>
    <s v="technology/gadgets"/>
    <n v="0.47399999999999998"/>
    <n v="29.625"/>
    <x v="2"/>
    <s v="gadgets"/>
    <x v="1919"/>
    <d v="2015-05-19T16:00:49"/>
  </r>
  <r>
    <n v="1920"/>
    <s v="Brightside - Side lighting for cyclists"/>
    <s v="A new concept in bike light safety, protecting cyclists from being hit in the side. Bright, amber sideways."/>
    <n v="10000"/>
    <n v="4303"/>
    <x v="1"/>
    <s v="GB"/>
    <s v="GBP"/>
    <n v="1445468400"/>
    <n v="1443042061"/>
    <b v="0"/>
    <n v="105"/>
    <b v="0"/>
    <s v="technology/gadgets"/>
    <n v="0.43030000000000002"/>
    <n v="40.980952380952381"/>
    <x v="2"/>
    <s v="gadgets"/>
    <x v="1920"/>
    <d v="2015-10-21T18: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0: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1: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6T23: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4: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9: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1T19:26:00"/>
  </r>
  <r>
    <n v="1927"/>
    <s v="GBS Detroit Presents Hampshire"/>
    <s v="Hampshire is headed to GBS Detroit."/>
    <n v="600"/>
    <n v="620"/>
    <x v="0"/>
    <s v="US"/>
    <s v="USD"/>
    <n v="1331182740"/>
    <n v="1329856839"/>
    <b v="0"/>
    <n v="11"/>
    <b v="1"/>
    <s v="music/indie rock"/>
    <n v="1.0333333333333334"/>
    <n v="56.363636363636367"/>
    <x v="4"/>
    <s v="indie rock"/>
    <x v="1927"/>
    <d v="2012-03-07T23: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0: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9: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8: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22: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4: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6T22: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0T23: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0: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4T22: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0: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7: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22: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1: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4: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1: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09: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1: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21: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0: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2: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05: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3: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6: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09: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1T22: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0: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4: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16: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6T21: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7: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09-30T19: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3: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5T22: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3: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5: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1: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1T2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7: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0: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0: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4: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22: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4T23: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7T2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2: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3: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3: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16: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2: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2: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3: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07:01:02"/>
  </r>
  <r>
    <n v="1981"/>
    <s v="Aspiring storyteller: connecting the dots"/>
    <s v="I would like to tell the story of a young man from Queens, New York and compare his life to a young Afghan man...to connect the dots."/>
    <n v="7500"/>
    <n v="381"/>
    <x v="1"/>
    <s v="CA"/>
    <s v="CAD"/>
    <n v="1404926665"/>
    <n v="1402334665"/>
    <b v="0"/>
    <n v="12"/>
    <b v="0"/>
    <s v="photography/people"/>
    <n v="5.0799999999999998E-2"/>
    <n v="31.75"/>
    <x v="8"/>
    <s v="people"/>
    <x v="1981"/>
    <d v="2014-07-09T12:24:25"/>
  </r>
  <r>
    <n v="1982"/>
    <s v="Lonely Boy: 55 male models 200s sensual expression"/>
    <s v="Express a very dark place in my childhood. Release my emotions through photography in a form of Art."/>
    <n v="180000"/>
    <n v="0"/>
    <x v="1"/>
    <s v="HK"/>
    <s v="HKD"/>
    <n v="1480863887"/>
    <n v="1478268287"/>
    <b v="0"/>
    <n v="0"/>
    <b v="0"/>
    <s v="photography/people"/>
    <n v="0"/>
    <s v=""/>
    <x v="8"/>
    <s v="people"/>
    <x v="1982"/>
    <d v="2016-12-04T10:04:47"/>
  </r>
  <r>
    <n v="1983"/>
    <s v="Vegans of Hawai'i - 140'000 Strong?"/>
    <s v="A vegan photographer bringing Hawaii to the tipping point of plant pure wisdom, featuring the most influential early adopters."/>
    <n v="33000"/>
    <n v="1419"/>
    <x v="1"/>
    <s v="US"/>
    <s v="USD"/>
    <n v="1472799600"/>
    <n v="1470874618"/>
    <b v="0"/>
    <n v="16"/>
    <b v="0"/>
    <s v="photography/people"/>
    <n v="4.2999999999999997E-2"/>
    <n v="88.6875"/>
    <x v="8"/>
    <s v="people"/>
    <x v="1983"/>
    <d v="2016-09-02T02:00:00"/>
  </r>
  <r>
    <n v="1984"/>
    <s v="Love Locks - a photographic journey"/>
    <s v="Does love lasts longer than &quot;Love Locks&quot; ?_x000a__x000a_A photographic journey into the lives of these 'love-locked' couples."/>
    <n v="15000"/>
    <n v="3172"/>
    <x v="1"/>
    <s v="US"/>
    <s v="USD"/>
    <n v="1417377481"/>
    <n v="1412189881"/>
    <b v="0"/>
    <n v="7"/>
    <b v="0"/>
    <s v="photography/people"/>
    <n v="0.21146666666666666"/>
    <n v="453.14285714285717"/>
    <x v="8"/>
    <s v="people"/>
    <x v="1984"/>
    <d v="2014-11-30T14:58:01"/>
  </r>
  <r>
    <n v="1985"/>
    <s v="Metrospective - photography project"/>
    <s v="A personal journey to document people on the worlds 10 largest metro systems. The end result being one truly epic photographic essay!"/>
    <n v="1600"/>
    <n v="51"/>
    <x v="1"/>
    <s v="GB"/>
    <s v="GBP"/>
    <n v="1470178800"/>
    <n v="1467650771"/>
    <b v="0"/>
    <n v="4"/>
    <b v="0"/>
    <s v="photography/people"/>
    <n v="3.1875000000000001E-2"/>
    <n v="12.75"/>
    <x v="8"/>
    <s v="people"/>
    <x v="1985"/>
    <d v="2016-08-02T18:00:00"/>
  </r>
  <r>
    <n v="1986"/>
    <s v="Oddity Photography - help get us off the ground!"/>
    <s v="We are a married couple who have started a child photography business from home. We need help to put together equipment to grow."/>
    <n v="2000"/>
    <n v="1"/>
    <x v="1"/>
    <s v="GB"/>
    <s v="GBP"/>
    <n v="1457947483"/>
    <n v="1455359083"/>
    <b v="0"/>
    <n v="1"/>
    <b v="0"/>
    <s v="photography/people"/>
    <n v="5.0000000000000001E-4"/>
    <n v="1"/>
    <x v="8"/>
    <s v="people"/>
    <x v="1986"/>
    <d v="2016-03-14T04:24:43"/>
  </r>
  <r>
    <n v="1987"/>
    <s v="Ethiopia: Beheld"/>
    <s v="A collection of images that depicts the beauty and diversity within Ethiopia"/>
    <n v="5500"/>
    <n v="2336"/>
    <x v="1"/>
    <s v="GB"/>
    <s v="GBP"/>
    <n v="1425223276"/>
    <n v="1422631276"/>
    <b v="0"/>
    <n v="28"/>
    <b v="0"/>
    <s v="photography/people"/>
    <n v="0.42472727272727273"/>
    <n v="83.428571428571431"/>
    <x v="8"/>
    <s v="people"/>
    <x v="1987"/>
    <d v="2015-03-01T10:21:16"/>
  </r>
  <r>
    <n v="1988"/>
    <s v="Phillip Michael Photography"/>
    <s v="Expressing art in an image!"/>
    <n v="6000"/>
    <n v="25"/>
    <x v="1"/>
    <s v="US"/>
    <s v="USD"/>
    <n v="1440094742"/>
    <n v="1437502742"/>
    <b v="0"/>
    <n v="1"/>
    <b v="0"/>
    <s v="photography/people"/>
    <n v="4.1666666666666666E-3"/>
    <n v="25"/>
    <x v="8"/>
    <s v="people"/>
    <x v="1988"/>
    <d v="2015-08-20T13:19:02"/>
  </r>
  <r>
    <n v="1989"/>
    <s v="Shutters of Hope: The Real Faces of Infertility"/>
    <s v="Creating an awareness for infertility through photographing families and showcasing the real faces of infertility."/>
    <n v="5000"/>
    <n v="50"/>
    <x v="1"/>
    <s v="US"/>
    <s v="USD"/>
    <n v="1481473208"/>
    <n v="1478881208"/>
    <b v="0"/>
    <n v="1"/>
    <b v="0"/>
    <s v="photography/people"/>
    <n v="0.01"/>
    <n v="50"/>
    <x v="8"/>
    <s v="people"/>
    <x v="1989"/>
    <d v="2016-12-11T11:20:08"/>
  </r>
  <r>
    <n v="1990"/>
    <s v="The Virgin of the Path"/>
    <s v="An art nude photography book that includes traditional black and white sepia nudes as well as experimiental color nudes."/>
    <n v="3000"/>
    <n v="509"/>
    <x v="1"/>
    <s v="US"/>
    <s v="USD"/>
    <n v="1455338532"/>
    <n v="1454042532"/>
    <b v="0"/>
    <n v="5"/>
    <b v="0"/>
    <s v="photography/people"/>
    <n v="0.16966666666666666"/>
    <n v="101.8"/>
    <x v="8"/>
    <s v="people"/>
    <x v="1990"/>
    <d v="2016-02-12T23:42:12"/>
  </r>
  <r>
    <n v="1991"/>
    <s v="Portraits of Resilience"/>
    <s v="Taking (and giving) professional portraits of survivors of human trafficking in Myanmar."/>
    <n v="2000"/>
    <n v="140"/>
    <x v="1"/>
    <s v="US"/>
    <s v="USD"/>
    <n v="1435958786"/>
    <n v="1434144386"/>
    <b v="0"/>
    <n v="3"/>
    <b v="0"/>
    <s v="photography/people"/>
    <n v="7.0000000000000007E-2"/>
    <n v="46.666666666666664"/>
    <x v="8"/>
    <s v="people"/>
    <x v="1991"/>
    <d v="2015-07-03T16:26:26"/>
  </r>
  <r>
    <n v="1992"/>
    <s v="The Wonderful World of Princes &amp; Princesses"/>
    <s v="A complete revamp of all the Disney Princes &amp; Princesses!"/>
    <n v="1500"/>
    <n v="2"/>
    <x v="1"/>
    <s v="US"/>
    <s v="USD"/>
    <n v="1424229991"/>
    <n v="1421637991"/>
    <b v="0"/>
    <n v="2"/>
    <b v="0"/>
    <s v="photography/people"/>
    <n v="1.3333333333333333E-3"/>
    <n v="1"/>
    <x v="8"/>
    <s v="people"/>
    <x v="1992"/>
    <d v="2015-02-17T22:26:31"/>
  </r>
  <r>
    <n v="1993"/>
    <s v="Open a photography studio - photo shoots as rewards!"/>
    <s v="I am looking for help to open up an affordable photography studio in Cornwall for baby and family portraiture photography"/>
    <n v="2000"/>
    <n v="0"/>
    <x v="1"/>
    <s v="GB"/>
    <s v="GBP"/>
    <n v="1450706837"/>
    <n v="1448114837"/>
    <b v="0"/>
    <n v="0"/>
    <b v="0"/>
    <s v="photography/people"/>
    <n v="0"/>
    <s v=""/>
    <x v="8"/>
    <s v="people"/>
    <x v="1993"/>
    <d v="2015-12-21T09:07:17"/>
  </r>
  <r>
    <n v="1994"/>
    <s v="The preservation of still and moving imagery"/>
    <s v="A program to preserve still imagery (photographs) and moving imagery captured on motion picture (film) stock, and videotape elements."/>
    <n v="3200"/>
    <n v="0"/>
    <x v="1"/>
    <s v="US"/>
    <s v="USD"/>
    <n v="1481072942"/>
    <n v="1475885342"/>
    <b v="0"/>
    <n v="0"/>
    <b v="0"/>
    <s v="photography/people"/>
    <n v="0"/>
    <s v=""/>
    <x v="8"/>
    <s v="people"/>
    <x v="1994"/>
    <d v="2016-12-06T20:09:02"/>
  </r>
  <r>
    <n v="1995"/>
    <s v="The Girl With(out) The Camera"/>
    <s v="I'm looking to pursue my dream of becoming a full time photographer, using my current creative experience as a graphic designer."/>
    <n v="1000"/>
    <n v="78"/>
    <x v="1"/>
    <s v="CA"/>
    <s v="CAD"/>
    <n v="1437082736"/>
    <n v="1435354736"/>
    <b v="0"/>
    <n v="3"/>
    <b v="0"/>
    <s v="photography/people"/>
    <n v="7.8E-2"/>
    <n v="26"/>
    <x v="8"/>
    <s v="people"/>
    <x v="1995"/>
    <d v="2015-07-16T16:38:56"/>
  </r>
  <r>
    <n v="1996"/>
    <s v="Life through the eye of war worldwide"/>
    <s v="I want to create a series of pictures of Life through the eyes - and capture some of the defining moments of our history now / to come."/>
    <n v="133800"/>
    <n v="0"/>
    <x v="1"/>
    <s v="US"/>
    <s v="USD"/>
    <n v="1405021211"/>
    <n v="1402429211"/>
    <b v="0"/>
    <n v="0"/>
    <b v="0"/>
    <s v="photography/people"/>
    <n v="0"/>
    <s v=""/>
    <x v="8"/>
    <s v="people"/>
    <x v="1996"/>
    <d v="2014-07-10T14:40:11"/>
  </r>
  <r>
    <n v="1997"/>
    <s v="Photographically documenting my cultural travels"/>
    <s v="There is so many unseen places in the world, and I've made it my personal goal to show everyone through photography &amp; travel."/>
    <n v="6500"/>
    <n v="0"/>
    <x v="1"/>
    <s v="US"/>
    <s v="USD"/>
    <n v="1409091612"/>
    <n v="1406499612"/>
    <b v="0"/>
    <n v="0"/>
    <b v="0"/>
    <s v="photography/people"/>
    <n v="0"/>
    <s v=""/>
    <x v="8"/>
    <s v="people"/>
    <x v="1997"/>
    <d v="2014-08-26T17:20:12"/>
  </r>
  <r>
    <n v="1998"/>
    <s v="Photography from Below"/>
    <s v="I am moving to Guatemala to document and report on the growing community resistance movements across Central America and Mexico"/>
    <n v="2500"/>
    <n v="655"/>
    <x v="1"/>
    <s v="US"/>
    <s v="USD"/>
    <n v="1406861438"/>
    <n v="1402973438"/>
    <b v="0"/>
    <n v="3"/>
    <b v="0"/>
    <s v="photography/people"/>
    <n v="0.26200000000000001"/>
    <n v="218.33333333333334"/>
    <x v="8"/>
    <s v="people"/>
    <x v="1998"/>
    <d v="2014-07-31T21:50:38"/>
  </r>
  <r>
    <n v="1999"/>
    <s v="Planet Venus"/>
    <s v="This is a portrait photo project aiming to inspire women to explore themselves and live their passion"/>
    <n v="31000"/>
    <n v="236"/>
    <x v="1"/>
    <s v="GB"/>
    <s v="GBP"/>
    <n v="1415882108"/>
    <n v="1413286508"/>
    <b v="0"/>
    <n v="7"/>
    <b v="0"/>
    <s v="photography/people"/>
    <n v="7.6129032258064515E-3"/>
    <n v="33.714285714285715"/>
    <x v="8"/>
    <s v="people"/>
    <x v="1999"/>
    <d v="2014-11-13T07:35:08"/>
  </r>
  <r>
    <n v="2000"/>
    <s v="Jacs+Cam 2016 calendar"/>
    <s v="What do you get when you combine 2 of the hottest alt-models in North America with one Canadian photographer? Make a CALENDAR!!!"/>
    <n v="5000"/>
    <n v="625"/>
    <x v="1"/>
    <s v="CA"/>
    <s v="CAD"/>
    <n v="1452120613"/>
    <n v="1449528613"/>
    <b v="0"/>
    <n v="25"/>
    <b v="0"/>
    <s v="photography/people"/>
    <n v="0.125"/>
    <n v="25"/>
    <x v="8"/>
    <s v="people"/>
    <x v="2000"/>
    <d v="2016-01-06T17: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5: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2: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8: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9: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5T22: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08: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3: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9: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3: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18: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18: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4: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18: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4T23: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16: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16: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3: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3: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2: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18: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3T20: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8: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5: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2T22: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3: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0T22: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3: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6: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6T19: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8: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20: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0: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20: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1: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20: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15: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1: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3: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1-30T23: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8: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8: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1: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0T23: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1: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8T21: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3: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9: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0: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7: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20: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5T19: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19T21: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0: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7: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3: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3: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06: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5: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6: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0: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3: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3: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2: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7: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3: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3: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5: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15: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18: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0: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1: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8: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1: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4: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1: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16: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6: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3: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4: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18: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3: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22: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2: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1: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15: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23: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7T23: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0T22: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1T20: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4: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15: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1: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16: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4T22: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2: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22: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0: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21:43:55"/>
  </r>
  <r>
    <n v="2099"/>
    <s v="Roosevelt Died."/>
    <s v="Our tour van died, we need help!"/>
    <n v="3000"/>
    <n v="3971"/>
    <x v="0"/>
    <s v="US"/>
    <s v="USD"/>
    <n v="1435808400"/>
    <n v="1434650084"/>
    <b v="0"/>
    <n v="63"/>
    <b v="1"/>
    <s v="music/indie rock"/>
    <n v="1.3236666666666668"/>
    <n v="63.031746031746032"/>
    <x v="4"/>
    <s v="indie rock"/>
    <x v="2099"/>
    <d v="2015-07-01T22: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29T22: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2T22: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5: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4: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0T19: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3: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0: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3: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22: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2: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7T23: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4T20: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17: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15: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23: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19T20: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3: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3: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5: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5T22: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18:08:56"/>
  </r>
  <r>
    <n v="2121"/>
    <s v="Legend of Decay"/>
    <s v="Join us on an epic journey to discover a millennia old secret which will change the world forever."/>
    <n v="50000"/>
    <n v="284"/>
    <x v="1"/>
    <s v="CH"/>
    <s v="CHF"/>
    <n v="1484156948"/>
    <n v="1481564948"/>
    <b v="0"/>
    <n v="10"/>
    <b v="0"/>
    <s v="games/video games"/>
    <n v="5.6800000000000002E-3"/>
    <n v="28.4"/>
    <x v="6"/>
    <s v="video games"/>
    <x v="2121"/>
    <d v="2017-01-11T12:49:08"/>
  </r>
  <r>
    <n v="2122"/>
    <s v="CapitÃ¡n Kalani y el sindicato robÃ³tico"/>
    <s v="Captain Kalani it's a retro game full of nostalgia for the old gamers but interesting for the new ones"/>
    <n v="80000"/>
    <n v="310"/>
    <x v="1"/>
    <s v="MX"/>
    <s v="MXN"/>
    <n v="1483773169"/>
    <n v="1481181169"/>
    <b v="0"/>
    <n v="3"/>
    <b v="0"/>
    <s v="games/video games"/>
    <n v="3.875E-3"/>
    <n v="103.33333333333333"/>
    <x v="6"/>
    <s v="video games"/>
    <x v="2122"/>
    <d v="2017-01-07T02:12:49"/>
  </r>
  <r>
    <n v="2123"/>
    <s v="3D Art for &quot;Extreme Hugtime Simulation Challenge&quot;"/>
    <s v="Indie developer boredom's products' Xbox 360 game about a Japanese-inspired hug-themed game show needs funding for animation and environmental models."/>
    <n v="500"/>
    <n v="50"/>
    <x v="1"/>
    <s v="US"/>
    <s v="USD"/>
    <n v="1268636340"/>
    <n v="1263982307"/>
    <b v="0"/>
    <n v="5"/>
    <b v="0"/>
    <s v="games/video games"/>
    <n v="0.1"/>
    <n v="10"/>
    <x v="6"/>
    <s v="video games"/>
    <x v="2123"/>
    <d v="2010-03-15T01:59:00"/>
  </r>
  <r>
    <n v="2124"/>
    <s v="AZAMAR"/>
    <s v="AZAMAR is a Role Playing Game world involving fantasy and high magic, based on the popular OpenD6 OGL using the Cinema6 RPG Framework."/>
    <n v="1100"/>
    <n v="115"/>
    <x v="1"/>
    <s v="US"/>
    <s v="USD"/>
    <n v="1291093200"/>
    <n v="1286930435"/>
    <b v="0"/>
    <n v="5"/>
    <b v="0"/>
    <s v="games/video games"/>
    <n v="0.10454545454545454"/>
    <n v="23"/>
    <x v="6"/>
    <s v="video games"/>
    <x v="2124"/>
    <d v="2010-11-30T00:00:00"/>
  </r>
  <r>
    <n v="2125"/>
    <s v="Becoming - A Metaphysical Game About Mental Illness"/>
    <s v="Becoming is a video game that aims to portray mental illness through a metaphysical and emotional story."/>
    <n v="60000"/>
    <n v="852"/>
    <x v="1"/>
    <s v="US"/>
    <s v="USD"/>
    <n v="1438734833"/>
    <n v="1436142833"/>
    <b v="0"/>
    <n v="27"/>
    <b v="0"/>
    <s v="games/video games"/>
    <n v="1.4200000000000001E-2"/>
    <n v="31.555555555555557"/>
    <x v="6"/>
    <s v="video games"/>
    <x v="2125"/>
    <d v="2015-08-04T19:33:53"/>
  </r>
  <r>
    <n v="2126"/>
    <s v="DodgeBall Blitz"/>
    <s v="Lead your team to victory in this fast-paced, action, sports game! Use Power-ups and avoid attacks as you fight for victory!"/>
    <n v="20000"/>
    <n v="10"/>
    <x v="1"/>
    <s v="US"/>
    <s v="USD"/>
    <n v="1418080887"/>
    <n v="1415488887"/>
    <b v="0"/>
    <n v="2"/>
    <b v="0"/>
    <s v="games/video games"/>
    <n v="5.0000000000000001E-4"/>
    <n v="5"/>
    <x v="6"/>
    <s v="video games"/>
    <x v="2126"/>
    <d v="2014-12-08T18:21:27"/>
  </r>
  <r>
    <n v="2127"/>
    <s v="Three Monkeys - Part 1: Into the Abyss"/>
    <s v="Three Monkeys is an audio adventure game for PC."/>
    <n v="28000"/>
    <n v="8076"/>
    <x v="1"/>
    <s v="GB"/>
    <s v="GBP"/>
    <n v="1426158463"/>
    <n v="1423570063"/>
    <b v="0"/>
    <n v="236"/>
    <b v="0"/>
    <s v="games/video games"/>
    <n v="0.28842857142857142"/>
    <n v="34.220338983050844"/>
    <x v="6"/>
    <s v="video games"/>
    <x v="2127"/>
    <d v="2015-03-12T06:07:43"/>
  </r>
  <r>
    <n v="2128"/>
    <s v="Makayla's Quest"/>
    <s v="The Royal Snail has misdelivered all the invitations to the Royal Ball.  It's up to Makayla to set things right in the Fairy Forest"/>
    <n v="15000"/>
    <n v="25"/>
    <x v="1"/>
    <s v="CA"/>
    <s v="CAD"/>
    <n v="1411324369"/>
    <n v="1406140369"/>
    <b v="0"/>
    <n v="1"/>
    <b v="0"/>
    <s v="games/video games"/>
    <n v="1.6666666666666668E-3"/>
    <n v="25"/>
    <x v="6"/>
    <s v="video games"/>
    <x v="2128"/>
    <d v="2014-09-21T13:32:49"/>
  </r>
  <r>
    <n v="2129"/>
    <s v="Pretty Kitty Fuzzy"/>
    <s v="PKF is a Cat-Tastic 2D side-scrolling shooter! Stand up to all the big meanies with the power of positivity and save the universe!"/>
    <n v="2000"/>
    <n v="236"/>
    <x v="1"/>
    <s v="US"/>
    <s v="USD"/>
    <n v="1457570100"/>
    <n v="1454978100"/>
    <b v="0"/>
    <n v="12"/>
    <b v="0"/>
    <s v="games/video games"/>
    <n v="0.11799999999999999"/>
    <n v="19.666666666666668"/>
    <x v="6"/>
    <s v="video games"/>
    <x v="2129"/>
    <d v="2016-03-09T19:35:00"/>
  </r>
  <r>
    <n v="2130"/>
    <s v="Wondrous Adventures: A Kid's Game"/>
    <s v="You are the hero tasked to save your home from the villainous Sanword."/>
    <n v="42000"/>
    <n v="85"/>
    <x v="1"/>
    <s v="US"/>
    <s v="USD"/>
    <n v="1408154663"/>
    <n v="1405130663"/>
    <b v="0"/>
    <n v="4"/>
    <b v="0"/>
    <s v="games/video games"/>
    <n v="2.0238095238095236E-3"/>
    <n v="21.25"/>
    <x v="6"/>
    <s v="video games"/>
    <x v="2130"/>
    <d v="2014-08-15T21:04:23"/>
  </r>
  <r>
    <n v="2131"/>
    <s v="Scout's Honor"/>
    <s v="From frightened girl to empowered woman, Scout's Honor is a tale about facing your fears and overcoming odds."/>
    <n v="500"/>
    <n v="25"/>
    <x v="1"/>
    <s v="US"/>
    <s v="USD"/>
    <n v="1436677091"/>
    <n v="1434085091"/>
    <b v="0"/>
    <n v="3"/>
    <b v="0"/>
    <s v="games/video games"/>
    <n v="0.05"/>
    <n v="8.3333333333333339"/>
    <x v="6"/>
    <s v="video games"/>
    <x v="2131"/>
    <d v="2015-07-11T23:58:11"/>
  </r>
  <r>
    <n v="2132"/>
    <s v="Universe Rush"/>
    <s v="Fight your way to dominate the universe. Be the first to try our engaging cross-platform mmo-strategy and bring it closer to reality."/>
    <n v="100000"/>
    <n v="2112.9899999999998"/>
    <x v="1"/>
    <s v="US"/>
    <s v="USD"/>
    <n v="1391427692"/>
    <n v="1388835692"/>
    <b v="0"/>
    <n v="99"/>
    <b v="0"/>
    <s v="games/video games"/>
    <n v="2.1129899999999997E-2"/>
    <n v="21.34333333333333"/>
    <x v="6"/>
    <s v="video games"/>
    <x v="2132"/>
    <d v="2014-02-03T06:41:32"/>
  </r>
  <r>
    <n v="2133"/>
    <s v="Waddle Slide - An App for iPhone and Android"/>
    <s v="Waddle Slide is an iPhone/Android application. The app is based around a penguin, who's objective is to find his way back to his igloo."/>
    <n v="1000"/>
    <n v="16"/>
    <x v="1"/>
    <s v="US"/>
    <s v="USD"/>
    <n v="1303628340"/>
    <n v="1300328399"/>
    <b v="0"/>
    <n v="3"/>
    <b v="0"/>
    <s v="games/video games"/>
    <n v="1.6E-2"/>
    <n v="5.333333333333333"/>
    <x v="6"/>
    <s v="video games"/>
    <x v="2133"/>
    <d v="2011-04-24T01:59:00"/>
  </r>
  <r>
    <n v="2134"/>
    <s v="Prehistoric Landing"/>
    <s v="1st person Action Survivalist Rpg game. You get sent to a deadly Island to die not knowing that your not alone on the island."/>
    <n v="6000"/>
    <n v="104"/>
    <x v="1"/>
    <s v="US"/>
    <s v="USD"/>
    <n v="1367097391"/>
    <n v="1364505391"/>
    <b v="0"/>
    <n v="3"/>
    <b v="0"/>
    <s v="games/video games"/>
    <n v="1.7333333333333333E-2"/>
    <n v="34.666666666666664"/>
    <x v="6"/>
    <s v="video games"/>
    <x v="2134"/>
    <d v="2013-04-27T16:16:31"/>
  </r>
  <r>
    <n v="2135"/>
    <s v="Tesla's Electric Mist"/>
    <s v="Point-and-click adventure: The mysterious Nikola Tesla, a time traveling device, and an experiment gone wrong in Colorado Springs"/>
    <n v="5000"/>
    <n v="478"/>
    <x v="1"/>
    <s v="US"/>
    <s v="USD"/>
    <n v="1349392033"/>
    <n v="1346800033"/>
    <b v="0"/>
    <n v="22"/>
    <b v="0"/>
    <s v="games/video games"/>
    <n v="9.5600000000000004E-2"/>
    <n v="21.727272727272727"/>
    <x v="6"/>
    <s v="video games"/>
    <x v="2135"/>
    <d v="2012-10-04T18:07:13"/>
  </r>
  <r>
    <n v="2136"/>
    <s v="Dark Paradise"/>
    <s v="A dark and twisted game with physiological madness and corruption as a man becomes the ultimate bio weapon."/>
    <n v="80000"/>
    <n v="47.69"/>
    <x v="1"/>
    <s v="US"/>
    <s v="USD"/>
    <n v="1382184786"/>
    <n v="1379592786"/>
    <b v="0"/>
    <n v="4"/>
    <b v="0"/>
    <s v="games/video games"/>
    <n v="5.9612499999999998E-4"/>
    <n v="11.922499999999999"/>
    <x v="6"/>
    <s v="video games"/>
    <x v="2136"/>
    <d v="2013-10-19T07:13:06"/>
  </r>
  <r>
    <n v="2137"/>
    <s v="Late To The Party : A Cold War Espionage RPG in the Baltics"/>
    <s v="Arrest, interrogate, and uncover the truth as a local woman recruited by the KGB. For Windows, Mac &amp; Linux."/>
    <n v="50000"/>
    <n v="14203"/>
    <x v="1"/>
    <s v="CA"/>
    <s v="CAD"/>
    <n v="1417804229"/>
    <n v="1415212229"/>
    <b v="0"/>
    <n v="534"/>
    <b v="0"/>
    <s v="games/video games"/>
    <n v="0.28405999999999998"/>
    <n v="26.59737827715356"/>
    <x v="6"/>
    <s v="video games"/>
    <x v="2137"/>
    <d v="2014-12-05T13:30:29"/>
  </r>
  <r>
    <n v="2138"/>
    <s v="Tales Of Tameria - Dawning Light"/>
    <s v="A game with a mixture of a few genres from RPG, Simulation and to adventure elements."/>
    <n v="1000"/>
    <n v="128"/>
    <x v="1"/>
    <s v="GB"/>
    <s v="GBP"/>
    <n v="1383959939"/>
    <n v="1381364339"/>
    <b v="0"/>
    <n v="12"/>
    <b v="0"/>
    <s v="games/video games"/>
    <n v="0.128"/>
    <n v="10.666666666666666"/>
    <x v="6"/>
    <s v="video games"/>
    <x v="2138"/>
    <d v="2013-11-08T20:18:59"/>
  </r>
  <r>
    <n v="2139"/>
    <s v="Manorkept"/>
    <s v="An adventuring RPG with ghosts, mysteries, and flexible gameplay paths, Manorkept is a game that promises an unforgettable experience."/>
    <n v="30000"/>
    <n v="1626"/>
    <x v="1"/>
    <s v="US"/>
    <s v="USD"/>
    <n v="1478196008"/>
    <n v="1475604008"/>
    <b v="0"/>
    <n v="56"/>
    <b v="0"/>
    <s v="games/video games"/>
    <n v="5.4199999999999998E-2"/>
    <n v="29.035714285714285"/>
    <x v="6"/>
    <s v="video games"/>
    <x v="2139"/>
    <d v="2016-11-03T13:00:08"/>
  </r>
  <r>
    <n v="2140"/>
    <s v="Huevos Rancheros Video Game &quot;The Sabroso Showdown &quot;"/>
    <s v="COOKIN UP ONE HOT ENTREE! BobToons USA is gathering the ingredients to create a hot new video game &quot;The Sabroso Showdown&quot;"/>
    <n v="500000"/>
    <n v="560"/>
    <x v="1"/>
    <s v="US"/>
    <s v="USD"/>
    <n v="1357934424"/>
    <n v="1355342424"/>
    <b v="0"/>
    <n v="11"/>
    <b v="0"/>
    <s v="games/video games"/>
    <n v="1.1199999999999999E-3"/>
    <n v="50.909090909090907"/>
    <x v="6"/>
    <s v="video games"/>
    <x v="2140"/>
    <d v="2013-01-11T15:00:24"/>
  </r>
  <r>
    <n v="2141"/>
    <s v="King of Consoles"/>
    <s v="A place where people can test out the latest video games, for an hourly fee. It's cheaper than wasting money on a $60 game that sucked"/>
    <n v="15000"/>
    <n v="0"/>
    <x v="1"/>
    <s v="US"/>
    <s v="USD"/>
    <n v="1415947159"/>
    <n v="1413351559"/>
    <b v="0"/>
    <n v="0"/>
    <b v="0"/>
    <s v="games/video games"/>
    <n v="0"/>
    <s v=""/>
    <x v="6"/>
    <s v="video games"/>
    <x v="2141"/>
    <d v="2014-11-14T01:39:19"/>
  </r>
  <r>
    <n v="2142"/>
    <s v="MEDiAN - The Colony (sci-fi exploration adventure game)"/>
    <s v="a third-person exploration adventure game developed by yetanotherIndie will be released on August 2016 for PC, Linux and XBox one."/>
    <n v="10500"/>
    <n v="601"/>
    <x v="1"/>
    <s v="DE"/>
    <s v="EUR"/>
    <n v="1451494210"/>
    <n v="1449075010"/>
    <b v="0"/>
    <n v="12"/>
    <b v="0"/>
    <s v="games/video games"/>
    <n v="5.7238095238095241E-2"/>
    <n v="50.083333333333336"/>
    <x v="6"/>
    <s v="video games"/>
    <x v="2142"/>
    <d v="2015-12-30T11:50:10"/>
  </r>
  <r>
    <n v="2143"/>
    <s v="Head Cap - a 3rd party Iphone, Ipad, and touch app for the Battletech board game"/>
    <s v="Head Cap will provide easy access to tables, dice rollers and record sheet management to streamline your tabletop Battletech games."/>
    <n v="2000"/>
    <n v="225"/>
    <x v="1"/>
    <s v="US"/>
    <s v="USD"/>
    <n v="1279738800"/>
    <n v="1275599812"/>
    <b v="0"/>
    <n v="5"/>
    <b v="0"/>
    <s v="games/video games"/>
    <n v="0.1125"/>
    <n v="45"/>
    <x v="6"/>
    <s v="video games"/>
    <x v="2143"/>
    <d v="2010-07-21T14:00:00"/>
  </r>
  <r>
    <n v="2144"/>
    <s v="Project Starborn"/>
    <s v="A thousand community-built sandbox games (and more!) with a fully-customizable game engine."/>
    <n v="35500"/>
    <n v="607"/>
    <x v="1"/>
    <s v="US"/>
    <s v="USD"/>
    <n v="1379164040"/>
    <n v="1376399240"/>
    <b v="0"/>
    <n v="24"/>
    <b v="0"/>
    <s v="games/video games"/>
    <n v="1.7098591549295775E-2"/>
    <n v="25.291666666666668"/>
    <x v="6"/>
    <s v="video games"/>
    <x v="2144"/>
    <d v="2013-09-14T08:07:20"/>
  </r>
  <r>
    <n v="2145"/>
    <s v="Theocalypse - Mythology and Modern day collide in this RPG"/>
    <s v="When the gods of religions and days passed return to our modern world, humanity must fight for its survival and future."/>
    <n v="15000"/>
    <n v="4565"/>
    <x v="1"/>
    <s v="US"/>
    <s v="USD"/>
    <n v="1385534514"/>
    <n v="1382938914"/>
    <b v="0"/>
    <n v="89"/>
    <b v="0"/>
    <s v="games/video games"/>
    <n v="0.30433333333333334"/>
    <n v="51.292134831460672"/>
    <x v="6"/>
    <s v="video games"/>
    <x v="2145"/>
    <d v="2013-11-27T01:41:54"/>
  </r>
  <r>
    <n v="2146"/>
    <s v="Nanaue eSports"/>
    <s v="New professional gaming organization with a tournament winning Dota 2 team, &amp; divisions in all eSports games looking to re brand/expand"/>
    <n v="5000"/>
    <n v="1"/>
    <x v="1"/>
    <s v="US"/>
    <s v="USD"/>
    <n v="1455207510"/>
    <n v="1453997910"/>
    <b v="0"/>
    <n v="1"/>
    <b v="0"/>
    <s v="games/video games"/>
    <n v="2.0000000000000001E-4"/>
    <n v="1"/>
    <x v="6"/>
    <s v="video games"/>
    <x v="2146"/>
    <d v="2016-02-11T11:18:30"/>
  </r>
  <r>
    <n v="2147"/>
    <s v="Johnny Rocketfingers 3"/>
    <s v="A Point and Click Adventure on Steroids."/>
    <n v="390000"/>
    <n v="2716"/>
    <x v="1"/>
    <s v="US"/>
    <s v="USD"/>
    <n v="1416125148"/>
    <n v="1413356748"/>
    <b v="0"/>
    <n v="55"/>
    <b v="0"/>
    <s v="games/video games"/>
    <n v="6.9641025641025639E-3"/>
    <n v="49.381818181818183"/>
    <x v="6"/>
    <s v="video games"/>
    <x v="2147"/>
    <d v="2014-11-16T03:05:48"/>
  </r>
  <r>
    <n v="2148"/>
    <s v="ZomBlock's"/>
    <s v="zomblock's is a online zombie survival game where you can craft new weapons,find food and water to keep yourself alive."/>
    <n v="100"/>
    <n v="2"/>
    <x v="1"/>
    <s v="GB"/>
    <s v="GBP"/>
    <n v="1427992582"/>
    <n v="1425404182"/>
    <b v="0"/>
    <n v="2"/>
    <b v="0"/>
    <s v="games/video games"/>
    <n v="0.02"/>
    <n v="1"/>
    <x v="6"/>
    <s v="video games"/>
    <x v="2148"/>
    <d v="2015-04-02T11:36:22"/>
  </r>
  <r>
    <n v="2149"/>
    <s v="Project Gert on Xbox Live "/>
    <s v="Project Gert is a sequel to the Android game Project Gert, for Xbox Live.  One character embodying two personality's, and sets of abilities.  "/>
    <n v="2000"/>
    <n v="0"/>
    <x v="1"/>
    <s v="US"/>
    <s v="USD"/>
    <n v="1280534400"/>
    <n v="1277512556"/>
    <b v="0"/>
    <n v="0"/>
    <b v="0"/>
    <s v="games/video games"/>
    <n v="0"/>
    <s v=""/>
    <x v="6"/>
    <s v="video games"/>
    <x v="2149"/>
    <d v="2010-07-30T19:00:00"/>
  </r>
  <r>
    <n v="2150"/>
    <s v="The Unknown Door"/>
    <s v="A pixel styled open world detective game."/>
    <n v="50000"/>
    <n v="405"/>
    <x v="1"/>
    <s v="NO"/>
    <s v="NOK"/>
    <n v="1468392599"/>
    <n v="1465800599"/>
    <b v="0"/>
    <n v="4"/>
    <b v="0"/>
    <s v="games/video games"/>
    <n v="8.0999999999999996E-3"/>
    <n v="101.25"/>
    <x v="6"/>
    <s v="video games"/>
    <x v="2150"/>
    <d v="2016-07-13T01:49:59"/>
  </r>
  <r>
    <n v="2151"/>
    <s v="Handee Job for PS4 Gets on Shark Tank"/>
    <s v="Crazy Artist makes gaming more comfortable and fun for Playstation 4 users. I really want to give you a Handee Job!"/>
    <n v="45000"/>
    <n v="118"/>
    <x v="1"/>
    <s v="US"/>
    <s v="USD"/>
    <n v="1467231614"/>
    <n v="1464639614"/>
    <b v="0"/>
    <n v="6"/>
    <b v="0"/>
    <s v="games/video games"/>
    <n v="2.6222222222222224E-3"/>
    <n v="19.666666666666668"/>
    <x v="6"/>
    <s v="video games"/>
    <x v="2151"/>
    <d v="2016-06-29T15:20:14"/>
  </r>
  <r>
    <n v="2152"/>
    <s v="Space Shooter RPG+"/>
    <s v="Our game is going to be a space shooter that has RPG elements with New Game+! It will be unlike any space shooter ever played."/>
    <n v="30000"/>
    <n v="50"/>
    <x v="1"/>
    <s v="US"/>
    <s v="USD"/>
    <n v="1394909909"/>
    <n v="1392321509"/>
    <b v="0"/>
    <n v="4"/>
    <b v="0"/>
    <s v="games/video games"/>
    <n v="1.6666666666666668E-3"/>
    <n v="12.5"/>
    <x v="6"/>
    <s v="video games"/>
    <x v="2152"/>
    <d v="2014-03-15T13:58:29"/>
  </r>
  <r>
    <n v="2153"/>
    <s v="It's The GOD Complex"/>
    <s v="Crowdfunding the Gamers Way. An online game with real world consequences.Do you dare to play? Can you turn the world around?"/>
    <n v="372625"/>
    <n v="34"/>
    <x v="1"/>
    <s v="US"/>
    <s v="USD"/>
    <n v="1420876740"/>
    <n v="1417470718"/>
    <b v="0"/>
    <n v="4"/>
    <b v="0"/>
    <s v="games/video games"/>
    <n v="9.1244548809124457E-5"/>
    <n v="8.5"/>
    <x v="6"/>
    <s v="video games"/>
    <x v="2153"/>
    <d v="2015-01-10T02:59:00"/>
  </r>
  <r>
    <n v="2154"/>
    <s v="Demigods - Rise of the Children - Part 1 (Design)"/>
    <s v="A Real Time Strategy game based on Greek mythology in a fictional world."/>
    <n v="250"/>
    <n v="2"/>
    <x v="1"/>
    <s v="US"/>
    <s v="USD"/>
    <n v="1390921827"/>
    <n v="1389193827"/>
    <b v="0"/>
    <n v="2"/>
    <b v="0"/>
    <s v="games/video games"/>
    <n v="8.0000000000000002E-3"/>
    <n v="1"/>
    <x v="6"/>
    <s v="video games"/>
    <x v="2154"/>
    <d v="2014-01-28T10:10:27"/>
  </r>
  <r>
    <n v="2155"/>
    <s v="VoxelMaze"/>
    <s v="A Level Editor, Turned up to eleven. Infinite creativity in one package, solo or with up to 16 of your friends."/>
    <n v="5000"/>
    <n v="115"/>
    <x v="1"/>
    <s v="GB"/>
    <s v="GBP"/>
    <n v="1459443385"/>
    <n v="1456854985"/>
    <b v="0"/>
    <n v="5"/>
    <b v="0"/>
    <s v="games/video games"/>
    <n v="2.3E-2"/>
    <n v="23"/>
    <x v="6"/>
    <s v="video games"/>
    <x v="2155"/>
    <d v="2016-03-31T11:56:25"/>
  </r>
  <r>
    <n v="2156"/>
    <s v="Beyond Black Space"/>
    <s v="Captain and manage your ship along with your crew in this deep space adventure! (PC/Linux/Mac)"/>
    <n v="56000"/>
    <n v="1493"/>
    <x v="1"/>
    <s v="US"/>
    <s v="USD"/>
    <n v="1379363406"/>
    <n v="1375475406"/>
    <b v="0"/>
    <n v="83"/>
    <b v="0"/>
    <s v="games/video games"/>
    <n v="2.6660714285714284E-2"/>
    <n v="17.987951807228917"/>
    <x v="6"/>
    <s v="video games"/>
    <x v="2156"/>
    <d v="2013-09-16T15:30:06"/>
  </r>
  <r>
    <n v="2157"/>
    <s v="Nin"/>
    <s v="Gamers and 90's fans unite in this small tale of epic proportions!"/>
    <n v="75000"/>
    <n v="21144"/>
    <x v="1"/>
    <s v="US"/>
    <s v="USD"/>
    <n v="1482479940"/>
    <n v="1479684783"/>
    <b v="0"/>
    <n v="57"/>
    <b v="0"/>
    <s v="games/video games"/>
    <n v="0.28192"/>
    <n v="370.94736842105266"/>
    <x v="6"/>
    <s v="video games"/>
    <x v="2157"/>
    <d v="2016-12-23T02:59:00"/>
  </r>
  <r>
    <n v="2158"/>
    <s v="PerfectGolf"/>
    <s v="A next generation golf game with a course designer and a massively multiplayer online tour. Join the fun and help us create it"/>
    <n v="300000"/>
    <n v="19770.11"/>
    <x v="1"/>
    <s v="US"/>
    <s v="USD"/>
    <n v="1360009774"/>
    <n v="1356121774"/>
    <b v="0"/>
    <n v="311"/>
    <b v="0"/>
    <s v="games/video games"/>
    <n v="6.5900366666666668E-2"/>
    <n v="63.569485530546629"/>
    <x v="6"/>
    <s v="video games"/>
    <x v="2158"/>
    <d v="2013-02-04T15:29:34"/>
  </r>
  <r>
    <n v="2159"/>
    <s v="DeadRealm RPG Series for Android and iOS"/>
    <s v="The world is dead, humans are nearly extinct._x000a_Vampires and Werewolves hunt the survivors. Zombies hunt us all._x000a_How will you survive?"/>
    <n v="3600"/>
    <n v="26"/>
    <x v="1"/>
    <s v="US"/>
    <s v="USD"/>
    <n v="1310837574"/>
    <n v="1308245574"/>
    <b v="0"/>
    <n v="2"/>
    <b v="0"/>
    <s v="games/video games"/>
    <n v="7.2222222222222219E-3"/>
    <n v="13"/>
    <x v="6"/>
    <s v="video games"/>
    <x v="2159"/>
    <d v="2011-07-16T12:32:54"/>
  </r>
  <r>
    <n v="2160"/>
    <s v="Army vs Aliens - Currently in Alpha"/>
    <s v="An awesome side-scroller tower defense game.  Think &quot;Plants vs Zombies&quot; but from a side-on perspective."/>
    <n v="10000"/>
    <n v="85"/>
    <x v="1"/>
    <s v="US"/>
    <s v="USD"/>
    <n v="1337447105"/>
    <n v="1334855105"/>
    <b v="0"/>
    <n v="16"/>
    <b v="0"/>
    <s v="games/video games"/>
    <n v="8.5000000000000006E-3"/>
    <n v="5.3125"/>
    <x v="6"/>
    <s v="video games"/>
    <x v="2160"/>
    <d v="2012-05-19T12:05:05"/>
  </r>
  <r>
    <n v="2161"/>
    <s v="CallMeGhost DEBUT ALBUM preorder!"/>
    <s v="We're trying to fund hard copies of our debut album!"/>
    <n v="400"/>
    <n v="463"/>
    <x v="0"/>
    <s v="US"/>
    <s v="USD"/>
    <n v="1443040059"/>
    <n v="1440448059"/>
    <b v="0"/>
    <n v="13"/>
    <b v="1"/>
    <s v="music/rock"/>
    <n v="1.1575"/>
    <n v="35.615384615384613"/>
    <x v="4"/>
    <s v="rock"/>
    <x v="2161"/>
    <d v="2015-09-23T15: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3: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7T22:50:00"/>
  </r>
  <r>
    <n v="2164"/>
    <s v="Rosaline debut record"/>
    <s v="South Florida roots country/rock outfit's long awaited debut record"/>
    <n v="5500"/>
    <n v="5645"/>
    <x v="0"/>
    <s v="US"/>
    <s v="USD"/>
    <n v="1466827140"/>
    <n v="1464196414"/>
    <b v="0"/>
    <n v="83"/>
    <b v="1"/>
    <s v="music/rock"/>
    <n v="1.0263636363636364"/>
    <n v="68.01204819277109"/>
    <x v="4"/>
    <s v="rock"/>
    <x v="2164"/>
    <d v="2016-06-24T22: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0: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6: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4T20: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0: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1: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3: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0: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08: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09T22: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8: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0T19: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0: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1: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0: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0T23: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2: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0T19: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6: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0: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1: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3: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6T21: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2T22: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2: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17: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1: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15: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18: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0T23: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2: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3: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2: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09: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08: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4: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22: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15: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5: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15: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2: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4: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1: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0: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3: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18: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2: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1: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20: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4: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4: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1: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3: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3: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8T19: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2: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6T20: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9: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3: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0: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4: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4: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1T23: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5: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1: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3: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16: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0: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8T22: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3T19: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4: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18: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09: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2: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09: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1-30T23: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4: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4: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22: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2T22: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5: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3: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4: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0: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6: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0: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2T20: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3: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2: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1: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0: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17: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05: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18: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3: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4: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18: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2: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7T19: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4: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22: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15: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6T21: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0T20: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1T20: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0: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16: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09T19: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1: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07: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7: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09: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0: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1: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17: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3T23: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9: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1: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3T23: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21: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23: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3: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22: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1: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3: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18: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2: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3: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1: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4T22: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2: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17: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2:33:46"/>
  </r>
  <r>
    <n v="2297"/>
    <s v="Company Company: Debut EP"/>
    <s v="New Jersey Alternative Rock band COCO needs YOUR help self-releasing debut EP!"/>
    <n v="1000"/>
    <n v="1006"/>
    <x v="0"/>
    <s v="US"/>
    <s v="USD"/>
    <n v="1331697540"/>
    <n v="1328749249"/>
    <b v="0"/>
    <n v="19"/>
    <b v="1"/>
    <s v="music/rock"/>
    <n v="1.006"/>
    <n v="52.94736842105263"/>
    <x v="4"/>
    <s v="rock"/>
    <x v="2297"/>
    <d v="2012-03-13T22: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4: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5T19: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2: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0T22: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2: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22: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23: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3: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09T23: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4: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20: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18: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3: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9: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18: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18: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08: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2: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3: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0: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22: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4T20: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3: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0: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15: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3: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15: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18: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2: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17: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3: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9: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9: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9: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0: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2: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2: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8: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17: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0: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16: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2: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0:25:38"/>
  </r>
  <r>
    <n v="2341"/>
    <s v="Cutting Edge Fitness Website (Canceled)"/>
    <s v="This website will serve as an interface to change lives and have a community routing for your success!"/>
    <n v="5000"/>
    <n v="0"/>
    <x v="2"/>
    <s v="US"/>
    <s v="USD"/>
    <n v="1436729504"/>
    <n v="1434137504"/>
    <b v="0"/>
    <n v="0"/>
    <b v="0"/>
    <s v="technology/web"/>
    <n v="0"/>
    <s v=""/>
    <x v="2"/>
    <s v="web"/>
    <x v="2341"/>
    <d v="2015-07-12T14:31:44"/>
  </r>
  <r>
    <n v="2342"/>
    <s v="The Future Mind of Business Project (Canceled)"/>
    <s v="A series of informational and interactive online tutorials enabling businesses to proactively ensure mental and corporate vitality."/>
    <n v="5500"/>
    <n v="0"/>
    <x v="2"/>
    <s v="US"/>
    <s v="USD"/>
    <n v="1412571600"/>
    <n v="1410799870"/>
    <b v="0"/>
    <n v="0"/>
    <b v="0"/>
    <s v="technology/web"/>
    <n v="0"/>
    <s v=""/>
    <x v="2"/>
    <s v="web"/>
    <x v="2342"/>
    <d v="2014-10-06T00:00:00"/>
  </r>
  <r>
    <n v="2343"/>
    <s v="Mobile Excellence Awards (Canceled)"/>
    <s v="The most influential and prestigious awards program that honors innovation and leadership in mobile technology and entertainment"/>
    <n v="10000"/>
    <n v="300"/>
    <x v="2"/>
    <s v="US"/>
    <s v="USD"/>
    <n v="1452282420"/>
    <n v="1447962505"/>
    <b v="0"/>
    <n v="1"/>
    <b v="0"/>
    <s v="technology/web"/>
    <n v="0.03"/>
    <n v="300"/>
    <x v="2"/>
    <s v="web"/>
    <x v="2343"/>
    <d v="2016-01-08T14:47:00"/>
  </r>
  <r>
    <n v="2344"/>
    <s v="Tired of Corporation Negotiation? THINK MIDDLE MEDIATION!"/>
    <s v="SAVE MONEY! Stop worrying about account disputes, supervising installs, and corporation bull-****. We actively negotiate on your behalf"/>
    <n v="1000"/>
    <n v="1"/>
    <x v="2"/>
    <s v="CA"/>
    <s v="CAD"/>
    <n v="1466789269"/>
    <n v="1464197269"/>
    <b v="0"/>
    <n v="1"/>
    <b v="0"/>
    <s v="technology/web"/>
    <n v="1E-3"/>
    <n v="1"/>
    <x v="2"/>
    <s v="web"/>
    <x v="2344"/>
    <d v="2016-06-24T12:27:49"/>
  </r>
  <r>
    <n v="2345"/>
    <s v="Social Media Website (Canceled)"/>
    <s v="My team and I are creating a social media website for pet lovers across the world! Fashion, animal shows, adoptions, and more."/>
    <n v="3000"/>
    <n v="0"/>
    <x v="2"/>
    <s v="US"/>
    <s v="USD"/>
    <n v="1427845140"/>
    <n v="1424822556"/>
    <b v="0"/>
    <n v="0"/>
    <b v="0"/>
    <s v="technology/web"/>
    <n v="0"/>
    <s v=""/>
    <x v="2"/>
    <s v="web"/>
    <x v="2345"/>
    <d v="2015-03-31T18:39:00"/>
  </r>
  <r>
    <n v="2346"/>
    <s v="Ez 2c 3D Viewers (Canceled)"/>
    <s v="Watch and Make FREE 3D Videos &amp; Pics - No Viewer needed. To Help Learn we have Training and Instant 3D viewers."/>
    <n v="60000"/>
    <n v="39"/>
    <x v="2"/>
    <s v="US"/>
    <s v="USD"/>
    <n v="1476731431"/>
    <n v="1472843431"/>
    <b v="0"/>
    <n v="3"/>
    <b v="0"/>
    <s v="technology/web"/>
    <n v="6.4999999999999997E-4"/>
    <n v="13"/>
    <x v="2"/>
    <s v="web"/>
    <x v="2346"/>
    <d v="2016-10-17T14:10:31"/>
  </r>
  <r>
    <n v="2347"/>
    <s v="Course: Create Complete Web Apps without Coding (Canceled)"/>
    <s v="Back this project and get access to a course about building COMPLETE web applications without coding."/>
    <n v="1000"/>
    <n v="15"/>
    <x v="2"/>
    <s v="US"/>
    <s v="USD"/>
    <n v="1472135676"/>
    <n v="1469543676"/>
    <b v="0"/>
    <n v="1"/>
    <b v="0"/>
    <s v="technology/web"/>
    <n v="1.4999999999999999E-2"/>
    <n v="15"/>
    <x v="2"/>
    <s v="web"/>
    <x v="2347"/>
    <d v="2016-08-25T09:34:36"/>
  </r>
  <r>
    <n v="2348"/>
    <s v="Business &amp; Entertainment In 3D World! (Canceled)"/>
    <s v="Own, Buy, Sell 3D property! 3D games, 3D traveling and earn in one virtual 3D NEASPACE, Best for Oculus Rift environment."/>
    <n v="70000"/>
    <n v="270"/>
    <x v="2"/>
    <s v="US"/>
    <s v="USD"/>
    <n v="1456006938"/>
    <n v="1450822938"/>
    <b v="0"/>
    <n v="5"/>
    <b v="0"/>
    <s v="technology/web"/>
    <n v="3.8571428571428572E-3"/>
    <n v="54"/>
    <x v="2"/>
    <s v="web"/>
    <x v="2348"/>
    <d v="2016-02-20T17:22:18"/>
  </r>
  <r>
    <n v="2349"/>
    <s v="POLIWORD - an internet project that could change the world"/>
    <s v="Poliword tries to provide the people of the world an opportunity to make real changes in their government through the internet."/>
    <n v="474900"/>
    <n v="0"/>
    <x v="2"/>
    <s v="SE"/>
    <s v="SEK"/>
    <n v="1439318228"/>
    <n v="1436812628"/>
    <b v="0"/>
    <n v="0"/>
    <b v="0"/>
    <s v="technology/web"/>
    <n v="0"/>
    <s v=""/>
    <x v="2"/>
    <s v="web"/>
    <x v="2349"/>
    <d v="2015-08-11T13:37:08"/>
  </r>
  <r>
    <n v="2350"/>
    <s v="HoxWi - Simple and reliable online customer services (Canceled)"/>
    <s v="HoxWi are the future for real time interaction with on-line customers via chat or video conference."/>
    <n v="50000"/>
    <n v="0"/>
    <x v="2"/>
    <s v="IE"/>
    <s v="EUR"/>
    <n v="1483474370"/>
    <n v="1480882370"/>
    <b v="0"/>
    <n v="0"/>
    <b v="0"/>
    <s v="technology/web"/>
    <n v="0"/>
    <s v=""/>
    <x v="2"/>
    <s v="web"/>
    <x v="2350"/>
    <d v="2017-01-03T15:12:50"/>
  </r>
  <r>
    <n v="2351"/>
    <s v="NZ Auction site.  No listing or success fees. Only $2 p/m"/>
    <s v="Donate $30 or more and receive a free selfie stick."/>
    <n v="18900"/>
    <n v="108"/>
    <x v="2"/>
    <s v="NZ"/>
    <s v="NZD"/>
    <n v="1430360739"/>
    <n v="1427768739"/>
    <b v="0"/>
    <n v="7"/>
    <b v="0"/>
    <s v="technology/web"/>
    <n v="5.7142857142857143E-3"/>
    <n v="15.428571428571429"/>
    <x v="2"/>
    <s v="web"/>
    <x v="2351"/>
    <d v="2015-04-29T21:25:39"/>
  </r>
  <r>
    <n v="2352"/>
    <s v="The Seeker's School of Thought and Philosophy (Canceled)"/>
    <s v="It is the mission of the Seekerâ€™s School of Thought and Philosophy to provide a safe and nurturing environment for all."/>
    <n v="2000"/>
    <n v="0"/>
    <x v="2"/>
    <s v="US"/>
    <s v="USD"/>
    <n v="1433603552"/>
    <n v="1428419552"/>
    <b v="0"/>
    <n v="0"/>
    <b v="0"/>
    <s v="technology/web"/>
    <n v="0"/>
    <s v=""/>
    <x v="2"/>
    <s v="web"/>
    <x v="2352"/>
    <d v="2015-06-06T10:12:32"/>
  </r>
  <r>
    <n v="2353"/>
    <s v="A Brony and Pegasister dating website (Canceled)"/>
    <s v="The best dating website for bronys and pegasisters. The reason I'm trying to get the funds for this project is that I need a laptop."/>
    <n v="1000"/>
    <n v="0"/>
    <x v="2"/>
    <s v="US"/>
    <s v="USD"/>
    <n v="1429632822"/>
    <n v="1428596022"/>
    <b v="0"/>
    <n v="0"/>
    <b v="0"/>
    <s v="technology/web"/>
    <n v="0"/>
    <s v=""/>
    <x v="2"/>
    <s v="web"/>
    <x v="2353"/>
    <d v="2015-04-21T11:13:42"/>
  </r>
  <r>
    <n v="2354"/>
    <s v="Dissertation (Canceled)"/>
    <s v="Almost done with doctorate degree but need funding of $35,000 to complete research of project."/>
    <n v="35000"/>
    <n v="25"/>
    <x v="2"/>
    <s v="US"/>
    <s v="USD"/>
    <n v="1420910460"/>
    <n v="1415726460"/>
    <b v="0"/>
    <n v="1"/>
    <b v="0"/>
    <s v="technology/web"/>
    <n v="7.1428571428571429E-4"/>
    <n v="25"/>
    <x v="2"/>
    <s v="web"/>
    <x v="2354"/>
    <d v="2015-01-10T12:21:00"/>
  </r>
  <r>
    <n v="2355"/>
    <s v="PriceItUpPlease (Canceled)"/>
    <s v="PriceItUpPlease will be an easy to use website that estimates the amount of your startup costs for that great idea you have!"/>
    <n v="8000"/>
    <n v="55"/>
    <x v="2"/>
    <s v="AU"/>
    <s v="AUD"/>
    <n v="1430604136"/>
    <n v="1428012136"/>
    <b v="0"/>
    <n v="2"/>
    <b v="0"/>
    <s v="technology/web"/>
    <n v="6.875E-3"/>
    <n v="27.5"/>
    <x v="2"/>
    <s v="web"/>
    <x v="2355"/>
    <d v="2015-05-02T17:02:16"/>
  </r>
  <r>
    <n v="2356"/>
    <s v="HardstyleUnited.com (Canceled)"/>
    <s v="HardstyleUnited.com The Global Hardstyle community. Your Hardstyle community."/>
    <n v="10000"/>
    <n v="0"/>
    <x v="2"/>
    <s v="NL"/>
    <s v="EUR"/>
    <n v="1433530104"/>
    <n v="1430938104"/>
    <b v="0"/>
    <n v="0"/>
    <b v="0"/>
    <s v="technology/web"/>
    <n v="0"/>
    <s v=""/>
    <x v="2"/>
    <s v="web"/>
    <x v="2356"/>
    <d v="2015-06-05T13:48:24"/>
  </r>
  <r>
    <n v="2357"/>
    <s v="Online therapist directory - Click For Therapy (Canceled)"/>
    <s v="Click For Therapy is a website that was created to connect consumers and therapists across the UK."/>
    <n v="27000"/>
    <n v="0"/>
    <x v="2"/>
    <s v="GB"/>
    <s v="GBP"/>
    <n v="1445093578"/>
    <n v="1442501578"/>
    <b v="0"/>
    <n v="0"/>
    <b v="0"/>
    <s v="technology/web"/>
    <n v="0"/>
    <s v=""/>
    <x v="2"/>
    <s v="web"/>
    <x v="2357"/>
    <d v="2015-10-17T09:52:58"/>
  </r>
  <r>
    <n v="2358"/>
    <s v="Auction, Sell Swap without excessive fees, the next ebay."/>
    <s v="A website to auction, sell and swap items in the uk without a charge, without excess fees, the next ebay."/>
    <n v="1500"/>
    <n v="0"/>
    <x v="2"/>
    <s v="GB"/>
    <s v="GBP"/>
    <n v="1422664740"/>
    <n v="1417818036"/>
    <b v="0"/>
    <n v="0"/>
    <b v="0"/>
    <s v="technology/web"/>
    <n v="0"/>
    <s v=""/>
    <x v="2"/>
    <s v="web"/>
    <x v="2358"/>
    <d v="2015-01-30T19:39:00"/>
  </r>
  <r>
    <n v="2359"/>
    <s v="crowd-funded public genome sequencing (Canceled)"/>
    <s v="I want to crowdfund the sequencing of my own genome to make it publicly available with crowd-sourced interpretation."/>
    <n v="7500"/>
    <n v="1101"/>
    <x v="2"/>
    <s v="US"/>
    <s v="USD"/>
    <n v="1438616124"/>
    <n v="1433432124"/>
    <b v="0"/>
    <n v="3"/>
    <b v="0"/>
    <s v="technology/web"/>
    <n v="0.14680000000000001"/>
    <n v="367"/>
    <x v="2"/>
    <s v="web"/>
    <x v="2359"/>
    <d v="2015-08-03T10:35:24"/>
  </r>
  <r>
    <n v="2360"/>
    <s v="Bee Bay Microjobs (Canceled)"/>
    <s v="Welcome to Bee Bay Canada, your commission free microjobs website.  Sell at any price and keep 100% of what you earn!"/>
    <n v="5000"/>
    <n v="2"/>
    <x v="2"/>
    <s v="CA"/>
    <s v="CAD"/>
    <n v="1454864280"/>
    <n v="1452272280"/>
    <b v="0"/>
    <n v="1"/>
    <b v="0"/>
    <s v="technology/web"/>
    <n v="4.0000000000000002E-4"/>
    <n v="2"/>
    <x v="2"/>
    <s v="web"/>
    <x v="2360"/>
    <d v="2016-02-07T11:58:00"/>
  </r>
  <r>
    <n v="2361"/>
    <s v="Lemme Grab it (Canceled)"/>
    <s v="A website for email/sms alerts of your personal selection, comparison of prices,consolidated database, best deals around for clothing."/>
    <n v="200"/>
    <n v="0"/>
    <x v="2"/>
    <s v="CA"/>
    <s v="CAD"/>
    <n v="1462053600"/>
    <n v="1459975008"/>
    <b v="0"/>
    <n v="0"/>
    <b v="0"/>
    <s v="technology/web"/>
    <n v="0"/>
    <s v=""/>
    <x v="2"/>
    <s v="web"/>
    <x v="2361"/>
    <d v="2016-04-30T17:00:00"/>
  </r>
  <r>
    <n v="2362"/>
    <s v="Help CRB obtain 501(c)(3) status! (Canceled)"/>
    <s v="The Columbus Ruby Brigade has brought monthly ruby goodness and camaraderie to all participants."/>
    <n v="420"/>
    <n v="120"/>
    <x v="2"/>
    <s v="US"/>
    <s v="USD"/>
    <n v="1418315470"/>
    <n v="1415723470"/>
    <b v="0"/>
    <n v="2"/>
    <b v="0"/>
    <s v="technology/web"/>
    <n v="0.2857142857142857"/>
    <n v="60"/>
    <x v="2"/>
    <s v="web"/>
    <x v="2362"/>
    <d v="2014-12-11T11:31:10"/>
  </r>
  <r>
    <n v="2363"/>
    <s v="Top~Notch - Helping Every Day People Change Their Future"/>
    <s v="This is an affordable social lead based web-site to help anyone who wants extra work or start their own business. We find your customer"/>
    <n v="175000"/>
    <n v="0"/>
    <x v="2"/>
    <s v="US"/>
    <s v="USD"/>
    <n v="1451348200"/>
    <n v="1447460200"/>
    <b v="0"/>
    <n v="0"/>
    <b v="0"/>
    <s v="technology/web"/>
    <n v="0"/>
    <s v=""/>
    <x v="2"/>
    <s v="web"/>
    <x v="2363"/>
    <d v="2015-12-28T19:16:40"/>
  </r>
  <r>
    <n v="2364"/>
    <s v="Minecraft Server and Website Help (Name: Forge Realms)"/>
    <s v="Making a Minecraft server and Website and I need your help to fund it. Thanks in Advance!"/>
    <n v="128"/>
    <n v="0"/>
    <x v="2"/>
    <s v="US"/>
    <s v="USD"/>
    <n v="1445898356"/>
    <n v="1441146356"/>
    <b v="0"/>
    <n v="0"/>
    <b v="0"/>
    <s v="technology/web"/>
    <n v="0"/>
    <s v=""/>
    <x v="2"/>
    <s v="web"/>
    <x v="2364"/>
    <d v="2015-10-26T17:25:56"/>
  </r>
  <r>
    <n v="2365"/>
    <s v="IMI - It's My Identity (Canceled)"/>
    <s v="A website that could group all your social 'identities' and online property together and find new followers or creators to follow"/>
    <n v="1000"/>
    <n v="0"/>
    <x v="2"/>
    <s v="IT"/>
    <s v="EUR"/>
    <n v="1453071600"/>
    <n v="1449596425"/>
    <b v="0"/>
    <n v="0"/>
    <b v="0"/>
    <s v="technology/web"/>
    <n v="0"/>
    <s v=""/>
    <x v="2"/>
    <s v="web"/>
    <x v="2365"/>
    <d v="2016-01-17T18:00:00"/>
  </r>
  <r>
    <n v="2366"/>
    <s v="iDEA On Demand Virtual Activities. Get Active! (Canceled)"/>
    <s v="iDEA virtual activities, the perfect way to encourage children and families to get active - physically, socially and mentally."/>
    <n v="25000"/>
    <n v="2630"/>
    <x v="2"/>
    <s v="GB"/>
    <s v="GBP"/>
    <n v="1445431533"/>
    <n v="1442839533"/>
    <b v="0"/>
    <n v="27"/>
    <b v="0"/>
    <s v="technology/web"/>
    <n v="0.1052"/>
    <n v="97.407407407407405"/>
    <x v="2"/>
    <s v="web"/>
    <x v="2366"/>
    <d v="2015-10-21T07:45:33"/>
  </r>
  <r>
    <n v="2367"/>
    <s v="Help us Make a Website Like Chegg but Free and wayyy Better!"/>
    <s v="Our goal is to create a completely free website similar to Chegg.com for students to benefit from without raping their wallet!"/>
    <n v="50000"/>
    <n v="670"/>
    <x v="2"/>
    <s v="US"/>
    <s v="USD"/>
    <n v="1461622616"/>
    <n v="1456442216"/>
    <b v="0"/>
    <n v="14"/>
    <b v="0"/>
    <s v="technology/web"/>
    <n v="1.34E-2"/>
    <n v="47.857142857142854"/>
    <x v="2"/>
    <s v="web"/>
    <x v="2367"/>
    <d v="2016-04-25T17:16:56"/>
  </r>
  <r>
    <n v="2368"/>
    <s v="Lavvoro - A new LinkedIn and Facebook for the job market"/>
    <s v="A professional and social media environment created to effectively match job seekers to jobs based on an algorithms-matching system"/>
    <n v="40000"/>
    <n v="100"/>
    <x v="2"/>
    <s v="US"/>
    <s v="USD"/>
    <n v="1429028365"/>
    <n v="1425143965"/>
    <b v="0"/>
    <n v="2"/>
    <b v="0"/>
    <s v="technology/web"/>
    <n v="2.5000000000000001E-3"/>
    <n v="50"/>
    <x v="2"/>
    <s v="web"/>
    <x v="2368"/>
    <d v="2015-04-14T11:19:25"/>
  </r>
  <r>
    <n v="2369"/>
    <s v="Site so businesses can offer deals to community - Let's Go!"/>
    <s v="A website that lets local businesses offer deals to customers and be found online. They pay a small yearly fee and keep %100 of profit."/>
    <n v="25000"/>
    <n v="0"/>
    <x v="2"/>
    <s v="US"/>
    <s v="USD"/>
    <n v="1455132611"/>
    <n v="1452540611"/>
    <b v="0"/>
    <n v="0"/>
    <b v="0"/>
    <s v="technology/web"/>
    <n v="0"/>
    <s v=""/>
    <x v="2"/>
    <s v="web"/>
    <x v="2369"/>
    <d v="2016-02-10T14:30:11"/>
  </r>
  <r>
    <n v="2370"/>
    <s v="TaxSaver USA Affordable Tax App Development and Launch"/>
    <s v="Let's go get it back! Most people can get $5,000 to $6,000 more a year in tax deductions. Stop the abuse and get back your share!"/>
    <n v="25000"/>
    <n v="82"/>
    <x v="2"/>
    <s v="US"/>
    <s v="USD"/>
    <n v="1418877141"/>
    <n v="1416285141"/>
    <b v="0"/>
    <n v="4"/>
    <b v="0"/>
    <s v="technology/web"/>
    <n v="3.2799999999999999E-3"/>
    <n v="20.5"/>
    <x v="2"/>
    <s v="web"/>
    <x v="2370"/>
    <d v="2014-12-17T23:32:21"/>
  </r>
  <r>
    <n v="2371"/>
    <s v="ProjectPetal.com (Canceled)"/>
    <s v="ProjectPetal.com is an all in one website for all Makers to share projects and ideas. A Facebook(R) Twitter(R) &amp; Github(R) all in one."/>
    <n v="2000"/>
    <n v="0"/>
    <x v="2"/>
    <s v="US"/>
    <s v="USD"/>
    <n v="1435257596"/>
    <n v="1432665596"/>
    <b v="0"/>
    <n v="0"/>
    <b v="0"/>
    <s v="technology/web"/>
    <n v="0"/>
    <s v=""/>
    <x v="2"/>
    <s v="web"/>
    <x v="2371"/>
    <d v="2015-06-25T13:39:56"/>
  </r>
  <r>
    <n v="2372"/>
    <s v="Finding Pets - Bringing Lost Pets Home (Canceled)"/>
    <s v="An online platform that will notify every listed individual, vet, council, pound and so on in a geographical area when a pet is lost!"/>
    <n v="5500"/>
    <n v="180"/>
    <x v="2"/>
    <s v="AU"/>
    <s v="AUD"/>
    <n v="1429839571"/>
    <n v="1427247571"/>
    <b v="0"/>
    <n v="6"/>
    <b v="0"/>
    <s v="technology/web"/>
    <n v="3.272727272727273E-2"/>
    <n v="30"/>
    <x v="2"/>
    <s v="web"/>
    <x v="2372"/>
    <d v="2015-04-23T20:39:31"/>
  </r>
  <r>
    <n v="2373"/>
    <s v="Cykelauktion.com (Canceled)"/>
    <s v="We want to create a safe marketplace for buying and selling bicycles."/>
    <n v="850000"/>
    <n v="50"/>
    <x v="2"/>
    <s v="SE"/>
    <s v="SEK"/>
    <n v="1440863624"/>
    <n v="1438271624"/>
    <b v="0"/>
    <n v="1"/>
    <b v="0"/>
    <s v="technology/web"/>
    <n v="5.8823529411764708E-5"/>
    <n v="50"/>
    <x v="2"/>
    <s v="web"/>
    <x v="2373"/>
    <d v="2015-08-29T10:53:44"/>
  </r>
  <r>
    <n v="2374"/>
    <s v="Alcohol On Call (Canceled)"/>
    <s v="Next time you want a beer, put down your keys and pick up your phone. We prevent drunk driving by delivering alcohol to you at home."/>
    <n v="22000"/>
    <n v="10"/>
    <x v="2"/>
    <s v="US"/>
    <s v="USD"/>
    <n v="1423772060"/>
    <n v="1421180060"/>
    <b v="0"/>
    <n v="1"/>
    <b v="0"/>
    <s v="technology/web"/>
    <n v="4.5454545454545455E-4"/>
    <n v="10"/>
    <x v="2"/>
    <s v="web"/>
    <x v="2374"/>
    <d v="2015-02-12T15:14:20"/>
  </r>
  <r>
    <n v="2375"/>
    <s v="Slice Trade- Phone Trade-In, Made Simple (Canceled)"/>
    <s v="Slice Trade is a new way to trade in your old phones. We buy back phones in any condition and pay you cash or give you a new one free!"/>
    <n v="10000"/>
    <n v="0"/>
    <x v="2"/>
    <s v="US"/>
    <s v="USD"/>
    <n v="1473451437"/>
    <n v="1470859437"/>
    <b v="0"/>
    <n v="0"/>
    <b v="0"/>
    <s v="technology/web"/>
    <n v="0"/>
    <s v=""/>
    <x v="2"/>
    <s v="web"/>
    <x v="2375"/>
    <d v="2016-09-09T15:03:57"/>
  </r>
  <r>
    <n v="2376"/>
    <s v="Phone Tags: lost and found stickers (Canceled)"/>
    <s v="Tough, pre-manufactured lost and found stickers that forward messages to the owners email and cellphone."/>
    <n v="3000"/>
    <n v="326.33"/>
    <x v="2"/>
    <s v="US"/>
    <s v="USD"/>
    <n v="1449785566"/>
    <n v="1447193566"/>
    <b v="0"/>
    <n v="4"/>
    <b v="0"/>
    <s v="technology/web"/>
    <n v="0.10877666666666666"/>
    <n v="81.582499999999996"/>
    <x v="2"/>
    <s v="web"/>
    <x v="2376"/>
    <d v="2015-12-10T17:12:46"/>
  </r>
  <r>
    <n v="2377"/>
    <s v="Fluttify - New Canadian Tech Start Up (Canceled)"/>
    <s v="Fluttify is an Online Video Sharing Platform allowing friends to share their favorite Trending Content with each other."/>
    <n v="2500"/>
    <n v="0"/>
    <x v="2"/>
    <s v="CA"/>
    <s v="CAD"/>
    <n v="1480110783"/>
    <n v="1477515183"/>
    <b v="0"/>
    <n v="0"/>
    <b v="0"/>
    <s v="technology/web"/>
    <n v="0"/>
    <s v=""/>
    <x v="2"/>
    <s v="web"/>
    <x v="2377"/>
    <d v="2016-11-25T16:53:03"/>
  </r>
  <r>
    <n v="2378"/>
    <s v="KEEPUP INC (Canceled)"/>
    <s v="KEEPUP allows you to extend your social circle by introducing you to new people via your friends."/>
    <n v="110000"/>
    <n v="0"/>
    <x v="2"/>
    <s v="US"/>
    <s v="USD"/>
    <n v="1440548330"/>
    <n v="1438042730"/>
    <b v="0"/>
    <n v="0"/>
    <b v="0"/>
    <s v="technology/web"/>
    <n v="0"/>
    <s v=""/>
    <x v="2"/>
    <s v="web"/>
    <x v="2378"/>
    <d v="2015-08-25T19:18:50"/>
  </r>
  <r>
    <n v="2379"/>
    <s v="SelectCooks.com (Canceled)"/>
    <s v="Selectcooks.com is a community marketplace for people to list, find and hire chefs."/>
    <n v="30000"/>
    <n v="0"/>
    <x v="2"/>
    <s v="US"/>
    <s v="USD"/>
    <n v="1444004616"/>
    <n v="1440116616"/>
    <b v="0"/>
    <n v="0"/>
    <b v="0"/>
    <s v="technology/web"/>
    <n v="0"/>
    <s v=""/>
    <x v="2"/>
    <s v="web"/>
    <x v="2379"/>
    <d v="2015-10-04T19:23:36"/>
  </r>
  <r>
    <n v="2380"/>
    <s v="Finit - Hashtag Chatting (Canceled)"/>
    <s v="Tired of waiting for likes? Here is a brand new social network centered on real-time hashtag chatting. Just chat and enjoy!"/>
    <n v="15000"/>
    <n v="55"/>
    <x v="2"/>
    <s v="US"/>
    <s v="USD"/>
    <n v="1443726142"/>
    <n v="1441134142"/>
    <b v="0"/>
    <n v="3"/>
    <b v="0"/>
    <s v="technology/web"/>
    <n v="3.6666666666666666E-3"/>
    <n v="18.333333333333332"/>
    <x v="2"/>
    <s v="web"/>
    <x v="2380"/>
    <d v="2015-10-01T14:02:22"/>
  </r>
  <r>
    <n v="2381"/>
    <s v="Cannabis Connection (Canceled)"/>
    <s v="Social Media Platform for the Marijuana Industry to create professionalism and a stable lasting market."/>
    <n v="86350"/>
    <n v="1571"/>
    <x v="2"/>
    <s v="US"/>
    <s v="USD"/>
    <n v="1428704848"/>
    <n v="1426112848"/>
    <b v="0"/>
    <n v="7"/>
    <b v="0"/>
    <s v="technology/web"/>
    <n v="1.8193398957730169E-2"/>
    <n v="224.42857142857142"/>
    <x v="2"/>
    <s v="web"/>
    <x v="2381"/>
    <d v="2015-04-10T17:27:28"/>
  </r>
  <r>
    <n v="2382"/>
    <s v="These Easy Days (Canceled)"/>
    <s v="Netiquette classes to teach our youth how make proper use of computer-mediated communications for personal and educational success."/>
    <n v="3000"/>
    <n v="75"/>
    <x v="2"/>
    <s v="US"/>
    <s v="USD"/>
    <n v="1438662603"/>
    <n v="1436502603"/>
    <b v="0"/>
    <n v="2"/>
    <b v="0"/>
    <s v="technology/web"/>
    <n v="2.5000000000000001E-2"/>
    <n v="37.5"/>
    <x v="2"/>
    <s v="web"/>
    <x v="2382"/>
    <d v="2015-08-03T23:30:03"/>
  </r>
  <r>
    <n v="2383"/>
    <s v="KindaQuirky (Canceled)"/>
    <s v="A quirky online shop where you can buy, sell and discover stuff that's &quot;a little bit different&quot;. We think &quot;it's right up your alley!&quot;"/>
    <n v="10000"/>
    <n v="435"/>
    <x v="2"/>
    <s v="NZ"/>
    <s v="NZD"/>
    <n v="1424568107"/>
    <n v="1421976107"/>
    <b v="0"/>
    <n v="3"/>
    <b v="0"/>
    <s v="technology/web"/>
    <n v="4.3499999999999997E-2"/>
    <n v="145"/>
    <x v="2"/>
    <s v="web"/>
    <x v="2383"/>
    <d v="2015-02-21T20:21:47"/>
  </r>
  <r>
    <n v="2384"/>
    <s v="Social Rewards - A new twist on social media (Canceled)"/>
    <s v="We're seeking to reward our members for their social behavior. The members win on two levels- compensation and increased viral sharing!"/>
    <n v="1000"/>
    <n v="8"/>
    <x v="2"/>
    <s v="US"/>
    <s v="USD"/>
    <n v="1415932643"/>
    <n v="1413337043"/>
    <b v="0"/>
    <n v="8"/>
    <b v="0"/>
    <s v="technology/web"/>
    <n v="8.0000000000000002E-3"/>
    <n v="1"/>
    <x v="2"/>
    <s v="web"/>
    <x v="2384"/>
    <d v="2014-11-13T21:37:23"/>
  </r>
  <r>
    <n v="2385"/>
    <s v="Search every sneaker site and local store at once (Canceled)"/>
    <s v="Lyka will allow you to search for shoes in every sneaker store and website and then buy for in-store pickup or same-day delivery."/>
    <n v="65000"/>
    <n v="788"/>
    <x v="2"/>
    <s v="US"/>
    <s v="USD"/>
    <n v="1438793432"/>
    <n v="1436201432"/>
    <b v="0"/>
    <n v="7"/>
    <b v="0"/>
    <s v="technology/web"/>
    <n v="1.2123076923076924E-2"/>
    <n v="112.57142857142857"/>
    <x v="2"/>
    <s v="web"/>
    <x v="2385"/>
    <d v="2015-08-05T11:50:32"/>
  </r>
  <r>
    <n v="2386"/>
    <s v="Realjobmatch.com (Canceled)"/>
    <s v="Realjobmatch is not just a job search site but a matching site , matching the right jobseekers with the best jobs."/>
    <n v="30000"/>
    <n v="0"/>
    <x v="2"/>
    <s v="CA"/>
    <s v="CAD"/>
    <n v="1420920424"/>
    <n v="1415736424"/>
    <b v="0"/>
    <n v="0"/>
    <b v="0"/>
    <s v="technology/web"/>
    <n v="0"/>
    <s v=""/>
    <x v="2"/>
    <s v="web"/>
    <x v="2386"/>
    <d v="2015-01-10T15:07:04"/>
  </r>
  <r>
    <n v="2387"/>
    <s v="Building an interactive web-based health community."/>
    <s v="Learning should be fun! Effective health education includes the person's learning strengths, preferences and cultural perspective."/>
    <n v="150000"/>
    <n v="1026"/>
    <x v="2"/>
    <s v="US"/>
    <s v="USD"/>
    <n v="1469199740"/>
    <n v="1465311740"/>
    <b v="0"/>
    <n v="3"/>
    <b v="0"/>
    <s v="technology/web"/>
    <n v="6.8399999999999997E-3"/>
    <n v="342"/>
    <x v="2"/>
    <s v="web"/>
    <x v="2387"/>
    <d v="2016-07-22T10:02:20"/>
  </r>
  <r>
    <n v="2388"/>
    <s v="Virtual Restart - Stock Market For You and Your Loved Ones"/>
    <s v="The first ever trend-powered stock-market where you can buy and sell shares of you and your loved ones. Let's explore life together."/>
    <n v="37000"/>
    <n v="463"/>
    <x v="2"/>
    <s v="US"/>
    <s v="USD"/>
    <n v="1421350140"/>
    <n v="1418761759"/>
    <b v="0"/>
    <n v="8"/>
    <b v="0"/>
    <s v="technology/web"/>
    <n v="1.2513513513513513E-2"/>
    <n v="57.875"/>
    <x v="2"/>
    <s v="web"/>
    <x v="2388"/>
    <d v="2015-01-15T14:29:00"/>
  </r>
  <r>
    <n v="2389"/>
    <s v="Et si Kiwwi vous trouvait un job ? (Canceled)"/>
    <s v="Kiwwi va dÃ©poussiÃ©rer le marchÃ© de l'emploi, avec peu de moyens mais de trÃ¨s bonnes idÃ©es, cependant, nous avons besoin de vous !"/>
    <n v="16000"/>
    <n v="30"/>
    <x v="2"/>
    <s v="FR"/>
    <s v="EUR"/>
    <n v="1437861540"/>
    <n v="1435160452"/>
    <b v="0"/>
    <n v="1"/>
    <b v="0"/>
    <s v="technology/web"/>
    <n v="1.8749999999999999E-3"/>
    <n v="30"/>
    <x v="2"/>
    <s v="web"/>
    <x v="2389"/>
    <d v="2015-07-25T16:59:00"/>
  </r>
  <r>
    <n v="2390"/>
    <s v="iHorizon Pty Ltd (Enterprise Planning &amp; Forecasting)"/>
    <s v="A SaaS solution for Businesses to align their strategies with customer value, using realtime strategic roadmaps &amp; visualisations."/>
    <n v="510000"/>
    <n v="0"/>
    <x v="2"/>
    <s v="AU"/>
    <s v="AUD"/>
    <n v="1420352264"/>
    <n v="1416896264"/>
    <b v="0"/>
    <n v="0"/>
    <b v="0"/>
    <s v="technology/web"/>
    <n v="0"/>
    <s v=""/>
    <x v="2"/>
    <s v="web"/>
    <x v="2390"/>
    <d v="2015-01-04T01:17:44"/>
  </r>
  <r>
    <n v="2391"/>
    <s v="oToBOTS.com - Freedom from high cost auto repairs (Canceled)"/>
    <s v="Using the power of internet to help people save hundreds in car repair."/>
    <n v="20000"/>
    <n v="25"/>
    <x v="2"/>
    <s v="US"/>
    <s v="USD"/>
    <n v="1427825044"/>
    <n v="1425236644"/>
    <b v="0"/>
    <n v="1"/>
    <b v="0"/>
    <s v="technology/web"/>
    <n v="1.25E-3"/>
    <n v="25"/>
    <x v="2"/>
    <s v="web"/>
    <x v="2391"/>
    <d v="2015-03-31T13:04:04"/>
  </r>
  <r>
    <n v="2392"/>
    <s v="WILLAMETTE EXTRA BOARD (Canceled)"/>
    <s v="I am asking for $4,200 to launch a unique website serving professionals in any and all industries seeking additional income in Oregon."/>
    <n v="4200"/>
    <n v="0"/>
    <x v="2"/>
    <s v="US"/>
    <s v="USD"/>
    <n v="1446087223"/>
    <n v="1443495223"/>
    <b v="0"/>
    <n v="0"/>
    <b v="0"/>
    <s v="technology/web"/>
    <n v="0"/>
    <s v=""/>
    <x v="2"/>
    <s v="web"/>
    <x v="2392"/>
    <d v="2015-10-28T21:53:43"/>
  </r>
  <r>
    <n v="2393"/>
    <s v="Game Swapper (Canceled)"/>
    <s v="Imagine a world where you can swap a video game you're tired of playing for a video game you actually want to play for just $1.50!"/>
    <n v="100000"/>
    <n v="50"/>
    <x v="2"/>
    <s v="US"/>
    <s v="USD"/>
    <n v="1439048017"/>
    <n v="1436456017"/>
    <b v="0"/>
    <n v="1"/>
    <b v="0"/>
    <s v="technology/web"/>
    <n v="5.0000000000000001E-4"/>
    <n v="50"/>
    <x v="2"/>
    <s v="web"/>
    <x v="2393"/>
    <d v="2015-08-08T10:33:37"/>
  </r>
  <r>
    <n v="2394"/>
    <s v="Wriyon - WRIte Your Own (Canceled)"/>
    <s v="We want to create the &quot;Facebook&quot; for Writers. We are working on a new world for people who like to write. Check out more wriyon.com"/>
    <n v="5000"/>
    <n v="3"/>
    <x v="2"/>
    <s v="IE"/>
    <s v="EUR"/>
    <n v="1424940093"/>
    <n v="1422348093"/>
    <b v="0"/>
    <n v="2"/>
    <b v="0"/>
    <s v="technology/web"/>
    <n v="5.9999999999999995E-4"/>
    <n v="1.5"/>
    <x v="2"/>
    <s v="web"/>
    <x v="2394"/>
    <d v="2015-02-26T03:41:33"/>
  </r>
  <r>
    <n v="2395"/>
    <s v="VENT it out (Canceled)"/>
    <s v="I am making a social website where people can anonymously or openly vent, All walks of life all over the world"/>
    <n v="33000"/>
    <n v="0"/>
    <x v="2"/>
    <s v="US"/>
    <s v="USD"/>
    <n v="1484038620"/>
    <n v="1481597687"/>
    <b v="0"/>
    <n v="0"/>
    <b v="0"/>
    <s v="technology/web"/>
    <n v="0"/>
    <s v=""/>
    <x v="2"/>
    <s v="web"/>
    <x v="2395"/>
    <d v="2017-01-10T03:57:00"/>
  </r>
  <r>
    <n v="2396"/>
    <s v="Projektwebseite (Canceled)"/>
    <s v="I'm creating a website with projects which I'll create later / Ich erstelle eine Webseite mit Projekten, welche ich spÃ¤ter erstelle."/>
    <n v="5000"/>
    <n v="10"/>
    <x v="2"/>
    <s v="CH"/>
    <s v="CHF"/>
    <n v="1444940558"/>
    <n v="1442348558"/>
    <b v="0"/>
    <n v="1"/>
    <b v="0"/>
    <s v="technology/web"/>
    <n v="2E-3"/>
    <n v="10"/>
    <x v="2"/>
    <s v="web"/>
    <x v="2396"/>
    <d v="2015-10-15T15:22:38"/>
  </r>
  <r>
    <n v="2397"/>
    <s v="#ADOPTROHINGYA PROJECT (Canceled)"/>
    <s v="Matching refugees with sponsors in the US for 5 years. Our goal is to assist 300 Rohingya refugee families with supportive communities."/>
    <n v="124000"/>
    <n v="0"/>
    <x v="2"/>
    <s v="US"/>
    <s v="USD"/>
    <n v="1420233256"/>
    <n v="1417641256"/>
    <b v="0"/>
    <n v="0"/>
    <b v="0"/>
    <s v="technology/web"/>
    <n v="0"/>
    <s v=""/>
    <x v="2"/>
    <s v="web"/>
    <x v="2397"/>
    <d v="2015-01-02T16:14:16"/>
  </r>
  <r>
    <n v="2398"/>
    <s v="Roekee.com (Canceled)"/>
    <s v="The internets new search engine. Looking for funding to develop our backend web indexing software with an emphasis on automation."/>
    <n v="4000"/>
    <n v="0"/>
    <x v="2"/>
    <s v="US"/>
    <s v="USD"/>
    <n v="1435874384"/>
    <n v="1433282384"/>
    <b v="0"/>
    <n v="0"/>
    <b v="0"/>
    <s v="technology/web"/>
    <n v="0"/>
    <s v=""/>
    <x v="2"/>
    <s v="web"/>
    <x v="2398"/>
    <d v="2015-07-02T16:59:44"/>
  </r>
  <r>
    <n v="2399"/>
    <s v="SheLifts - the #1 Female Bodybuilding HUB (Canceled)"/>
    <s v="SheLifts is going to be the number One international social HUB &amp; information resource for women into weight lifting"/>
    <n v="13000"/>
    <n v="0"/>
    <x v="2"/>
    <s v="SE"/>
    <s v="SEK"/>
    <n v="1418934506"/>
    <n v="1415910506"/>
    <b v="0"/>
    <n v="0"/>
    <b v="0"/>
    <s v="technology/web"/>
    <n v="0"/>
    <s v=""/>
    <x v="2"/>
    <s v="web"/>
    <x v="2399"/>
    <d v="2014-12-18T15:28:26"/>
  </r>
  <r>
    <n v="2400"/>
    <s v="NEW 2016 Social Media Litesbook (Canceled)"/>
    <s v="New Innovation of Social Media with New Technology created to bring users even closer togethor - Tabs &amp; Features never seen before!"/>
    <n v="50000"/>
    <n v="0"/>
    <x v="2"/>
    <s v="AU"/>
    <s v="AUD"/>
    <n v="1460615164"/>
    <n v="1458023164"/>
    <b v="0"/>
    <n v="0"/>
    <b v="0"/>
    <s v="technology/web"/>
    <n v="0"/>
    <s v=""/>
    <x v="2"/>
    <s v="web"/>
    <x v="2400"/>
    <d v="2016-04-14T01:26:04"/>
  </r>
  <r>
    <n v="2401"/>
    <s v="The Dancing Elephant, Traditional Dosa and Indian Cuisine"/>
    <s v="A &quot;Hypo-allergenic&quot; food cart that specializes in making traditional Indian Meals with a delicious American flavor combination."/>
    <n v="28000"/>
    <n v="201"/>
    <x v="1"/>
    <s v="US"/>
    <s v="USD"/>
    <n v="1457207096"/>
    <n v="1452023096"/>
    <b v="0"/>
    <n v="9"/>
    <b v="0"/>
    <s v="food/food trucks"/>
    <n v="7.1785714285714283E-3"/>
    <n v="22.333333333333332"/>
    <x v="7"/>
    <s v="food trucks"/>
    <x v="2401"/>
    <d v="2016-03-05T14:44:56"/>
  </r>
  <r>
    <n v="2402"/>
    <s v="Cupcake Truck Unite"/>
    <s v="Small town, delicious treats, and a mobile truck"/>
    <n v="12000"/>
    <n v="52"/>
    <x v="1"/>
    <s v="US"/>
    <s v="USD"/>
    <n v="1431533931"/>
    <n v="1428941931"/>
    <b v="0"/>
    <n v="1"/>
    <b v="0"/>
    <s v="food/food trucks"/>
    <n v="4.3333333333333331E-3"/>
    <n v="52"/>
    <x v="7"/>
    <s v="food trucks"/>
    <x v="2402"/>
    <d v="2015-05-13T11:18:51"/>
  </r>
  <r>
    <n v="2403"/>
    <s v="Think Green, Think Tea Trike! - A mobile cafe &amp; online shop."/>
    <s v="The aim is to start a business/service serving the finest green tea to my local area by trike as well as selling tea online."/>
    <n v="1200"/>
    <n v="202"/>
    <x v="1"/>
    <s v="GB"/>
    <s v="GBP"/>
    <n v="1459368658"/>
    <n v="1454188258"/>
    <b v="0"/>
    <n v="12"/>
    <b v="0"/>
    <s v="food/food trucks"/>
    <n v="0.16833333333333333"/>
    <n v="16.833333333333332"/>
    <x v="7"/>
    <s v="food trucks"/>
    <x v="2403"/>
    <d v="2016-03-30T15:10:58"/>
  </r>
  <r>
    <n v="2404"/>
    <s v="Square Donuts Truck"/>
    <s v="We would love another Donut Food Truck for your famous Square Donuts.  We have one successful truck and retail store open already!"/>
    <n v="15000"/>
    <n v="0"/>
    <x v="1"/>
    <s v="US"/>
    <s v="USD"/>
    <n v="1451782607"/>
    <n v="1449190607"/>
    <b v="0"/>
    <n v="0"/>
    <b v="0"/>
    <s v="food/food trucks"/>
    <n v="0"/>
    <s v=""/>
    <x v="7"/>
    <s v="food trucks"/>
    <x v="2404"/>
    <d v="2016-01-02T19:56:47"/>
  </r>
  <r>
    <n v="2405"/>
    <s v="JoyShtick Food Truck"/>
    <s v="We are the first gaming-themed food truck, bringing gourmet pub fare to the Jacksonville area."/>
    <n v="5000"/>
    <n v="1126"/>
    <x v="1"/>
    <s v="US"/>
    <s v="USD"/>
    <n v="1472911375"/>
    <n v="1471096975"/>
    <b v="0"/>
    <n v="20"/>
    <b v="0"/>
    <s v="food/food trucks"/>
    <n v="0.22520000000000001"/>
    <n v="56.3"/>
    <x v="7"/>
    <s v="food trucks"/>
    <x v="2405"/>
    <d v="2016-09-03T09:02:55"/>
  </r>
  <r>
    <n v="2406"/>
    <s v="Arnold's Happy Days Food Truck"/>
    <s v="Be a part of something BIG, support us in opening the best burger truck in Tacoma! ~ &quot;So I donâ€™t have to dream alone!&quot;"/>
    <n v="3250"/>
    <n v="1345"/>
    <x v="1"/>
    <s v="US"/>
    <s v="USD"/>
    <n v="1421635190"/>
    <n v="1418179190"/>
    <b v="0"/>
    <n v="16"/>
    <b v="0"/>
    <s v="food/food trucks"/>
    <n v="0.41384615384615386"/>
    <n v="84.0625"/>
    <x v="7"/>
    <s v="food trucks"/>
    <x v="2406"/>
    <d v="2015-01-18T21:39:50"/>
  </r>
  <r>
    <n v="2407"/>
    <s v="&quot;PASHUT&quot;-(Means â€˜simpleâ€™ in Hebrew)"/>
    <s v="Hummus-mediterranean diet, real food, organic, vegan, kosher._x000a_An original great health oriented street food in Santa Fe NM."/>
    <n v="22000"/>
    <n v="5557"/>
    <x v="1"/>
    <s v="US"/>
    <s v="USD"/>
    <n v="1428732000"/>
    <n v="1426772928"/>
    <b v="0"/>
    <n v="33"/>
    <b v="0"/>
    <s v="food/food trucks"/>
    <n v="0.25259090909090909"/>
    <n v="168.39393939393941"/>
    <x v="7"/>
    <s v="food trucks"/>
    <x v="2407"/>
    <d v="2015-04-11T01:00:00"/>
  </r>
  <r>
    <n v="2408"/>
    <s v="Sabroso On Wheels"/>
    <s v="A US Army Vet trying to get a Peruvian food truck going! Really good Peruvian food now mobile!"/>
    <n v="15000"/>
    <n v="30"/>
    <x v="1"/>
    <s v="US"/>
    <s v="USD"/>
    <n v="1415247757"/>
    <n v="1412652157"/>
    <b v="0"/>
    <n v="2"/>
    <b v="0"/>
    <s v="food/food trucks"/>
    <n v="2E-3"/>
    <n v="15"/>
    <x v="7"/>
    <s v="food trucks"/>
    <x v="2408"/>
    <d v="2014-11-05T23:22:37"/>
  </r>
  <r>
    <n v="2409"/>
    <s v="Johnny's Food Truck a Puerto Rican and BBQ infusion"/>
    <s v="I am looking to start a food truck with an infusion of my Puerto Rican heritage and my love for BBQ."/>
    <n v="25000"/>
    <n v="460"/>
    <x v="1"/>
    <s v="US"/>
    <s v="USD"/>
    <n v="1439931675"/>
    <n v="1437339675"/>
    <b v="0"/>
    <n v="6"/>
    <b v="0"/>
    <s v="food/food trucks"/>
    <n v="1.84E-2"/>
    <n v="76.666666666666671"/>
    <x v="7"/>
    <s v="food trucks"/>
    <x v="2409"/>
    <d v="2015-08-18T16:01:15"/>
  </r>
  <r>
    <n v="2410"/>
    <s v="Websters grill truck       slow cooked meats"/>
    <s v="Websters grill truck the best slow cooked meats on hot coals_x000a_Beef bisket, roast Lamb, roast chicken, Ribs, burgers, sliders,"/>
    <n v="15000"/>
    <n v="0"/>
    <x v="1"/>
    <s v="AU"/>
    <s v="AUD"/>
    <n v="1441619275"/>
    <n v="1439027275"/>
    <b v="0"/>
    <n v="0"/>
    <b v="0"/>
    <s v="food/food trucks"/>
    <n v="0"/>
    <s v=""/>
    <x v="7"/>
    <s v="food trucks"/>
    <x v="2410"/>
    <d v="2015-09-07T04:47:55"/>
  </r>
  <r>
    <n v="2411"/>
    <s v="Was ist das"/>
    <s v="I want to create an authentic German food truck to travel all over the US. Spreading amazing German Food to Summer Time Music Festivals"/>
    <n v="25000"/>
    <n v="151"/>
    <x v="1"/>
    <s v="US"/>
    <s v="USD"/>
    <n v="1440524082"/>
    <n v="1437932082"/>
    <b v="0"/>
    <n v="3"/>
    <b v="0"/>
    <s v="food/food trucks"/>
    <n v="6.0400000000000002E-3"/>
    <n v="50.333333333333336"/>
    <x v="7"/>
    <s v="food trucks"/>
    <x v="2411"/>
    <d v="2015-08-25T12:34:42"/>
  </r>
  <r>
    <n v="2412"/>
    <s v="Food-truck 100 % carnivore : &quot;Le camion qui grille&quot;"/>
    <s v="Fini les burgers ou les sandwichs : Ã  votre pause dÃ©jeuner, repartez avec votre barquette de grillade de bÅ“uf, canard ou poulet !"/>
    <n v="8000"/>
    <n v="0"/>
    <x v="1"/>
    <s v="FR"/>
    <s v="EUR"/>
    <n v="1480185673"/>
    <n v="1476294073"/>
    <b v="0"/>
    <n v="0"/>
    <b v="0"/>
    <s v="food/food trucks"/>
    <n v="0"/>
    <s v=""/>
    <x v="7"/>
    <s v="food trucks"/>
    <x v="2412"/>
    <d v="2016-11-26T13:41:13"/>
  </r>
  <r>
    <n v="2413"/>
    <s v="Lone Pine Coffee Brewery"/>
    <s v="Lone Pine Coffee Brewery will be a portable third-wave coffee shop available for wedding receptions and other events!"/>
    <n v="3000"/>
    <n v="25"/>
    <x v="1"/>
    <s v="US"/>
    <s v="USD"/>
    <n v="1401579000"/>
    <n v="1398911882"/>
    <b v="0"/>
    <n v="3"/>
    <b v="0"/>
    <s v="food/food trucks"/>
    <n v="8.3333333333333332E-3"/>
    <n v="8.3333333333333339"/>
    <x v="7"/>
    <s v="food trucks"/>
    <x v="2413"/>
    <d v="2014-05-31T18:30:00"/>
  </r>
  <r>
    <n v="2414"/>
    <s v="Help 95th St.Tacos get a food truck in Atlanta"/>
    <s v="95th St. Tacos needs your help in purchasing a food truck so that we can deliver the flavors of LA Tacos right to your neighborhood"/>
    <n v="15000"/>
    <n v="460"/>
    <x v="1"/>
    <s v="US"/>
    <s v="USD"/>
    <n v="1440215940"/>
    <n v="1436805660"/>
    <b v="0"/>
    <n v="13"/>
    <b v="0"/>
    <s v="food/food trucks"/>
    <n v="3.0666666666666665E-2"/>
    <n v="35.384615384615387"/>
    <x v="7"/>
    <s v="food trucks"/>
    <x v="2414"/>
    <d v="2015-08-21T22:59:00"/>
  </r>
  <r>
    <n v="2415"/>
    <s v="Local Food Truck is Off the Hoof!"/>
    <s v="It will be ridiculously easy to become addicted to the full, rich flavor of locally raised beef, pork, and more..."/>
    <n v="60000"/>
    <n v="335"/>
    <x v="1"/>
    <s v="US"/>
    <s v="USD"/>
    <n v="1468615346"/>
    <n v="1466023346"/>
    <b v="0"/>
    <n v="6"/>
    <b v="0"/>
    <s v="food/food trucks"/>
    <n v="5.5833333333333334E-3"/>
    <n v="55.833333333333336"/>
    <x v="7"/>
    <s v="food trucks"/>
    <x v="2415"/>
    <d v="2016-07-15T15:42:26"/>
  </r>
  <r>
    <n v="2416"/>
    <s v="Smokin' J's BBQ. food truck"/>
    <s v="ex school bus redesigned into pickup truck complete with giant meat smoker in &quot;bed&quot; of truck and kitchen in the &quot;cab&quot; of the truck."/>
    <n v="20000"/>
    <n v="5"/>
    <x v="1"/>
    <s v="US"/>
    <s v="USD"/>
    <n v="1426345200"/>
    <n v="1421343743"/>
    <b v="0"/>
    <n v="1"/>
    <b v="0"/>
    <s v="food/food trucks"/>
    <n v="2.5000000000000001E-4"/>
    <n v="5"/>
    <x v="7"/>
    <s v="food trucks"/>
    <x v="2416"/>
    <d v="2015-03-14T10:00:00"/>
  </r>
  <r>
    <n v="2417"/>
    <s v="I want to make the best fried chicken!!"/>
    <s v="I have been working on a recipe for 20 years now and need to perfect it!  Also want to do a gluten free version, then open a food truck"/>
    <n v="1000"/>
    <n v="0"/>
    <x v="1"/>
    <s v="US"/>
    <s v="USD"/>
    <n v="1407705187"/>
    <n v="1405113187"/>
    <b v="0"/>
    <n v="0"/>
    <b v="0"/>
    <s v="food/food trucks"/>
    <n v="0"/>
    <s v=""/>
    <x v="7"/>
    <s v="food trucks"/>
    <x v="2417"/>
    <d v="2014-08-10T16:13:07"/>
  </r>
  <r>
    <n v="2418"/>
    <s v="Mexican food truck"/>
    <s v="I want to start my food truck business."/>
    <n v="25000"/>
    <n v="5"/>
    <x v="1"/>
    <s v="US"/>
    <s v="USD"/>
    <n v="1427225644"/>
    <n v="1422045244"/>
    <b v="0"/>
    <n v="5"/>
    <b v="0"/>
    <s v="food/food trucks"/>
    <n v="2.0000000000000001E-4"/>
    <n v="1"/>
    <x v="7"/>
    <s v="food trucks"/>
    <x v="2418"/>
    <d v="2015-03-24T14:34:04"/>
  </r>
  <r>
    <n v="2419"/>
    <s v="Grateful Gourmet Grub! farm to table: food truck &amp; hot dog !"/>
    <s v="Farm to table, gourmet hippy hot dogs made from scratch with free range meats and organic produce: mind expanding recipes: TasteBudTrip"/>
    <n v="3000"/>
    <n v="0"/>
    <x v="1"/>
    <s v="US"/>
    <s v="USD"/>
    <n v="1424281389"/>
    <n v="1419097389"/>
    <b v="0"/>
    <n v="0"/>
    <b v="0"/>
    <s v="food/food trucks"/>
    <n v="0"/>
    <s v=""/>
    <x v="7"/>
    <s v="food trucks"/>
    <x v="2419"/>
    <d v="2015-02-18T12:43:09"/>
  </r>
  <r>
    <n v="2420"/>
    <s v="Pangea Cuisines &quot;Continental Drift&quot; A Paleo food Truck!"/>
    <s v="Pangea Cuisines offers authentic hand crafted dishes, utilizing fresh ingredients selected that very morning."/>
    <n v="16870"/>
    <n v="2501"/>
    <x v="1"/>
    <s v="US"/>
    <s v="USD"/>
    <n v="1415583695"/>
    <n v="1410396095"/>
    <b v="0"/>
    <n v="36"/>
    <b v="0"/>
    <s v="food/food trucks"/>
    <n v="0.14825133372851215"/>
    <n v="69.472222222222229"/>
    <x v="7"/>
    <s v="food trucks"/>
    <x v="2420"/>
    <d v="2014-11-09T20:41:35"/>
  </r>
  <r>
    <n v="2421"/>
    <s v="hot dog cart"/>
    <s v="help me start Merrill's first hot dog cart in this empty lot"/>
    <n v="6000"/>
    <n v="1"/>
    <x v="1"/>
    <s v="US"/>
    <s v="USD"/>
    <n v="1424536196"/>
    <n v="1421944196"/>
    <b v="0"/>
    <n v="1"/>
    <b v="0"/>
    <s v="food/food trucks"/>
    <n v="1.6666666666666666E-4"/>
    <n v="1"/>
    <x v="7"/>
    <s v="food trucks"/>
    <x v="2421"/>
    <d v="2015-02-21T11:29:56"/>
  </r>
  <r>
    <n v="2422"/>
    <s v="Help starting a family owned food truck"/>
    <s v="Family owned business serving BBQ and seafood to the public"/>
    <n v="500"/>
    <n v="1"/>
    <x v="1"/>
    <s v="US"/>
    <s v="USD"/>
    <n v="1426091036"/>
    <n v="1423502636"/>
    <b v="0"/>
    <n v="1"/>
    <b v="0"/>
    <s v="food/food trucks"/>
    <n v="2E-3"/>
    <n v="1"/>
    <x v="7"/>
    <s v="food trucks"/>
    <x v="2422"/>
    <d v="2015-03-11T11:23:56"/>
  </r>
  <r>
    <n v="2423"/>
    <s v="FBTR BBQ"/>
    <s v="FBTR is a Texas-style, North Carolina based, homemade BBQ company looking to bring good meat to the masses."/>
    <n v="60000"/>
    <n v="8"/>
    <x v="1"/>
    <s v="US"/>
    <s v="USD"/>
    <n v="1420044890"/>
    <n v="1417452890"/>
    <b v="0"/>
    <n v="1"/>
    <b v="0"/>
    <s v="food/food trucks"/>
    <n v="1.3333333333333334E-4"/>
    <n v="8"/>
    <x v="7"/>
    <s v="food trucks"/>
    <x v="2423"/>
    <d v="2014-12-31T11:54:50"/>
  </r>
  <r>
    <n v="2424"/>
    <s v="Lily and Memphs"/>
    <s v="Great and creative food from the heart in the form of a sweet food truck!"/>
    <n v="25000"/>
    <n v="310"/>
    <x v="1"/>
    <s v="US"/>
    <s v="USD"/>
    <n v="1414445108"/>
    <n v="1411853108"/>
    <b v="0"/>
    <n v="9"/>
    <b v="0"/>
    <s v="food/food trucks"/>
    <n v="1.24E-2"/>
    <n v="34.444444444444443"/>
    <x v="7"/>
    <s v="food trucks"/>
    <x v="2424"/>
    <d v="2014-10-27T16:25:08"/>
  </r>
  <r>
    <n v="2425"/>
    <s v="Food Cart Tour With Raz Simone and Macklemore"/>
    <s v="I have the chance to take my Food Cart Business on the road. This is a major opportunity for a lot of people to learn and prosper."/>
    <n v="3500"/>
    <n v="1"/>
    <x v="1"/>
    <s v="US"/>
    <s v="USD"/>
    <n v="1464386640"/>
    <n v="1463090149"/>
    <b v="0"/>
    <n v="1"/>
    <b v="0"/>
    <s v="food/food trucks"/>
    <n v="2.8571428571428574E-4"/>
    <n v="1"/>
    <x v="7"/>
    <s v="food trucks"/>
    <x v="2425"/>
    <d v="2016-05-27T17:04:00"/>
  </r>
  <r>
    <n v="2426"/>
    <s v="The Low-Calorie Food Truck"/>
    <s v="Aspiring to create a food truck with many delicious low calorie meals to encourage healthy eating while enjoying every bite."/>
    <n v="20000"/>
    <n v="0"/>
    <x v="1"/>
    <s v="US"/>
    <s v="USD"/>
    <n v="1439006692"/>
    <n v="1433822692"/>
    <b v="0"/>
    <n v="0"/>
    <b v="0"/>
    <s v="food/food trucks"/>
    <n v="0"/>
    <s v=""/>
    <x v="7"/>
    <s v="food trucks"/>
    <x v="2426"/>
    <d v="2015-08-07T23:04:52"/>
  </r>
  <r>
    <n v="2427"/>
    <s v="Wraps in a snap. Fast lunch with a gourmet punch!"/>
    <s v="Fast and simple lunches for those on the go.  All (lunch) deals $10 or less."/>
    <n v="50000"/>
    <n v="1"/>
    <x v="1"/>
    <s v="US"/>
    <s v="USD"/>
    <n v="1458715133"/>
    <n v="1455262733"/>
    <b v="0"/>
    <n v="1"/>
    <b v="0"/>
    <s v="food/food trucks"/>
    <n v="2.0000000000000002E-5"/>
    <n v="1"/>
    <x v="7"/>
    <s v="food trucks"/>
    <x v="2427"/>
    <d v="2016-03-23T01:38:53"/>
  </r>
  <r>
    <n v="2428"/>
    <s v="Premium Burgers"/>
    <s v="From Moo 2 You! We want to offer premium burgers to a taco flooded environment."/>
    <n v="35000"/>
    <n v="1"/>
    <x v="1"/>
    <s v="US"/>
    <s v="USD"/>
    <n v="1426182551"/>
    <n v="1423594151"/>
    <b v="0"/>
    <n v="1"/>
    <b v="0"/>
    <s v="food/food trucks"/>
    <n v="2.8571428571428571E-5"/>
    <n v="1"/>
    <x v="7"/>
    <s v="food trucks"/>
    <x v="2428"/>
    <d v="2015-03-12T12:49:11"/>
  </r>
  <r>
    <n v="2429"/>
    <s v="MEATloko, ekte BBQ fra spesialbygd vedfyrt rÃ¸ykovn i foodbus"/>
    <s v="Den tÃ¸ffeste foodtrucken i gata, bbq, ribs, briskets, pulled pork, frites, pickle, alt laget i en spesialbygd rÃ¸ykovn i bussen, av meg."/>
    <n v="140000"/>
    <n v="2005"/>
    <x v="1"/>
    <s v="NO"/>
    <s v="NOK"/>
    <n v="1486313040"/>
    <n v="1483131966"/>
    <b v="0"/>
    <n v="4"/>
    <b v="0"/>
    <s v="food/food trucks"/>
    <n v="1.4321428571428572E-2"/>
    <n v="501.25"/>
    <x v="7"/>
    <s v="food trucks"/>
    <x v="2429"/>
    <d v="2017-02-05T11:44:00"/>
  </r>
  <r>
    <n v="2430"/>
    <s v="It's so cute! - Great food!"/>
    <s v="This little guy will be circling the streets of Brickell &amp; Wynwood in Miami serving Venezuelan dishes. It needs TLC and some equipment"/>
    <n v="3000"/>
    <n v="21"/>
    <x v="1"/>
    <s v="US"/>
    <s v="USD"/>
    <n v="1455246504"/>
    <n v="1452654504"/>
    <b v="0"/>
    <n v="2"/>
    <b v="0"/>
    <s v="food/food trucks"/>
    <n v="7.0000000000000001E-3"/>
    <n v="10.5"/>
    <x v="7"/>
    <s v="food trucks"/>
    <x v="2430"/>
    <d v="2016-02-11T22:08:24"/>
  </r>
  <r>
    <n v="2431"/>
    <s v="Murphy's good eatin'"/>
    <s v="Go to Colorado and run a food truck with homemade food of all kinds."/>
    <n v="100000"/>
    <n v="2"/>
    <x v="1"/>
    <s v="US"/>
    <s v="USD"/>
    <n v="1467080613"/>
    <n v="1461896613"/>
    <b v="0"/>
    <n v="2"/>
    <b v="0"/>
    <s v="food/food trucks"/>
    <n v="2.0000000000000002E-5"/>
    <n v="1"/>
    <x v="7"/>
    <s v="food trucks"/>
    <x v="2431"/>
    <d v="2016-06-27T21:23:33"/>
  </r>
  <r>
    <n v="2432"/>
    <s v="funding for bbq trailer"/>
    <s v="Looking to start competition cooking and need start-up help.  Offering brisket tasting to all contributors."/>
    <n v="14000"/>
    <n v="2"/>
    <x v="1"/>
    <s v="US"/>
    <s v="USD"/>
    <n v="1425791697"/>
    <n v="1423199697"/>
    <b v="0"/>
    <n v="2"/>
    <b v="0"/>
    <s v="food/food trucks"/>
    <n v="1.4285714285714287E-4"/>
    <n v="1"/>
    <x v="7"/>
    <s v="food trucks"/>
    <x v="2432"/>
    <d v="2015-03-08T00:14:57"/>
  </r>
  <r>
    <n v="2433"/>
    <s v="TWIZTID CREATIONS"/>
    <s v="I want to create an amazing menu that no one eals has.I have great ideas like a non-traditional pb&amp;j thats wraped in an eggroll &amp; fried"/>
    <n v="10000"/>
    <n v="0"/>
    <x v="1"/>
    <s v="US"/>
    <s v="USD"/>
    <n v="1456608943"/>
    <n v="1454016943"/>
    <b v="0"/>
    <n v="0"/>
    <b v="0"/>
    <s v="food/food trucks"/>
    <n v="0"/>
    <s v=""/>
    <x v="7"/>
    <s v="food trucks"/>
    <x v="2433"/>
    <d v="2016-02-27T16:35:43"/>
  </r>
  <r>
    <n v="2434"/>
    <s v="Fresh fruit and veggies for the hood!"/>
    <s v="Mobile food truck loaded with locally grown fresh fruits and veggies. Caters to the inner-city and zip codes known as food deserts."/>
    <n v="20000"/>
    <n v="26"/>
    <x v="1"/>
    <s v="US"/>
    <s v="USD"/>
    <n v="1438662474"/>
    <n v="1435206474"/>
    <b v="0"/>
    <n v="2"/>
    <b v="0"/>
    <s v="food/food trucks"/>
    <n v="1.2999999999999999E-3"/>
    <n v="13"/>
    <x v="7"/>
    <s v="food trucks"/>
    <x v="2434"/>
    <d v="2015-08-03T23:27:54"/>
  </r>
  <r>
    <n v="2435"/>
    <s v="Paleo food as a Take Away-food, order and pay in the app"/>
    <s v="Healthy, paleo food nearby gym and office areas. You pic your order and pay in the app and pic your time for just pic up the food."/>
    <n v="250000"/>
    <n v="1224"/>
    <x v="1"/>
    <s v="SE"/>
    <s v="SEK"/>
    <n v="1444027186"/>
    <n v="1441435186"/>
    <b v="0"/>
    <n v="4"/>
    <b v="0"/>
    <s v="food/food trucks"/>
    <n v="4.8960000000000002E-3"/>
    <n v="306"/>
    <x v="7"/>
    <s v="food trucks"/>
    <x v="2435"/>
    <d v="2015-10-05T01:39:46"/>
  </r>
  <r>
    <n v="2436"/>
    <s v="Waistband: Solar Powered Vegan Quality of Life Truck"/>
    <s v="A sustainable vegan food truck. Locally and solar powered. Mission: hydroponic farms &amp; non profit eateries in impoverished lands by'30."/>
    <n v="117000"/>
    <n v="45"/>
    <x v="1"/>
    <s v="CA"/>
    <s v="CAD"/>
    <n v="1454078770"/>
    <n v="1448894770"/>
    <b v="0"/>
    <n v="2"/>
    <b v="0"/>
    <s v="food/food trucks"/>
    <n v="3.8461538461538462E-4"/>
    <n v="22.5"/>
    <x v="7"/>
    <s v="food trucks"/>
    <x v="2436"/>
    <d v="2016-01-29T09:46:10"/>
  </r>
  <r>
    <n v="2437"/>
    <s v="Cuppa Gumbos"/>
    <s v="Homemade Gumbo, Stews and Curry to be served hot and fresh everyday at any festival or concert we can attend."/>
    <n v="8000"/>
    <n v="0"/>
    <x v="1"/>
    <s v="US"/>
    <s v="USD"/>
    <n v="1426615200"/>
    <n v="1422400188"/>
    <b v="0"/>
    <n v="0"/>
    <b v="0"/>
    <s v="food/food trucks"/>
    <n v="0"/>
    <s v=""/>
    <x v="7"/>
    <s v="food trucks"/>
    <x v="2437"/>
    <d v="2015-03-17T13:00:00"/>
  </r>
  <r>
    <n v="2438"/>
    <s v="FOOD|Art"/>
    <s v="I'm starting a catering and food truck business of southern comfort food. My FOOD is my Art!  _x000a_Thanks for you help!"/>
    <n v="15000"/>
    <n v="50"/>
    <x v="1"/>
    <s v="US"/>
    <s v="USD"/>
    <n v="1449529062"/>
    <n v="1444341462"/>
    <b v="0"/>
    <n v="1"/>
    <b v="0"/>
    <s v="food/food trucks"/>
    <n v="3.3333333333333335E-3"/>
    <n v="50"/>
    <x v="7"/>
    <s v="food trucks"/>
    <x v="2438"/>
    <d v="2015-12-07T17:57:42"/>
  </r>
  <r>
    <n v="2439"/>
    <s v="Pillow Puffs Concessions"/>
    <s v="Expand cotton candy concession to include other foods and purchase a trailer to haul._x000a_Purchase unstuffed pets to fill with cotton candy"/>
    <n v="10000"/>
    <n v="0"/>
    <x v="1"/>
    <s v="US"/>
    <s v="USD"/>
    <n v="1445197129"/>
    <n v="1442605129"/>
    <b v="0"/>
    <n v="0"/>
    <b v="0"/>
    <s v="food/food trucks"/>
    <n v="0"/>
    <s v=""/>
    <x v="7"/>
    <s v="food trucks"/>
    <x v="2439"/>
    <d v="2015-10-18T14:38:49"/>
  </r>
  <r>
    <n v="2440"/>
    <s v="The first green Food Truck in Phnom Penh"/>
    <s v="Starting a entire clean energy food truck and set a new standard for Cambodia"/>
    <n v="5000"/>
    <n v="10"/>
    <x v="1"/>
    <s v="BE"/>
    <s v="EUR"/>
    <n v="1455399313"/>
    <n v="1452807313"/>
    <b v="0"/>
    <n v="2"/>
    <b v="0"/>
    <s v="food/food trucks"/>
    <n v="2E-3"/>
    <n v="5"/>
    <x v="7"/>
    <s v="food trucks"/>
    <x v="2440"/>
    <d v="2016-02-13T16:35:13"/>
  </r>
  <r>
    <n v="2441"/>
    <s v="Bring Alchemy Pops to the People!"/>
    <s v="YOU can help Alchemy Pops POP up on a street near you!"/>
    <n v="7500"/>
    <n v="8091"/>
    <x v="0"/>
    <s v="US"/>
    <s v="USD"/>
    <n v="1437627540"/>
    <n v="1435806054"/>
    <b v="0"/>
    <n v="109"/>
    <b v="1"/>
    <s v="food/small batch"/>
    <n v="1.0788"/>
    <n v="74.22935779816514"/>
    <x v="7"/>
    <s v="small batch"/>
    <x v="2441"/>
    <d v="2015-07-22T23: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0: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0: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3: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3: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0: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1T23: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0: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3: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22: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16: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8: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1: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3: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3: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18: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8: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4: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9: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2T23: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22: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23:28:16"/>
  </r>
  <r>
    <n v="2463"/>
    <s v="Emma Ate the Lion &quot;Songs Two Count Too&quot;"/>
    <s v="Emma Ate The Lion's debut full length album"/>
    <n v="2000"/>
    <n v="2325"/>
    <x v="0"/>
    <s v="US"/>
    <s v="USD"/>
    <n v="1366138800"/>
    <n v="1362710425"/>
    <b v="0"/>
    <n v="75"/>
    <b v="1"/>
    <s v="music/indie rock"/>
    <n v="1.1625000000000001"/>
    <n v="31"/>
    <x v="4"/>
    <s v="indie rock"/>
    <x v="2463"/>
    <d v="2013-04-16T14: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4: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2: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8T21: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2: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0: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5: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3T20: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8: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20: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3: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0T19: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17: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3: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1: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17: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7T21: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17: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0: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3: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2: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7: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8: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1: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20: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1: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1: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0: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20:51:00"/>
  </r>
  <r>
    <n v="2492"/>
    <s v="SUPER NICE EP 2012"/>
    <s v="We're a band from Hawaii trying to produce our first EP and we need help!"/>
    <n v="600"/>
    <n v="750"/>
    <x v="0"/>
    <s v="US"/>
    <s v="USD"/>
    <n v="1339840740"/>
    <n v="1335397188"/>
    <b v="0"/>
    <n v="27"/>
    <b v="1"/>
    <s v="music/indie rock"/>
    <n v="1.25"/>
    <n v="27.777777777777779"/>
    <x v="4"/>
    <s v="indie rock"/>
    <x v="2492"/>
    <d v="2012-06-16T04: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3: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0: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17: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17: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16: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18: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3: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3:32:55"/>
  </r>
  <r>
    <n v="2501"/>
    <s v="The Bent King board game cafÃ© and wine lounge"/>
    <s v="Locally owned board game cafÃ© focused on keeping it local with fresh food, craft beer, wine, and, of course, all your favourite games!"/>
    <n v="11000"/>
    <n v="281"/>
    <x v="1"/>
    <s v="CA"/>
    <s v="CAD"/>
    <n v="1443379104"/>
    <n v="1440787104"/>
    <b v="0"/>
    <n v="7"/>
    <b v="0"/>
    <s v="food/restaurants"/>
    <n v="2.5545454545454545E-2"/>
    <n v="40.142857142857146"/>
    <x v="7"/>
    <s v="restaurants"/>
    <x v="2501"/>
    <d v="2015-09-27T13:38:24"/>
  </r>
  <r>
    <n v="2502"/>
    <s v="Cupcake Chaos"/>
    <s v="A small sweet shop featuring the cupcake variety offered by Cupcake Chaos, candy, cotton candy, shakes and malts, located in Dalhart,TX"/>
    <n v="110000"/>
    <n v="86"/>
    <x v="1"/>
    <s v="US"/>
    <s v="USD"/>
    <n v="1411328918"/>
    <n v="1407440918"/>
    <b v="0"/>
    <n v="5"/>
    <b v="0"/>
    <s v="food/restaurants"/>
    <n v="7.8181818181818181E-4"/>
    <n v="17.2"/>
    <x v="7"/>
    <s v="restaurants"/>
    <x v="2502"/>
    <d v="2014-09-21T14:48:38"/>
  </r>
  <r>
    <n v="2503"/>
    <s v="Cardinal Bistro BYOB Start Up"/>
    <s v="Cardinal Bistro will be Contemporary American dinning establishment based in Ventnor, NJ featuring local, seasonal ingredients."/>
    <n v="10000"/>
    <n v="0"/>
    <x v="1"/>
    <s v="US"/>
    <s v="USD"/>
    <n v="1465333560"/>
    <n v="1462743308"/>
    <b v="0"/>
    <n v="0"/>
    <b v="0"/>
    <s v="food/restaurants"/>
    <n v="0"/>
    <s v=""/>
    <x v="7"/>
    <s v="restaurants"/>
    <x v="2503"/>
    <d v="2016-06-07T16:06:00"/>
  </r>
  <r>
    <n v="2504"/>
    <s v="Halal Restaurant and Internet Cafe"/>
    <s v="Halal Restaurant and Internet Cafe 20 percent of profits will go to building masjids."/>
    <n v="35000"/>
    <n v="0"/>
    <x v="1"/>
    <s v="US"/>
    <s v="USD"/>
    <n v="1416014534"/>
    <n v="1413418934"/>
    <b v="0"/>
    <n v="0"/>
    <b v="0"/>
    <s v="food/restaurants"/>
    <n v="0"/>
    <s v=""/>
    <x v="7"/>
    <s v="restaurants"/>
    <x v="2504"/>
    <d v="2014-11-14T20:22:14"/>
  </r>
  <r>
    <n v="2505"/>
    <s v="PASTATUTION"/>
    <s v="PASTATUTION- The act or practice of engaging in Pasta Making for money.  _x000a__x000a_Help us get the Arcobaleno Pasta Extruder!"/>
    <n v="7000"/>
    <n v="0"/>
    <x v="1"/>
    <s v="US"/>
    <s v="USD"/>
    <n v="1426292416"/>
    <n v="1423704016"/>
    <b v="0"/>
    <n v="0"/>
    <b v="0"/>
    <s v="food/restaurants"/>
    <n v="0"/>
    <s v=""/>
    <x v="7"/>
    <s v="restaurants"/>
    <x v="2505"/>
    <d v="2015-03-13T19:20:16"/>
  </r>
  <r>
    <n v="2506"/>
    <s v="Bowlz Cafe, Hull"/>
    <s v="Love cereal as much as we do? Then we need your help! We are opening a worldwide cereal cafe, serving the best in imported cereals!"/>
    <n v="5000"/>
    <n v="30"/>
    <x v="1"/>
    <s v="GB"/>
    <s v="GBP"/>
    <n v="1443906000"/>
    <n v="1441955269"/>
    <b v="0"/>
    <n v="2"/>
    <b v="0"/>
    <s v="food/restaurants"/>
    <n v="6.0000000000000001E-3"/>
    <n v="15"/>
    <x v="7"/>
    <s v="restaurants"/>
    <x v="2506"/>
    <d v="2015-10-03T16:00:00"/>
  </r>
  <r>
    <n v="2507"/>
    <s v="Help Cafe Talavera get a New Kitchen!"/>
    <s v="Unique dishes for a unique city!."/>
    <n v="42850"/>
    <n v="0"/>
    <x v="1"/>
    <s v="US"/>
    <s v="USD"/>
    <n v="1431308704"/>
    <n v="1428716704"/>
    <b v="0"/>
    <n v="0"/>
    <b v="0"/>
    <s v="food/restaurants"/>
    <n v="0"/>
    <s v=""/>
    <x v="7"/>
    <s v="restaurants"/>
    <x v="2507"/>
    <d v="2015-05-10T20:45:04"/>
  </r>
  <r>
    <n v="2508"/>
    <s v="Silver Linning Gourmet Fudge"/>
    <s v="I make Amazing homemade fudge available in 18 flavors. I want to open my own business to be able to let my area eat my incredible fudge"/>
    <n v="20000"/>
    <n v="0"/>
    <x v="1"/>
    <s v="US"/>
    <s v="USD"/>
    <n v="1408056634"/>
    <n v="1405464634"/>
    <b v="0"/>
    <n v="0"/>
    <b v="0"/>
    <s v="food/restaurants"/>
    <n v="0"/>
    <s v=""/>
    <x v="7"/>
    <s v="restaurants"/>
    <x v="2508"/>
    <d v="2014-08-14T17:50:34"/>
  </r>
  <r>
    <n v="2509"/>
    <s v="&quot;Chuck J. Brubecker&quot;"/>
    <s v="Relax in a new Cheesecake Lounge in London, serving freshly made cheesecakes, all day and all night, along with great coffees and teas."/>
    <n v="95000"/>
    <n v="1000"/>
    <x v="1"/>
    <s v="GB"/>
    <s v="GBP"/>
    <n v="1429554349"/>
    <n v="1424719549"/>
    <b v="0"/>
    <n v="28"/>
    <b v="0"/>
    <s v="food/restaurants"/>
    <n v="1.0526315789473684E-2"/>
    <n v="35.714285714285715"/>
    <x v="7"/>
    <s v="restaurants"/>
    <x v="2509"/>
    <d v="2015-04-20T13:25:49"/>
  </r>
  <r>
    <n v="2510"/>
    <s v="Dugout Dogs, Americas love of hot dogs and baseball!"/>
    <s v="Dugout Dogs will be specializing in the many hot dog and sausage styles sold at baseball parks around Major League Baseball (MLB)."/>
    <n v="50000"/>
    <n v="75"/>
    <x v="1"/>
    <s v="US"/>
    <s v="USD"/>
    <n v="1431647772"/>
    <n v="1426463772"/>
    <b v="0"/>
    <n v="2"/>
    <b v="0"/>
    <s v="food/restaurants"/>
    <n v="1.5E-3"/>
    <n v="37.5"/>
    <x v="7"/>
    <s v="restaurants"/>
    <x v="2510"/>
    <d v="2015-05-14T18:56:12"/>
  </r>
  <r>
    <n v="2511"/>
    <s v="loluli's"/>
    <s v="Fresh Fast Food. A bbq ramen bar thats healthy, tasty and made to order right in front of your eyes....... From flame to bowl"/>
    <n v="100000"/>
    <n v="0"/>
    <x v="1"/>
    <s v="GB"/>
    <s v="GBP"/>
    <n v="1454323413"/>
    <n v="1451731413"/>
    <b v="0"/>
    <n v="0"/>
    <b v="0"/>
    <s v="food/restaurants"/>
    <n v="0"/>
    <s v=""/>
    <x v="7"/>
    <s v="restaurants"/>
    <x v="2511"/>
    <d v="2016-02-01T05:43:33"/>
  </r>
  <r>
    <n v="2512"/>
    <s v="Somethin' Tasty"/>
    <s v="Somethin' Tasty is a unique coffee, pastry &amp; retail store. We consign from all local sources: pottery, glass &amp; art."/>
    <n v="1150"/>
    <n v="0"/>
    <x v="1"/>
    <s v="US"/>
    <s v="USD"/>
    <n v="1418504561"/>
    <n v="1417208561"/>
    <b v="0"/>
    <n v="0"/>
    <b v="0"/>
    <s v="food/restaurants"/>
    <n v="0"/>
    <s v=""/>
    <x v="7"/>
    <s v="restaurants"/>
    <x v="2512"/>
    <d v="2014-12-13T16:02:41"/>
  </r>
  <r>
    <n v="2513"/>
    <s v="Yahu Restaurants"/>
    <s v="Wir wollen einen Ort erschaffen an dem man sich wohlfÃ¼hlen kann, ein Ort an dem die Gedanken frei sind und man das Essen genieÃŸen kann."/>
    <n v="180000"/>
    <n v="0"/>
    <x v="1"/>
    <s v="DE"/>
    <s v="EUR"/>
    <n v="1488067789"/>
    <n v="1482883789"/>
    <b v="0"/>
    <n v="0"/>
    <b v="0"/>
    <s v="food/restaurants"/>
    <n v="0"/>
    <s v=""/>
    <x v="7"/>
    <s v="restaurants"/>
    <x v="2513"/>
    <d v="2017-02-25T19:09:49"/>
  </r>
  <r>
    <n v="2514"/>
    <s v="Lunch For Tots"/>
    <s v="My little cafe has been challenged to provide healthy, fun lunches to kids at a Montessori School. Local/organic as much as possible."/>
    <n v="12000"/>
    <n v="210"/>
    <x v="1"/>
    <s v="US"/>
    <s v="USD"/>
    <n v="1408526477"/>
    <n v="1407057677"/>
    <b v="0"/>
    <n v="4"/>
    <b v="0"/>
    <s v="food/restaurants"/>
    <n v="1.7500000000000002E-2"/>
    <n v="52.5"/>
    <x v="7"/>
    <s v="restaurants"/>
    <x v="2514"/>
    <d v="2014-08-20T04:21:17"/>
  </r>
  <r>
    <n v="2515"/>
    <s v="The Barrel Room Restaurant &amp; Tavern"/>
    <s v="The Barrel Room SF is moving to a new location in San Francisco with a 60-seat restaurant &amp; full liquor. Help us make our move amazing!"/>
    <n v="5000"/>
    <n v="930"/>
    <x v="1"/>
    <s v="US"/>
    <s v="USD"/>
    <n v="1424635753"/>
    <n v="1422043753"/>
    <b v="0"/>
    <n v="12"/>
    <b v="0"/>
    <s v="food/restaurants"/>
    <n v="0.186"/>
    <n v="77.5"/>
    <x v="7"/>
    <s v="restaurants"/>
    <x v="2515"/>
    <d v="2015-02-22T15:09:13"/>
  </r>
  <r>
    <n v="2516"/>
    <s v="Morning Glory"/>
    <s v="Hi, everyone my name is Alex, and i want to create not just a cafe spot, but a place that gives everyone a nice warm homey feeling."/>
    <n v="22000"/>
    <n v="0"/>
    <x v="1"/>
    <s v="US"/>
    <s v="USD"/>
    <n v="1417279252"/>
    <n v="1414683652"/>
    <b v="0"/>
    <n v="0"/>
    <b v="0"/>
    <s v="food/restaurants"/>
    <n v="0"/>
    <s v=""/>
    <x v="7"/>
    <s v="restaurants"/>
    <x v="2516"/>
    <d v="2014-11-29T11:40:52"/>
  </r>
  <r>
    <n v="2517"/>
    <s v="The Canteen"/>
    <s v="KICK START US! Chef-driven dining experience offering a multi-course tasteful and playful menu that hems in familiar seasonal comfort."/>
    <n v="18000"/>
    <n v="1767"/>
    <x v="1"/>
    <s v="CA"/>
    <s v="CAD"/>
    <n v="1426788930"/>
    <n v="1424200530"/>
    <b v="0"/>
    <n v="33"/>
    <b v="0"/>
    <s v="food/restaurants"/>
    <n v="9.8166666666666666E-2"/>
    <n v="53.545454545454547"/>
    <x v="7"/>
    <s v="restaurants"/>
    <x v="2517"/>
    <d v="2015-03-19T13:15:30"/>
  </r>
  <r>
    <n v="2518"/>
    <s v="Southern California's Backroad Eateries"/>
    <s v="I am traveling the backroads of Southern California, to discover the best out-of-the-way eateries the area has to offer"/>
    <n v="5000"/>
    <n v="0"/>
    <x v="1"/>
    <s v="US"/>
    <s v="USD"/>
    <n v="1415899228"/>
    <n v="1413303628"/>
    <b v="0"/>
    <n v="0"/>
    <b v="0"/>
    <s v="food/restaurants"/>
    <n v="0"/>
    <s v=""/>
    <x v="7"/>
    <s v="restaurants"/>
    <x v="2518"/>
    <d v="2014-11-13T12:20:28"/>
  </r>
  <r>
    <n v="2519"/>
    <s v="Kelli's Kitchen"/>
    <s v="Better than your mom's, better than Cracker Barrel, only at Kelli's Kitchen (all from scratch)."/>
    <n v="150000"/>
    <n v="65"/>
    <x v="1"/>
    <s v="US"/>
    <s v="USD"/>
    <n v="1405741404"/>
    <n v="1403149404"/>
    <b v="0"/>
    <n v="4"/>
    <b v="0"/>
    <s v="food/restaurants"/>
    <n v="4.3333333333333331E-4"/>
    <n v="16.25"/>
    <x v="7"/>
    <s v="restaurants"/>
    <x v="2519"/>
    <d v="2014-07-18T22:43:24"/>
  </r>
  <r>
    <n v="2520"/>
    <s v="The Aurora Outpost Restaurant/NightClub"/>
    <s v="Aurora restaurant/night club, a Star Wars/Star Trek Science fiction community gathering place and club in the Tulsa/Oklahoma city area."/>
    <n v="100000"/>
    <n v="0"/>
    <x v="1"/>
    <s v="US"/>
    <s v="USD"/>
    <n v="1476559260"/>
    <n v="1472567085"/>
    <b v="0"/>
    <n v="0"/>
    <b v="0"/>
    <s v="food/restaurants"/>
    <n v="0"/>
    <s v=""/>
    <x v="7"/>
    <s v="restaurants"/>
    <x v="2520"/>
    <d v="2016-10-15T14: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18: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09: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7T19: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3: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5: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3: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22: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6:00:00"/>
  </r>
  <r>
    <n v="2529"/>
    <s v="UrbanArias is DC's Contemporary Opera Company"/>
    <s v="Opera. Short. New."/>
    <n v="6000"/>
    <n v="6257"/>
    <x v="0"/>
    <s v="US"/>
    <s v="USD"/>
    <n v="1332636975"/>
    <n v="1328752575"/>
    <b v="0"/>
    <n v="76"/>
    <b v="1"/>
    <s v="music/classical music"/>
    <n v="1.0428333333333333"/>
    <n v="82.328947368421055"/>
    <x v="4"/>
    <s v="classical music"/>
    <x v="2529"/>
    <d v="2012-03-24T19: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19T23: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22: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5: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1:00:00"/>
  </r>
  <r>
    <n v="2535"/>
    <s v="Mark Hayes Requiem Recording"/>
    <s v="Mark Hayes: Requiem Recording"/>
    <n v="20000"/>
    <n v="20755"/>
    <x v="0"/>
    <s v="US"/>
    <s v="USD"/>
    <n v="1417463945"/>
    <n v="1414781945"/>
    <b v="0"/>
    <n v="78"/>
    <b v="1"/>
    <s v="music/classical music"/>
    <n v="1.03775"/>
    <n v="266.08974358974359"/>
    <x v="4"/>
    <s v="classical music"/>
    <x v="2535"/>
    <d v="2014-12-01T14: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21: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0: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3T23: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16: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1: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05: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22: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1T22: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7: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6T19: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0: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2: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3: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2: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22: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15: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4: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0T23: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22: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0: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8: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2: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8: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4: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17:49:34"/>
  </r>
  <r>
    <n v="2561"/>
    <s v="Project Bearnaise Trucks (Canceled)"/>
    <s v="Ever had chicken fingers smothered in bearnaise sauce, resting on a bed of your favorite rice? We need these meals on wheels."/>
    <n v="100000"/>
    <n v="0"/>
    <x v="2"/>
    <s v="CA"/>
    <s v="CAD"/>
    <n v="1444740089"/>
    <n v="1442148089"/>
    <b v="0"/>
    <n v="0"/>
    <b v="0"/>
    <s v="food/food trucks"/>
    <n v="0"/>
    <s v=""/>
    <x v="7"/>
    <s v="food trucks"/>
    <x v="2561"/>
    <d v="2015-10-13T07:41:29"/>
  </r>
  <r>
    <n v="2562"/>
    <s v="Jamaican food truck in Munich in the making! (Canceled)"/>
    <s v="Hail up - Wah gwaan ?_x000a_We are creating a foodtruck that will serve typical, traditional Jamaican jerk chicken/pork and more!"/>
    <n v="10000"/>
    <n v="75"/>
    <x v="2"/>
    <s v="DE"/>
    <s v="EUR"/>
    <n v="1476189339"/>
    <n v="1471005339"/>
    <b v="0"/>
    <n v="3"/>
    <b v="0"/>
    <s v="food/food trucks"/>
    <n v="7.4999999999999997E-3"/>
    <n v="25"/>
    <x v="7"/>
    <s v="food trucks"/>
    <x v="2562"/>
    <d v="2016-10-11T07:35:39"/>
  </r>
  <r>
    <n v="2563"/>
    <s v="Phoenix Pearl Boba Tea Truck (Canceled)"/>
    <s v="Michigan based bubble tea and specialty ice cream food truck"/>
    <n v="20000"/>
    <n v="0"/>
    <x v="2"/>
    <s v="US"/>
    <s v="USD"/>
    <n v="1438226451"/>
    <n v="1433042451"/>
    <b v="0"/>
    <n v="0"/>
    <b v="0"/>
    <s v="food/food trucks"/>
    <n v="0"/>
    <s v=""/>
    <x v="7"/>
    <s v="food trucks"/>
    <x v="2563"/>
    <d v="2015-07-29T22:20:51"/>
  </r>
  <r>
    <n v="2564"/>
    <s v="Seaside Eddy's - Wheels on the Ground! (Canceled)"/>
    <s v="We want to bring the wonderful flavors of the Jersey Shore, my home, to my new home in Winnipeg, the center of Canada."/>
    <n v="40000"/>
    <n v="0"/>
    <x v="2"/>
    <s v="CA"/>
    <s v="CAD"/>
    <n v="1406854699"/>
    <n v="1404262699"/>
    <b v="0"/>
    <n v="0"/>
    <b v="0"/>
    <s v="food/food trucks"/>
    <n v="0"/>
    <s v=""/>
    <x v="7"/>
    <s v="food trucks"/>
    <x v="2564"/>
    <d v="2014-07-31T19:58:19"/>
  </r>
  <r>
    <n v="2565"/>
    <s v="The Sketchy Pelican (Canceled)"/>
    <s v="The Sketchy Pelican. Is my vision to bring raw, honest, soulful, creative, thoght provoking cuisine to food truck form"/>
    <n v="10000"/>
    <n v="100"/>
    <x v="2"/>
    <s v="US"/>
    <s v="USD"/>
    <n v="1462827000"/>
    <n v="1457710589"/>
    <b v="0"/>
    <n v="1"/>
    <b v="0"/>
    <s v="food/food trucks"/>
    <n v="0.01"/>
    <n v="100"/>
    <x v="7"/>
    <s v="food trucks"/>
    <x v="2565"/>
    <d v="2016-05-09T15:50:00"/>
  </r>
  <r>
    <n v="2566"/>
    <s v="Mamma B's Pizza Get's Rolling (Canceled)"/>
    <s v="You can skip the hotdog cart and enjoy fresh, hot, delicious, handmade pizza when Mamma B's takes her show on the road!"/>
    <n v="35000"/>
    <n v="0"/>
    <x v="2"/>
    <s v="US"/>
    <s v="USD"/>
    <n v="1408663948"/>
    <n v="1406071948"/>
    <b v="0"/>
    <n v="0"/>
    <b v="0"/>
    <s v="food/food trucks"/>
    <n v="0"/>
    <s v=""/>
    <x v="7"/>
    <s v="food trucks"/>
    <x v="2566"/>
    <d v="2014-08-21T18:32:28"/>
  </r>
  <r>
    <n v="2567"/>
    <s v="Burgers and Babes Food Truck (Canceled)"/>
    <s v="You're leaving a Bar/Nightclub what else would you want more than to have a Juicy Burger and to see Beautiful Girls making it."/>
    <n v="45000"/>
    <n v="120"/>
    <x v="2"/>
    <s v="US"/>
    <s v="USD"/>
    <n v="1429823138"/>
    <n v="1427231138"/>
    <b v="0"/>
    <n v="2"/>
    <b v="0"/>
    <s v="food/food trucks"/>
    <n v="2.6666666666666666E-3"/>
    <n v="60"/>
    <x v="7"/>
    <s v="food trucks"/>
    <x v="2567"/>
    <d v="2015-04-23T16:05:38"/>
  </r>
  <r>
    <n v="2568"/>
    <s v="Barney's, deliciously New York - Vintage 1972 Chevy P10"/>
    <s v="Barney's is seriously delicious New York food. Cooking everything from scratch on our American food truck. London here we come..."/>
    <n v="10000"/>
    <n v="50"/>
    <x v="2"/>
    <s v="GB"/>
    <s v="GBP"/>
    <n v="1472745594"/>
    <n v="1470153594"/>
    <b v="0"/>
    <n v="1"/>
    <b v="0"/>
    <s v="food/food trucks"/>
    <n v="5.0000000000000001E-3"/>
    <n v="50"/>
    <x v="7"/>
    <s v="food trucks"/>
    <x v="2568"/>
    <d v="2016-09-01T10:59:54"/>
  </r>
  <r>
    <n v="2569"/>
    <s v="Rochester Needs a Dessert Food Truck (Canceled)"/>
    <s v="With your help, I would be able to get a truck and start the process of getting it ready for the 2016 season."/>
    <n v="6500"/>
    <n v="145"/>
    <x v="2"/>
    <s v="US"/>
    <s v="USD"/>
    <n v="1442457112"/>
    <n v="1439865112"/>
    <b v="0"/>
    <n v="2"/>
    <b v="0"/>
    <s v="food/food trucks"/>
    <n v="2.2307692307692306E-2"/>
    <n v="72.5"/>
    <x v="7"/>
    <s v="food trucks"/>
    <x v="2569"/>
    <d v="2015-09-16T21:31:52"/>
  </r>
  <r>
    <n v="2570"/>
    <s v="Mathias Pizzeria - A Mobile Wood Fired Pizza Oven (Canceled)"/>
    <s v="A family run mobile wood fired pizza oven serving up unique artisan pizzas created by award winning Chef Brandon Mathias!"/>
    <n v="7000"/>
    <n v="59"/>
    <x v="2"/>
    <s v="US"/>
    <s v="USD"/>
    <n v="1486590035"/>
    <n v="1483998035"/>
    <b v="0"/>
    <n v="2"/>
    <b v="0"/>
    <s v="food/food trucks"/>
    <n v="8.4285714285714294E-3"/>
    <n v="29.5"/>
    <x v="7"/>
    <s v="food trucks"/>
    <x v="2570"/>
    <d v="2017-02-08T16:40:35"/>
  </r>
  <r>
    <n v="2571"/>
    <s v="Coco Bowls (Canceled)"/>
    <s v="Perth locals who dream of opening a health food van, and serving treats that not only taste amazing but also benefit your body."/>
    <n v="100000"/>
    <n v="250"/>
    <x v="2"/>
    <s v="AU"/>
    <s v="AUD"/>
    <n v="1463645521"/>
    <n v="1458461521"/>
    <b v="0"/>
    <n v="4"/>
    <b v="0"/>
    <s v="food/food trucks"/>
    <n v="2.5000000000000001E-3"/>
    <n v="62.5"/>
    <x v="7"/>
    <s v="food trucks"/>
    <x v="2571"/>
    <d v="2016-05-19T03:12:01"/>
  </r>
  <r>
    <n v="2572"/>
    <s v="A Dream of Naughty Nachos (Canceled)"/>
    <s v="Mesquite smoked brisket nachos, food truck style, with homemade salsa to make your taste buds dance."/>
    <n v="30000"/>
    <n v="0"/>
    <x v="2"/>
    <s v="US"/>
    <s v="USD"/>
    <n v="1428893517"/>
    <n v="1426301517"/>
    <b v="0"/>
    <n v="0"/>
    <b v="0"/>
    <s v="food/food trucks"/>
    <n v="0"/>
    <s v=""/>
    <x v="7"/>
    <s v="food trucks"/>
    <x v="2572"/>
    <d v="2015-04-12T21:51:57"/>
  </r>
  <r>
    <n v="2573"/>
    <s v="Southern Flair Pork-Ka-Bobs (Canceled)"/>
    <s v="I have perfected my porkkabob recipe.I'm ready to start my own business!I need funds for the bbq pit and trailer and start up supplies."/>
    <n v="8000"/>
    <n v="0"/>
    <x v="2"/>
    <s v="US"/>
    <s v="USD"/>
    <n v="1408803149"/>
    <n v="1404915149"/>
    <b v="0"/>
    <n v="0"/>
    <b v="0"/>
    <s v="food/food trucks"/>
    <n v="0"/>
    <s v=""/>
    <x v="7"/>
    <s v="food trucks"/>
    <x v="2573"/>
    <d v="2014-08-23T09:12:29"/>
  </r>
  <r>
    <n v="2574"/>
    <s v="Da Pickney Dem Jamaican Jerk (Canceled)"/>
    <s v="The Best Jamaican Jerk outside of Kingston! The name means &quot;for the children&quot;, my children, the reasons why I cook and why I live!"/>
    <n v="10000"/>
    <n v="0"/>
    <x v="2"/>
    <s v="US"/>
    <s v="USD"/>
    <n v="1463600945"/>
    <n v="1461786545"/>
    <b v="0"/>
    <n v="0"/>
    <b v="0"/>
    <s v="food/food trucks"/>
    <n v="0"/>
    <s v=""/>
    <x v="7"/>
    <s v="food trucks"/>
    <x v="2574"/>
    <d v="2016-05-18T14:49:05"/>
  </r>
  <r>
    <n v="2575"/>
    <s v="Vdub dogs (Canceled)"/>
    <s v="Hello everyone, Iv'e decided to put my love for old Volkswagen buses and my love for cooking together! Support vdub dogs hot dog bus!"/>
    <n v="85000"/>
    <n v="0"/>
    <x v="2"/>
    <s v="US"/>
    <s v="USD"/>
    <n v="1421030194"/>
    <n v="1418438194"/>
    <b v="0"/>
    <n v="0"/>
    <b v="0"/>
    <s v="food/food trucks"/>
    <n v="0"/>
    <s v=""/>
    <x v="7"/>
    <s v="food trucks"/>
    <x v="2575"/>
    <d v="2015-01-11T21:36:34"/>
  </r>
  <r>
    <n v="2576"/>
    <s v="2 Go Fast Food (Canceled)"/>
    <s v="A New Twist with an American and Philippine fast food Mobile Trailer."/>
    <n v="10000"/>
    <n v="0"/>
    <x v="2"/>
    <s v="US"/>
    <s v="USD"/>
    <n v="1428707647"/>
    <n v="1424823247"/>
    <b v="0"/>
    <n v="0"/>
    <b v="0"/>
    <s v="food/food trucks"/>
    <n v="0"/>
    <s v=""/>
    <x v="7"/>
    <s v="food trucks"/>
    <x v="2576"/>
    <d v="2015-04-10T18:14:07"/>
  </r>
  <r>
    <n v="2577"/>
    <s v="Fruity Cakes (Canceled)"/>
    <s v="This is not your average cake, it's fruit with yogurt fruit dip icing and fruit toppings! Great for events, parties, weddings and more!"/>
    <n v="15000"/>
    <n v="0"/>
    <x v="2"/>
    <s v="US"/>
    <s v="USD"/>
    <n v="1407181297"/>
    <n v="1405021297"/>
    <b v="0"/>
    <n v="0"/>
    <b v="0"/>
    <s v="food/food trucks"/>
    <n v="0"/>
    <s v=""/>
    <x v="7"/>
    <s v="food trucks"/>
    <x v="2577"/>
    <d v="2014-08-04T14:41:37"/>
  </r>
  <r>
    <n v="2578"/>
    <s v="Madhuri Kitchen | Power Bowls &amp; Juices (Canceled)"/>
    <s v="Madhuri means &quot;inner beauty, inner sweetness&quot;. At Madhuri Kitchen, we're bringing the spiritual practice of food to festivals &amp; events."/>
    <n v="6000"/>
    <n v="0"/>
    <x v="2"/>
    <s v="US"/>
    <s v="USD"/>
    <n v="1444410000"/>
    <n v="1440203579"/>
    <b v="0"/>
    <n v="0"/>
    <b v="0"/>
    <s v="food/food trucks"/>
    <n v="0"/>
    <s v=""/>
    <x v="7"/>
    <s v="food trucks"/>
    <x v="2578"/>
    <d v="2015-10-09T12:00:00"/>
  </r>
  <r>
    <n v="2579"/>
    <s v="Liz's Bakery &amp; Barista on the Go.. (Canceled)"/>
    <s v="For those who know me, I love to bake &amp; I'm pretty good at it. My dream is to own a food truck that is a bakery &amp; Coffee shop."/>
    <n v="200000"/>
    <n v="277"/>
    <x v="2"/>
    <s v="US"/>
    <s v="USD"/>
    <n v="1410810903"/>
    <n v="1405626903"/>
    <b v="0"/>
    <n v="12"/>
    <b v="0"/>
    <s v="food/food trucks"/>
    <n v="1.3849999999999999E-3"/>
    <n v="23.083333333333332"/>
    <x v="7"/>
    <s v="food trucks"/>
    <x v="2579"/>
    <d v="2014-09-15T14:55:03"/>
  </r>
  <r>
    <n v="2580"/>
    <s v="Build Phatboyz Food Truck (Canceled)"/>
    <s v="Planning to build this truck into a full rolling fold out cook shack,providing clean cold drinking water to all festival goers"/>
    <n v="8500"/>
    <n v="51"/>
    <x v="2"/>
    <s v="US"/>
    <s v="USD"/>
    <n v="1431745200"/>
    <n v="1429170603"/>
    <b v="0"/>
    <n v="2"/>
    <b v="0"/>
    <s v="food/food trucks"/>
    <n v="6.0000000000000001E-3"/>
    <n v="25.5"/>
    <x v="7"/>
    <s v="food trucks"/>
    <x v="2580"/>
    <d v="2015-05-15T22:00:00"/>
  </r>
  <r>
    <n v="2581"/>
    <s v="A Flying Sausage Food Truck"/>
    <s v="Creating a Food Truck to bring gourmet sausage sliders to Jacksonville, FL for breakfast, lunch, and special events."/>
    <n v="5000"/>
    <n v="530"/>
    <x v="1"/>
    <s v="US"/>
    <s v="USD"/>
    <n v="1447689898"/>
    <n v="1445094298"/>
    <b v="0"/>
    <n v="11"/>
    <b v="0"/>
    <s v="food/food trucks"/>
    <n v="0.106"/>
    <n v="48.18181818181818"/>
    <x v="7"/>
    <s v="food trucks"/>
    <x v="2581"/>
    <d v="2015-11-16T11:04:58"/>
  </r>
  <r>
    <n v="2582"/>
    <s v="Drunken Wings"/>
    <s v="The place where chicken meets liquor for the first time!"/>
    <n v="90000"/>
    <n v="1"/>
    <x v="1"/>
    <s v="US"/>
    <s v="USD"/>
    <n v="1477784634"/>
    <n v="1475192634"/>
    <b v="0"/>
    <n v="1"/>
    <b v="0"/>
    <s v="food/food trucks"/>
    <n v="1.1111111111111112E-5"/>
    <n v="1"/>
    <x v="7"/>
    <s v="food trucks"/>
    <x v="2582"/>
    <d v="2016-10-29T18:43:54"/>
  </r>
  <r>
    <n v="2583"/>
    <s v="Crazy Daisy Food Truck"/>
    <s v="Crazy Daisy will become the newest member of the food truck distributors in Kansas City, Missouri."/>
    <n v="1000"/>
    <n v="5"/>
    <x v="1"/>
    <s v="US"/>
    <s v="USD"/>
    <n v="1426526880"/>
    <n v="1421346480"/>
    <b v="0"/>
    <n v="5"/>
    <b v="0"/>
    <s v="food/food trucks"/>
    <n v="5.0000000000000001E-3"/>
    <n v="1"/>
    <x v="7"/>
    <s v="food trucks"/>
    <x v="2583"/>
    <d v="2015-03-16T12:28:00"/>
  </r>
  <r>
    <n v="2584"/>
    <s v="Culinary Arts Food Truck Style"/>
    <s v="Bringing quality food to the masses using local premium ingredients, but at a food truck price!"/>
    <n v="10000"/>
    <n v="0"/>
    <x v="1"/>
    <s v="US"/>
    <s v="USD"/>
    <n v="1434341369"/>
    <n v="1431749369"/>
    <b v="0"/>
    <n v="0"/>
    <b v="0"/>
    <s v="food/food trucks"/>
    <n v="0"/>
    <s v=""/>
    <x v="7"/>
    <s v="food trucks"/>
    <x v="2584"/>
    <d v="2015-06-14T23:09:29"/>
  </r>
  <r>
    <n v="2585"/>
    <s v="Evie's Eats and Natural Treats Food Truck"/>
    <s v="Evie's Eats uses local ingredients to create sweet treats, healthy snacks and on the go meals, all with the family budget in mind!"/>
    <n v="30000"/>
    <n v="50"/>
    <x v="1"/>
    <s v="US"/>
    <s v="USD"/>
    <n v="1404601632"/>
    <n v="1402009632"/>
    <b v="0"/>
    <n v="1"/>
    <b v="0"/>
    <s v="food/food trucks"/>
    <n v="1.6666666666666668E-3"/>
    <n v="50"/>
    <x v="7"/>
    <s v="food trucks"/>
    <x v="2585"/>
    <d v="2014-07-05T18:07:12"/>
  </r>
  <r>
    <n v="2586"/>
    <s v="Inspire Healthy Eating"/>
    <s v="I would like to bring fresh salad and food to the streets of London at a reasonable price."/>
    <n v="3000"/>
    <n v="5"/>
    <x v="1"/>
    <s v="GB"/>
    <s v="GBP"/>
    <n v="1451030136"/>
    <n v="1448438136"/>
    <b v="0"/>
    <n v="1"/>
    <b v="0"/>
    <s v="food/food trucks"/>
    <n v="1.6666666666666668E-3"/>
    <n v="5"/>
    <x v="7"/>
    <s v="food trucks"/>
    <x v="2586"/>
    <d v="2015-12-25T02:55:36"/>
  </r>
  <r>
    <n v="2587"/>
    <s v="Yummy Hugs-The Original Co-op, Pop-up Food Truck"/>
    <s v="Providing creative, healthy signature dishes for active, conscientious lifestylers through a community of culinary artists."/>
    <n v="50000"/>
    <n v="1217"/>
    <x v="1"/>
    <s v="US"/>
    <s v="USD"/>
    <n v="1451491953"/>
    <n v="1448899953"/>
    <b v="0"/>
    <n v="6"/>
    <b v="0"/>
    <s v="food/food trucks"/>
    <n v="2.4340000000000001E-2"/>
    <n v="202.83333333333334"/>
    <x v="7"/>
    <s v="food trucks"/>
    <x v="2587"/>
    <d v="2015-12-30T11:12:33"/>
  </r>
  <r>
    <n v="2588"/>
    <s v="Stacey's $5 Dollar Hollar Food Truck Home of the Freak"/>
    <s v="We are a Asian fusion inspired American Fare Food Truck Home of the Freak Sandwich So that means Come And Get Your Freak On! eat big."/>
    <n v="6000"/>
    <n v="233"/>
    <x v="1"/>
    <s v="US"/>
    <s v="USD"/>
    <n v="1427807640"/>
    <n v="1423325626"/>
    <b v="0"/>
    <n v="8"/>
    <b v="0"/>
    <s v="food/food trucks"/>
    <n v="3.8833333333333331E-2"/>
    <n v="29.125"/>
    <x v="7"/>
    <s v="food trucks"/>
    <x v="2588"/>
    <d v="2015-03-31T08:14:00"/>
  </r>
  <r>
    <n v="2589"/>
    <s v="TapiÃ³ca - Brazilian Street Food Truck"/>
    <s v="A Brazilian-inspired food truck in one of the busiest spots in Copenhagen, delicious pancakes made by the healthy tapiÃ³ca flour"/>
    <n v="50000"/>
    <n v="5"/>
    <x v="1"/>
    <s v="DK"/>
    <s v="DKK"/>
    <n v="1458733927"/>
    <n v="1456145527"/>
    <b v="0"/>
    <n v="1"/>
    <b v="0"/>
    <s v="food/food trucks"/>
    <n v="1E-4"/>
    <n v="5"/>
    <x v="7"/>
    <s v="food trucks"/>
    <x v="2589"/>
    <d v="2016-03-23T06:52:07"/>
  </r>
  <r>
    <n v="2590"/>
    <s v="Magic Kick Coffee - coffee that makes your day"/>
    <s v="First in Perth self-contained eco-friendly coffee car based on Ford Fiesta. In the end of the projrct I need your help to make it real!"/>
    <n v="3000"/>
    <n v="0"/>
    <x v="1"/>
    <s v="AU"/>
    <s v="AUD"/>
    <n v="1453817297"/>
    <n v="1453212497"/>
    <b v="0"/>
    <n v="0"/>
    <b v="0"/>
    <s v="food/food trucks"/>
    <n v="0"/>
    <s v=""/>
    <x v="7"/>
    <s v="food trucks"/>
    <x v="2590"/>
    <d v="2016-01-26T09:08:17"/>
  </r>
  <r>
    <n v="2591"/>
    <s v="patent pending"/>
    <s v="Hi everyone I am a 26 year old single mom trying to start her own food business! I need to first afford the patent to reveal more!"/>
    <n v="1500"/>
    <n v="26"/>
    <x v="1"/>
    <s v="US"/>
    <s v="USD"/>
    <n v="1457901924"/>
    <n v="1452721524"/>
    <b v="0"/>
    <n v="2"/>
    <b v="0"/>
    <s v="food/food trucks"/>
    <n v="1.7333333333333333E-2"/>
    <n v="13"/>
    <x v="7"/>
    <s v="food trucks"/>
    <x v="2591"/>
    <d v="2016-03-13T15:45:24"/>
  </r>
  <r>
    <n v="2592"/>
    <s v="El Carte 303"/>
    <s v="El Carte is revolutionizing the food truck industry. Meet the new food trike. #oneandonly  we going to spread the awesomeness all over!"/>
    <n v="30000"/>
    <n v="50"/>
    <x v="1"/>
    <s v="US"/>
    <s v="USD"/>
    <n v="1412536421"/>
    <n v="1409944421"/>
    <b v="0"/>
    <n v="1"/>
    <b v="0"/>
    <s v="food/food trucks"/>
    <n v="1.6666666666666668E-3"/>
    <n v="50"/>
    <x v="7"/>
    <s v="food trucks"/>
    <x v="2592"/>
    <d v="2014-10-05T14:13:41"/>
  </r>
  <r>
    <n v="2593"/>
    <s v="L.J. Silvers' Ice Cream and Taco Van"/>
    <s v="What could be better than satisfying your hunger with ice cream or a taco (or both) from a 1970's mural van blastin disco music!"/>
    <n v="10000"/>
    <n v="0"/>
    <x v="1"/>
    <s v="US"/>
    <s v="USD"/>
    <n v="1429993026"/>
    <n v="1427401026"/>
    <b v="0"/>
    <n v="0"/>
    <b v="0"/>
    <s v="food/food trucks"/>
    <n v="0"/>
    <s v=""/>
    <x v="7"/>
    <s v="food trucks"/>
    <x v="2593"/>
    <d v="2015-04-25T15:17:06"/>
  </r>
  <r>
    <n v="2594"/>
    <s v="The Shirley Delicious Treats Food Truck Project"/>
    <s v="New, small home business, looking to take some Granny's old recipes along with some of my own creations to the streets!"/>
    <n v="80000"/>
    <n v="1"/>
    <x v="1"/>
    <s v="US"/>
    <s v="USD"/>
    <n v="1407453228"/>
    <n v="1404861228"/>
    <b v="0"/>
    <n v="1"/>
    <b v="0"/>
    <s v="food/food trucks"/>
    <n v="1.2500000000000001E-5"/>
    <n v="1"/>
    <x v="7"/>
    <s v="food trucks"/>
    <x v="2594"/>
    <d v="2014-08-07T18:13:48"/>
  </r>
  <r>
    <n v="2595"/>
    <s v="Food Truck for Little Fox Bakery"/>
    <s v="Looking to put the best baked goods in Bowling Green on wheels"/>
    <n v="15000"/>
    <n v="1825"/>
    <x v="1"/>
    <s v="US"/>
    <s v="USD"/>
    <n v="1487915500"/>
    <n v="1485323500"/>
    <b v="0"/>
    <n v="19"/>
    <b v="0"/>
    <s v="food/food trucks"/>
    <n v="0.12166666666666667"/>
    <n v="96.05263157894737"/>
    <x v="7"/>
    <s v="food trucks"/>
    <x v="2595"/>
    <d v="2017-02-24T00:51:40"/>
  </r>
  <r>
    <n v="2596"/>
    <s v="The Chef Express Food Truck"/>
    <s v="I'm bringing passion, talent, and most importantly some amazing gourmet food to the streets of Lethbridge and southern Alberta."/>
    <n v="35000"/>
    <n v="8256"/>
    <x v="1"/>
    <s v="CA"/>
    <s v="CAD"/>
    <n v="1407427009"/>
    <n v="1404835009"/>
    <b v="0"/>
    <n v="27"/>
    <b v="0"/>
    <s v="food/food trucks"/>
    <n v="0.23588571428571428"/>
    <n v="305.77777777777777"/>
    <x v="7"/>
    <s v="food trucks"/>
    <x v="2596"/>
    <d v="2014-08-07T10:56:49"/>
  </r>
  <r>
    <n v="2597"/>
    <s v="Cafe Nomad back on the road! Coffee van's poorly."/>
    <s v="We have a great little coffee business but the van is currently limping! We don't have the capital to replace it. Please help us!"/>
    <n v="1500"/>
    <n v="85"/>
    <x v="1"/>
    <s v="GB"/>
    <s v="GBP"/>
    <n v="1466323917"/>
    <n v="1463731917"/>
    <b v="0"/>
    <n v="7"/>
    <b v="0"/>
    <s v="food/food trucks"/>
    <n v="5.6666666666666664E-2"/>
    <n v="12.142857142857142"/>
    <x v="7"/>
    <s v="food trucks"/>
    <x v="2597"/>
    <d v="2016-06-19T03:11:57"/>
  </r>
  <r>
    <n v="2598"/>
    <s v="Rovin' Okie's Fried Pies gourmet southern fried pies."/>
    <s v="I'm ready to make Tulsa happy and aware that love and kindness go hand in hand with good food!"/>
    <n v="3000"/>
    <n v="1170"/>
    <x v="1"/>
    <s v="US"/>
    <s v="USD"/>
    <n v="1443039001"/>
    <n v="1440447001"/>
    <b v="0"/>
    <n v="14"/>
    <b v="0"/>
    <s v="food/food trucks"/>
    <n v="0.39"/>
    <n v="83.571428571428569"/>
    <x v="7"/>
    <s v="food trucks"/>
    <x v="2598"/>
    <d v="2015-09-23T15:10:01"/>
  </r>
  <r>
    <n v="2599"/>
    <s v="Empty Ramekins Catering Group"/>
    <s v="The Empty Ramekins Catering Group is looking for your help to start up in Miami Florida!!!!"/>
    <n v="9041"/>
    <n v="90"/>
    <x v="1"/>
    <s v="US"/>
    <s v="USD"/>
    <n v="1407089147"/>
    <n v="1403201147"/>
    <b v="0"/>
    <n v="5"/>
    <b v="0"/>
    <s v="food/food trucks"/>
    <n v="9.9546510341776348E-3"/>
    <n v="18"/>
    <x v="7"/>
    <s v="food trucks"/>
    <x v="2599"/>
    <d v="2014-08-03T13:05:47"/>
  </r>
  <r>
    <n v="2600"/>
    <s v="Help Buttz Return From the Ashes"/>
    <s v="On Sunday November 8, 2015 our food truck burned to the ground. Please help us get rebuilt."/>
    <n v="50000"/>
    <n v="3466"/>
    <x v="1"/>
    <s v="US"/>
    <s v="USD"/>
    <n v="1458938200"/>
    <n v="1453757800"/>
    <b v="0"/>
    <n v="30"/>
    <b v="0"/>
    <s v="food/food trucks"/>
    <n v="6.9320000000000007E-2"/>
    <n v="115.53333333333333"/>
    <x v="7"/>
    <s v="food trucks"/>
    <x v="2600"/>
    <d v="2016-03-25T15: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2T22: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16: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6: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20: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07: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2: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21: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4T19: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0: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1: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17: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22: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4: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0: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7: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18: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15: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5: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06: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0T20: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2: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2: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1: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05: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5: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0: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15: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18: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07: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5: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3: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20: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18: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0: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16: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20: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08: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6: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5: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22:51:14"/>
  </r>
  <r>
    <n v="2641"/>
    <s v="Build Flying Saucer Artificial Intelligent from sea shell"/>
    <s v="Building a Flying saucer that has Artificial Intelligent made from sea shell."/>
    <n v="1500"/>
    <n v="15"/>
    <x v="1"/>
    <s v="US"/>
    <s v="USD"/>
    <n v="1410811740"/>
    <n v="1409341863"/>
    <b v="0"/>
    <n v="1"/>
    <b v="0"/>
    <s v="technology/space exploration"/>
    <n v="0.01"/>
    <n v="15"/>
    <x v="2"/>
    <s v="space exploration"/>
    <x v="2641"/>
    <d v="2014-09-15T15:09:00"/>
  </r>
  <r>
    <n v="2642"/>
    <s v="Maschinenbau in ein neues Zeitalter"/>
    <s v="Innovatives MAschinenbau projekt mit verarbeitende Metalle vom Mars_x000a_Stehe mit Mars one einer hollÃ¤ndischen space company in cooperatio"/>
    <n v="500000"/>
    <n v="0"/>
    <x v="1"/>
    <s v="DE"/>
    <s v="EUR"/>
    <n v="1468565820"/>
    <n v="1465970108"/>
    <b v="0"/>
    <n v="0"/>
    <b v="0"/>
    <s v="technology/space exploration"/>
    <n v="0"/>
    <s v=""/>
    <x v="2"/>
    <s v="space exploration"/>
    <x v="2642"/>
    <d v="2016-07-15T01:57:00"/>
  </r>
  <r>
    <n v="2643"/>
    <s v="Project Blue: A Space Telescope to Find Another Earth (Canceled)"/>
    <s v="A mission to build and launch a telescope to observe and photograph Earth-like planets around our nearest star system, Alpha Centauri."/>
    <n v="1000000"/>
    <n v="335597.31"/>
    <x v="2"/>
    <s v="US"/>
    <s v="USD"/>
    <n v="1482307140"/>
    <n v="1479218315"/>
    <b v="1"/>
    <n v="1501"/>
    <b v="0"/>
    <s v="technology/space exploration"/>
    <n v="0.33559730999999998"/>
    <n v="223.58248500999335"/>
    <x v="2"/>
    <s v="space exploration"/>
    <x v="2643"/>
    <d v="2016-12-21T02:59:00"/>
  </r>
  <r>
    <n v="2644"/>
    <s v="Helios - Near Space Launch To Capture The 2017 Solar Eclipse (Canceled)"/>
    <s v="A historic manned launch into near space by 3 brave pilots to capture the 2017 total solar eclipse in virtual reality."/>
    <n v="100000"/>
    <n v="2053"/>
    <x v="2"/>
    <s v="US"/>
    <s v="USD"/>
    <n v="1489172435"/>
    <n v="1486580435"/>
    <b v="1"/>
    <n v="52"/>
    <b v="0"/>
    <s v="technology/space exploration"/>
    <n v="2.053E-2"/>
    <n v="39.480769230769234"/>
    <x v="2"/>
    <s v="space exploration"/>
    <x v="2644"/>
    <d v="2017-03-10T14:00:35"/>
  </r>
  <r>
    <n v="2645"/>
    <s v="Project ThunderStruck - Testing a New Spacecraft Concept"/>
    <s v="Phase one of a small winged reentry craft. This phase will be testing the supersonic stability of a small craft traveling at 1,800kph"/>
    <n v="20000"/>
    <n v="2100"/>
    <x v="2"/>
    <s v="AU"/>
    <s v="AUD"/>
    <n v="1415481203"/>
    <n v="1412885603"/>
    <b v="1"/>
    <n v="23"/>
    <b v="0"/>
    <s v="technology/space exploration"/>
    <n v="0.105"/>
    <n v="91.304347826086953"/>
    <x v="2"/>
    <s v="space exploration"/>
    <x v="2645"/>
    <d v="2014-11-08T16:13:23"/>
  </r>
  <r>
    <n v="2646"/>
    <s v="SpaceVR: Your Ticket to Space (Canceled)"/>
    <s v="We're a small group with a big mission: making it possible for everyone to explore space using the power of virtual reality."/>
    <n v="500000"/>
    <n v="42086.42"/>
    <x v="2"/>
    <s v="US"/>
    <s v="USD"/>
    <n v="1441783869"/>
    <n v="1439191869"/>
    <b v="1"/>
    <n v="535"/>
    <b v="0"/>
    <s v="technology/space exploration"/>
    <n v="8.4172839999999999E-2"/>
    <n v="78.666205607476627"/>
    <x v="2"/>
    <s v="space exploration"/>
    <x v="2646"/>
    <d v="2015-09-09T02:31:09"/>
  </r>
  <r>
    <n v="2647"/>
    <s v="18&quot;, 45.7cm Telescope. The universe is for everyone!"/>
    <s v="The telescope will serve as a path for the youth of Toronto to the skies, it will be 18&quot; easily portable meant for schools in the GTA."/>
    <n v="2500"/>
    <n v="36"/>
    <x v="2"/>
    <s v="CA"/>
    <s v="CAD"/>
    <n v="1439533019"/>
    <n v="1436941019"/>
    <b v="0"/>
    <n v="3"/>
    <b v="0"/>
    <s v="technology/space exploration"/>
    <n v="1.44E-2"/>
    <n v="12"/>
    <x v="2"/>
    <s v="space exploration"/>
    <x v="2647"/>
    <d v="2015-08-14T01:16:59"/>
  </r>
  <r>
    <n v="2648"/>
    <s v="Calvert HS Planetarium Restoration (Canceled)"/>
    <s v="Calvert Co 1977 planetarium acquired by Spaceflight America! Education science program star projector needs overhaul, upgrade, repairs!"/>
    <n v="12000"/>
    <n v="106"/>
    <x v="2"/>
    <s v="US"/>
    <s v="USD"/>
    <n v="1457543360"/>
    <n v="1454951360"/>
    <b v="0"/>
    <n v="6"/>
    <b v="0"/>
    <s v="technology/space exploration"/>
    <n v="8.8333333333333337E-3"/>
    <n v="17.666666666666668"/>
    <x v="2"/>
    <s v="space exploration"/>
    <x v="2648"/>
    <d v="2016-03-09T12:09:20"/>
  </r>
  <r>
    <n v="2649"/>
    <s v="The Mission - Please Check Back Soon (Canceled)"/>
    <s v="They have launched a Kickstarter."/>
    <n v="125000"/>
    <n v="124"/>
    <x v="2"/>
    <s v="US"/>
    <s v="USD"/>
    <n v="1454370941"/>
    <n v="1449186941"/>
    <b v="0"/>
    <n v="3"/>
    <b v="0"/>
    <s v="technology/space exploration"/>
    <n v="9.9200000000000004E-4"/>
    <n v="41.333333333333336"/>
    <x v="2"/>
    <s v="space exploration"/>
    <x v="2649"/>
    <d v="2016-02-01T18:55:41"/>
  </r>
  <r>
    <n v="2650"/>
    <s v="The Observer Project 2016 (Canceled)"/>
    <s v="A fully stabilized, mobile, research grade telescope/media platform, used to bring outreach astronomy to those who don't have access."/>
    <n v="60000"/>
    <n v="358"/>
    <x v="2"/>
    <s v="US"/>
    <s v="USD"/>
    <n v="1482332343"/>
    <n v="1479740343"/>
    <b v="0"/>
    <n v="5"/>
    <b v="0"/>
    <s v="technology/space exploration"/>
    <n v="5.966666666666667E-3"/>
    <n v="71.599999999999994"/>
    <x v="2"/>
    <s v="space exploration"/>
    <x v="2650"/>
    <d v="2016-12-21T09:59:03"/>
  </r>
  <r>
    <n v="2651"/>
    <s v="FireSat: Near Real-Time Global Wildfire/Oil Spill Detection"/>
    <s v="Conceived at NASA JPL, FireSat is a satellite-installed sensor constellation for the near real-time detection of global thermal events."/>
    <n v="280000"/>
    <n v="5233"/>
    <x v="2"/>
    <s v="US"/>
    <s v="USD"/>
    <n v="1450380009"/>
    <n v="1447960809"/>
    <b v="0"/>
    <n v="17"/>
    <b v="0"/>
    <s v="technology/space exploration"/>
    <n v="1.8689285714285714E-2"/>
    <n v="307.8235294117647"/>
    <x v="2"/>
    <s v="space exploration"/>
    <x v="2651"/>
    <d v="2015-12-17T14:20:09"/>
  </r>
  <r>
    <n v="2652"/>
    <s v="Million Dollar Rocket - New Project (Canceled)"/>
    <s v="We're looking to set an Australian Amateur Rocketry record of 100 000 ft. You are invited on this 4500km per hour ride into history"/>
    <n v="100000"/>
    <n v="885"/>
    <x v="2"/>
    <s v="AU"/>
    <s v="AUD"/>
    <n v="1418183325"/>
    <n v="1415591325"/>
    <b v="0"/>
    <n v="11"/>
    <b v="0"/>
    <s v="technology/space exploration"/>
    <n v="8.8500000000000002E-3"/>
    <n v="80.454545454545453"/>
    <x v="2"/>
    <s v="space exploration"/>
    <x v="2652"/>
    <d v="2014-12-09T22:48:45"/>
  </r>
  <r>
    <n v="2653"/>
    <s v="Dream Rocket Project (Canceled)"/>
    <s v="DREAM BIG. Explore the universe through STEAM education. (Science, Technology, Engineering, Art, Mathematics)"/>
    <n v="51000"/>
    <n v="5876"/>
    <x v="2"/>
    <s v="US"/>
    <s v="USD"/>
    <n v="1402632000"/>
    <n v="1399909127"/>
    <b v="0"/>
    <n v="70"/>
    <b v="0"/>
    <s v="technology/space exploration"/>
    <n v="0.1152156862745098"/>
    <n v="83.942857142857136"/>
    <x v="2"/>
    <s v="space exploration"/>
    <x v="2653"/>
    <d v="2014-06-12T23:00:00"/>
  </r>
  <r>
    <n v="2654"/>
    <s v="Moon Rocket Projo - Finally know the TRUTH about E.T."/>
    <s v="I want to launch a rocket to the moon, I plan on having this lunar rocket carry a small payload of solar internet connected cameras"/>
    <n v="100000"/>
    <n v="51"/>
    <x v="2"/>
    <s v="US"/>
    <s v="USD"/>
    <n v="1429622726"/>
    <n v="1424442326"/>
    <b v="0"/>
    <n v="6"/>
    <b v="0"/>
    <s v="technology/space exploration"/>
    <n v="5.1000000000000004E-4"/>
    <n v="8.5"/>
    <x v="2"/>
    <s v="space exploration"/>
    <x v="2654"/>
    <d v="2015-04-21T08:25:26"/>
  </r>
  <r>
    <n v="2655"/>
    <s v="Balloons (Canceled)"/>
    <s v="Thank you for your support!"/>
    <n v="15000"/>
    <n v="3155"/>
    <x v="2"/>
    <s v="US"/>
    <s v="USD"/>
    <n v="1455048000"/>
    <n v="1452631647"/>
    <b v="0"/>
    <n v="43"/>
    <b v="0"/>
    <s v="technology/space exploration"/>
    <n v="0.21033333333333334"/>
    <n v="73.372093023255815"/>
    <x v="2"/>
    <s v="space exploration"/>
    <x v="2655"/>
    <d v="2016-02-09T15:00:00"/>
  </r>
  <r>
    <n v="2656"/>
    <s v="MoonWatcher: A 24/7 Live Video of the Moon for Everyone (Canceled)"/>
    <s v="MoonWatcher will be bringing the Moon closer to all of us."/>
    <n v="150000"/>
    <n v="17155"/>
    <x v="2"/>
    <s v="US"/>
    <s v="USD"/>
    <n v="1489345200"/>
    <n v="1485966688"/>
    <b v="0"/>
    <n v="152"/>
    <b v="0"/>
    <s v="technology/space exploration"/>
    <n v="0.11436666666666667"/>
    <n v="112.86184210526316"/>
    <x v="2"/>
    <s v="space exploration"/>
    <x v="2656"/>
    <d v="2017-03-12T14:00:00"/>
  </r>
  <r>
    <n v="2657"/>
    <s v="Propel Citizen Science to the Moon (Canceled)"/>
    <s v="Miles, a team of citizen scientists is reaching for the moon. We've bootstrapped our way to the top and now we need your help."/>
    <n v="30000"/>
    <n v="5621.38"/>
    <x v="2"/>
    <s v="US"/>
    <s v="USD"/>
    <n v="1470187800"/>
    <n v="1467325053"/>
    <b v="0"/>
    <n v="59"/>
    <b v="0"/>
    <s v="technology/space exploration"/>
    <n v="0.18737933333333334"/>
    <n v="95.277627118644077"/>
    <x v="2"/>
    <s v="space exploration"/>
    <x v="2657"/>
    <d v="2016-08-02T20:30:00"/>
  </r>
  <r>
    <n v="2658"/>
    <s v="STEM MARS Lander experience: https://youtu.be/n6avxUAKee0"/>
    <s v="Funding will allow free participation for 20 schools, grades 4-12, (thousands of students) anywhere in the nation."/>
    <n v="98000"/>
    <n v="91"/>
    <x v="2"/>
    <s v="US"/>
    <s v="USD"/>
    <n v="1469913194"/>
    <n v="1467321194"/>
    <b v="0"/>
    <n v="4"/>
    <b v="0"/>
    <s v="technology/space exploration"/>
    <n v="9.2857142857142856E-4"/>
    <n v="22.75"/>
    <x v="2"/>
    <s v="space exploration"/>
    <x v="2658"/>
    <d v="2016-07-30T16:13:14"/>
  </r>
  <r>
    <n v="2659"/>
    <s v="test (Canceled)"/>
    <s v="test"/>
    <n v="49000"/>
    <n v="1333"/>
    <x v="2"/>
    <s v="US"/>
    <s v="USD"/>
    <n v="1429321210"/>
    <n v="1426729210"/>
    <b v="0"/>
    <n v="10"/>
    <b v="0"/>
    <s v="technology/space exploration"/>
    <n v="2.720408163265306E-2"/>
    <n v="133.30000000000001"/>
    <x v="2"/>
    <s v="space exploration"/>
    <x v="2659"/>
    <d v="2015-04-17T20:40:10"/>
  </r>
  <r>
    <n v="2660"/>
    <s v="Central Ohio Astronomical Society Mobile Classroom"/>
    <s v="COAS is an organization that does community outreach programs to encourage and educate children and adults on Astronomy related subject"/>
    <n v="20000"/>
    <n v="19"/>
    <x v="2"/>
    <s v="US"/>
    <s v="USD"/>
    <n v="1448388418"/>
    <n v="1443200818"/>
    <b v="0"/>
    <n v="5"/>
    <b v="0"/>
    <s v="technology/space exploration"/>
    <n v="9.5E-4"/>
    <n v="3.8"/>
    <x v="2"/>
    <s v="space exploration"/>
    <x v="2660"/>
    <d v="2015-11-24T13: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18: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2: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0: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1: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6: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16: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7: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09: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9:51:36"/>
  </r>
  <r>
    <n v="2670"/>
    <s v="G-Pod ... the future of sustainable housing"/>
    <s v="A revolution in the rapidly growing container housing space. Transportable, expandable, green and versatile. A global game-changer."/>
    <n v="38888"/>
    <n v="2495"/>
    <x v="1"/>
    <s v="AU"/>
    <s v="AUD"/>
    <n v="1406593780"/>
    <n v="1404174580"/>
    <b v="1"/>
    <n v="60"/>
    <b v="0"/>
    <s v="technology/makerspaces"/>
    <n v="6.4158609339642042E-2"/>
    <n v="41.583333333333336"/>
    <x v="2"/>
    <s v="makerspaces"/>
    <x v="2670"/>
    <d v="2014-07-28T19:29:40"/>
  </r>
  <r>
    <n v="2671"/>
    <s v="Tunnel Lab - Tech startup accelerator hubs in the favelas"/>
    <s v="We will build hubs so that teens can use tech to develop business solutions to their communities greatest challenges. Help us!"/>
    <n v="25000"/>
    <n v="2836"/>
    <x v="1"/>
    <s v="US"/>
    <s v="USD"/>
    <n v="1419017880"/>
    <n v="1416419916"/>
    <b v="1"/>
    <n v="84"/>
    <b v="0"/>
    <s v="technology/makerspaces"/>
    <n v="0.11344"/>
    <n v="33.761904761904759"/>
    <x v="2"/>
    <s v="makerspaces"/>
    <x v="2671"/>
    <d v="2014-12-19T14:38:00"/>
  </r>
  <r>
    <n v="2672"/>
    <s v="Open Tools for Science and Science Education"/>
    <s v="Manylabs aims to help support 20 new residents working on open, low-cost, accessible tools for science and science education."/>
    <n v="10000"/>
    <n v="3319"/>
    <x v="1"/>
    <s v="US"/>
    <s v="USD"/>
    <n v="1451282400"/>
    <n v="1449436390"/>
    <b v="1"/>
    <n v="47"/>
    <b v="0"/>
    <s v="technology/makerspaces"/>
    <n v="0.33189999999999997"/>
    <n v="70.61702127659575"/>
    <x v="2"/>
    <s v="makerspaces"/>
    <x v="2672"/>
    <d v="2015-12-28T01:00:00"/>
  </r>
  <r>
    <n v="2673"/>
    <s v="Help us open a Makerspace for Kids"/>
    <s v="We're opening up a Pixel Academy in Manhattan and we need your help to fill it with technology and tools for New York City's kids!"/>
    <n v="40000"/>
    <n v="11032"/>
    <x v="1"/>
    <s v="US"/>
    <s v="USD"/>
    <n v="1414622700"/>
    <n v="1412081999"/>
    <b v="1"/>
    <n v="66"/>
    <b v="0"/>
    <s v="technology/makerspaces"/>
    <n v="0.27579999999999999"/>
    <n v="167.15151515151516"/>
    <x v="2"/>
    <s v="makerspaces"/>
    <x v="2673"/>
    <d v="2014-10-29T17:45:00"/>
  </r>
  <r>
    <n v="2674"/>
    <s v="Building the Playa Blanca Community Wind Workshop!"/>
    <s v="A project to give the people of Playa Blanca an independent, energized future - _x000a_â€œLocal de Mariposas EÃ³licas Para un Futuro Mejorâ€"/>
    <n v="35000"/>
    <n v="21994"/>
    <x v="1"/>
    <s v="US"/>
    <s v="USD"/>
    <n v="1467694740"/>
    <n v="1465398670"/>
    <b v="1"/>
    <n v="171"/>
    <b v="0"/>
    <s v="technology/makerspaces"/>
    <n v="0.62839999999999996"/>
    <n v="128.61988304093566"/>
    <x v="2"/>
    <s v="makerspaces"/>
    <x v="2674"/>
    <d v="2016-07-04T23:59:00"/>
  </r>
  <r>
    <n v="2675"/>
    <s v="Maven Makers: A Makerspace (It's Kinda Like a Gym)"/>
    <s v="We are working to establish a collaborative work-space with the goal of creating a community of knowledge, design, and creativity."/>
    <n v="25000"/>
    <n v="1897"/>
    <x v="1"/>
    <s v="US"/>
    <s v="USD"/>
    <n v="1415655289"/>
    <n v="1413059689"/>
    <b v="1"/>
    <n v="29"/>
    <b v="0"/>
    <s v="technology/makerspaces"/>
    <n v="7.5880000000000003E-2"/>
    <n v="65.41379310344827"/>
    <x v="2"/>
    <s v="makerspaces"/>
    <x v="2675"/>
    <d v="2014-11-10T16:34:49"/>
  </r>
  <r>
    <n v="2676"/>
    <s v="Toronto VR Co-Op"/>
    <s v="Our aim is to provide high-end equipment and space for Toronto coders, filmmakers, and artists to develop cutting-edge VR content."/>
    <n v="2100"/>
    <n v="1058"/>
    <x v="1"/>
    <s v="CA"/>
    <s v="CAD"/>
    <n v="1463929174"/>
    <n v="1461337174"/>
    <b v="0"/>
    <n v="9"/>
    <b v="0"/>
    <s v="technology/makerspaces"/>
    <n v="0.50380952380952382"/>
    <n v="117.55555555555556"/>
    <x v="2"/>
    <s v="makerspaces"/>
    <x v="2676"/>
    <d v="2016-05-22T09:59:34"/>
  </r>
  <r>
    <n v="2677"/>
    <s v="Tinkr Tech - mobile makerspace"/>
    <s v="A mobile tech lab with cutting edge maker tools that travels to schools to offer free creative workshops for school age kids."/>
    <n v="19500"/>
    <n v="3415"/>
    <x v="1"/>
    <s v="US"/>
    <s v="USD"/>
    <n v="1404348143"/>
    <n v="1401756143"/>
    <b v="0"/>
    <n v="27"/>
    <b v="0"/>
    <s v="technology/makerspaces"/>
    <n v="0.17512820512820512"/>
    <n v="126.48148148148148"/>
    <x v="2"/>
    <s v="makerspaces"/>
    <x v="2677"/>
    <d v="2014-07-02T19:42:23"/>
  </r>
  <r>
    <n v="2678"/>
    <s v="Wavegarden in Marbella (MÃ¡laga)"/>
    <s v="Wavegarden is the worldâ€™s longest man-made wave that creates ideal conditions for surfing. Help us and let's open one in Malaga!!"/>
    <n v="8000000"/>
    <n v="1100"/>
    <x v="1"/>
    <s v="ES"/>
    <s v="EUR"/>
    <n v="1443121765"/>
    <n v="1440529765"/>
    <b v="0"/>
    <n v="2"/>
    <b v="0"/>
    <s v="technology/makerspaces"/>
    <n v="1.3750000000000001E-4"/>
    <n v="550"/>
    <x v="2"/>
    <s v="makerspaces"/>
    <x v="2678"/>
    <d v="2015-09-24T14:09:25"/>
  </r>
  <r>
    <n v="2679"/>
    <s v="DIY Garage"/>
    <s v="A do-it-yourself auto garage in Des Moines, Iowa where people can learn how to work on cars &amp; those who know can share their knowledge."/>
    <n v="40000"/>
    <n v="132"/>
    <x v="1"/>
    <s v="US"/>
    <s v="USD"/>
    <n v="1425081694"/>
    <n v="1422489694"/>
    <b v="0"/>
    <n v="3"/>
    <b v="0"/>
    <s v="technology/makerspaces"/>
    <n v="3.3E-3"/>
    <n v="44"/>
    <x v="2"/>
    <s v="makerspaces"/>
    <x v="2679"/>
    <d v="2015-02-27T19:01:34"/>
  </r>
  <r>
    <n v="2680"/>
    <s v="iHeart Pillow"/>
    <s v="iHeartPillow, Connecting loved ones"/>
    <n v="32000"/>
    <n v="276"/>
    <x v="1"/>
    <s v="ES"/>
    <s v="EUR"/>
    <n v="1459915491"/>
    <n v="1457327091"/>
    <b v="0"/>
    <n v="4"/>
    <b v="0"/>
    <s v="technology/makerspaces"/>
    <n v="8.6250000000000007E-3"/>
    <n v="69"/>
    <x v="2"/>
    <s v="makerspaces"/>
    <x v="2680"/>
    <d v="2016-04-05T23:04:51"/>
  </r>
  <r>
    <n v="2681"/>
    <s v="Jolly's Hot Dogs An All-Beef Coney Dog"/>
    <s v="Jolly's Hot Dogs: A beef hot dog topped with deliciously seasoned ground beef, mustard and minced onions."/>
    <n v="8000"/>
    <n v="55"/>
    <x v="1"/>
    <s v="US"/>
    <s v="USD"/>
    <n v="1405027750"/>
    <n v="1402867750"/>
    <b v="0"/>
    <n v="2"/>
    <b v="0"/>
    <s v="food/food trucks"/>
    <n v="6.875E-3"/>
    <n v="27.5"/>
    <x v="7"/>
    <s v="food trucks"/>
    <x v="2681"/>
    <d v="2014-07-10T16:29:10"/>
  </r>
  <r>
    <n v="2682"/>
    <s v="Toastie's Gourmet Toast"/>
    <s v="Gourmet Toast is the culinary combination, neigh, perfection of America's most under-utilized snack: Toast."/>
    <n v="6000"/>
    <n v="1698"/>
    <x v="1"/>
    <s v="US"/>
    <s v="USD"/>
    <n v="1416635940"/>
    <n v="1413838540"/>
    <b v="0"/>
    <n v="20"/>
    <b v="0"/>
    <s v="food/food trucks"/>
    <n v="0.28299999999999997"/>
    <n v="84.9"/>
    <x v="7"/>
    <s v="food trucks"/>
    <x v="2682"/>
    <d v="2014-11-22T00:59:00"/>
  </r>
  <r>
    <n v="2683"/>
    <s v="Just Cereal - Mobile Cereal Bar"/>
    <s v="Cereal isn't only for breakfast! Help me bring cereal to the 92% of Americans who eat cereal everyday. Out of the home and to you!"/>
    <n v="15000"/>
    <n v="36"/>
    <x v="1"/>
    <s v="US"/>
    <s v="USD"/>
    <n v="1425233240"/>
    <n v="1422641240"/>
    <b v="0"/>
    <n v="3"/>
    <b v="0"/>
    <s v="food/food trucks"/>
    <n v="2.3999999999999998E-3"/>
    <n v="12"/>
    <x v="7"/>
    <s v="food trucks"/>
    <x v="2683"/>
    <d v="2015-03-01T13:07:20"/>
  </r>
  <r>
    <n v="2684"/>
    <s v="Ain't No Thang..."/>
    <s v="Not all wings are created equal. We believe ours take flight above the rest. Come judge for yourself. To us it Ain't No Thang..."/>
    <n v="70000"/>
    <n v="800"/>
    <x v="1"/>
    <s v="US"/>
    <s v="USD"/>
    <n v="1407621425"/>
    <n v="1404165425"/>
    <b v="0"/>
    <n v="4"/>
    <b v="0"/>
    <s v="food/food trucks"/>
    <n v="1.1428571428571429E-2"/>
    <n v="200"/>
    <x v="7"/>
    <s v="food trucks"/>
    <x v="2684"/>
    <d v="2014-08-09T16:57:05"/>
  </r>
  <r>
    <n v="2685"/>
    <s v="Nana's Home Cooking on Wheels"/>
    <s v="Home cooked meals made by Nana. Indiana's famous tenderloin sandwiches, Nana's homemade cole slaw and so much more."/>
    <n v="50000"/>
    <n v="10"/>
    <x v="1"/>
    <s v="US"/>
    <s v="USD"/>
    <n v="1430149330"/>
    <n v="1424968930"/>
    <b v="0"/>
    <n v="1"/>
    <b v="0"/>
    <s v="food/food trucks"/>
    <n v="2.0000000000000001E-4"/>
    <n v="10"/>
    <x v="7"/>
    <s v="food trucks"/>
    <x v="2685"/>
    <d v="2015-04-27T10:42:10"/>
  </r>
  <r>
    <n v="2686"/>
    <s v="Steaming Cow Pies... Your NEW favorite dessert at the fair"/>
    <s v="2 years after a car accident, I was told that I could no longer work... I want to change that AND create something amazing Fair FOOD!"/>
    <n v="30000"/>
    <n v="0"/>
    <x v="1"/>
    <s v="US"/>
    <s v="USD"/>
    <n v="1412119423"/>
    <n v="1410391423"/>
    <b v="0"/>
    <n v="0"/>
    <b v="0"/>
    <s v="food/food trucks"/>
    <n v="0"/>
    <s v=""/>
    <x v="7"/>
    <s v="food trucks"/>
    <x v="2686"/>
    <d v="2014-09-30T18:23:43"/>
  </r>
  <r>
    <n v="2687"/>
    <s v="Munch Wagon"/>
    <s v="Your American Pizzas, Wings, Stuffed Gouda Burger, Sweet &amp; Russet Potato Fries served on a food Truck!!"/>
    <n v="15000"/>
    <n v="0"/>
    <x v="1"/>
    <s v="US"/>
    <s v="USD"/>
    <n v="1435591318"/>
    <n v="1432999318"/>
    <b v="0"/>
    <n v="0"/>
    <b v="0"/>
    <s v="food/food trucks"/>
    <n v="0"/>
    <s v=""/>
    <x v="7"/>
    <s v="food trucks"/>
    <x v="2687"/>
    <d v="2015-06-29T10:21:58"/>
  </r>
  <r>
    <n v="2688"/>
    <s v="Mac N Cheez Food Truck"/>
    <s v="The amazing gourmet Mac N Cheez Food Truck Campaigne!"/>
    <n v="50000"/>
    <n v="74"/>
    <x v="1"/>
    <s v="US"/>
    <s v="USD"/>
    <n v="1424746800"/>
    <n v="1422067870"/>
    <b v="0"/>
    <n v="14"/>
    <b v="0"/>
    <s v="food/food trucks"/>
    <n v="1.48E-3"/>
    <n v="5.2857142857142856"/>
    <x v="7"/>
    <s v="food trucks"/>
    <x v="2688"/>
    <d v="2015-02-23T22:00:00"/>
  </r>
  <r>
    <n v="2689"/>
    <s v="Mouth Watering Mobile Restaurant"/>
    <s v="I am creating a high quality, local product only, concession trailer for local and remote events. Dearborn Brand, Winter's Brand, more."/>
    <n v="35000"/>
    <n v="1"/>
    <x v="1"/>
    <s v="US"/>
    <s v="USD"/>
    <n v="1469919890"/>
    <n v="1467327890"/>
    <b v="0"/>
    <n v="1"/>
    <b v="0"/>
    <s v="food/food trucks"/>
    <n v="2.8571428571428571E-5"/>
    <n v="1"/>
    <x v="7"/>
    <s v="food trucks"/>
    <x v="2689"/>
    <d v="2016-07-30T18:04:50"/>
  </r>
  <r>
    <n v="2690"/>
    <s v="Help 2 Fat 2 Fly, with our Restaurant!"/>
    <s v="The stuffed chicken wing originators need YOUR help starting a restaurant so our AMAZING wings will be available to you 7 days a week!"/>
    <n v="80000"/>
    <n v="8586"/>
    <x v="1"/>
    <s v="US"/>
    <s v="USD"/>
    <n v="1433298676"/>
    <n v="1429410676"/>
    <b v="0"/>
    <n v="118"/>
    <b v="0"/>
    <s v="food/food trucks"/>
    <n v="0.107325"/>
    <n v="72.762711864406782"/>
    <x v="7"/>
    <s v="food trucks"/>
    <x v="2690"/>
    <d v="2015-06-02T21:31:16"/>
  </r>
  <r>
    <n v="2691"/>
    <s v="Cook"/>
    <s v="A Great New local Food Truck serving up ethnic fusion inspired eats in Ottawa."/>
    <n v="65000"/>
    <n v="35"/>
    <x v="1"/>
    <s v="CA"/>
    <s v="CAD"/>
    <n v="1431278557"/>
    <n v="1427390557"/>
    <b v="0"/>
    <n v="2"/>
    <b v="0"/>
    <s v="food/food trucks"/>
    <n v="5.3846153846153844E-4"/>
    <n v="17.5"/>
    <x v="7"/>
    <s v="food trucks"/>
    <x v="2691"/>
    <d v="2015-05-10T12:22:37"/>
  </r>
  <r>
    <n v="2692"/>
    <s v="&quot;Sami j's Food Truck&quot;"/>
    <s v="Our food truck will bring you -_x000a_                       Fast, Fresh, Food -_x000a_                            Throughout the Omaha area"/>
    <n v="3500"/>
    <n v="25"/>
    <x v="1"/>
    <s v="US"/>
    <s v="USD"/>
    <n v="1427266860"/>
    <n v="1424678460"/>
    <b v="0"/>
    <n v="1"/>
    <b v="0"/>
    <s v="food/food trucks"/>
    <n v="7.1428571428571426E-3"/>
    <n v="25"/>
    <x v="7"/>
    <s v="food trucks"/>
    <x v="2692"/>
    <d v="2015-03-25T02:01:00"/>
  </r>
  <r>
    <n v="2693"/>
    <s v="Chili dog"/>
    <s v="I want to start a food truck that specializes in chili cheese dogs, using new kinds of meats, cheeses and toppings you wouldn't imagine"/>
    <n v="5000"/>
    <n v="40"/>
    <x v="1"/>
    <s v="US"/>
    <s v="USD"/>
    <n v="1407899966"/>
    <n v="1405307966"/>
    <b v="0"/>
    <n v="3"/>
    <b v="0"/>
    <s v="food/food trucks"/>
    <n v="8.0000000000000002E-3"/>
    <n v="13.333333333333334"/>
    <x v="7"/>
    <s v="food trucks"/>
    <x v="2693"/>
    <d v="2014-08-12T22:19:26"/>
  </r>
  <r>
    <n v="2694"/>
    <s v="Tac o' Relli's Behold the first smoked to order taco truck"/>
    <s v="Gourmet taco truck infusing savory smoky flavors into your tacos, so when you open your container the aroma and actual smoke  flows out"/>
    <n v="30000"/>
    <n v="1"/>
    <x v="1"/>
    <s v="US"/>
    <s v="USD"/>
    <n v="1411701739"/>
    <n v="1409109739"/>
    <b v="0"/>
    <n v="1"/>
    <b v="0"/>
    <s v="food/food trucks"/>
    <n v="3.3333333333333335E-5"/>
    <n v="1"/>
    <x v="7"/>
    <s v="food trucks"/>
    <x v="2694"/>
    <d v="2014-09-25T22:22:19"/>
  </r>
  <r>
    <n v="2695"/>
    <s v="Fat daddy mac food truck"/>
    <s v="I am creating food magic on the go! Amazing food isn't just for sitdown restaraunts anymore!"/>
    <n v="15000"/>
    <n v="71"/>
    <x v="1"/>
    <s v="US"/>
    <s v="USD"/>
    <n v="1428981718"/>
    <n v="1423801318"/>
    <b v="0"/>
    <n v="3"/>
    <b v="0"/>
    <s v="food/food trucks"/>
    <n v="4.7333333333333333E-3"/>
    <n v="23.666666666666668"/>
    <x v="7"/>
    <s v="food trucks"/>
    <x v="2695"/>
    <d v="2015-04-13T22:21:58"/>
  </r>
  <r>
    <n v="2696"/>
    <s v="The Military Moms Food Truck"/>
    <s v="The dream to own a food truck, rolling wherever the army sends me, hiring other military spouses and veterans alike! Giving back!"/>
    <n v="60000"/>
    <n v="3390"/>
    <x v="1"/>
    <s v="US"/>
    <s v="USD"/>
    <n v="1419538560"/>
    <n v="1416600960"/>
    <b v="0"/>
    <n v="38"/>
    <b v="0"/>
    <s v="food/food trucks"/>
    <n v="5.6500000000000002E-2"/>
    <n v="89.21052631578948"/>
    <x v="7"/>
    <s v="food trucks"/>
    <x v="2696"/>
    <d v="2014-12-25T15:16:00"/>
  </r>
  <r>
    <n v="2697"/>
    <s v="Dough Heads Food Truck: waffles stuffed with sweet + savory"/>
    <s v="Stuffed waffles made from Dough. Sweet, savory, salty and then stuffed with meats, fruits, and sauces!"/>
    <n v="23000"/>
    <n v="6061"/>
    <x v="1"/>
    <s v="US"/>
    <s v="USD"/>
    <n v="1438552800"/>
    <n v="1435876423"/>
    <b v="0"/>
    <n v="52"/>
    <b v="0"/>
    <s v="food/food trucks"/>
    <n v="0.26352173913043481"/>
    <n v="116.55769230769231"/>
    <x v="7"/>
    <s v="food trucks"/>
    <x v="2697"/>
    <d v="2015-08-02T17:00:00"/>
  </r>
  <r>
    <n v="2698"/>
    <s v="Baja Babes Shrimp Tacos wants to spread the taco love!"/>
    <s v="We 'd love to give some TLC to our vintage pink taco trailer so we can continue to cook our signature Baja style shrimp tacos!"/>
    <n v="8000"/>
    <n v="26.01"/>
    <x v="1"/>
    <s v="US"/>
    <s v="USD"/>
    <n v="1403904808"/>
    <n v="1401312808"/>
    <b v="0"/>
    <n v="2"/>
    <b v="0"/>
    <s v="food/food trucks"/>
    <n v="3.2512500000000002E-3"/>
    <n v="13.005000000000001"/>
    <x v="7"/>
    <s v="food trucks"/>
    <x v="2698"/>
    <d v="2014-06-27T16:33:28"/>
  </r>
  <r>
    <n v="2699"/>
    <s v="my bakery truck"/>
    <s v="Hi, I want make my first bakery. Food truck was great, but I not have a car licence. So, help me to be my dream!"/>
    <n v="2"/>
    <n v="0"/>
    <x v="1"/>
    <s v="CA"/>
    <s v="CAD"/>
    <n v="1407533463"/>
    <n v="1404941463"/>
    <b v="0"/>
    <n v="0"/>
    <b v="0"/>
    <s v="food/food trucks"/>
    <n v="0"/>
    <s v=""/>
    <x v="7"/>
    <s v="food trucks"/>
    <x v="2699"/>
    <d v="2014-08-08T16:31:03"/>
  </r>
  <r>
    <n v="2700"/>
    <s v="Holly's Hot Stuff"/>
    <s v="I currently own and operate a hot dog cart. I am hoping to purchase a used food truck so I can do business year round!"/>
    <n v="9999"/>
    <n v="70"/>
    <x v="1"/>
    <s v="US"/>
    <s v="USD"/>
    <n v="1411073972"/>
    <n v="1408481972"/>
    <b v="0"/>
    <n v="4"/>
    <b v="0"/>
    <s v="food/food trucks"/>
    <n v="7.0007000700070005E-3"/>
    <n v="17.5"/>
    <x v="7"/>
    <s v="food trucks"/>
    <x v="2700"/>
    <d v="2014-09-18T15: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2: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3: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0: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4:41:54"/>
  </r>
  <r>
    <n v="2705"/>
    <s v="Fischer Theatre Marquee"/>
    <s v="Help light the lights at the historic Fischer Theatre in Danville, IL."/>
    <n v="16500"/>
    <n v="1739"/>
    <x v="3"/>
    <s v="US"/>
    <s v="USD"/>
    <n v="1490389158"/>
    <n v="1486504758"/>
    <b v="0"/>
    <n v="8"/>
    <b v="0"/>
    <s v="theater/spaces"/>
    <n v="0.10539393939393939"/>
    <n v="217.375"/>
    <x v="1"/>
    <s v="spaces"/>
    <x v="2705"/>
    <d v="2017-03-24T15: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1: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1: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1: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3T22: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8T21: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7: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3: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0: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8: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4: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2: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7: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8: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8: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07: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4: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15: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6: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2: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2:52:15"/>
  </r>
  <r>
    <n v="2726"/>
    <s v="Krimston TWO - Dual SIM case for iPhone"/>
    <s v="Krimston TWO: iPhone Dual SIM Case"/>
    <n v="100000"/>
    <n v="105745"/>
    <x v="0"/>
    <s v="US"/>
    <s v="USD"/>
    <n v="1461333311"/>
    <n v="1458741311"/>
    <b v="0"/>
    <n v="404"/>
    <b v="1"/>
    <s v="technology/hardware"/>
    <n v="1.05745"/>
    <n v="261.74504950495049"/>
    <x v="2"/>
    <s v="hardware"/>
    <x v="2726"/>
    <d v="2016-04-22T08: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1: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09: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0: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7: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3: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9: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0: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16: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15: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0: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4: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22: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16: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18:45:52"/>
  </r>
  <r>
    <n v="2741"/>
    <s v="Mrs. Brown and Her Lost Puppy."/>
    <s v="Help me publish my 1st children's book as an aspiring author!"/>
    <n v="8000"/>
    <n v="35"/>
    <x v="1"/>
    <s v="US"/>
    <s v="USD"/>
    <n v="1413770820"/>
    <n v="1412005602"/>
    <b v="0"/>
    <n v="4"/>
    <b v="0"/>
    <s v="publishing/children's books"/>
    <n v="4.3750000000000004E-3"/>
    <n v="8.75"/>
    <x v="3"/>
    <s v="children's books"/>
    <x v="2741"/>
    <d v="2014-10-19T21:07:00"/>
  </r>
  <r>
    <n v="2742"/>
    <s v="What a Zoo!"/>
    <s v="The pachyderms at the Denver Zoo are moving. Follow along on the convoluted journey to their new home."/>
    <n v="2500"/>
    <n v="731"/>
    <x v="1"/>
    <s v="US"/>
    <s v="USD"/>
    <n v="1337102187"/>
    <n v="1335892587"/>
    <b v="0"/>
    <n v="18"/>
    <b v="0"/>
    <s v="publishing/children's books"/>
    <n v="0.29239999999999999"/>
    <n v="40.611111111111114"/>
    <x v="3"/>
    <s v="children's books"/>
    <x v="2742"/>
    <d v="2012-05-15T12:16:27"/>
  </r>
  <r>
    <n v="2743"/>
    <s v="St. Nick Jr"/>
    <s v="One Christmas every child was naughty, and Santa's son _x000a_St. Nick Jr sacrifices all his gifts over his whole life, for the children"/>
    <n v="5999"/>
    <n v="0"/>
    <x v="1"/>
    <s v="US"/>
    <s v="USD"/>
    <n v="1476863607"/>
    <n v="1474271607"/>
    <b v="0"/>
    <n v="0"/>
    <b v="0"/>
    <s v="publishing/children's books"/>
    <n v="0"/>
    <s v=""/>
    <x v="3"/>
    <s v="children's books"/>
    <x v="2743"/>
    <d v="2016-10-19T02:53:27"/>
  </r>
  <r>
    <n v="2744"/>
    <s v="Honey Bees Children's Book: How to Save Our Food"/>
    <s v="A fun &amp; exciting story to educate kids and their parents about the importance of honeybees &amp; the easy &amp; fun ways we can help the world."/>
    <n v="16000"/>
    <n v="835"/>
    <x v="1"/>
    <s v="US"/>
    <s v="USD"/>
    <n v="1330478998"/>
    <n v="1327886998"/>
    <b v="0"/>
    <n v="22"/>
    <b v="0"/>
    <s v="publishing/children's books"/>
    <n v="5.2187499999999998E-2"/>
    <n v="37.954545454545453"/>
    <x v="3"/>
    <s v="children's books"/>
    <x v="2744"/>
    <d v="2012-02-28T20:29:58"/>
  </r>
  <r>
    <n v="2745"/>
    <s v="SERENDIPITY'S Pumpkin Pie Surprise"/>
    <s v="A spunky little girl, driven by a love of pumpkin pie, overcomes her fears and serendipitiously discovers what she'll be for Halloween"/>
    <n v="8000"/>
    <n v="1751"/>
    <x v="1"/>
    <s v="US"/>
    <s v="USD"/>
    <n v="1342309368"/>
    <n v="1337125368"/>
    <b v="0"/>
    <n v="49"/>
    <b v="0"/>
    <s v="publishing/children's books"/>
    <n v="0.21887499999999999"/>
    <n v="35.734693877551024"/>
    <x v="3"/>
    <s v="children's books"/>
    <x v="2745"/>
    <d v="2012-07-14T18:42:48"/>
  </r>
  <r>
    <n v="2746"/>
    <s v="How many marbles do YOU have?"/>
    <s v="An easy fun way for children to understand the physical limitations of someone with CFIDS and Fibromyalgia using marbles and a jar."/>
    <n v="3000"/>
    <n v="801"/>
    <x v="1"/>
    <s v="US"/>
    <s v="USD"/>
    <n v="1409337911"/>
    <n v="1406745911"/>
    <b v="0"/>
    <n v="19"/>
    <b v="0"/>
    <s v="publishing/children's books"/>
    <n v="0.26700000000000002"/>
    <n v="42.157894736842103"/>
    <x v="3"/>
    <s v="children's books"/>
    <x v="2746"/>
    <d v="2014-08-29T13:45:11"/>
  </r>
  <r>
    <n v="2747"/>
    <s v="Magic, Giggles and Love  A collection of children's poetry"/>
    <s v="A collection of childrens poems written to educate, inspire and create quality time with parents. Beautifully illustrated, 44 pp."/>
    <n v="500"/>
    <n v="140"/>
    <x v="1"/>
    <s v="US"/>
    <s v="USD"/>
    <n v="1339816200"/>
    <n v="1337095997"/>
    <b v="0"/>
    <n v="4"/>
    <b v="0"/>
    <s v="publishing/children's books"/>
    <n v="0.28000000000000003"/>
    <n v="35"/>
    <x v="3"/>
    <s v="children's books"/>
    <x v="2747"/>
    <d v="2012-06-15T22:10:00"/>
  </r>
  <r>
    <n v="2748"/>
    <s v="Native American Language Book for Children"/>
    <s v="Interactive Book with Audio to learn the Ojibwe Language for Children.  Website, Ebook and more!"/>
    <n v="5000"/>
    <n v="53"/>
    <x v="1"/>
    <s v="US"/>
    <s v="USD"/>
    <n v="1472835802"/>
    <n v="1470243802"/>
    <b v="0"/>
    <n v="4"/>
    <b v="0"/>
    <s v="publishing/children's books"/>
    <n v="1.06E-2"/>
    <n v="13.25"/>
    <x v="3"/>
    <s v="children's books"/>
    <x v="2748"/>
    <d v="2016-09-02T12:03:22"/>
  </r>
  <r>
    <n v="2749"/>
    <s v="A Tree is a Tree, no matter what you see.  CHILDREN'S BOOK"/>
    <s v="Self-publishing my children's book."/>
    <n v="10000"/>
    <n v="110"/>
    <x v="1"/>
    <s v="US"/>
    <s v="USD"/>
    <n v="1428171037"/>
    <n v="1425582637"/>
    <b v="0"/>
    <n v="2"/>
    <b v="0"/>
    <s v="publishing/children's books"/>
    <n v="1.0999999999999999E-2"/>
    <n v="55"/>
    <x v="3"/>
    <s v="children's books"/>
    <x v="2749"/>
    <d v="2015-04-04T13:10:37"/>
  </r>
  <r>
    <n v="2750"/>
    <s v="My Child, My Blessing"/>
    <s v="This is a journal where parents daily write something positive about their child.  Places for pictures, too."/>
    <n v="1999"/>
    <n v="0"/>
    <x v="1"/>
    <s v="US"/>
    <s v="USD"/>
    <n v="1341086400"/>
    <n v="1340055345"/>
    <b v="0"/>
    <n v="0"/>
    <b v="0"/>
    <s v="publishing/children's books"/>
    <n v="0"/>
    <s v=""/>
    <x v="3"/>
    <s v="children's books"/>
    <x v="2750"/>
    <d v="2012-06-30T15:00:00"/>
  </r>
  <r>
    <n v="2751"/>
    <s v="&quot;DADDY WHAT'S A DIVORCE?&quot; CHILDREN&quot;S BOOK"/>
    <s v="&quot;Daddy what's a divorce?&quot; A child gains insight and wisdom to the miracles of GOD and helps a family reunite; in &quot; GRACE SAVES THE DAY&quot;"/>
    <n v="3274"/>
    <n v="0"/>
    <x v="1"/>
    <s v="US"/>
    <s v="USD"/>
    <n v="1403039842"/>
    <n v="1397855842"/>
    <b v="0"/>
    <n v="0"/>
    <b v="0"/>
    <s v="publishing/children's books"/>
    <n v="0"/>
    <s v=""/>
    <x v="3"/>
    <s v="children's books"/>
    <x v="2751"/>
    <d v="2014-06-17T16:17:22"/>
  </r>
  <r>
    <n v="2752"/>
    <s v="An Ordinary Toad's Extraordinary Night!"/>
    <s v="Andrew wonders if his life would be more exciting if he'd been hatched a frog. Shiny and green just seems more exciting to him. Until.."/>
    <n v="4800"/>
    <n v="550"/>
    <x v="1"/>
    <s v="US"/>
    <s v="USD"/>
    <n v="1324232504"/>
    <n v="1320776504"/>
    <b v="0"/>
    <n v="14"/>
    <b v="0"/>
    <s v="publishing/children's books"/>
    <n v="0.11458333333333333"/>
    <n v="39.285714285714285"/>
    <x v="3"/>
    <s v="children's books"/>
    <x v="2752"/>
    <d v="2011-12-18T13:21:44"/>
  </r>
  <r>
    <n v="2753"/>
    <s v="Dust Bunnies &amp; the Carpet Rat publishing push"/>
    <s v="Written by my daughter and myself, illustrated by Jack Wiens. Everything is complete except for publishing."/>
    <n v="2000"/>
    <n v="380"/>
    <x v="1"/>
    <s v="US"/>
    <s v="USD"/>
    <n v="1346017023"/>
    <n v="1343425023"/>
    <b v="0"/>
    <n v="8"/>
    <b v="0"/>
    <s v="publishing/children's books"/>
    <n v="0.19"/>
    <n v="47.5"/>
    <x v="3"/>
    <s v="children's books"/>
    <x v="2753"/>
    <d v="2012-08-26T16:37:03"/>
  </r>
  <r>
    <n v="2754"/>
    <s v="From here...to there!"/>
    <s v="I have been a writer all my life. But until recently never a parent. I want to write a children book for my children, and yours!"/>
    <n v="10000"/>
    <n v="0"/>
    <x v="1"/>
    <s v="US"/>
    <s v="USD"/>
    <n v="1410448551"/>
    <n v="1407856551"/>
    <b v="0"/>
    <n v="0"/>
    <b v="0"/>
    <s v="publishing/children's books"/>
    <n v="0"/>
    <s v=""/>
    <x v="3"/>
    <s v="children's books"/>
    <x v="2754"/>
    <d v="2014-09-11T10:15:51"/>
  </r>
  <r>
    <n v="2755"/>
    <s v="Children's book app: &quot;The story of Setanta&quot;"/>
    <s v="Colourful and imaginative book app for children, will be relished especially by those with Irish roots."/>
    <n v="500"/>
    <n v="260"/>
    <x v="1"/>
    <s v="IE"/>
    <s v="EUR"/>
    <n v="1428519527"/>
    <n v="1425927527"/>
    <b v="0"/>
    <n v="15"/>
    <b v="0"/>
    <s v="publishing/children's books"/>
    <n v="0.52"/>
    <n v="17.333333333333332"/>
    <x v="3"/>
    <s v="children's books"/>
    <x v="2755"/>
    <d v="2015-04-08T13:58:47"/>
  </r>
  <r>
    <n v="2756"/>
    <s v="The Most Basic of Truths"/>
    <s v="We all pray to the same God no matter what name we might refer to Him as.  Our children deserve to know this basic truth."/>
    <n v="10000"/>
    <n v="1048"/>
    <x v="1"/>
    <s v="US"/>
    <s v="USD"/>
    <n v="1389476201"/>
    <n v="1386884201"/>
    <b v="0"/>
    <n v="33"/>
    <b v="0"/>
    <s v="publishing/children's books"/>
    <n v="0.1048"/>
    <n v="31.757575757575758"/>
    <x v="3"/>
    <s v="children's books"/>
    <x v="2756"/>
    <d v="2014-01-11T16:36:41"/>
  </r>
  <r>
    <n v="2757"/>
    <s v="C is for Crooked"/>
    <s v="A children's letter book that Lampoons Hillary Clinton"/>
    <n v="1500"/>
    <n v="10"/>
    <x v="1"/>
    <s v="US"/>
    <s v="USD"/>
    <n v="1470498332"/>
    <n v="1469202332"/>
    <b v="0"/>
    <n v="2"/>
    <b v="0"/>
    <s v="publishing/children's books"/>
    <n v="6.6666666666666671E-3"/>
    <n v="5"/>
    <x v="3"/>
    <s v="children's books"/>
    <x v="2757"/>
    <d v="2016-08-06T10:45:32"/>
  </r>
  <r>
    <n v="2758"/>
    <s v="Printing Soraya Yvette's Children's books"/>
    <s v="Water Bomb Fight, Swooped &amp; Moon You Are Unique by Soraya Yvette are Christ centred Aussie outdoor fun adventure books for tween/teens"/>
    <n v="2000"/>
    <n v="234"/>
    <x v="1"/>
    <s v="AU"/>
    <s v="AUD"/>
    <n v="1476095783"/>
    <n v="1474886183"/>
    <b v="0"/>
    <n v="6"/>
    <b v="0"/>
    <s v="publishing/children's books"/>
    <n v="0.11700000000000001"/>
    <n v="39"/>
    <x v="3"/>
    <s v="children's books"/>
    <x v="2758"/>
    <d v="2016-10-10T05:36:23"/>
  </r>
  <r>
    <n v="2759"/>
    <s v="Bunyip Magic - Epic kids Adventures of the Mythical Bunyip!"/>
    <s v="READY TO PRINT. A fun 38 page full color, hand illustrated children's book based on Australian animals and Indigenous Legends."/>
    <n v="1000"/>
    <n v="105"/>
    <x v="1"/>
    <s v="AU"/>
    <s v="AUD"/>
    <n v="1468658866"/>
    <n v="1464943666"/>
    <b v="0"/>
    <n v="2"/>
    <b v="0"/>
    <s v="publishing/children's books"/>
    <n v="0.105"/>
    <n v="52.5"/>
    <x v="3"/>
    <s v="children's books"/>
    <x v="2759"/>
    <d v="2016-07-16T03:47:46"/>
  </r>
  <r>
    <n v="2760"/>
    <s v="BOSLEY BEATS THE BURGLARS - A Lovable Children's Adventure"/>
    <s v="A fantastic Doggie Adventure filled with laughter, tears and heroics. Lets get a fresh New Edition of Bosley published for all to enjoy"/>
    <n v="5000"/>
    <n v="0"/>
    <x v="1"/>
    <s v="GB"/>
    <s v="GBP"/>
    <n v="1371726258"/>
    <n v="1369134258"/>
    <b v="0"/>
    <n v="0"/>
    <b v="0"/>
    <s v="publishing/children's books"/>
    <n v="0"/>
    <s v=""/>
    <x v="3"/>
    <s v="children's books"/>
    <x v="2760"/>
    <d v="2013-06-20T06:04:18"/>
  </r>
  <r>
    <n v="2761"/>
    <s v="Learn U.S. Geography: Dreaming my way across The U.S."/>
    <s v="Help me give away 500 copies of my picture book so more kids will know US geography!"/>
    <n v="5000"/>
    <n v="36"/>
    <x v="1"/>
    <s v="US"/>
    <s v="USD"/>
    <n v="1357176693"/>
    <n v="1354584693"/>
    <b v="0"/>
    <n v="4"/>
    <b v="0"/>
    <s v="publishing/children's books"/>
    <n v="7.1999999999999998E-3"/>
    <n v="9"/>
    <x v="3"/>
    <s v="children's books"/>
    <x v="2761"/>
    <d v="2013-01-02T20:31:33"/>
  </r>
  <r>
    <n v="2762"/>
    <s v="How to Create Your Own Magic World. Toy-making guide."/>
    <s v="How-to book of toys and games constructed from materials found in nature, recyclable and easily available."/>
    <n v="3250"/>
    <n v="25"/>
    <x v="1"/>
    <s v="US"/>
    <s v="USD"/>
    <n v="1332114795"/>
    <n v="1326934395"/>
    <b v="0"/>
    <n v="1"/>
    <b v="0"/>
    <s v="publishing/children's books"/>
    <n v="7.6923076923076927E-3"/>
    <n v="25"/>
    <x v="3"/>
    <s v="children's books"/>
    <x v="2762"/>
    <d v="2012-03-18T18:53:15"/>
  </r>
  <r>
    <n v="2763"/>
    <s v="My Christmas Star"/>
    <s v="How Santa finds childrens homes without getting lost by following certain stars."/>
    <n v="39400"/>
    <n v="90"/>
    <x v="1"/>
    <s v="US"/>
    <s v="USD"/>
    <n v="1369403684"/>
    <n v="1365515684"/>
    <b v="0"/>
    <n v="3"/>
    <b v="0"/>
    <s v="publishing/children's books"/>
    <n v="2.2842639593908631E-3"/>
    <n v="30"/>
    <x v="3"/>
    <s v="children's books"/>
    <x v="2763"/>
    <d v="2013-05-24T08:54:44"/>
  </r>
  <r>
    <n v="2764"/>
    <s v="A Growing Adventure"/>
    <s v="My Budding Bears are four teddy bears living in an enchanted garden sharing friendship, tea parties and delightful adventures."/>
    <n v="4000"/>
    <n v="45"/>
    <x v="1"/>
    <s v="US"/>
    <s v="USD"/>
    <n v="1338404400"/>
    <n v="1335855631"/>
    <b v="0"/>
    <n v="4"/>
    <b v="0"/>
    <s v="publishing/children's books"/>
    <n v="1.125E-2"/>
    <n v="11.25"/>
    <x v="3"/>
    <s v="children's books"/>
    <x v="2764"/>
    <d v="2012-05-30T14:00:00"/>
  </r>
  <r>
    <n v="2765"/>
    <s v="A Story Book For Kids: Technology and Everyday Life"/>
    <s v="I am writing an illustrated book for children ages 3 to 7 that meshes technology in everyday life stories."/>
    <n v="4000"/>
    <n v="0"/>
    <x v="1"/>
    <s v="US"/>
    <s v="USD"/>
    <n v="1351432428"/>
    <n v="1350050028"/>
    <b v="0"/>
    <n v="0"/>
    <b v="0"/>
    <s v="publishing/children's books"/>
    <n v="0"/>
    <s v=""/>
    <x v="3"/>
    <s v="children's books"/>
    <x v="2765"/>
    <d v="2012-10-28T08:53:48"/>
  </r>
  <r>
    <n v="2766"/>
    <s v="Jambie"/>
    <s v="Jambie is a children's book geared towards kids ages 4-9 years of age. This book teaches young children about making wise decisions."/>
    <n v="5000"/>
    <n v="100"/>
    <x v="1"/>
    <s v="US"/>
    <s v="USD"/>
    <n v="1313078518"/>
    <n v="1310486518"/>
    <b v="0"/>
    <n v="4"/>
    <b v="0"/>
    <s v="publishing/children's books"/>
    <n v="0.02"/>
    <n v="25"/>
    <x v="3"/>
    <s v="children's books"/>
    <x v="2766"/>
    <d v="2011-08-11T11:01:58"/>
  </r>
  <r>
    <n v="2767"/>
    <s v="the Giant Turnip"/>
    <s v="An animated bedtime story with Dedka, Babka and the rest of the family working together on a BIG problem"/>
    <n v="4000"/>
    <n v="34"/>
    <x v="1"/>
    <s v="CA"/>
    <s v="CAD"/>
    <n v="1439766050"/>
    <n v="1434582050"/>
    <b v="0"/>
    <n v="3"/>
    <b v="0"/>
    <s v="publishing/children's books"/>
    <n v="8.5000000000000006E-3"/>
    <n v="11.333333333333334"/>
    <x v="3"/>
    <s v="children's books"/>
    <x v="2767"/>
    <d v="2015-08-16T18:00:50"/>
  </r>
  <r>
    <n v="2768"/>
    <s v="It's Okay To Wait"/>
    <s v="â€œItâ€™s Okay to Waitâ€ is the story of a father who sits down with his adolescent daughter to have â€œthe talkâ€ about sex."/>
    <n v="7000"/>
    <n v="1002"/>
    <x v="1"/>
    <s v="US"/>
    <s v="USD"/>
    <n v="1333028723"/>
    <n v="1330440323"/>
    <b v="0"/>
    <n v="34"/>
    <b v="0"/>
    <s v="publishing/children's books"/>
    <n v="0.14314285714285716"/>
    <n v="29.470588235294116"/>
    <x v="3"/>
    <s v="children's books"/>
    <x v="2768"/>
    <d v="2012-03-29T08:45:23"/>
  </r>
  <r>
    <n v="2769"/>
    <s v="Raph the Ninja Giraffe"/>
    <s v="Raph the Ninja Giraffe is a project that is my 5 year old sons idea, &amp; I am working with him to bring his idea to life."/>
    <n v="800"/>
    <n v="2"/>
    <x v="1"/>
    <s v="GB"/>
    <s v="GBP"/>
    <n v="1401997790"/>
    <n v="1397677790"/>
    <b v="0"/>
    <n v="2"/>
    <b v="0"/>
    <s v="publishing/children's books"/>
    <n v="2.5000000000000001E-3"/>
    <n v="1"/>
    <x v="3"/>
    <s v="children's books"/>
    <x v="2769"/>
    <d v="2014-06-05T14:49:50"/>
  </r>
  <r>
    <n v="2770"/>
    <s v="The Story Of Circle And Square"/>
    <s v="A story about two friends who part ways because they are different, then reunite after learning they both are made of atoms."/>
    <n v="20000"/>
    <n v="2082.25"/>
    <x v="1"/>
    <s v="US"/>
    <s v="USD"/>
    <n v="1395158130"/>
    <n v="1392569730"/>
    <b v="0"/>
    <n v="33"/>
    <b v="0"/>
    <s v="publishing/children's books"/>
    <n v="0.1041125"/>
    <n v="63.098484848484851"/>
    <x v="3"/>
    <s v="children's books"/>
    <x v="2770"/>
    <d v="2014-03-18T10:55:30"/>
  </r>
  <r>
    <n v="2771"/>
    <s v="Hello Vermont (4 Seasons Children's Books)"/>
    <s v="Hello Vermont are books that demonstrate the 4 seasons. Subtitles: Soggy Spring, Sizzling Summer, Fabulous Fall &amp; Winter Wonderland."/>
    <n v="19980"/>
    <n v="0"/>
    <x v="1"/>
    <s v="US"/>
    <s v="USD"/>
    <n v="1359738000"/>
    <n v="1355489140"/>
    <b v="0"/>
    <n v="0"/>
    <b v="0"/>
    <s v="publishing/children's books"/>
    <n v="0"/>
    <s v=""/>
    <x v="3"/>
    <s v="children's books"/>
    <x v="2771"/>
    <d v="2013-02-01T12:00:00"/>
  </r>
  <r>
    <n v="2772"/>
    <s v="Why Won't This Kid Go To Sleep?!? Goodnight, Kaiden!"/>
    <s v="See the little boy in the photo? Doesn't he look angelic? Wouldn't you like to read his story? Take a look at this......."/>
    <n v="8000"/>
    <n v="0"/>
    <x v="1"/>
    <s v="US"/>
    <s v="USD"/>
    <n v="1381006294"/>
    <n v="1379710294"/>
    <b v="0"/>
    <n v="0"/>
    <b v="0"/>
    <s v="publishing/children's books"/>
    <n v="0"/>
    <s v=""/>
    <x v="3"/>
    <s v="children's books"/>
    <x v="2772"/>
    <d v="2013-10-05T15:51:34"/>
  </r>
  <r>
    <n v="2773"/>
    <s v="The Boat That Couldn't Float"/>
    <s v="Parents know the pain of rereading bad bedtime stories. I want to write stories that all ages will enjoy"/>
    <n v="530"/>
    <n v="1"/>
    <x v="1"/>
    <s v="CA"/>
    <s v="CAD"/>
    <n v="1461530721"/>
    <n v="1460666721"/>
    <b v="0"/>
    <n v="1"/>
    <b v="0"/>
    <s v="publishing/children's books"/>
    <n v="1.8867924528301887E-3"/>
    <n v="1"/>
    <x v="3"/>
    <s v="children's books"/>
    <x v="2773"/>
    <d v="2016-04-24T15:45:21"/>
  </r>
  <r>
    <n v="2774"/>
    <s v="Welcome to Jangala Tribal Warriors: Book One"/>
    <s v="Building the inner wealth of children builds stronger families, schools and communities. Peaceful and positive relationships flourish."/>
    <n v="4000"/>
    <n v="570"/>
    <x v="1"/>
    <s v="US"/>
    <s v="USD"/>
    <n v="1362711728"/>
    <n v="1360119728"/>
    <b v="0"/>
    <n v="13"/>
    <b v="0"/>
    <s v="publishing/children's books"/>
    <n v="0.14249999999999999"/>
    <n v="43.846153846153847"/>
    <x v="3"/>
    <s v="children's books"/>
    <x v="2774"/>
    <d v="2013-03-07T22:02:08"/>
  </r>
  <r>
    <n v="2775"/>
    <s v="Kids Radio Klassics and Kids Radio Theatre"/>
    <s v="Kids Radio Theatre is a radio show played on National Pubic Radio to teach children all about theatre every Sunday 20 states."/>
    <n v="5000"/>
    <n v="150"/>
    <x v="1"/>
    <s v="US"/>
    <s v="USD"/>
    <n v="1323994754"/>
    <n v="1321402754"/>
    <b v="0"/>
    <n v="2"/>
    <b v="0"/>
    <s v="publishing/children's books"/>
    <n v="0.03"/>
    <n v="75"/>
    <x v="3"/>
    <s v="children's books"/>
    <x v="2775"/>
    <d v="2011-12-15T19:19:14"/>
  </r>
  <r>
    <n v="2776"/>
    <s v="Superheroes That Make Differences"/>
    <s v="A young girlâ€™s journey into a world of superheroesâ€”exploring love, compassion and acceptance with mystical creatures from far away."/>
    <n v="21000"/>
    <n v="1655"/>
    <x v="1"/>
    <s v="US"/>
    <s v="USD"/>
    <n v="1434092876"/>
    <n v="1431414476"/>
    <b v="0"/>
    <n v="36"/>
    <b v="0"/>
    <s v="publishing/children's books"/>
    <n v="7.8809523809523815E-2"/>
    <n v="45.972222222222221"/>
    <x v="3"/>
    <s v="children's books"/>
    <x v="2776"/>
    <d v="2015-06-12T02:07:56"/>
  </r>
  <r>
    <n v="2777"/>
    <s v="Mystical Woods    Micheal learns a lesson.     (Thank-you)"/>
    <s v="Thisis a children's story.It teaches family values and about other animals in the forest.It teaches the value of friendship also.Thanks"/>
    <n v="3000"/>
    <n v="10"/>
    <x v="1"/>
    <s v="US"/>
    <s v="USD"/>
    <n v="1437149004"/>
    <n v="1434557004"/>
    <b v="0"/>
    <n v="1"/>
    <b v="0"/>
    <s v="publishing/children's books"/>
    <n v="3.3333333333333335E-3"/>
    <n v="10"/>
    <x v="3"/>
    <s v="children's books"/>
    <x v="2777"/>
    <d v="2015-07-17T11:03:24"/>
  </r>
  <r>
    <n v="2778"/>
    <s v="Mariah - A Children's Book with Included Doll Patterns"/>
    <s v="Mariah is an illustrated story of a girl and a tiny Mermaid._x000a_Make  your own Mermaid Doll with the included knitting or sewing pattern!"/>
    <n v="5500"/>
    <n v="1405"/>
    <x v="1"/>
    <s v="US"/>
    <s v="USD"/>
    <n v="1409009306"/>
    <n v="1406417306"/>
    <b v="0"/>
    <n v="15"/>
    <b v="0"/>
    <s v="publishing/children's books"/>
    <n v="0.25545454545454543"/>
    <n v="93.666666666666671"/>
    <x v="3"/>
    <s v="children's books"/>
    <x v="2778"/>
    <d v="2014-08-25T18:28:26"/>
  </r>
  <r>
    <n v="2779"/>
    <s v="Our Moon... A book on life for both parents and children."/>
    <s v="Our Moon is a simple book based on a nightly tradition my mother and youngest son started while I was working away."/>
    <n v="2500"/>
    <n v="53"/>
    <x v="1"/>
    <s v="US"/>
    <s v="USD"/>
    <n v="1448204621"/>
    <n v="1445609021"/>
    <b v="0"/>
    <n v="1"/>
    <b v="0"/>
    <s v="publishing/children's books"/>
    <n v="2.12E-2"/>
    <n v="53"/>
    <x v="3"/>
    <s v="children's books"/>
    <x v="2779"/>
    <d v="2015-11-22T10:03:41"/>
  </r>
  <r>
    <n v="2780"/>
    <s v="Travel with baby"/>
    <s v="Turn the World with my kids, and then write a book with the advice for traveling with baby"/>
    <n v="100000"/>
    <n v="0"/>
    <x v="1"/>
    <s v="IT"/>
    <s v="EUR"/>
    <n v="1489142688"/>
    <n v="1486550688"/>
    <b v="0"/>
    <n v="0"/>
    <b v="0"/>
    <s v="publishing/children's books"/>
    <n v="0"/>
    <s v=""/>
    <x v="3"/>
    <s v="children's books"/>
    <x v="2780"/>
    <d v="2017-03-10T05: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2: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6T23: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7: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3: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16:00:00"/>
  </r>
  <r>
    <n v="2786"/>
    <s v="Fierce"/>
    <s v="A heart-melting farce about sex, art and the lovelorn lay-abouts of London-town."/>
    <n v="2500"/>
    <n v="2946"/>
    <x v="0"/>
    <s v="GB"/>
    <s v="GBP"/>
    <n v="1404913180"/>
    <n v="1403703580"/>
    <b v="0"/>
    <n v="74"/>
    <b v="1"/>
    <s v="theater/plays"/>
    <n v="1.1783999999999999"/>
    <n v="39.810810810810814"/>
    <x v="1"/>
    <s v="plays"/>
    <x v="2786"/>
    <d v="2014-07-09T08: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7T23: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1:50:43"/>
  </r>
  <r>
    <n v="2789"/>
    <s v="The Adventurers Club"/>
    <s v="BNT's Biggest Adventure So Far: Our 2015 full length production!"/>
    <n v="3000"/>
    <n v="3035"/>
    <x v="0"/>
    <s v="US"/>
    <s v="USD"/>
    <n v="1426132800"/>
    <n v="1424477934"/>
    <b v="0"/>
    <n v="24"/>
    <b v="1"/>
    <s v="theater/plays"/>
    <n v="1.0116666666666667"/>
    <n v="126.45833333333333"/>
    <x v="1"/>
    <s v="plays"/>
    <x v="2789"/>
    <d v="2015-03-11T23: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17: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3: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0: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5: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4: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8: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7: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17: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1: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1: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8: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06: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0: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5T19: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5: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7: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6:00:00"/>
  </r>
  <r>
    <n v="2807"/>
    <s v="The Commission Theatre Co."/>
    <s v="Bringing Shakespeare back to the Playwrights"/>
    <n v="5000"/>
    <n v="6300"/>
    <x v="0"/>
    <s v="US"/>
    <s v="USD"/>
    <n v="1435611438"/>
    <n v="1433019438"/>
    <b v="0"/>
    <n v="93"/>
    <b v="1"/>
    <s v="theater/plays"/>
    <n v="1.26"/>
    <n v="67.741935483870961"/>
    <x v="1"/>
    <s v="plays"/>
    <x v="2807"/>
    <d v="2015-06-29T15: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15: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9: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5-31T22: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06: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3: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2: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4: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3: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1: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0: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9: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07: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9: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17: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0: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7: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20: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4: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2: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1: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18: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05: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1T22: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4: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7:00:00"/>
  </r>
  <r>
    <n v="2833"/>
    <s v="Star Man Rocket Man"/>
    <s v="A new play about exploring outer space"/>
    <n v="2700"/>
    <n v="2923"/>
    <x v="0"/>
    <s v="US"/>
    <s v="USD"/>
    <n v="1444528800"/>
    <n v="1442804633"/>
    <b v="0"/>
    <n v="35"/>
    <b v="1"/>
    <s v="theater/plays"/>
    <n v="1.0825925925925926"/>
    <n v="83.51428571428572"/>
    <x v="1"/>
    <s v="plays"/>
    <x v="2833"/>
    <d v="2015-10-10T21: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18: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9: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17: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7: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3: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2:00:00"/>
  </r>
  <r>
    <n v="2841"/>
    <s v="The Dead Loss"/>
    <s v="1920's London; two brothers try to make a name for themselves in the underground crime world but encounter a ruthless Irish mob boss."/>
    <n v="1000"/>
    <n v="10"/>
    <x v="1"/>
    <s v="GB"/>
    <s v="GBP"/>
    <n v="1450032297"/>
    <n v="1444844697"/>
    <b v="0"/>
    <n v="1"/>
    <b v="0"/>
    <s v="theater/plays"/>
    <n v="0.01"/>
    <n v="10"/>
    <x v="1"/>
    <s v="plays"/>
    <x v="2841"/>
    <d v="2015-12-13T13:44:57"/>
  </r>
  <r>
    <n v="2842"/>
    <s v="HIDDEN: The FCO Plays"/>
    <s v="A play performed at the FCO Global Summit on the Preventing Sexual Violence Initiative, hosted by William Hague and Angelina Jolie"/>
    <n v="1500"/>
    <n v="0"/>
    <x v="1"/>
    <s v="GB"/>
    <s v="GBP"/>
    <n v="1403348400"/>
    <n v="1401058295"/>
    <b v="0"/>
    <n v="0"/>
    <b v="0"/>
    <s v="theater/plays"/>
    <n v="0"/>
    <s v=""/>
    <x v="1"/>
    <s v="plays"/>
    <x v="2842"/>
    <d v="2014-06-21T06:00:00"/>
  </r>
  <r>
    <n v="2843"/>
    <s v="Summer Adaptation of Fallen Angels"/>
    <s v="We're high school students directing a film adaptation of the play, Fallen Angels, written by NoÃ«l Coward and set in the 1920's."/>
    <n v="1200"/>
    <n v="0"/>
    <x v="1"/>
    <s v="US"/>
    <s v="USD"/>
    <n v="1465790400"/>
    <n v="1462210950"/>
    <b v="0"/>
    <n v="0"/>
    <b v="0"/>
    <s v="theater/plays"/>
    <n v="0"/>
    <s v=""/>
    <x v="1"/>
    <s v="plays"/>
    <x v="2843"/>
    <d v="2016-06-12T23:00:00"/>
  </r>
  <r>
    <n v="2844"/>
    <s v="KabarettstÃ¼ck &quot;Dicht in da Nochtschicht&quot;"/>
    <s v="Zwei ausgebildete Schauspieler, ein Musiker - gemeinsam bringt man ein waschechtes KabarettstÃ¼ck auf die BÃ¼hne."/>
    <n v="550"/>
    <n v="30"/>
    <x v="1"/>
    <s v="AT"/>
    <s v="EUR"/>
    <n v="1483535180"/>
    <n v="1480943180"/>
    <b v="0"/>
    <n v="1"/>
    <b v="0"/>
    <s v="theater/plays"/>
    <n v="5.4545454545454543E-2"/>
    <n v="30"/>
    <x v="1"/>
    <s v="plays"/>
    <x v="2844"/>
    <d v="2017-01-04T08:06:20"/>
  </r>
  <r>
    <n v="2845"/>
    <s v="Haberdasher Theatre Inc. : Richard Greenbergâ€™s, The Maderati"/>
    <s v="The Maderati: A bitingly witty absurdest comedy, which pokes wickedly perceptive fun at NY artist lifestyle."/>
    <n v="7500"/>
    <n v="2366"/>
    <x v="1"/>
    <s v="US"/>
    <s v="USD"/>
    <n v="1433723033"/>
    <n v="1428539033"/>
    <b v="0"/>
    <n v="39"/>
    <b v="0"/>
    <s v="theater/plays"/>
    <n v="0.31546666666666667"/>
    <n v="60.666666666666664"/>
    <x v="1"/>
    <s v="plays"/>
    <x v="2845"/>
    <d v="2015-06-07T19:23:53"/>
  </r>
  <r>
    <n v="2846"/>
    <s v="SIN, The Stage Play-Spreading Awareness One City At A Time"/>
    <s v="SIN, has an important message, outstanding music, uplifting performances and amazing entertainment. SIN, is a &quot;must see&quot; for everyone!"/>
    <n v="8000"/>
    <n v="0"/>
    <x v="1"/>
    <s v="US"/>
    <s v="USD"/>
    <n v="1432917394"/>
    <n v="1429029394"/>
    <b v="0"/>
    <n v="0"/>
    <b v="0"/>
    <s v="theater/plays"/>
    <n v="0"/>
    <s v=""/>
    <x v="1"/>
    <s v="plays"/>
    <x v="2846"/>
    <d v="2015-05-29T11:36:34"/>
  </r>
  <r>
    <n v="2847"/>
    <s v="COLOR ME"/>
    <s v="Dark secrets come to light when Mariah meets Stella. They find a way to face the south's largest elephant in the room: RACISM."/>
    <n v="2000"/>
    <n v="0"/>
    <x v="1"/>
    <s v="US"/>
    <s v="USD"/>
    <n v="1464031265"/>
    <n v="1458847265"/>
    <b v="0"/>
    <n v="0"/>
    <b v="0"/>
    <s v="theater/plays"/>
    <n v="0"/>
    <s v=""/>
    <x v="1"/>
    <s v="plays"/>
    <x v="2847"/>
    <d v="2016-05-23T14:21:05"/>
  </r>
  <r>
    <n v="2848"/>
    <s v="Hurricane Katrina 10th Anniversary: Brothers from the Bottom"/>
    <s v="Wendell Pierce stars in Brothers from the Bottom by Jackie Alexander to mark Hurricane Katrinaâ€™s 10th Anniversary. June 2015 in NoLA."/>
    <n v="35000"/>
    <n v="70"/>
    <x v="1"/>
    <s v="US"/>
    <s v="USD"/>
    <n v="1432913659"/>
    <n v="1430321659"/>
    <b v="0"/>
    <n v="3"/>
    <b v="0"/>
    <s v="theater/plays"/>
    <n v="2E-3"/>
    <n v="23.333333333333332"/>
    <x v="1"/>
    <s v="plays"/>
    <x v="2848"/>
    <d v="2015-05-29T10:34:19"/>
  </r>
  <r>
    <n v="2849"/>
    <s v="100, Acre Wood"/>
    <s v="NonSens!cal tackles the struggles of four people with mental health issues/disorders inspired by A.A Milne's Winnie the Pooh"/>
    <n v="500"/>
    <n v="5"/>
    <x v="1"/>
    <s v="GB"/>
    <s v="GBP"/>
    <n v="1461406600"/>
    <n v="1458814600"/>
    <b v="0"/>
    <n v="1"/>
    <b v="0"/>
    <s v="theater/plays"/>
    <n v="0.01"/>
    <n v="5"/>
    <x v="1"/>
    <s v="plays"/>
    <x v="2849"/>
    <d v="2016-04-23T05:16:40"/>
  </r>
  <r>
    <n v="2850"/>
    <s v="Romeo and Juliet...Choose Your Own Ending"/>
    <s v="Romeo and Juliet: Wouldn't it be great if they didn't all die at the end? Now YOU get to control the fate of these timeless characters!"/>
    <n v="8000"/>
    <n v="311"/>
    <x v="1"/>
    <s v="US"/>
    <s v="USD"/>
    <n v="1409962211"/>
    <n v="1407370211"/>
    <b v="0"/>
    <n v="13"/>
    <b v="0"/>
    <s v="theater/plays"/>
    <n v="3.8875E-2"/>
    <n v="23.923076923076923"/>
    <x v="1"/>
    <s v="plays"/>
    <x v="2850"/>
    <d v="2014-09-05T19:10:11"/>
  </r>
  <r>
    <n v="2851"/>
    <s v="The Divideâ€ A Great New Controversial Play."/>
    <s v="Set in Southern America â€œThe Divideâ€ is a stage play that touches on the issues that are forefront in America and the world."/>
    <n v="4500"/>
    <n v="0"/>
    <x v="1"/>
    <s v="IE"/>
    <s v="EUR"/>
    <n v="1454109420"/>
    <n v="1453334629"/>
    <b v="0"/>
    <n v="0"/>
    <b v="0"/>
    <s v="theater/plays"/>
    <n v="0"/>
    <s v=""/>
    <x v="1"/>
    <s v="plays"/>
    <x v="2851"/>
    <d v="2016-01-29T18:17:00"/>
  </r>
  <r>
    <n v="2852"/>
    <s v="Freedom Train"/>
    <s v="Just one time back to the past on the Freedom Train will open your eyes and your lives will never ever be the same!"/>
    <n v="5000"/>
    <n v="95"/>
    <x v="1"/>
    <s v="US"/>
    <s v="USD"/>
    <n v="1403312703"/>
    <n v="1400720703"/>
    <b v="0"/>
    <n v="6"/>
    <b v="0"/>
    <s v="theater/plays"/>
    <n v="1.9E-2"/>
    <n v="15.833333333333334"/>
    <x v="1"/>
    <s v="plays"/>
    <x v="2852"/>
    <d v="2014-06-20T20:05:03"/>
  </r>
  <r>
    <n v="2853"/>
    <s v="Eighteen Months- A Love Story Interrupted"/>
    <s v="Much has been written by women on breast cancer. Yet, there is little that has been written for the theatre on this by men. I have!"/>
    <n v="9500"/>
    <n v="0"/>
    <x v="1"/>
    <s v="CA"/>
    <s v="CAD"/>
    <n v="1410669297"/>
    <n v="1405485297"/>
    <b v="0"/>
    <n v="0"/>
    <b v="0"/>
    <s v="theater/plays"/>
    <n v="0"/>
    <s v=""/>
    <x v="1"/>
    <s v="plays"/>
    <x v="2853"/>
    <d v="2014-09-13T23:34:57"/>
  </r>
  <r>
    <n v="2854"/>
    <s v="Ultimate Political Selfie!"/>
    <s v="Almost Random Theatre's play about a candidate - with no policies - who is seeking election in May 2015"/>
    <n v="1000"/>
    <n v="417"/>
    <x v="1"/>
    <s v="GB"/>
    <s v="GBP"/>
    <n v="1431018719"/>
    <n v="1429290719"/>
    <b v="0"/>
    <n v="14"/>
    <b v="0"/>
    <s v="theater/plays"/>
    <n v="0.41699999999999998"/>
    <n v="29.785714285714285"/>
    <x v="1"/>
    <s v="plays"/>
    <x v="2854"/>
    <d v="2015-05-07T12:11:59"/>
  </r>
  <r>
    <n v="2855"/>
    <s v="STAGE READING for TETCNY"/>
    <s v="Raising funds to have a private stage reading for an upcoming play from THE ENSEMBLE THEATRE COMPANY OF NEW YORK (www.tetcny.org)"/>
    <n v="600"/>
    <n v="300"/>
    <x v="1"/>
    <s v="US"/>
    <s v="USD"/>
    <n v="1454110440"/>
    <n v="1451607071"/>
    <b v="0"/>
    <n v="5"/>
    <b v="0"/>
    <s v="theater/plays"/>
    <n v="0.5"/>
    <n v="60"/>
    <x v="1"/>
    <s v="plays"/>
    <x v="2855"/>
    <d v="2016-01-29T18:34:00"/>
  </r>
  <r>
    <n v="2856"/>
    <s v="The JOkeress Going Live"/>
    <s v="This will be the fifth play of The Jokeress, based on the ebook/paperback novelette series. It is scifi, suspense, terror, and noir."/>
    <n v="3000"/>
    <n v="146"/>
    <x v="1"/>
    <s v="US"/>
    <s v="USD"/>
    <n v="1439069640"/>
    <n v="1433897647"/>
    <b v="0"/>
    <n v="6"/>
    <b v="0"/>
    <s v="theater/plays"/>
    <n v="4.8666666666666664E-2"/>
    <n v="24.333333333333332"/>
    <x v="1"/>
    <s v="plays"/>
    <x v="2856"/>
    <d v="2015-08-08T16:34:00"/>
  </r>
  <r>
    <n v="2857"/>
    <s v="Los Tradicionales"/>
    <s v="Somos una compaÃ±Ã­a de teatro independiente. Y en el 2017 queremos arrancar con el montaje de 3 obras._x000a_3 elencos, 3 espacios."/>
    <n v="38000"/>
    <n v="7500"/>
    <x v="1"/>
    <s v="MX"/>
    <s v="MXN"/>
    <n v="1487613600"/>
    <n v="1482444295"/>
    <b v="0"/>
    <n v="15"/>
    <b v="0"/>
    <s v="theater/plays"/>
    <n v="0.19736842105263158"/>
    <n v="500"/>
    <x v="1"/>
    <s v="plays"/>
    <x v="2857"/>
    <d v="2017-02-20T13:00:00"/>
  </r>
  <r>
    <n v="2858"/>
    <s v="Gay Party Superposh 'Winter Wonderland'"/>
    <s v="Een Gay Party in het centrum van Amersfoort. _x000a_Een geweldige avond uit, met een show, optredens en DJ's."/>
    <n v="1000"/>
    <n v="0"/>
    <x v="1"/>
    <s v="NL"/>
    <s v="EUR"/>
    <n v="1417778880"/>
    <n v="1415711095"/>
    <b v="0"/>
    <n v="0"/>
    <b v="0"/>
    <s v="theater/plays"/>
    <n v="0"/>
    <s v=""/>
    <x v="1"/>
    <s v="plays"/>
    <x v="2858"/>
    <d v="2014-12-05T06:28:00"/>
  </r>
  <r>
    <n v="2859"/>
    <s v="Grover Theatre Company (GTC)"/>
    <s v="A theatre company that will create works to inspire young people and get everyone involved."/>
    <n v="2000"/>
    <n v="35"/>
    <x v="1"/>
    <s v="AU"/>
    <s v="AUD"/>
    <n v="1444984904"/>
    <n v="1439800904"/>
    <b v="0"/>
    <n v="1"/>
    <b v="0"/>
    <s v="theater/plays"/>
    <n v="1.7500000000000002E-2"/>
    <n v="35"/>
    <x v="1"/>
    <s v="plays"/>
    <x v="2859"/>
    <d v="2015-10-16T03:41:44"/>
  </r>
  <r>
    <n v="2860"/>
    <s v="Macbeth For President 2016"/>
    <s v="The Bard's classic tale set in the 2016 Presidential Campaign. Power, corruption, greed, and conspiracy. How far are you willing to go?"/>
    <n v="4000"/>
    <n v="266"/>
    <x v="1"/>
    <s v="US"/>
    <s v="USD"/>
    <n v="1466363576"/>
    <n v="1461179576"/>
    <b v="0"/>
    <n v="9"/>
    <b v="0"/>
    <s v="theater/plays"/>
    <n v="6.6500000000000004E-2"/>
    <n v="29.555555555555557"/>
    <x v="1"/>
    <s v="plays"/>
    <x v="2860"/>
    <d v="2016-06-19T14:12:56"/>
  </r>
  <r>
    <n v="2861"/>
    <s v="Julius Caesar"/>
    <s v="The University of Queensland Drama Production Course is putting on an adaptation of William Shakespeares Julius Caesar"/>
    <n v="250"/>
    <n v="80"/>
    <x v="1"/>
    <s v="AU"/>
    <s v="AUD"/>
    <n v="1443103848"/>
    <n v="1441894248"/>
    <b v="0"/>
    <n v="3"/>
    <b v="0"/>
    <s v="theater/plays"/>
    <n v="0.32"/>
    <n v="26.666666666666668"/>
    <x v="1"/>
    <s v="plays"/>
    <x v="2861"/>
    <d v="2015-09-24T09:10:48"/>
  </r>
  <r>
    <n v="2862"/>
    <s v="Get Your Life Back"/>
    <s v="&quot;Get Your Life Back&quot; is a dynamic stage play that deals with true issues of life that reign in the lives of many people everyday."/>
    <n v="12700"/>
    <n v="55"/>
    <x v="1"/>
    <s v="US"/>
    <s v="USD"/>
    <n v="1403636229"/>
    <n v="1401044229"/>
    <b v="0"/>
    <n v="3"/>
    <b v="0"/>
    <s v="theater/plays"/>
    <n v="4.3307086614173228E-3"/>
    <n v="18.333333333333332"/>
    <x v="1"/>
    <s v="plays"/>
    <x v="2862"/>
    <d v="2014-06-24T13:57:09"/>
  </r>
  <r>
    <n v="2863"/>
    <s v="Equality Theatre"/>
    <s v="I would like to start a Acting Company that supports and includes LGBTQ youth and young adults in very conservative North Texas"/>
    <n v="50000"/>
    <n v="20"/>
    <x v="1"/>
    <s v="US"/>
    <s v="USD"/>
    <n v="1410279123"/>
    <n v="1405095123"/>
    <b v="0"/>
    <n v="1"/>
    <b v="0"/>
    <s v="theater/plays"/>
    <n v="4.0000000000000002E-4"/>
    <n v="20"/>
    <x v="1"/>
    <s v="plays"/>
    <x v="2863"/>
    <d v="2014-09-09T11:12:03"/>
  </r>
  <r>
    <n v="2864"/>
    <s v="'Haunting Julia' by Alan Ayckbourn"/>
    <s v="Accessible, original theatre for all!"/>
    <n v="2500"/>
    <n v="40"/>
    <x v="1"/>
    <s v="GB"/>
    <s v="GBP"/>
    <n v="1437139080"/>
    <n v="1434552207"/>
    <b v="0"/>
    <n v="3"/>
    <b v="0"/>
    <s v="theater/plays"/>
    <n v="1.6E-2"/>
    <n v="13.333333333333334"/>
    <x v="1"/>
    <s v="plays"/>
    <x v="2864"/>
    <d v="2015-07-17T08:18:00"/>
  </r>
  <r>
    <n v="2865"/>
    <s v="FRINGE 2015 by YER Productions"/>
    <s v="Prepare to be Swept Away. Three short plays from three master playwrights; LANDFALL, SNIPER and DANGERS of TOBACCO!"/>
    <n v="2888"/>
    <n v="0"/>
    <x v="1"/>
    <s v="US"/>
    <s v="USD"/>
    <n v="1420512259"/>
    <n v="1415328259"/>
    <b v="0"/>
    <n v="0"/>
    <b v="0"/>
    <s v="theater/plays"/>
    <n v="0"/>
    <s v=""/>
    <x v="1"/>
    <s v="plays"/>
    <x v="2865"/>
    <d v="2015-01-05T21:44:19"/>
  </r>
  <r>
    <n v="2866"/>
    <s v="Church Folk Can Be Dangerous People"/>
    <s v="The reality is dark, sinister. The milieu is not as friendly as it claims. What is this place? Where is it? Is it your local church?"/>
    <n v="5000"/>
    <n v="45"/>
    <x v="1"/>
    <s v="US"/>
    <s v="USD"/>
    <n v="1476482400"/>
    <n v="1473893721"/>
    <b v="0"/>
    <n v="2"/>
    <b v="0"/>
    <s v="theater/plays"/>
    <n v="8.9999999999999993E-3"/>
    <n v="22.5"/>
    <x v="1"/>
    <s v="plays"/>
    <x v="2866"/>
    <d v="2016-10-14T17:00:00"/>
  </r>
  <r>
    <n v="2867"/>
    <s v="A Midsummer Night's Dream"/>
    <s v="This production is being put together by Wilson's newest professional theater company, the Wyldepine Players in conjunction w/ Taiplab"/>
    <n v="2500"/>
    <n v="504"/>
    <x v="1"/>
    <s v="US"/>
    <s v="USD"/>
    <n v="1467604800"/>
    <n v="1465533672"/>
    <b v="0"/>
    <n v="10"/>
    <b v="0"/>
    <s v="theater/plays"/>
    <n v="0.2016"/>
    <n v="50.4"/>
    <x v="1"/>
    <s v="plays"/>
    <x v="2867"/>
    <d v="2016-07-03T23:00:00"/>
  </r>
  <r>
    <n v="2868"/>
    <s v="Becoming UNZIPPED"/>
    <s v="7 billion people &amp; most of us feel alone.  It's time we become emotionally unzipped.  &quot;Unzipped&quot; a new play about men &amp; relationships."/>
    <n v="15000"/>
    <n v="6301.76"/>
    <x v="1"/>
    <s v="US"/>
    <s v="USD"/>
    <n v="1475697054"/>
    <n v="1473105054"/>
    <b v="0"/>
    <n v="60"/>
    <b v="0"/>
    <s v="theater/plays"/>
    <n v="0.42011733333333334"/>
    <n v="105.02933333333334"/>
    <x v="1"/>
    <s v="plays"/>
    <x v="2868"/>
    <d v="2016-10-05T14:50:54"/>
  </r>
  <r>
    <n v="2869"/>
    <s v="Theatre West97 - not-for-profit run Youth Theatre Program"/>
    <s v="We provide performing arts training and experience to young people of low income families in NYC, building confidence and self esteem"/>
    <n v="20000"/>
    <n v="177"/>
    <x v="1"/>
    <s v="US"/>
    <s v="USD"/>
    <n v="1468937681"/>
    <n v="1466345681"/>
    <b v="0"/>
    <n v="5"/>
    <b v="0"/>
    <s v="theater/plays"/>
    <n v="8.8500000000000002E-3"/>
    <n v="35.4"/>
    <x v="1"/>
    <s v="plays"/>
    <x v="2869"/>
    <d v="2016-07-19T09:14:41"/>
  </r>
  <r>
    <n v="2870"/>
    <s v="America is at the Mall: A Post 9/11 Happily  Never After"/>
    <s v="The war in Iraq changed everything -one journey from the safe haven of the 99% to the shadows of veteran. How would you persevere?"/>
    <n v="5000"/>
    <n v="750"/>
    <x v="1"/>
    <s v="US"/>
    <s v="USD"/>
    <n v="1400301165"/>
    <n v="1397709165"/>
    <b v="0"/>
    <n v="9"/>
    <b v="0"/>
    <s v="theater/plays"/>
    <n v="0.15"/>
    <n v="83.333333333333329"/>
    <x v="1"/>
    <s v="plays"/>
    <x v="2870"/>
    <d v="2014-05-16T23:32:45"/>
  </r>
  <r>
    <n v="2871"/>
    <s v="The Bill Cosby Assault, a play"/>
    <s v="America's dad or serial rapist? Or both? The stories of the Bill Cosby accusers and the society so skeptical of them."/>
    <n v="10000"/>
    <n v="467"/>
    <x v="1"/>
    <s v="US"/>
    <s v="USD"/>
    <n v="1419183813"/>
    <n v="1417455813"/>
    <b v="0"/>
    <n v="13"/>
    <b v="0"/>
    <s v="theater/plays"/>
    <n v="4.6699999999999998E-2"/>
    <n v="35.92307692307692"/>
    <x v="1"/>
    <s v="plays"/>
    <x v="2871"/>
    <d v="2014-12-21T12:43:33"/>
  </r>
  <r>
    <n v="2872"/>
    <s v="Loud Arts"/>
    <s v="Local Theatre group in Loudoun County, Virginia. Looking for funds to start producing shows!"/>
    <n v="3000"/>
    <n v="0"/>
    <x v="1"/>
    <s v="US"/>
    <s v="USD"/>
    <n v="1434768438"/>
    <n v="1429584438"/>
    <b v="0"/>
    <n v="0"/>
    <b v="0"/>
    <s v="theater/plays"/>
    <n v="0"/>
    <s v=""/>
    <x v="1"/>
    <s v="plays"/>
    <x v="2872"/>
    <d v="2015-06-19T21:47:18"/>
  </r>
  <r>
    <n v="2873"/>
    <s v="&quot;Fortune's Child&quot; by Mark Scharf"/>
    <s v="DC/Baltimore AEA actors band together produce a world premiere of a touching, bittersweet, award winning play about letting go to live"/>
    <n v="2500"/>
    <n v="953"/>
    <x v="1"/>
    <s v="US"/>
    <s v="USD"/>
    <n v="1422473831"/>
    <n v="1419881831"/>
    <b v="0"/>
    <n v="8"/>
    <b v="0"/>
    <s v="theater/plays"/>
    <n v="0.38119999999999998"/>
    <n v="119.125"/>
    <x v="1"/>
    <s v="plays"/>
    <x v="2873"/>
    <d v="2015-01-28T14:37:11"/>
  </r>
  <r>
    <n v="2874"/>
    <s v="Lead Players Theatre Company"/>
    <s v="We present Classics made for the 21st Century and we need a space! Please help us rent a space for The Importance of Being Earnest!"/>
    <n v="5000"/>
    <n v="271"/>
    <x v="1"/>
    <s v="US"/>
    <s v="USD"/>
    <n v="1484684186"/>
    <n v="1482092186"/>
    <b v="0"/>
    <n v="3"/>
    <b v="0"/>
    <s v="theater/plays"/>
    <n v="5.4199999999999998E-2"/>
    <n v="90.333333333333329"/>
    <x v="1"/>
    <s v="plays"/>
    <x v="2874"/>
    <d v="2017-01-17T15:16:26"/>
  </r>
  <r>
    <n v="2875"/>
    <s v="Right Tracey!"/>
    <s v="Play about Tracey a gay man trapped in his room by his Bible thumping mother. He finds love but the room can not keep the love alive."/>
    <n v="20000"/>
    <n v="7"/>
    <x v="1"/>
    <s v="US"/>
    <s v="USD"/>
    <n v="1462417493"/>
    <n v="1459825493"/>
    <b v="0"/>
    <n v="3"/>
    <b v="0"/>
    <s v="theater/plays"/>
    <n v="3.5E-4"/>
    <n v="2.3333333333333335"/>
    <x v="1"/>
    <s v="plays"/>
    <x v="2875"/>
    <d v="2016-05-04T22:04:53"/>
  </r>
  <r>
    <n v="2876"/>
    <s v="The Sins of Bad People  Urban Stage Play"/>
    <s v="Charlotte NC playwright looking to showcase a series of three stage plays.  Plays are funny, completed and ready to run!"/>
    <n v="150000"/>
    <n v="0"/>
    <x v="1"/>
    <s v="US"/>
    <s v="USD"/>
    <n v="1437069079"/>
    <n v="1434477079"/>
    <b v="0"/>
    <n v="0"/>
    <b v="0"/>
    <s v="theater/plays"/>
    <n v="0"/>
    <s v=""/>
    <x v="1"/>
    <s v="plays"/>
    <x v="2876"/>
    <d v="2015-07-16T12:51:19"/>
  </r>
  <r>
    <n v="2877"/>
    <s v="COLLABORATION: WARHOL &amp; BASQUIAT"/>
    <s v="Two of the 20th Centuryâ€™s Greatest Artists _x000a_navigate the perilous terrain of Art &amp; Fame _x000a_in a historic Collaboration."/>
    <n v="6000"/>
    <n v="650"/>
    <x v="1"/>
    <s v="US"/>
    <s v="USD"/>
    <n v="1480525200"/>
    <n v="1477781724"/>
    <b v="0"/>
    <n v="6"/>
    <b v="0"/>
    <s v="theater/plays"/>
    <n v="0.10833333333333334"/>
    <n v="108.33333333333333"/>
    <x v="1"/>
    <s v="plays"/>
    <x v="2877"/>
    <d v="2016-11-30T12:00:00"/>
  </r>
  <r>
    <n v="2878"/>
    <s v="(TBC) I'M JUST HERE TO BUY SOY SAUCE by Jingan Young"/>
    <s v="World premiere of &quot;I'm Just Here to Buy Soy Sauce&quot;, a play about China &amp; the UK housing crisis by Jingan Young location TBC"/>
    <n v="3000"/>
    <n v="63"/>
    <x v="1"/>
    <s v="GB"/>
    <s v="GBP"/>
    <n v="1435934795"/>
    <n v="1430750795"/>
    <b v="0"/>
    <n v="4"/>
    <b v="0"/>
    <s v="theater/plays"/>
    <n v="2.1000000000000001E-2"/>
    <n v="15.75"/>
    <x v="1"/>
    <s v="plays"/>
    <x v="2878"/>
    <d v="2015-07-03T09:46:35"/>
  </r>
  <r>
    <n v="2879"/>
    <s v="Girls, Ladies and Women - A Gospel Drama"/>
    <s v="She that fines a husband? Wait, is that right? Girl... you better check yourself, before you wreck yourself!"/>
    <n v="11200"/>
    <n v="29"/>
    <x v="1"/>
    <s v="US"/>
    <s v="USD"/>
    <n v="1453310661"/>
    <n v="1450718661"/>
    <b v="0"/>
    <n v="1"/>
    <b v="0"/>
    <s v="theater/plays"/>
    <n v="2.5892857142857141E-3"/>
    <n v="29"/>
    <x v="1"/>
    <s v="plays"/>
    <x v="2879"/>
    <d v="2016-01-20T12:24:21"/>
  </r>
  <r>
    <n v="2880"/>
    <s v="BELIEF on the Isle of Skye"/>
    <s v="BELIEF leaves res &amp; crosses nations, swims the Atlantic, landing on Isle where Salish meets Gaelic, where humanity transcends barriers"/>
    <n v="12000"/>
    <n v="2800"/>
    <x v="1"/>
    <s v="US"/>
    <s v="USD"/>
    <n v="1440090300"/>
    <n v="1436305452"/>
    <b v="0"/>
    <n v="29"/>
    <b v="0"/>
    <s v="theater/plays"/>
    <n v="0.23333333333333334"/>
    <n v="96.551724137931032"/>
    <x v="1"/>
    <s v="plays"/>
    <x v="2880"/>
    <d v="2015-08-20T12:05:00"/>
  </r>
  <r>
    <n v="2881"/>
    <s v="&quot;God's Pinatas&quot; A Drama for the stage, with comic relief."/>
    <s v="&quot;The struggles of Alzheimer's  &amp; Alcoholism. &quot;Courage is the quiet voice at the end of the day, saying, I will try again tomorrow.&quot;"/>
    <n v="5500"/>
    <n v="0"/>
    <x v="1"/>
    <s v="US"/>
    <s v="USD"/>
    <n v="1417620036"/>
    <n v="1412432436"/>
    <b v="0"/>
    <n v="0"/>
    <b v="0"/>
    <s v="theater/plays"/>
    <n v="0"/>
    <s v=""/>
    <x v="1"/>
    <s v="plays"/>
    <x v="2881"/>
    <d v="2014-12-03T10:20:36"/>
  </r>
  <r>
    <n v="2882"/>
    <s v="Images: Remembrances of the Holocaust-The Eva Schloss Story"/>
    <s v="A one-woman show about the life of Eva Schloss, her time in Auschwitz, and the positive impact she has had on thousands of lives."/>
    <n v="750"/>
    <n v="252"/>
    <x v="1"/>
    <s v="US"/>
    <s v="USD"/>
    <n v="1462112318"/>
    <n v="1459520318"/>
    <b v="0"/>
    <n v="4"/>
    <b v="0"/>
    <s v="theater/plays"/>
    <n v="0.33600000000000002"/>
    <n v="63"/>
    <x v="1"/>
    <s v="plays"/>
    <x v="2882"/>
    <d v="2016-05-01T09:18:38"/>
  </r>
  <r>
    <n v="2883"/>
    <s v="&quot;Skip To My Lou,&quot; a NEW play by Steve Romagnoli"/>
    <s v="Ticket sales benefit Bedford Hills Maximum Security Prison, Women's College Program Library. Presented by Theater For The New City."/>
    <n v="10000"/>
    <n v="1908"/>
    <x v="1"/>
    <s v="US"/>
    <s v="USD"/>
    <n v="1454734740"/>
    <n v="1451684437"/>
    <b v="0"/>
    <n v="5"/>
    <b v="0"/>
    <s v="theater/plays"/>
    <n v="0.1908"/>
    <n v="381.6"/>
    <x v="1"/>
    <s v="plays"/>
    <x v="2883"/>
    <d v="2016-02-05T23:59:00"/>
  </r>
  <r>
    <n v="2884"/>
    <s v="The Lizard King, a play by Jay Jeff Jones"/>
    <s v="Come explore the dream world of Jim Morrison, rock singer, mystic, poet, shaman."/>
    <n v="45000"/>
    <n v="185"/>
    <x v="1"/>
    <s v="US"/>
    <s v="USD"/>
    <n v="1417800435"/>
    <n v="1415208435"/>
    <b v="0"/>
    <n v="4"/>
    <b v="0"/>
    <s v="theater/plays"/>
    <n v="4.1111111111111114E-3"/>
    <n v="46.25"/>
    <x v="1"/>
    <s v="plays"/>
    <x v="2884"/>
    <d v="2014-12-05T12:27:15"/>
  </r>
  <r>
    <n v="2885"/>
    <s v="The Wedding"/>
    <s v="An historic and proud work of Polish nationalistic literature performed on stage."/>
    <n v="400"/>
    <n v="130"/>
    <x v="1"/>
    <s v="US"/>
    <s v="USD"/>
    <n v="1426294201"/>
    <n v="1423705801"/>
    <b v="0"/>
    <n v="5"/>
    <b v="0"/>
    <s v="theater/plays"/>
    <n v="0.32500000000000001"/>
    <n v="26"/>
    <x v="1"/>
    <s v="plays"/>
    <x v="2885"/>
    <d v="2015-03-13T19:50:01"/>
  </r>
  <r>
    <n v="2886"/>
    <s v="Artists' tickets to VARIATIONS ON FAMILY"/>
    <s v="Help us provide half-price tickets to the 11th annual Variations Project, allowing our fellow artists to see this wonderful production."/>
    <n v="200"/>
    <n v="10"/>
    <x v="1"/>
    <s v="US"/>
    <s v="USD"/>
    <n v="1442635140"/>
    <n v="1442243484"/>
    <b v="0"/>
    <n v="1"/>
    <b v="0"/>
    <s v="theater/plays"/>
    <n v="0.05"/>
    <n v="10"/>
    <x v="1"/>
    <s v="plays"/>
    <x v="2886"/>
    <d v="2015-09-18T22:59:00"/>
  </r>
  <r>
    <n v="2887"/>
    <s v="An Original Theater Play Entitled &quot;The Art of Love&quot;"/>
    <s v="A stage play of love, faith, &amp; relationships in a comical &amp; spirit message that is sure to make you laugh &amp; rejoice to the ART OF LOVE"/>
    <n v="3000"/>
    <n v="5"/>
    <x v="1"/>
    <s v="US"/>
    <s v="USD"/>
    <n v="1420971324"/>
    <n v="1418379324"/>
    <b v="0"/>
    <n v="1"/>
    <b v="0"/>
    <s v="theater/plays"/>
    <n v="1.6666666666666668E-3"/>
    <n v="5"/>
    <x v="1"/>
    <s v="plays"/>
    <x v="2887"/>
    <d v="2015-01-11T05:15:24"/>
  </r>
  <r>
    <n v="2888"/>
    <s v="ARTS to HEARTS - The Holidate (An Original Stage Play)"/>
    <s v="We're dedicated to writing &amp; producing plays, infusing inspirational, universal principles that aren't commonly displayed in America."/>
    <n v="30000"/>
    <n v="0"/>
    <x v="1"/>
    <s v="US"/>
    <s v="USD"/>
    <n v="1413608340"/>
    <n v="1412945440"/>
    <b v="0"/>
    <n v="0"/>
    <b v="0"/>
    <s v="theater/plays"/>
    <n v="0"/>
    <s v=""/>
    <x v="1"/>
    <s v="plays"/>
    <x v="2888"/>
    <d v="2014-10-17T23:59:00"/>
  </r>
  <r>
    <n v="2889"/>
    <s v="Halfway, Nebraska"/>
    <s v="Halfway, Nebraska explores the limits of hope and what it means to love someone who may be too far damaged to save."/>
    <n v="3000"/>
    <n v="1142"/>
    <x v="1"/>
    <s v="US"/>
    <s v="USD"/>
    <n v="1409344985"/>
    <n v="1406752985"/>
    <b v="0"/>
    <n v="14"/>
    <b v="0"/>
    <s v="theater/plays"/>
    <n v="0.38066666666666665"/>
    <n v="81.571428571428569"/>
    <x v="1"/>
    <s v="plays"/>
    <x v="2889"/>
    <d v="2014-08-29T15:43:05"/>
  </r>
  <r>
    <n v="2890"/>
    <s v="the Savannah Disputation"/>
    <s v="This Theological Comedy tells a story of when seemingly similar beliefs are discovered to be worlds apart; Damnation-Southern Style."/>
    <n v="2000"/>
    <n v="21"/>
    <x v="1"/>
    <s v="US"/>
    <s v="USD"/>
    <n v="1407553200"/>
    <n v="1405100992"/>
    <b v="0"/>
    <n v="3"/>
    <b v="0"/>
    <s v="theater/plays"/>
    <n v="1.0500000000000001E-2"/>
    <n v="7"/>
    <x v="1"/>
    <s v="plays"/>
    <x v="2890"/>
    <d v="2014-08-08T22:00:00"/>
  </r>
  <r>
    <n v="2891"/>
    <s v="Literacy for Brooklyn Kids"/>
    <s v="Did you know that we are enriching the lives of Brooklyn kids through literacy and educational theater? We just need a little help."/>
    <n v="10000"/>
    <n v="273"/>
    <x v="1"/>
    <s v="US"/>
    <s v="USD"/>
    <n v="1460751128"/>
    <n v="1455570728"/>
    <b v="0"/>
    <n v="10"/>
    <b v="0"/>
    <s v="theater/plays"/>
    <n v="2.7300000000000001E-2"/>
    <n v="27.3"/>
    <x v="1"/>
    <s v="plays"/>
    <x v="2891"/>
    <d v="2016-04-15T15:12:08"/>
  </r>
  <r>
    <n v="2892"/>
    <s v="Something Precious"/>
    <s v="Something Precious is the world's first musical to alert folks to the harmful effects of technology on the human spirit."/>
    <n v="5500"/>
    <n v="500"/>
    <x v="1"/>
    <s v="US"/>
    <s v="USD"/>
    <n v="1409000400"/>
    <n v="1408381704"/>
    <b v="0"/>
    <n v="17"/>
    <b v="0"/>
    <s v="theater/plays"/>
    <n v="9.0909090909090912E-2"/>
    <n v="29.411764705882351"/>
    <x v="1"/>
    <s v="plays"/>
    <x v="2892"/>
    <d v="2014-08-25T16:00:00"/>
  </r>
  <r>
    <n v="2893"/>
    <s v="REDISCOVERING KIA THE PLAY"/>
    <s v="Fundraising for REDISCOVERING KIA THE PLAY"/>
    <n v="5000"/>
    <n v="25"/>
    <x v="1"/>
    <s v="US"/>
    <s v="USD"/>
    <n v="1420768800"/>
    <n v="1415644395"/>
    <b v="0"/>
    <n v="2"/>
    <b v="0"/>
    <s v="theater/plays"/>
    <n v="5.0000000000000001E-3"/>
    <n v="12.5"/>
    <x v="1"/>
    <s v="plays"/>
    <x v="2893"/>
    <d v="2015-01-08T21:00:00"/>
  </r>
  <r>
    <n v="2894"/>
    <s v="How Could You Do This To Me (The Stage Play)"/>
    <s v="This Is A Story About A Woman A Man And A Woman"/>
    <n v="50000"/>
    <n v="0"/>
    <x v="1"/>
    <s v="US"/>
    <s v="USD"/>
    <n v="1428100815"/>
    <n v="1422920415"/>
    <b v="0"/>
    <n v="0"/>
    <b v="0"/>
    <s v="theater/plays"/>
    <n v="0"/>
    <s v=""/>
    <x v="1"/>
    <s v="plays"/>
    <x v="2894"/>
    <d v="2015-04-03T17:40:15"/>
  </r>
  <r>
    <n v="2895"/>
    <s v="Alice In Wonderland (Polish) ALICJA W KRAINIE CZARÃ“W"/>
    <s v="Alice on stage with a magical twist to brighten your smile and warm your heart. Project is in Polish with semi-pro actors and children."/>
    <n v="500"/>
    <n v="23"/>
    <x v="1"/>
    <s v="US"/>
    <s v="USD"/>
    <n v="1403470800"/>
    <n v="1403356792"/>
    <b v="0"/>
    <n v="4"/>
    <b v="0"/>
    <s v="theater/plays"/>
    <n v="4.5999999999999999E-2"/>
    <n v="5.75"/>
    <x v="1"/>
    <s v="plays"/>
    <x v="2895"/>
    <d v="2014-06-22T16:00:00"/>
  </r>
  <r>
    <n v="2896"/>
    <s v="&quot;Miracle on 34th Street&quot; - We believe. Do you believe in us?"/>
    <s v="&quot;Miracle on 34th Street&quot; is about faith and believing in others. _x000a_We believe. Do you?"/>
    <n v="3000"/>
    <n v="625"/>
    <x v="1"/>
    <s v="US"/>
    <s v="USD"/>
    <n v="1481522400"/>
    <n v="1480283321"/>
    <b v="0"/>
    <n v="12"/>
    <b v="0"/>
    <s v="theater/plays"/>
    <n v="0.20833333333333334"/>
    <n v="52.083333333333336"/>
    <x v="1"/>
    <s v="plays"/>
    <x v="2896"/>
    <d v="2016-12-12T01:00:00"/>
  </r>
  <r>
    <n v="2897"/>
    <s v="CAYCE"/>
    <s v="A unique stage play about the epic struggle of psychic Edgar Cayce to deal with his extraordinary abilities and find his place in life."/>
    <n v="12000"/>
    <n v="550"/>
    <x v="1"/>
    <s v="US"/>
    <s v="USD"/>
    <n v="1444577345"/>
    <n v="1441985458"/>
    <b v="0"/>
    <n v="3"/>
    <b v="0"/>
    <s v="theater/plays"/>
    <n v="4.583333333333333E-2"/>
    <n v="183.33333333333334"/>
    <x v="1"/>
    <s v="plays"/>
    <x v="2897"/>
    <d v="2015-10-11T10:29:05"/>
  </r>
  <r>
    <n v="2898"/>
    <s v="Galaxy Express - The Play"/>
    <s v="This is an action packed Sci-Fi stage play, using foam latex creature puppets, projected video footage, and audience participation."/>
    <n v="7500"/>
    <n v="316"/>
    <x v="1"/>
    <s v="US"/>
    <s v="USD"/>
    <n v="1446307053"/>
    <n v="1443715053"/>
    <b v="0"/>
    <n v="12"/>
    <b v="0"/>
    <s v="theater/plays"/>
    <n v="4.2133333333333335E-2"/>
    <n v="26.333333333333332"/>
    <x v="1"/>
    <s v="plays"/>
    <x v="2898"/>
    <d v="2015-10-31T10:57:33"/>
  </r>
  <r>
    <n v="2899"/>
    <s v="The Esoteric Camgirl"/>
    <s v="Sex, intrigue, lust, &amp; love; follow the lives of two individuals as their romance turns from innocent online flirting to something more"/>
    <n v="10000"/>
    <n v="0"/>
    <x v="1"/>
    <s v="US"/>
    <s v="USD"/>
    <n v="1469325158"/>
    <n v="1464141158"/>
    <b v="0"/>
    <n v="0"/>
    <b v="0"/>
    <s v="theater/plays"/>
    <n v="0"/>
    <s v=""/>
    <x v="1"/>
    <s v="plays"/>
    <x v="2899"/>
    <d v="2016-07-23T20:52:38"/>
  </r>
  <r>
    <n v="2900"/>
    <s v="Bring Oedipus Revenant to Life!"/>
    <s v="In October, we plan to premiere Oedipus Revenant, a historically grounded horror adaptation of Sophoclesâ€™ classic, Oedipus the Tyrant."/>
    <n v="5500"/>
    <n v="3405"/>
    <x v="1"/>
    <s v="US"/>
    <s v="USD"/>
    <n v="1407562632"/>
    <n v="1404970632"/>
    <b v="0"/>
    <n v="7"/>
    <b v="0"/>
    <s v="theater/plays"/>
    <n v="0.61909090909090914"/>
    <n v="486.42857142857144"/>
    <x v="1"/>
    <s v="plays"/>
    <x v="2900"/>
    <d v="2014-08-09T00:37:12"/>
  </r>
  <r>
    <n v="2901"/>
    <s v="Avarimor Series (Audio Plays)"/>
    <s v="How can the visual age appreciate something that cant see? With these Audio Plays I will show you, if your willing to listen."/>
    <n v="750"/>
    <n v="6"/>
    <x v="1"/>
    <s v="US"/>
    <s v="USD"/>
    <n v="1423345339"/>
    <n v="1418161339"/>
    <b v="0"/>
    <n v="2"/>
    <b v="0"/>
    <s v="theater/plays"/>
    <n v="8.0000000000000002E-3"/>
    <n v="3"/>
    <x v="1"/>
    <s v="plays"/>
    <x v="2901"/>
    <d v="2015-02-07T16:42:19"/>
  </r>
  <r>
    <n v="2902"/>
    <s v="Bring the iconic story of Leontyne Price to the stage."/>
    <s v="Help me honor and bring &quot;The American Soprano&quot; Leontyne Price back to the stage one more time."/>
    <n v="150000"/>
    <n v="25"/>
    <x v="1"/>
    <s v="US"/>
    <s v="USD"/>
    <n v="1440412396"/>
    <n v="1437820396"/>
    <b v="0"/>
    <n v="1"/>
    <b v="0"/>
    <s v="theater/plays"/>
    <n v="1.6666666666666666E-4"/>
    <n v="25"/>
    <x v="1"/>
    <s v="plays"/>
    <x v="2902"/>
    <d v="2015-08-24T05:33:16"/>
  </r>
  <r>
    <n v="2903"/>
    <s v="GettingTeensSaved.org Play in Richmond, California 2016"/>
    <s v="We are raising funds to rent a theater hall for a play to help educate teenagers and parents on the pitfalls teenagers currently face."/>
    <n v="5000"/>
    <n v="39"/>
    <x v="1"/>
    <s v="US"/>
    <s v="USD"/>
    <n v="1441771218"/>
    <n v="1436587218"/>
    <b v="0"/>
    <n v="4"/>
    <b v="0"/>
    <s v="theater/plays"/>
    <n v="7.7999999999999996E-3"/>
    <n v="9.75"/>
    <x v="1"/>
    <s v="plays"/>
    <x v="2903"/>
    <d v="2015-09-08T23:00:18"/>
  </r>
  <r>
    <n v="2904"/>
    <s v="The Love Shack"/>
    <s v="A Tequila slammer with a slice of Tarantino, a line of the London Fringe scene and a shot of â€œBreaking Badâ€. New Writing."/>
    <n v="1500"/>
    <n v="75"/>
    <x v="1"/>
    <s v="GB"/>
    <s v="GBP"/>
    <n v="1415534400"/>
    <n v="1414538031"/>
    <b v="0"/>
    <n v="4"/>
    <b v="0"/>
    <s v="theater/plays"/>
    <n v="0.05"/>
    <n v="18.75"/>
    <x v="1"/>
    <s v="plays"/>
    <x v="2904"/>
    <d v="2014-11-09T07:00:00"/>
  </r>
  <r>
    <n v="2905"/>
    <s v="DIANA's &quot;Late: A Cowboy Song&quot; by Sarah Ruhl"/>
    <s v="Philly-based feminist theatre's inaugural production about a woman's friendship with an awesome lady cowboy."/>
    <n v="3500"/>
    <n v="622"/>
    <x v="1"/>
    <s v="US"/>
    <s v="USD"/>
    <n v="1473211313"/>
    <n v="1472001713"/>
    <b v="0"/>
    <n v="17"/>
    <b v="0"/>
    <s v="theater/plays"/>
    <n v="0.17771428571428571"/>
    <n v="36.588235294117645"/>
    <x v="1"/>
    <s v="plays"/>
    <x v="2905"/>
    <d v="2016-09-06T20:21:53"/>
  </r>
  <r>
    <n v="2906"/>
    <s v="NO HOMO at Atwater Village Theatre"/>
    <s v="The smash hit, award-winning comedy sashays onto the Los Angeles Theater Scene in a fabulous new production at Atwater Village Theatre."/>
    <n v="6000"/>
    <n v="565"/>
    <x v="1"/>
    <s v="US"/>
    <s v="USD"/>
    <n v="1438390800"/>
    <n v="1436888066"/>
    <b v="0"/>
    <n v="7"/>
    <b v="0"/>
    <s v="theater/plays"/>
    <n v="9.4166666666666662E-2"/>
    <n v="80.714285714285708"/>
    <x v="1"/>
    <s v="plays"/>
    <x v="2906"/>
    <d v="2015-07-31T20:00:00"/>
  </r>
  <r>
    <n v="2907"/>
    <s v="Little Nell's - a play"/>
    <s v="Spend an evening in the afterlife with some of the greatest women who ever lived. LITTLE NELL's,by Jill Hughes, Los Angeles- June, 2016"/>
    <n v="2500"/>
    <n v="2"/>
    <x v="1"/>
    <s v="US"/>
    <s v="USD"/>
    <n v="1463259837"/>
    <n v="1458075837"/>
    <b v="0"/>
    <n v="2"/>
    <b v="0"/>
    <s v="theater/plays"/>
    <n v="8.0000000000000004E-4"/>
    <n v="1"/>
    <x v="1"/>
    <s v="plays"/>
    <x v="2907"/>
    <d v="2016-05-14T16:03:57"/>
  </r>
  <r>
    <n v="2908"/>
    <s v="&quot;THIS THING OF OURS&quot;"/>
    <s v="A dinner theatre/show about a day in the life of a Vegas &quot;Mob Boss&quot;_x000a_circa 1965- ish. It is all at once realistic,tragic, farce/comical"/>
    <n v="9600"/>
    <n v="264"/>
    <x v="1"/>
    <s v="US"/>
    <s v="USD"/>
    <n v="1465407219"/>
    <n v="1462815219"/>
    <b v="0"/>
    <n v="5"/>
    <b v="0"/>
    <s v="theater/plays"/>
    <n v="2.75E-2"/>
    <n v="52.8"/>
    <x v="1"/>
    <s v="plays"/>
    <x v="2908"/>
    <d v="2016-06-08T12:33:39"/>
  </r>
  <r>
    <n v="2909"/>
    <s v="CONVERSATIONS WITH AN AVERAGE JOE"/>
    <s v="CONVERSATIONS WITH AN AVERAGE JOE tells our stories exposing those in charge of our lives and tells how to take control of country back"/>
    <n v="180000"/>
    <n v="20"/>
    <x v="1"/>
    <s v="US"/>
    <s v="USD"/>
    <n v="1416944760"/>
    <n v="1413527001"/>
    <b v="0"/>
    <n v="1"/>
    <b v="0"/>
    <s v="theater/plays"/>
    <n v="1.1111111111111112E-4"/>
    <n v="20"/>
    <x v="1"/>
    <s v="plays"/>
    <x v="2909"/>
    <d v="2014-11-25T14:46:00"/>
  </r>
  <r>
    <n v="2910"/>
    <s v="Strive"/>
    <s v="Free drama, dance and singing workshops for disadvantaged young people to inspire, create and help them follow their dreams."/>
    <n v="30000"/>
    <n v="1"/>
    <x v="1"/>
    <s v="GB"/>
    <s v="GBP"/>
    <n v="1434139887"/>
    <n v="1428955887"/>
    <b v="0"/>
    <n v="1"/>
    <b v="0"/>
    <s v="theater/plays"/>
    <n v="3.3333333333333335E-5"/>
    <n v="1"/>
    <x v="1"/>
    <s v="plays"/>
    <x v="2910"/>
    <d v="2015-06-12T15:11:27"/>
  </r>
  <r>
    <n v="2911"/>
    <s v="The Drama Factory presents &quot; The Moon Princess &quot;"/>
    <s v="The Most Beautiful Things in Japan are Hidden...Our different &amp; original play from the Japanese folk tale The Bamboo Cutters Daughter."/>
    <n v="1800"/>
    <n v="657"/>
    <x v="1"/>
    <s v="US"/>
    <s v="USD"/>
    <n v="1435429626"/>
    <n v="1431973626"/>
    <b v="0"/>
    <n v="14"/>
    <b v="0"/>
    <s v="theater/plays"/>
    <n v="0.36499999999999999"/>
    <n v="46.928571428571431"/>
    <x v="1"/>
    <s v="plays"/>
    <x v="2911"/>
    <d v="2015-06-27T13:27:06"/>
  </r>
  <r>
    <n v="2912"/>
    <s v="Fair Play"/>
    <s v="Set in Iceland, Fair Play is a a dark comedy- a play within a play. An extravaganza, fueled by Absinthe, and touched by the Surreal."/>
    <n v="14440"/>
    <n v="2030"/>
    <x v="1"/>
    <s v="US"/>
    <s v="USD"/>
    <n v="1452827374"/>
    <n v="1450235374"/>
    <b v="0"/>
    <n v="26"/>
    <b v="0"/>
    <s v="theater/plays"/>
    <n v="0.14058171745152354"/>
    <n v="78.07692307692308"/>
    <x v="1"/>
    <s v="plays"/>
    <x v="2912"/>
    <d v="2016-01-14T22:09:34"/>
  </r>
  <r>
    <n v="2913"/>
    <s v="The Salem Haunted Magic Show"/>
    <s v="A LIVE history infused, frightening magic and mind reading show in the heart of the Halloween capital of the world, Salem, MA!!"/>
    <n v="10000"/>
    <n v="2"/>
    <x v="1"/>
    <s v="US"/>
    <s v="USD"/>
    <n v="1410041339"/>
    <n v="1404857339"/>
    <b v="0"/>
    <n v="2"/>
    <b v="0"/>
    <s v="theater/plays"/>
    <n v="2.0000000000000001E-4"/>
    <n v="1"/>
    <x v="1"/>
    <s v="plays"/>
    <x v="2913"/>
    <d v="2014-09-06T17:08:59"/>
  </r>
  <r>
    <n v="2914"/>
    <s v="Hercules the Panto"/>
    <s v="Hercules must complete four challenges in order to meet the father he never knew"/>
    <n v="25000"/>
    <n v="1"/>
    <x v="1"/>
    <s v="GB"/>
    <s v="GBP"/>
    <n v="1426365994"/>
    <n v="1421185594"/>
    <b v="0"/>
    <n v="1"/>
    <b v="0"/>
    <s v="theater/plays"/>
    <n v="4.0000000000000003E-5"/>
    <n v="1"/>
    <x v="1"/>
    <s v="plays"/>
    <x v="2914"/>
    <d v="2015-03-14T15:46:34"/>
  </r>
  <r>
    <n v="2915"/>
    <s v="A Grimm Night for Hans Christian Anderson"/>
    <s v="An inclusive, cross community, multi-cultural theatre production for children aged 3 to 16 and their families"/>
    <n v="1000"/>
    <n v="611"/>
    <x v="1"/>
    <s v="GB"/>
    <s v="GBP"/>
    <n v="1458117190"/>
    <n v="1455528790"/>
    <b v="0"/>
    <n v="3"/>
    <b v="0"/>
    <s v="theater/plays"/>
    <n v="0.61099999999999999"/>
    <n v="203.66666666666666"/>
    <x v="1"/>
    <s v="plays"/>
    <x v="2915"/>
    <d v="2016-03-16T03:33:10"/>
  </r>
  <r>
    <n v="2916"/>
    <s v="An Interview With Gaddafi - The Stage Play"/>
    <s v="The moving dramatisation of one man's journey to find the truth behind the Libyan regime change."/>
    <n v="1850"/>
    <n v="145"/>
    <x v="1"/>
    <s v="GB"/>
    <s v="GBP"/>
    <n v="1400498789"/>
    <n v="1398511589"/>
    <b v="0"/>
    <n v="7"/>
    <b v="0"/>
    <s v="theater/plays"/>
    <n v="7.8378378378378383E-2"/>
    <n v="20.714285714285715"/>
    <x v="1"/>
    <s v="plays"/>
    <x v="2916"/>
    <d v="2014-05-19T06:26:29"/>
  </r>
  <r>
    <n v="2917"/>
    <s v="Elevation Twelfth Night"/>
    <s v="Cross dressing, cross gartering, crossed swords. Cross a bridge and come see this fantastically fun rendition of Twelfth Night"/>
    <n v="2000"/>
    <n v="437"/>
    <x v="1"/>
    <s v="US"/>
    <s v="USD"/>
    <n v="1442381847"/>
    <n v="1440826647"/>
    <b v="0"/>
    <n v="9"/>
    <b v="0"/>
    <s v="theater/plays"/>
    <n v="0.2185"/>
    <n v="48.555555555555557"/>
    <x v="1"/>
    <s v="plays"/>
    <x v="2917"/>
    <d v="2015-09-16T00:37:27"/>
  </r>
  <r>
    <n v="2918"/>
    <s v="When Johnny Comes Marching Home"/>
    <s v="A meta-theatrical retelling of Chekhov's Three Sisters, framed with Civil War Hymns, Dance, and wild theatricality."/>
    <n v="5000"/>
    <n v="1362"/>
    <x v="1"/>
    <s v="US"/>
    <s v="USD"/>
    <n v="1446131207"/>
    <n v="1443712007"/>
    <b v="0"/>
    <n v="20"/>
    <b v="0"/>
    <s v="theater/plays"/>
    <n v="0.27239999999999998"/>
    <n v="68.099999999999994"/>
    <x v="1"/>
    <s v="plays"/>
    <x v="2918"/>
    <d v="2015-10-29T10:06:47"/>
  </r>
  <r>
    <n v="2919"/>
    <s v="While the Stars Fall"/>
    <s v="A full staged reading of a new play about a boy who learns how to be happy from the most unexpected person."/>
    <n v="600"/>
    <n v="51"/>
    <x v="1"/>
    <s v="US"/>
    <s v="USD"/>
    <n v="1407250329"/>
    <n v="1404658329"/>
    <b v="0"/>
    <n v="6"/>
    <b v="0"/>
    <s v="theater/plays"/>
    <n v="8.5000000000000006E-2"/>
    <n v="8.5"/>
    <x v="1"/>
    <s v="plays"/>
    <x v="2919"/>
    <d v="2014-08-05T09:52:09"/>
  </r>
  <r>
    <n v="2920"/>
    <s v="Save 'The Stage Door'."/>
    <s v="Help save this village theatre group. Funding required for lighting, stage equipment, &amp; ongoing productions. Involves youth  &amp; adults."/>
    <n v="2500"/>
    <n v="671"/>
    <x v="1"/>
    <s v="CA"/>
    <s v="CAD"/>
    <n v="1427306470"/>
    <n v="1424718070"/>
    <b v="0"/>
    <n v="13"/>
    <b v="0"/>
    <s v="theater/plays"/>
    <n v="0.26840000000000003"/>
    <n v="51.615384615384613"/>
    <x v="1"/>
    <s v="plays"/>
    <x v="2920"/>
    <d v="2015-03-25T13: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6: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15: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3T22: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22: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9: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3: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0: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18: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08: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09: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1: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06: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17: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0: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2: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3: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05: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1: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7T20: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3:33:38"/>
  </r>
  <r>
    <n v="2941"/>
    <s v="Help Us Help Artists"/>
    <s v="Ovations wants to buy property to open a variety club to become the 1st minority owned club in Cincy, focusing on artists on the rise."/>
    <n v="25000"/>
    <n v="1"/>
    <x v="1"/>
    <s v="US"/>
    <s v="USD"/>
    <n v="1425250955"/>
    <n v="1422658955"/>
    <b v="0"/>
    <n v="1"/>
    <b v="0"/>
    <s v="theater/spaces"/>
    <n v="4.0000000000000003E-5"/>
    <n v="1"/>
    <x v="1"/>
    <s v="spaces"/>
    <x v="2941"/>
    <d v="2015-03-01T18:02:35"/>
  </r>
  <r>
    <n v="2942"/>
    <s v="Penmar Community Arts Society"/>
    <s v="YOUR community theatre:  provide a facility that is usable for presentation of movies, live music, live theatre and community events"/>
    <n v="200000"/>
    <n v="40850"/>
    <x v="1"/>
    <s v="CA"/>
    <s v="CAD"/>
    <n v="1450297080"/>
    <n v="1448565459"/>
    <b v="0"/>
    <n v="202"/>
    <b v="0"/>
    <s v="theater/spaces"/>
    <n v="0.20424999999999999"/>
    <n v="202.22772277227722"/>
    <x v="1"/>
    <s v="spaces"/>
    <x v="2942"/>
    <d v="2015-12-16T15:18:00"/>
  </r>
  <r>
    <n v="2943"/>
    <s v="BlackSpace: Urban Performance Arts Collective"/>
    <s v="Building a Resource Network and Funding Capacity to support, empower and promote Afrocentric Arts in Metro Columbus"/>
    <n v="3000"/>
    <n v="0"/>
    <x v="1"/>
    <s v="US"/>
    <s v="USD"/>
    <n v="1428894380"/>
    <n v="1426302380"/>
    <b v="0"/>
    <n v="0"/>
    <b v="0"/>
    <s v="theater/spaces"/>
    <n v="0"/>
    <s v=""/>
    <x v="1"/>
    <s v="spaces"/>
    <x v="2943"/>
    <d v="2015-04-12T22:06:20"/>
  </r>
  <r>
    <n v="2944"/>
    <s v="Guardian Theatre, Arts in Education Theatre"/>
    <s v="Our vision: build and operate a Theater Arts Center for south-central Washington state in Goldendale."/>
    <n v="10000"/>
    <n v="100"/>
    <x v="1"/>
    <s v="US"/>
    <s v="USD"/>
    <n v="1433714198"/>
    <n v="1431122198"/>
    <b v="0"/>
    <n v="1"/>
    <b v="0"/>
    <s v="theater/spaces"/>
    <n v="0.01"/>
    <n v="100"/>
    <x v="1"/>
    <s v="spaces"/>
    <x v="2944"/>
    <d v="2015-06-07T16:56:38"/>
  </r>
  <r>
    <n v="2945"/>
    <s v="A Midsummer Night's Pub"/>
    <s v="Where people that enjoy theater, or just something new can go to have fun and experience varying types of theater in Albuquerque."/>
    <n v="50000"/>
    <n v="0"/>
    <x v="1"/>
    <s v="US"/>
    <s v="USD"/>
    <n v="1432437660"/>
    <n v="1429845660"/>
    <b v="0"/>
    <n v="0"/>
    <b v="0"/>
    <s v="theater/spaces"/>
    <n v="0"/>
    <s v=""/>
    <x v="1"/>
    <s v="spaces"/>
    <x v="2945"/>
    <d v="2015-05-23T22:21:00"/>
  </r>
  <r>
    <n v="2946"/>
    <s v="Create The Twisted Tree Theatre"/>
    <s v="I have set up a new theatre company, and am looking to raise funds to purchase a venue with a difference to a standard theatre."/>
    <n v="2000"/>
    <n v="2"/>
    <x v="1"/>
    <s v="GB"/>
    <s v="GBP"/>
    <n v="1471265092"/>
    <n v="1468673092"/>
    <b v="0"/>
    <n v="2"/>
    <b v="0"/>
    <s v="theater/spaces"/>
    <n v="1E-3"/>
    <n v="1"/>
    <x v="1"/>
    <s v="spaces"/>
    <x v="2946"/>
    <d v="2016-08-15T07:44:52"/>
  </r>
  <r>
    <n v="2947"/>
    <s v="'The Float Lodge' - Duluth's First Premiere Float Center"/>
    <s v="Bringing Health, Wellness and Creative Empowerment to an active community in a whole new way... are you ready to 'FLOAT', Duluth?"/>
    <n v="25000"/>
    <n v="1072"/>
    <x v="1"/>
    <s v="US"/>
    <s v="USD"/>
    <n v="1480007460"/>
    <n v="1475760567"/>
    <b v="0"/>
    <n v="13"/>
    <b v="0"/>
    <s v="theater/spaces"/>
    <n v="4.2880000000000001E-2"/>
    <n v="82.461538461538467"/>
    <x v="1"/>
    <s v="spaces"/>
    <x v="2947"/>
    <d v="2016-11-24T12:11:00"/>
  </r>
  <r>
    <n v="2948"/>
    <s v="Xenu's Space Opera"/>
    <s v="The Space Opera is an action packed reenactment of Xenu's story, a sacred teaching thats considered a secret of the Scientology church"/>
    <n v="500000"/>
    <n v="24"/>
    <x v="1"/>
    <s v="US"/>
    <s v="USD"/>
    <n v="1433259293"/>
    <n v="1428075293"/>
    <b v="0"/>
    <n v="9"/>
    <b v="0"/>
    <s v="theater/spaces"/>
    <n v="4.8000000000000001E-5"/>
    <n v="2.6666666666666665"/>
    <x v="1"/>
    <s v="spaces"/>
    <x v="2948"/>
    <d v="2015-06-02T10:34:53"/>
  </r>
  <r>
    <n v="2949"/>
    <s v="Spiritual Enlightenment Center - Help raise our vibrations!"/>
    <s v="This center will be open to any and all people regardless of their religion.   We will be offering art, music, empowerment, and more!"/>
    <n v="1000"/>
    <n v="25"/>
    <x v="1"/>
    <s v="US"/>
    <s v="USD"/>
    <n v="1447965917"/>
    <n v="1445370317"/>
    <b v="0"/>
    <n v="2"/>
    <b v="0"/>
    <s v="theater/spaces"/>
    <n v="2.5000000000000001E-2"/>
    <n v="12.5"/>
    <x v="1"/>
    <s v="spaces"/>
    <x v="2949"/>
    <d v="2015-11-19T15:45:17"/>
  </r>
  <r>
    <n v="2950"/>
    <s v="Tahoe Children's Museum with Exploratorium Inside"/>
    <s v="Help www.KidZoneMuseum.org grow to serve children 1-18 with science, engineering, arts and PLAY especially low-income families."/>
    <n v="5000000"/>
    <n v="0"/>
    <x v="1"/>
    <s v="US"/>
    <s v="USD"/>
    <n v="1453538752"/>
    <n v="1450946752"/>
    <b v="0"/>
    <n v="0"/>
    <b v="0"/>
    <s v="theater/spaces"/>
    <n v="0"/>
    <s v=""/>
    <x v="1"/>
    <s v="spaces"/>
    <x v="2950"/>
    <d v="2016-01-23T03:45:52"/>
  </r>
  <r>
    <n v="2951"/>
    <s v="Brentwood Theater Company needs a Rehearsal Space."/>
    <s v="A building w/office, rehearsal space and classrooms centered on performing arts._x000a_Brentwood Theater Company is a non-profit 501(c)(3)"/>
    <n v="50000"/>
    <n v="1096"/>
    <x v="2"/>
    <s v="US"/>
    <s v="USD"/>
    <n v="1412536573"/>
    <n v="1408648573"/>
    <b v="0"/>
    <n v="58"/>
    <b v="0"/>
    <s v="theater/spaces"/>
    <n v="2.1919999999999999E-2"/>
    <n v="18.896551724137932"/>
    <x v="1"/>
    <s v="spaces"/>
    <x v="2951"/>
    <d v="2014-10-05T14:16:13"/>
  </r>
  <r>
    <n v="2952"/>
    <s v="Let's Build MOUNTAIN HAVEN, a Community Events Campus (Canceled)"/>
    <s v="Mountain Haven transforms a former disused Mt Laguna Church into space for celebrations, events, learning, conferences, retreats &amp; more"/>
    <n v="20000"/>
    <n v="1605"/>
    <x v="2"/>
    <s v="US"/>
    <s v="USD"/>
    <n v="1476676800"/>
    <n v="1473957239"/>
    <b v="0"/>
    <n v="8"/>
    <b v="0"/>
    <s v="theater/spaces"/>
    <n v="8.0250000000000002E-2"/>
    <n v="200.625"/>
    <x v="1"/>
    <s v="spaces"/>
    <x v="2952"/>
    <d v="2016-10-16T23:00:00"/>
  </r>
  <r>
    <n v="2953"/>
    <s v="Pueblo Underground Theater (Canceled)"/>
    <s v="I want to purchase the former Bread Of Life Church and convert it into a multipurpose theater space for local talent."/>
    <n v="400000"/>
    <n v="605"/>
    <x v="2"/>
    <s v="US"/>
    <s v="USD"/>
    <n v="1444330821"/>
    <n v="1441738821"/>
    <b v="0"/>
    <n v="3"/>
    <b v="0"/>
    <s v="theater/spaces"/>
    <n v="1.5125E-3"/>
    <n v="201.66666666666666"/>
    <x v="1"/>
    <s v="spaces"/>
    <x v="2953"/>
    <d v="2015-10-08T14:00:21"/>
  </r>
  <r>
    <n v="2954"/>
    <s v="ONGO CENTRE | An Incubator Creative Space to self-funds (Canceled)"/>
    <s v="Independent film theater, studio and tech lab with storefront, open space for creative people to grow their dream into a profit."/>
    <n v="15000"/>
    <n v="0"/>
    <x v="2"/>
    <s v="US"/>
    <s v="USD"/>
    <n v="1489669203"/>
    <n v="1487944803"/>
    <b v="0"/>
    <n v="0"/>
    <b v="0"/>
    <s v="theater/spaces"/>
    <n v="0"/>
    <s v=""/>
    <x v="1"/>
    <s v="spaces"/>
    <x v="2954"/>
    <d v="2017-03-16T08:00:03"/>
  </r>
  <r>
    <n v="2955"/>
    <s v="A Stage for Stage Door Theater Company (Canceled)"/>
    <s v="Stage Door Theater needs a stage for its current and future productions. Can you help?"/>
    <n v="1200"/>
    <n v="715"/>
    <x v="2"/>
    <s v="US"/>
    <s v="USD"/>
    <n v="1434476849"/>
    <n v="1431884849"/>
    <b v="0"/>
    <n v="11"/>
    <b v="0"/>
    <s v="theater/spaces"/>
    <n v="0.59583333333333333"/>
    <n v="65"/>
    <x v="1"/>
    <s v="spaces"/>
    <x v="2955"/>
    <d v="2015-06-16T12:47:29"/>
  </r>
  <r>
    <n v="2956"/>
    <s v="A Happy Home for Hagan's House of Horrors (Canceled)"/>
    <s v="Family-owned and community-operated haunted Halloween attraction in Bladensburg, OH, needs your help to grow bigger!"/>
    <n v="7900"/>
    <n v="1322"/>
    <x v="2"/>
    <s v="US"/>
    <s v="USD"/>
    <n v="1462402850"/>
    <n v="1459810850"/>
    <b v="0"/>
    <n v="20"/>
    <b v="0"/>
    <s v="theater/spaces"/>
    <n v="0.16734177215189874"/>
    <n v="66.099999999999994"/>
    <x v="1"/>
    <s v="spaces"/>
    <x v="2956"/>
    <d v="2016-05-04T18:00:50"/>
  </r>
  <r>
    <n v="2957"/>
    <s v="BAMA Theatre Headset Campaign (Canceled)"/>
    <s v="Theatre in Tuscaloosa, AL built in the 1930s.  The headsets seem about that old. They are almost unusable."/>
    <n v="15000"/>
    <n v="280"/>
    <x v="2"/>
    <s v="US"/>
    <s v="USD"/>
    <n v="1427498172"/>
    <n v="1422317772"/>
    <b v="0"/>
    <n v="3"/>
    <b v="0"/>
    <s v="theater/spaces"/>
    <n v="1.8666666666666668E-2"/>
    <n v="93.333333333333329"/>
    <x v="1"/>
    <s v="spaces"/>
    <x v="2957"/>
    <d v="2015-03-27T18:16:12"/>
  </r>
  <r>
    <n v="2958"/>
    <s v="Uprising Theater (Canceled)"/>
    <s v="Chicago Based Theater Company and Venue Dedicated to Social Justice and Mainstreaming the Palestinian Narrative"/>
    <n v="80000"/>
    <n v="0"/>
    <x v="2"/>
    <s v="US"/>
    <s v="USD"/>
    <n v="1462729317"/>
    <n v="1457548917"/>
    <b v="0"/>
    <n v="0"/>
    <b v="0"/>
    <s v="theater/spaces"/>
    <n v="0"/>
    <s v=""/>
    <x v="1"/>
    <s v="spaces"/>
    <x v="2958"/>
    <d v="2016-05-08T12:41:57"/>
  </r>
  <r>
    <n v="2959"/>
    <s v="The Bath Theatre Bus (Canceled)"/>
    <s v="A magical, unique, theatre bus which aims to inspire the creative communities around Bath and create unique performance opportunities."/>
    <n v="10000"/>
    <n v="0"/>
    <x v="2"/>
    <s v="GB"/>
    <s v="GBP"/>
    <n v="1465258325"/>
    <n v="1462666325"/>
    <b v="0"/>
    <n v="0"/>
    <b v="0"/>
    <s v="theater/spaces"/>
    <n v="0"/>
    <s v=""/>
    <x v="1"/>
    <s v="spaces"/>
    <x v="2959"/>
    <d v="2016-06-06T19:12:05"/>
  </r>
  <r>
    <n v="2960"/>
    <s v="Lynnewood Hall Restoration (Canceled)"/>
    <s v="Built in the late 1800's, this 70K sq. feet estate has fallen into disrepair.  Seeking to buy and convert to useful space"/>
    <n v="30000000"/>
    <n v="0"/>
    <x v="2"/>
    <s v="US"/>
    <s v="USD"/>
    <n v="1410459023"/>
    <n v="1407867023"/>
    <b v="0"/>
    <n v="0"/>
    <b v="0"/>
    <s v="theater/spaces"/>
    <n v="0"/>
    <s v=""/>
    <x v="1"/>
    <s v="spaces"/>
    <x v="2960"/>
    <d v="2014-09-11T13: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5T23: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1: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6: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6: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2: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2: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22: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22: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7: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1: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0: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4T20: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3: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20: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22: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7: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21: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0: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1: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21: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08: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1: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1: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1: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3: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06: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2T19: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3:41:21"/>
  </r>
  <r>
    <n v="2989"/>
    <s v="Let's Light Up The Gem!"/>
    <s v="Bring the movies back to Bethel, Maine."/>
    <n v="20000"/>
    <n v="35307"/>
    <x v="0"/>
    <s v="US"/>
    <s v="USD"/>
    <n v="1450673940"/>
    <n v="1448756962"/>
    <b v="0"/>
    <n v="364"/>
    <b v="1"/>
    <s v="theater/spaces"/>
    <n v="1.76535"/>
    <n v="96.997252747252745"/>
    <x v="1"/>
    <s v="spaces"/>
    <x v="2989"/>
    <d v="2015-12-20T23: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08: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5: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3:25:10"/>
  </r>
  <r>
    <n v="2993"/>
    <s v="TRUE WEST: Think, Dog! Productions"/>
    <s v="Help us build the Kitchen from Hell!"/>
    <n v="1000"/>
    <n v="1003"/>
    <x v="0"/>
    <s v="US"/>
    <s v="USD"/>
    <n v="1455998867"/>
    <n v="1453406867"/>
    <b v="0"/>
    <n v="22"/>
    <b v="1"/>
    <s v="theater/spaces"/>
    <n v="1.0029999999999999"/>
    <n v="45.590909090909093"/>
    <x v="1"/>
    <s v="spaces"/>
    <x v="2993"/>
    <d v="2016-02-20T15: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06: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0: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6: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6T23: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5T23: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21: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3: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16: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5: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0: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7: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1: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3:09:51"/>
  </r>
  <r>
    <n v="3007"/>
    <s v="Bethlem"/>
    <s v="Consuite for 2015 CoreCon.  An adventure into insanity."/>
    <n v="600"/>
    <n v="1080"/>
    <x v="0"/>
    <s v="US"/>
    <s v="USD"/>
    <n v="1429938683"/>
    <n v="1428124283"/>
    <b v="0"/>
    <n v="20"/>
    <b v="1"/>
    <s v="theater/spaces"/>
    <n v="1.8"/>
    <n v="54"/>
    <x v="1"/>
    <s v="spaces"/>
    <x v="3007"/>
    <d v="2015-04-25T00: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0: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9: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4: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7: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1: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15: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0: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3: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8: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15: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7: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6T22: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5: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0: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17: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1: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18: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1: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06: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0: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1: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7T23: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2: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16: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20: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7T21: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22: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08: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1T23: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1: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2: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8: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5: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1: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21: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2: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1T22: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09T23: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8: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16: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9: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3:02:40"/>
  </r>
  <r>
    <n v="3051"/>
    <s v="Jon Udry's ABC Tour"/>
    <s v="The ABC tour: 26 comedy-juggling shows in 26 different venues - chosen by YOU - each beginning with a different letter of the alphabet."/>
    <n v="3500"/>
    <n v="827"/>
    <x v="1"/>
    <s v="GB"/>
    <s v="GBP"/>
    <n v="1486547945"/>
    <n v="1483955945"/>
    <b v="1"/>
    <n v="35"/>
    <b v="0"/>
    <s v="theater/spaces"/>
    <n v="0.23628571428571429"/>
    <n v="23.62857142857143"/>
    <x v="1"/>
    <s v="spaces"/>
    <x v="3051"/>
    <d v="2017-02-08T04:59:05"/>
  </r>
  <r>
    <n v="3052"/>
    <s v="Funding for a new theater facility in Walker Minnesota"/>
    <s v="To let the arts continue in Walker Minnesota We need a performing arts space and art gallery"/>
    <n v="50000"/>
    <n v="75"/>
    <x v="1"/>
    <s v="US"/>
    <s v="USD"/>
    <n v="1432828740"/>
    <n v="1430237094"/>
    <b v="0"/>
    <n v="2"/>
    <b v="0"/>
    <s v="theater/spaces"/>
    <n v="1.5E-3"/>
    <n v="37.5"/>
    <x v="1"/>
    <s v="spaces"/>
    <x v="3052"/>
    <d v="2015-05-28T10:59:00"/>
  </r>
  <r>
    <n v="3053"/>
    <s v="Showroom"/>
    <s v="Showroom is a multi-disciplinary space providing unorthodox concerts, events &amp; a platform creatives can express their creative vision"/>
    <n v="10000"/>
    <n v="40"/>
    <x v="1"/>
    <s v="US"/>
    <s v="USD"/>
    <n v="1412222340"/>
    <n v="1407781013"/>
    <b v="0"/>
    <n v="3"/>
    <b v="0"/>
    <s v="theater/spaces"/>
    <n v="4.0000000000000001E-3"/>
    <n v="13.333333333333334"/>
    <x v="1"/>
    <s v="spaces"/>
    <x v="3053"/>
    <d v="2014-10-01T22:59:00"/>
  </r>
  <r>
    <n v="3054"/>
    <s v="Shady Slaughters Productions Haunted attraction"/>
    <s v="A &quot;haunted house&quot; that benefits the community by helping local college students with volunteer hours and helping out local charities."/>
    <n v="300"/>
    <n v="0"/>
    <x v="1"/>
    <s v="US"/>
    <s v="USD"/>
    <n v="1425258240"/>
    <n v="1422043154"/>
    <b v="0"/>
    <n v="0"/>
    <b v="0"/>
    <s v="theater/spaces"/>
    <n v="0"/>
    <s v=""/>
    <x v="1"/>
    <s v="spaces"/>
    <x v="3054"/>
    <d v="2015-03-01T20:04:00"/>
  </r>
  <r>
    <n v="3055"/>
    <s v="Bungers surfing Museum"/>
    <s v="I have been in the Surfing business since 1962 have a collection of surfing memorabilia I would like to open a surfing museum"/>
    <n v="20000"/>
    <n v="1"/>
    <x v="1"/>
    <s v="US"/>
    <s v="USD"/>
    <n v="1420844390"/>
    <n v="1415660390"/>
    <b v="0"/>
    <n v="1"/>
    <b v="0"/>
    <s v="theater/spaces"/>
    <n v="5.0000000000000002E-5"/>
    <n v="1"/>
    <x v="1"/>
    <s v="spaces"/>
    <x v="3055"/>
    <d v="2015-01-09T17:59:50"/>
  </r>
  <r>
    <n v="3056"/>
    <s v="Palace Flophouse Theater"/>
    <s v="Looking to establish a communal space for art shows, bands, farmer's markets, environmental education, and traditional skills."/>
    <n v="25000"/>
    <n v="0"/>
    <x v="1"/>
    <s v="US"/>
    <s v="USD"/>
    <n v="1412003784"/>
    <n v="1406819784"/>
    <b v="0"/>
    <n v="0"/>
    <b v="0"/>
    <s v="theater/spaces"/>
    <n v="0"/>
    <s v=""/>
    <x v="1"/>
    <s v="spaces"/>
    <x v="3056"/>
    <d v="2014-09-29T10:16:24"/>
  </r>
  <r>
    <n v="3057"/>
    <s v="1 World Educational Theme Parks"/>
    <s v="A series of 6 educational theme parks. This project is to fund the plans and 3D designs required to build the first park."/>
    <n v="50000"/>
    <n v="0"/>
    <x v="1"/>
    <s v="GB"/>
    <s v="GBP"/>
    <n v="1459694211"/>
    <n v="1457105811"/>
    <b v="0"/>
    <n v="0"/>
    <b v="0"/>
    <s v="theater/spaces"/>
    <n v="0"/>
    <s v=""/>
    <x v="1"/>
    <s v="spaces"/>
    <x v="3057"/>
    <d v="2016-04-03T09:36:51"/>
  </r>
  <r>
    <n v="3058"/>
    <s v="OPEN THE OLD &quot;RIGON&quot; THEATER"/>
    <s v="Restoration of a theatre to make an educational center for youngs and a place to socialize for everybody through the power of art."/>
    <n v="18000"/>
    <n v="3"/>
    <x v="1"/>
    <s v="IT"/>
    <s v="EUR"/>
    <n v="1463734740"/>
    <n v="1459414740"/>
    <b v="0"/>
    <n v="3"/>
    <b v="0"/>
    <s v="theater/spaces"/>
    <n v="1.6666666666666666E-4"/>
    <n v="1"/>
    <x v="1"/>
    <s v="spaces"/>
    <x v="3058"/>
    <d v="2016-05-20T03:59:00"/>
  </r>
  <r>
    <n v="3059"/>
    <s v="Let There Be Light! (and you get to name a ghost too!)"/>
    <s v="We, as a theatre, are 50 years old and our lights and building are even older so we are looking to update and revamp our lights."/>
    <n v="15000"/>
    <n v="451"/>
    <x v="1"/>
    <s v="US"/>
    <s v="USD"/>
    <n v="1407536846"/>
    <n v="1404944846"/>
    <b v="0"/>
    <n v="11"/>
    <b v="0"/>
    <s v="theater/spaces"/>
    <n v="3.0066666666666665E-2"/>
    <n v="41"/>
    <x v="1"/>
    <s v="spaces"/>
    <x v="3059"/>
    <d v="2014-08-08T17:27:26"/>
  </r>
  <r>
    <n v="3060"/>
    <s v="Save the Roxy Theatre in Bremerton WA"/>
    <s v="Save the historic Roxy theatre in Bremerton WA from being repurposed as office space."/>
    <n v="220000"/>
    <n v="335"/>
    <x v="1"/>
    <s v="US"/>
    <s v="USD"/>
    <n v="1443422134"/>
    <n v="1440830134"/>
    <b v="0"/>
    <n v="6"/>
    <b v="0"/>
    <s v="theater/spaces"/>
    <n v="1.5227272727272728E-3"/>
    <n v="55.833333333333336"/>
    <x v="1"/>
    <s v="spaces"/>
    <x v="3060"/>
    <d v="2015-09-28T01:35:34"/>
  </r>
  <r>
    <n v="3061"/>
    <s v="Help Save Parkway Cinemas!"/>
    <s v="Save a historic Local theater."/>
    <n v="1000000"/>
    <n v="0"/>
    <x v="1"/>
    <s v="US"/>
    <s v="USD"/>
    <n v="1407955748"/>
    <n v="1405363748"/>
    <b v="0"/>
    <n v="0"/>
    <b v="0"/>
    <s v="theater/spaces"/>
    <n v="0"/>
    <s v=""/>
    <x v="1"/>
    <s v="spaces"/>
    <x v="3061"/>
    <d v="2014-08-13T13:49:08"/>
  </r>
  <r>
    <n v="3062"/>
    <s v="The Comedy Catch Relocation to the Choo Choo"/>
    <s v="In our 30th year we are relocating to the world famous Choo Choo on The South Side. We will be remodeling the old Station House."/>
    <n v="10000"/>
    <n v="6684"/>
    <x v="1"/>
    <s v="US"/>
    <s v="USD"/>
    <n v="1443636000"/>
    <n v="1441111892"/>
    <b v="0"/>
    <n v="67"/>
    <b v="0"/>
    <s v="theater/spaces"/>
    <n v="0.66839999999999999"/>
    <n v="99.761194029850742"/>
    <x v="1"/>
    <s v="spaces"/>
    <x v="3062"/>
    <d v="2015-09-30T13:00:00"/>
  </r>
  <r>
    <n v="3063"/>
    <s v="Spec Haus"/>
    <s v="Members of the local Miami music scene are putting together a venue/creative space in Kendall!"/>
    <n v="3000"/>
    <n v="587"/>
    <x v="1"/>
    <s v="US"/>
    <s v="USD"/>
    <n v="1477174138"/>
    <n v="1474150138"/>
    <b v="0"/>
    <n v="23"/>
    <b v="0"/>
    <s v="theater/spaces"/>
    <n v="0.19566666666666666"/>
    <n v="25.521739130434781"/>
    <x v="1"/>
    <s v="spaces"/>
    <x v="3063"/>
    <d v="2016-10-22T17:08:58"/>
  </r>
  <r>
    <n v="3064"/>
    <s v="Kickstart the Crossroads Community"/>
    <s v="An epicenter for connection, creation and expression of the community."/>
    <n v="75000"/>
    <n v="8471"/>
    <x v="1"/>
    <s v="US"/>
    <s v="USD"/>
    <n v="1448175540"/>
    <n v="1445483246"/>
    <b v="0"/>
    <n v="72"/>
    <b v="0"/>
    <s v="theater/spaces"/>
    <n v="0.11294666666666667"/>
    <n v="117.65277777777777"/>
    <x v="1"/>
    <s v="spaces"/>
    <x v="3064"/>
    <d v="2015-11-22T01:59:00"/>
  </r>
  <r>
    <n v="3065"/>
    <s v="The Castle Project"/>
    <s v="A castle themed events center with large and small spaces to support a variety of arts i.e. performing, visual, music, theater, dance"/>
    <n v="25000"/>
    <n v="10"/>
    <x v="1"/>
    <s v="US"/>
    <s v="USD"/>
    <n v="1406683172"/>
    <n v="1404523172"/>
    <b v="0"/>
    <n v="2"/>
    <b v="0"/>
    <s v="theater/spaces"/>
    <n v="4.0000000000000002E-4"/>
    <n v="5"/>
    <x v="1"/>
    <s v="spaces"/>
    <x v="3065"/>
    <d v="2014-07-29T20:19:32"/>
  </r>
  <r>
    <n v="3066"/>
    <s v="Gold Coast Wake Park"/>
    <s v="Our mission is to offer an innovative family watersports attraction that is fun, safe, economical and a leader in its field."/>
    <n v="350000"/>
    <n v="41950"/>
    <x v="1"/>
    <s v="AU"/>
    <s v="AUD"/>
    <n v="1468128537"/>
    <n v="1465536537"/>
    <b v="0"/>
    <n v="15"/>
    <b v="0"/>
    <s v="theater/spaces"/>
    <n v="0.11985714285714286"/>
    <n v="2796.6666666666665"/>
    <x v="1"/>
    <s v="spaces"/>
    <x v="3066"/>
    <d v="2016-07-10T00:28:57"/>
  </r>
  <r>
    <n v="3067"/>
    <s v="Fabulous Foyer - where? At the Court Theatre in Christchurch"/>
    <s v="Host a special event in your home, collect donations and turn containers in the foyer to a comfortable welcoming place to sit &amp; chat!"/>
    <n v="8000"/>
    <n v="200"/>
    <x v="1"/>
    <s v="NZ"/>
    <s v="NZD"/>
    <n v="1441837879"/>
    <n v="1439245879"/>
    <b v="0"/>
    <n v="1"/>
    <b v="0"/>
    <s v="theater/spaces"/>
    <n v="2.5000000000000001E-2"/>
    <n v="200"/>
    <x v="1"/>
    <s v="spaces"/>
    <x v="3067"/>
    <d v="2015-09-09T17:31:19"/>
  </r>
  <r>
    <n v="3068"/>
    <s v="Theaters in the Loop - Hearing Loop Installation Project"/>
    <s v="Hearing loops will be installed in theaters to give hearing loss sufferers with cochlear implants and hearing aids much needed access."/>
    <n v="250000"/>
    <n v="175"/>
    <x v="1"/>
    <s v="US"/>
    <s v="USD"/>
    <n v="1445013352"/>
    <n v="1442421352"/>
    <b v="0"/>
    <n v="2"/>
    <b v="0"/>
    <s v="theater/spaces"/>
    <n v="6.9999999999999999E-4"/>
    <n v="87.5"/>
    <x v="1"/>
    <s v="spaces"/>
    <x v="3068"/>
    <d v="2015-10-16T11:35:52"/>
  </r>
  <r>
    <n v="3069"/>
    <s v="&quot;Seven Zero Eight STL&quot; Burlesque, Restaurant, Pub and More!"/>
    <s v="708 STL is ONE of a kind! The Best Burlesque &amp; Vaudeville, plus singing/dancing waitresses, high end comfort food &amp; GREAT craft beer!"/>
    <n v="1000"/>
    <n v="141"/>
    <x v="1"/>
    <s v="US"/>
    <s v="USD"/>
    <n v="1418587234"/>
    <n v="1415995234"/>
    <b v="0"/>
    <n v="7"/>
    <b v="0"/>
    <s v="theater/spaces"/>
    <n v="0.14099999999999999"/>
    <n v="20.142857142857142"/>
    <x v="1"/>
    <s v="spaces"/>
    <x v="3069"/>
    <d v="2014-12-14T15:00:34"/>
  </r>
  <r>
    <n v="3070"/>
    <s v="Purpose Built Liverpool Comedy Club, Restaurant &amp; Bar"/>
    <s v="Liverpool's 1st purpose built 7 night a week comedy club, bar &amp; restaurant with live music &amp; much more"/>
    <n v="10000"/>
    <n v="334"/>
    <x v="1"/>
    <s v="GB"/>
    <s v="GBP"/>
    <n v="1481132169"/>
    <n v="1479317769"/>
    <b v="0"/>
    <n v="16"/>
    <b v="0"/>
    <s v="theater/spaces"/>
    <n v="3.3399999999999999E-2"/>
    <n v="20.875"/>
    <x v="1"/>
    <s v="spaces"/>
    <x v="3070"/>
    <d v="2016-12-07T12:36:09"/>
  </r>
  <r>
    <n v="3071"/>
    <s v="The Echo Theatre 2015"/>
    <s v="Anyone can create. They just need a place and an opportunity. The Echo Theatre (Provo) provides that opportunity."/>
    <n v="12000"/>
    <n v="7173"/>
    <x v="1"/>
    <s v="US"/>
    <s v="USD"/>
    <n v="1429595940"/>
    <n v="1428082481"/>
    <b v="0"/>
    <n v="117"/>
    <b v="0"/>
    <s v="theater/spaces"/>
    <n v="0.59775"/>
    <n v="61.307692307692307"/>
    <x v="1"/>
    <s v="spaces"/>
    <x v="3071"/>
    <d v="2015-04-21T00:59:00"/>
  </r>
  <r>
    <n v="3072"/>
    <s v="Crosswalk Theatre - Starting Capital"/>
    <s v="Crosswalk Theatre Company - Network Directory promotes all stage talent. Increasing your odds to connect to the right hiring person."/>
    <n v="12000"/>
    <n v="2"/>
    <x v="1"/>
    <s v="US"/>
    <s v="USD"/>
    <n v="1477791960"/>
    <n v="1476549262"/>
    <b v="0"/>
    <n v="2"/>
    <b v="0"/>
    <s v="theater/spaces"/>
    <n v="1.6666666666666666E-4"/>
    <n v="1"/>
    <x v="1"/>
    <s v="spaces"/>
    <x v="3072"/>
    <d v="2016-10-29T20:46:00"/>
  </r>
  <r>
    <n v="3073"/>
    <s v="Performing and Visual Arts Center, Rochester, NY"/>
    <s v="Conversion of a long dormant synagogue into a Performing and Visual Arts Center, revitalizing Rochester's inner city."/>
    <n v="2800000"/>
    <n v="645"/>
    <x v="1"/>
    <s v="US"/>
    <s v="USD"/>
    <n v="1434309540"/>
    <n v="1429287900"/>
    <b v="0"/>
    <n v="7"/>
    <b v="0"/>
    <s v="theater/spaces"/>
    <n v="2.3035714285714285E-4"/>
    <n v="92.142857142857139"/>
    <x v="1"/>
    <s v="spaces"/>
    <x v="3073"/>
    <d v="2015-06-14T14:19:00"/>
  </r>
  <r>
    <n v="3074"/>
    <s v="ThÃ©Ã¢tre d'automates &quot;culture de vie&quot;"/>
    <s v="CrÃ©ation d'un thÃ©Ã¢tre de marionnettes automatisÃ©es et informatisÃ©es portant sur la nature et l'Ã©cologie._x000a_&quot;La symphonie du monde&quot;"/>
    <n v="25000"/>
    <n v="22"/>
    <x v="1"/>
    <s v="FR"/>
    <s v="EUR"/>
    <n v="1457617359"/>
    <n v="1455025359"/>
    <b v="0"/>
    <n v="3"/>
    <b v="0"/>
    <s v="theater/spaces"/>
    <n v="8.8000000000000003E-4"/>
    <n v="7.333333333333333"/>
    <x v="1"/>
    <s v="spaces"/>
    <x v="3074"/>
    <d v="2016-03-10T08:42:39"/>
  </r>
  <r>
    <n v="3075"/>
    <s v="The Little MAGIC Theatre"/>
    <s v="Magic Morgan &amp; Liliana are raising funds to expand their famed traveling magic show to a theater of magic."/>
    <n v="15000"/>
    <n v="1296"/>
    <x v="1"/>
    <s v="US"/>
    <s v="USD"/>
    <n v="1471573640"/>
    <n v="1467253640"/>
    <b v="0"/>
    <n v="20"/>
    <b v="0"/>
    <s v="theater/spaces"/>
    <n v="8.6400000000000005E-2"/>
    <n v="64.8"/>
    <x v="1"/>
    <s v="spaces"/>
    <x v="3075"/>
    <d v="2016-08-18T21:27:20"/>
  </r>
  <r>
    <n v="3076"/>
    <s v="10,000 Hours"/>
    <s v="Helping female comedians get in their 10,000 Hours of practice!"/>
    <n v="10000"/>
    <n v="1506"/>
    <x v="1"/>
    <s v="US"/>
    <s v="USD"/>
    <n v="1444405123"/>
    <n v="1439221123"/>
    <b v="0"/>
    <n v="50"/>
    <b v="0"/>
    <s v="theater/spaces"/>
    <n v="0.15060000000000001"/>
    <n v="30.12"/>
    <x v="1"/>
    <s v="spaces"/>
    <x v="3076"/>
    <d v="2015-10-09T10:38:43"/>
  </r>
  <r>
    <n v="3077"/>
    <s v="Brothers in Arms Building Better Lives Workshop For Men"/>
    <s v="I've created a live workshop for men who cannot afford it, giving them an opportunity to have healing, peace &amp; love in their lives."/>
    <n v="22000"/>
    <n v="105"/>
    <x v="1"/>
    <s v="CA"/>
    <s v="CAD"/>
    <n v="1488495478"/>
    <n v="1485903478"/>
    <b v="0"/>
    <n v="2"/>
    <b v="0"/>
    <s v="theater/spaces"/>
    <n v="4.7727272727272731E-3"/>
    <n v="52.5"/>
    <x v="1"/>
    <s v="spaces"/>
    <x v="3077"/>
    <d v="2017-03-02T17:57:58"/>
  </r>
  <r>
    <n v="3078"/>
    <s v="Make The Historic Dungeness Schoolhouse Stage ADA Accessible"/>
    <s v="Help replace a broken chairlift with a vertical lift making all forms of arts and education accessible on our historical antique stage."/>
    <n v="60000"/>
    <n v="71"/>
    <x v="1"/>
    <s v="US"/>
    <s v="USD"/>
    <n v="1424920795"/>
    <n v="1422328795"/>
    <b v="0"/>
    <n v="3"/>
    <b v="0"/>
    <s v="theater/spaces"/>
    <n v="1.1833333333333333E-3"/>
    <n v="23.666666666666668"/>
    <x v="1"/>
    <s v="spaces"/>
    <x v="3078"/>
    <d v="2015-02-25T22:19:55"/>
  </r>
  <r>
    <n v="3079"/>
    <s v="Join us in creating a new Hell on Earth!"/>
    <s v="We desire to purchase a portion of Hell, in Michigan just outside of Detroit, to create a world-class performance art space.  Join us."/>
    <n v="1333666"/>
    <n v="11226"/>
    <x v="1"/>
    <s v="US"/>
    <s v="USD"/>
    <n v="1427040435"/>
    <n v="1424452035"/>
    <b v="0"/>
    <n v="27"/>
    <b v="0"/>
    <s v="theater/spaces"/>
    <n v="8.4173998587352451E-3"/>
    <n v="415.77777777777777"/>
    <x v="1"/>
    <s v="spaces"/>
    <x v="3079"/>
    <d v="2015-03-22T11:07:15"/>
  </r>
  <r>
    <n v="3080"/>
    <s v="Global Community Theater One."/>
    <s v="Sustainable, fire-proof, carbon-negative, and all-season recreation of the Globe Theater made famous by Shakespeare, with gardens."/>
    <n v="2000000"/>
    <n v="376"/>
    <x v="1"/>
    <s v="US"/>
    <s v="USD"/>
    <n v="1419644444"/>
    <n v="1414456844"/>
    <b v="0"/>
    <n v="7"/>
    <b v="0"/>
    <s v="theater/spaces"/>
    <n v="1.8799999999999999E-4"/>
    <n v="53.714285714285715"/>
    <x v="1"/>
    <s v="spaces"/>
    <x v="3080"/>
    <d v="2014-12-26T20:40:44"/>
  </r>
  <r>
    <n v="3081"/>
    <s v="Help! World Tour ~ A Theatrical Revival of Hope"/>
    <s v="Help! is a full scale mobile theatrical musical bringing a Gospel revival through a story of love and hope to communities world wide."/>
    <n v="1000000"/>
    <n v="2103"/>
    <x v="1"/>
    <s v="US"/>
    <s v="USD"/>
    <n v="1442722891"/>
    <n v="1440130891"/>
    <b v="0"/>
    <n v="5"/>
    <b v="0"/>
    <s v="theater/spaces"/>
    <n v="2.1029999999999998E-3"/>
    <n v="420.6"/>
    <x v="1"/>
    <s v="spaces"/>
    <x v="3081"/>
    <d v="2015-09-19T23:21:31"/>
  </r>
  <r>
    <n v="3082"/>
    <s v="Magical Workshop, Magic/Hobby Store"/>
    <s v="Help expand the time of everyones favorite magic store!  It currently limited to 3 days a week. If not for you, then the children!"/>
    <n v="9000"/>
    <n v="0"/>
    <x v="1"/>
    <s v="US"/>
    <s v="USD"/>
    <n v="1447628946"/>
    <n v="1445033346"/>
    <b v="0"/>
    <n v="0"/>
    <b v="0"/>
    <s v="theater/spaces"/>
    <n v="0"/>
    <s v=""/>
    <x v="1"/>
    <s v="spaces"/>
    <x v="3082"/>
    <d v="2015-11-15T18:09:06"/>
  </r>
  <r>
    <n v="3083"/>
    <s v="Crystal City Haunted Undergound"/>
    <s v="Crystal City Underground is a New &amp; Unique_x000a_indoor recreational facility, using an old silica sand mine,_x000a_we are the Haunted Maze"/>
    <n v="20000"/>
    <n v="56"/>
    <x v="1"/>
    <s v="US"/>
    <s v="USD"/>
    <n v="1409547600"/>
    <n v="1406986278"/>
    <b v="0"/>
    <n v="3"/>
    <b v="0"/>
    <s v="theater/spaces"/>
    <n v="2.8E-3"/>
    <n v="18.666666666666668"/>
    <x v="1"/>
    <s v="spaces"/>
    <x v="3083"/>
    <d v="2014-09-01T00:00:00"/>
  </r>
  <r>
    <n v="3084"/>
    <s v="URGENT: Help Us Replace Our Ramp!"/>
    <s v="18-yr-old handicap-access ramp collapsed, must replace. Help fund &amp; ensure everyone access to our 35-seat non-profit community theater!"/>
    <n v="4059"/>
    <n v="470"/>
    <x v="1"/>
    <s v="US"/>
    <s v="USD"/>
    <n v="1430851680"/>
    <n v="1428340931"/>
    <b v="0"/>
    <n v="6"/>
    <b v="0"/>
    <s v="theater/spaces"/>
    <n v="0.11579206701157921"/>
    <n v="78.333333333333329"/>
    <x v="1"/>
    <s v="spaces"/>
    <x v="3084"/>
    <d v="2015-05-05T13:48:00"/>
  </r>
  <r>
    <n v="3085"/>
    <s v="Paper Tank Theater Music Madness Party"/>
    <s v="Get behind a new music venue in our city by helping with equipment! We're pre-selling tickets to our party and offering other perks."/>
    <n v="25000"/>
    <n v="610"/>
    <x v="1"/>
    <s v="US"/>
    <s v="USD"/>
    <n v="1443561159"/>
    <n v="1440969159"/>
    <b v="0"/>
    <n v="9"/>
    <b v="0"/>
    <s v="theater/spaces"/>
    <n v="2.4400000000000002E-2"/>
    <n v="67.777777777777771"/>
    <x v="1"/>
    <s v="spaces"/>
    <x v="3085"/>
    <d v="2015-09-29T16:12:39"/>
  </r>
  <r>
    <n v="3086"/>
    <s v="&quot;Un parco di Risate&quot; - open air theatre to save TKC"/>
    <s v="A memorable theatre experience in the middle of Genoa's old town. Summer is coming and we have no intention to stop making you laugh."/>
    <n v="20000"/>
    <n v="50"/>
    <x v="1"/>
    <s v="IT"/>
    <s v="EUR"/>
    <n v="1439827559"/>
    <n v="1434643559"/>
    <b v="0"/>
    <n v="3"/>
    <b v="0"/>
    <s v="theater/spaces"/>
    <n v="2.5000000000000001E-3"/>
    <n v="16.666666666666668"/>
    <x v="1"/>
    <s v="spaces"/>
    <x v="3086"/>
    <d v="2015-08-17T11:05:59"/>
  </r>
  <r>
    <n v="3087"/>
    <s v="Read/Rehearse/Workshop Plays at Austin Playwrights Studio"/>
    <s v="Austin's &quot;Full Service Rehearsal Space&quot;, APS is a comfortable, convenient place for the theater community to develop scripted plays."/>
    <n v="20000"/>
    <n v="125"/>
    <x v="1"/>
    <s v="US"/>
    <s v="USD"/>
    <n v="1482294990"/>
    <n v="1477107390"/>
    <b v="0"/>
    <n v="2"/>
    <b v="0"/>
    <s v="theater/spaces"/>
    <n v="6.2500000000000003E-3"/>
    <n v="62.5"/>
    <x v="1"/>
    <s v="spaces"/>
    <x v="3087"/>
    <d v="2016-12-20T23:36:30"/>
  </r>
  <r>
    <n v="3088"/>
    <s v="Destination Small Town &quot;Visitor Center&quot; To The Midwest"/>
    <s v="We believe it's time to open a visitor's center that highlights the small towns of the upper Midwest."/>
    <n v="65000"/>
    <n v="126"/>
    <x v="1"/>
    <s v="US"/>
    <s v="USD"/>
    <n v="1420724460"/>
    <n v="1418046247"/>
    <b v="0"/>
    <n v="3"/>
    <b v="0"/>
    <s v="theater/spaces"/>
    <n v="1.9384615384615384E-3"/>
    <n v="42"/>
    <x v="1"/>
    <s v="spaces"/>
    <x v="3088"/>
    <d v="2015-01-08T08:41:00"/>
  </r>
  <r>
    <n v="3089"/>
    <s v="The ClubHouse: A Community-Focused Sports &amp; Culture Space"/>
    <s v="A community space in Somerville, MA to celebrate the beautiful intersection of sports and creativity."/>
    <n v="25000"/>
    <n v="5854"/>
    <x v="1"/>
    <s v="US"/>
    <s v="USD"/>
    <n v="1468029540"/>
    <n v="1465304483"/>
    <b v="0"/>
    <n v="45"/>
    <b v="0"/>
    <s v="theater/spaces"/>
    <n v="0.23416000000000001"/>
    <n v="130.0888888888889"/>
    <x v="1"/>
    <s v="spaces"/>
    <x v="3089"/>
    <d v="2016-07-08T20:59:00"/>
  </r>
  <r>
    <n v="3090"/>
    <s v="Save the Stage"/>
    <s v="To create a space by restoring a historic church in Burlington, Ky where community theater, dance and music and art can be performed."/>
    <n v="225000"/>
    <n v="11432"/>
    <x v="1"/>
    <s v="US"/>
    <s v="USD"/>
    <n v="1430505545"/>
    <n v="1425325145"/>
    <b v="0"/>
    <n v="9"/>
    <b v="0"/>
    <s v="theater/spaces"/>
    <n v="5.080888888888889E-2"/>
    <n v="1270.2222222222222"/>
    <x v="1"/>
    <s v="spaces"/>
    <x v="3090"/>
    <d v="2015-05-01T13:39:05"/>
  </r>
  <r>
    <n v="3091"/>
    <s v="Bustduck Theatre"/>
    <s v="Roanoke, Virginia's first long-form improv theatre company. Producing improv and scripted theatre, with a dynamic training program."/>
    <n v="5000"/>
    <n v="796"/>
    <x v="1"/>
    <s v="US"/>
    <s v="USD"/>
    <n v="1471214743"/>
    <n v="1468622743"/>
    <b v="0"/>
    <n v="9"/>
    <b v="0"/>
    <s v="theater/spaces"/>
    <n v="0.15920000000000001"/>
    <n v="88.444444444444443"/>
    <x v="1"/>
    <s v="spaces"/>
    <x v="3091"/>
    <d v="2016-08-14T17:45:43"/>
  </r>
  <r>
    <n v="3092"/>
    <s v="A home for the arts on the Upper East Side/Yorkville"/>
    <s v="Our goal is to purchase a theater on the Upper East Side of Manhattan that will act as a home for four theater companies."/>
    <n v="100000"/>
    <n v="1183.19"/>
    <x v="1"/>
    <s v="US"/>
    <s v="USD"/>
    <n v="1444946400"/>
    <n v="1441723912"/>
    <b v="0"/>
    <n v="21"/>
    <b v="0"/>
    <s v="theater/spaces"/>
    <n v="1.1831900000000001E-2"/>
    <n v="56.342380952380957"/>
    <x v="1"/>
    <s v="spaces"/>
    <x v="3092"/>
    <d v="2015-10-15T17:00:00"/>
  </r>
  <r>
    <n v="3093"/>
    <s v="Theatre of the Black Butterfly's POOL (NO WATER)"/>
    <s v="Jump in the deep end of the provocative and darkly humourous, POOL (NO WATER)...to be performed in a Pool!  Directed by Gordon McCall."/>
    <n v="4000"/>
    <n v="910"/>
    <x v="1"/>
    <s v="CA"/>
    <s v="CAD"/>
    <n v="1401595140"/>
    <n v="1398980941"/>
    <b v="0"/>
    <n v="17"/>
    <b v="0"/>
    <s v="theater/spaces"/>
    <n v="0.22750000000000001"/>
    <n v="53.529411764705884"/>
    <x v="1"/>
    <s v="spaces"/>
    <x v="3093"/>
    <d v="2014-05-31T22:59:00"/>
  </r>
  <r>
    <n v="3094"/>
    <s v="Nothing Up My Sleeves Tour: Summer 2016"/>
    <s v="This is a Kickstarter to help with the start up costs for Illusionist, Chris Lengyel's Summer 2016 Tour!"/>
    <n v="100000"/>
    <n v="25"/>
    <x v="1"/>
    <s v="US"/>
    <s v="USD"/>
    <n v="1442775956"/>
    <n v="1437591956"/>
    <b v="0"/>
    <n v="1"/>
    <b v="0"/>
    <s v="theater/spaces"/>
    <n v="2.5000000000000001E-4"/>
    <n v="25"/>
    <x v="1"/>
    <s v="spaces"/>
    <x v="3094"/>
    <d v="2015-09-20T14:05:56"/>
  </r>
  <r>
    <n v="3095"/>
    <s v="The Old Howard Theatre Company"/>
    <s v="We are a small theatre company looking to provide world class theatre to the working class in the Greater New York area."/>
    <n v="14920"/>
    <n v="50"/>
    <x v="1"/>
    <s v="US"/>
    <s v="USD"/>
    <n v="1470011780"/>
    <n v="1464827780"/>
    <b v="0"/>
    <n v="1"/>
    <b v="0"/>
    <s v="theater/spaces"/>
    <n v="3.351206434316354E-3"/>
    <n v="50"/>
    <x v="1"/>
    <s v="spaces"/>
    <x v="3095"/>
    <d v="2016-07-31T19:36:20"/>
  </r>
  <r>
    <n v="3096"/>
    <s v="LaPorte Institute for Dramatic and Creative Arts"/>
    <s v="To create a learning center for acting and all art types including anything that expresses the emotion of the human spirit."/>
    <n v="20000"/>
    <n v="795"/>
    <x v="1"/>
    <s v="US"/>
    <s v="USD"/>
    <n v="1432151326"/>
    <n v="1429559326"/>
    <b v="0"/>
    <n v="14"/>
    <b v="0"/>
    <s v="theater/spaces"/>
    <n v="3.9750000000000001E-2"/>
    <n v="56.785714285714285"/>
    <x v="1"/>
    <s v="spaces"/>
    <x v="3096"/>
    <d v="2015-05-20T14:48:46"/>
  </r>
  <r>
    <n v="3097"/>
    <s v="Help launch The Bunker: London's newest Off-West End theatre"/>
    <s v="The Bunker makes theatre with purpose: We provide ambitious artists a home in which to share their work with adventurous audiences."/>
    <n v="10000"/>
    <n v="1715"/>
    <x v="1"/>
    <s v="GB"/>
    <s v="GBP"/>
    <n v="1475848800"/>
    <n v="1474027501"/>
    <b v="0"/>
    <n v="42"/>
    <b v="0"/>
    <s v="theater/spaces"/>
    <n v="0.17150000000000001"/>
    <n v="40.833333333333336"/>
    <x v="1"/>
    <s v="spaces"/>
    <x v="3097"/>
    <d v="2016-10-07T09:00:00"/>
  </r>
  <r>
    <n v="3098"/>
    <s v="The Enchanted Cottage"/>
    <s v="A magical space, full of fairytale favorites, designed to make each individual have a unique experience; children's dreams made real."/>
    <n v="48725"/>
    <n v="1758"/>
    <x v="1"/>
    <s v="US"/>
    <s v="USD"/>
    <n v="1454890620"/>
    <n v="1450724449"/>
    <b v="0"/>
    <n v="27"/>
    <b v="0"/>
    <s v="theater/spaces"/>
    <n v="3.608004104669061E-2"/>
    <n v="65.111111111111114"/>
    <x v="1"/>
    <s v="spaces"/>
    <x v="3098"/>
    <d v="2016-02-07T19:17:00"/>
  </r>
  <r>
    <n v="3099"/>
    <s v="Screening for Unapologetically Black the Movie"/>
    <s v="I would like to screen this documentary at CSU at their Black Studies Dept. Looking to fly panelist in. Hoping to screen nationwide. &lt;3"/>
    <n v="2000"/>
    <n v="278"/>
    <x v="1"/>
    <s v="US"/>
    <s v="USD"/>
    <n v="1455251591"/>
    <n v="1452659591"/>
    <b v="0"/>
    <n v="5"/>
    <b v="0"/>
    <s v="theater/spaces"/>
    <n v="0.13900000000000001"/>
    <n v="55.6"/>
    <x v="1"/>
    <s v="spaces"/>
    <x v="3099"/>
    <d v="2016-02-11T23:33:11"/>
  </r>
  <r>
    <n v="3100"/>
    <s v="Build Our Ampitheater - Build Franklin County, MO!"/>
    <s v="Friends for Change, a group of girls between the ages of 12 and 18 are building an outdoor Amphitheater as a gift to our community!"/>
    <n v="12000"/>
    <n v="1827"/>
    <x v="1"/>
    <s v="US"/>
    <s v="USD"/>
    <n v="1413816975"/>
    <n v="1411224975"/>
    <b v="0"/>
    <n v="13"/>
    <b v="0"/>
    <s v="theater/spaces"/>
    <n v="0.15225"/>
    <n v="140.53846153846155"/>
    <x v="1"/>
    <s v="spaces"/>
    <x v="3100"/>
    <d v="2014-10-20T09:56:15"/>
  </r>
  <r>
    <n v="3101"/>
    <s v="Mots Ã‰crits"/>
    <s v="LabellisÃ© 14-18, Mots Ã‰crits est un projet itinÃ©rant de lectures Ã  voix haute par des amateurs, mises en espace par une comÃ©dienne."/>
    <n v="2500"/>
    <n v="300"/>
    <x v="1"/>
    <s v="FR"/>
    <s v="EUR"/>
    <n v="1437033360"/>
    <n v="1434445937"/>
    <b v="0"/>
    <n v="12"/>
    <b v="0"/>
    <s v="theater/spaces"/>
    <n v="0.12"/>
    <n v="25"/>
    <x v="1"/>
    <s v="spaces"/>
    <x v="3101"/>
    <d v="2015-07-16T02:56:00"/>
  </r>
  <r>
    <n v="3102"/>
    <s v="Theatre Bath Bus"/>
    <s v="Imagine being able to take a performance anywhere! Meet the Theatre Bath Bus - a magical performance space where anything is possible."/>
    <n v="16000"/>
    <n v="6258"/>
    <x v="1"/>
    <s v="GB"/>
    <s v="GBP"/>
    <n v="1471939818"/>
    <n v="1467619818"/>
    <b v="0"/>
    <n v="90"/>
    <b v="0"/>
    <s v="theater/spaces"/>
    <n v="0.391125"/>
    <n v="69.533333333333331"/>
    <x v="1"/>
    <s v="spaces"/>
    <x v="3102"/>
    <d v="2016-08-23T03:10:18"/>
  </r>
  <r>
    <n v="3103"/>
    <s v="Professional Venue for local artists!!"/>
    <s v="Creating a place for local artists to perform, at substantially less cost for them"/>
    <n v="4100"/>
    <n v="11"/>
    <x v="1"/>
    <s v="US"/>
    <s v="USD"/>
    <n v="1434080706"/>
    <n v="1428896706"/>
    <b v="0"/>
    <n v="2"/>
    <b v="0"/>
    <s v="theater/spaces"/>
    <n v="2.6829268292682929E-3"/>
    <n v="5.5"/>
    <x v="1"/>
    <s v="spaces"/>
    <x v="3103"/>
    <d v="2015-06-11T22:45:06"/>
  </r>
  <r>
    <n v="3104"/>
    <s v="CQ EAP Performing Arts 'THE LOFT'"/>
    <s v="The Loft is CQEAP's latest studio. Located in Rockhampton's CBD we'll be running performing arts workshops for 5yrs to adults."/>
    <n v="4000"/>
    <n v="1185"/>
    <x v="1"/>
    <s v="AU"/>
    <s v="AUD"/>
    <n v="1422928800"/>
    <n v="1420235311"/>
    <b v="0"/>
    <n v="5"/>
    <b v="0"/>
    <s v="theater/spaces"/>
    <n v="0.29625000000000001"/>
    <n v="237"/>
    <x v="1"/>
    <s v="spaces"/>
    <x v="3104"/>
    <d v="2015-02-02T21:00:00"/>
  </r>
  <r>
    <n v="3105"/>
    <s v="Paddock School Theater Improvement"/>
    <s v="My hope is to raise $5845 and replace old stained and mismatched border curtains, cyclorama curtain, and backdrop."/>
    <n v="5845"/>
    <n v="2476"/>
    <x v="1"/>
    <s v="US"/>
    <s v="USD"/>
    <n v="1413694800"/>
    <n v="1408986916"/>
    <b v="0"/>
    <n v="31"/>
    <b v="0"/>
    <s v="theater/spaces"/>
    <n v="0.4236099230111206"/>
    <n v="79.870967741935488"/>
    <x v="1"/>
    <s v="spaces"/>
    <x v="3105"/>
    <d v="2014-10-19T00:00:00"/>
  </r>
  <r>
    <n v="3106"/>
    <s v="Wild Men at the Bristol Cathedral"/>
    <s v="Help fund the exciting first collaboration between Hotel Echo and Bristol Cathedral: WILD MEN, a show commemorating those lost in WW1."/>
    <n v="1000"/>
    <n v="41"/>
    <x v="1"/>
    <s v="GB"/>
    <s v="GBP"/>
    <n v="1442440800"/>
    <n v="1440497876"/>
    <b v="0"/>
    <n v="4"/>
    <b v="0"/>
    <s v="theater/spaces"/>
    <n v="4.1000000000000002E-2"/>
    <n v="10.25"/>
    <x v="1"/>
    <s v="spaces"/>
    <x v="3106"/>
    <d v="2015-09-16T17:00:00"/>
  </r>
  <r>
    <n v="3107"/>
    <s v="Creating Cabaret"/>
    <s v="When opportunity knocks, we answer!  Help expand the ravishingly talented troupe into a new and exciting market and venue!"/>
    <n v="40000"/>
    <n v="7905"/>
    <x v="1"/>
    <s v="US"/>
    <s v="USD"/>
    <n v="1431372751"/>
    <n v="1430767951"/>
    <b v="0"/>
    <n v="29"/>
    <b v="0"/>
    <s v="theater/spaces"/>
    <n v="0.197625"/>
    <n v="272.58620689655174"/>
    <x v="1"/>
    <s v="spaces"/>
    <x v="3107"/>
    <d v="2015-05-11T14:32:31"/>
  </r>
  <r>
    <n v="3108"/>
    <s v="Funding a home for our Children's Theater"/>
    <s v="We need a permanent home for the theater!"/>
    <n v="50000"/>
    <n v="26"/>
    <x v="1"/>
    <s v="US"/>
    <s v="USD"/>
    <n v="1430234394"/>
    <n v="1425053994"/>
    <b v="0"/>
    <n v="2"/>
    <b v="0"/>
    <s v="theater/spaces"/>
    <n v="5.1999999999999995E-4"/>
    <n v="13"/>
    <x v="1"/>
    <s v="spaces"/>
    <x v="3108"/>
    <d v="2015-04-28T10:19:54"/>
  </r>
  <r>
    <n v="3109"/>
    <s v="Saving Americana: The Sidney Auto Vue Drive-In needs digital"/>
    <s v="Help us exceed our goal to convert the Sidney Auto Vue Drive-In from 35mm to digital. This will cost upwards of $75,000. Thank you!"/>
    <n v="26500"/>
    <n v="6633"/>
    <x v="1"/>
    <s v="US"/>
    <s v="USD"/>
    <n v="1409194810"/>
    <n v="1406170810"/>
    <b v="0"/>
    <n v="114"/>
    <b v="0"/>
    <s v="theater/spaces"/>
    <n v="0.25030188679245285"/>
    <n v="58.184210526315788"/>
    <x v="1"/>
    <s v="spaces"/>
    <x v="3109"/>
    <d v="2014-08-27T22:00:10"/>
  </r>
  <r>
    <n v="3110"/>
    <s v="Hip Justice Catmunity Center"/>
    <s v="Cat People Unite! It's time we get a space of our own to relax, socialize and learn! Join the Catmunity!"/>
    <n v="25000"/>
    <n v="10"/>
    <x v="1"/>
    <s v="US"/>
    <s v="USD"/>
    <n v="1487465119"/>
    <n v="1484009119"/>
    <b v="0"/>
    <n v="1"/>
    <b v="0"/>
    <s v="theater/spaces"/>
    <n v="4.0000000000000002E-4"/>
    <n v="10"/>
    <x v="1"/>
    <s v="spaces"/>
    <x v="3110"/>
    <d v="2017-02-18T19:45:19"/>
  </r>
  <r>
    <n v="3111"/>
    <s v="All Puppet Players Need a Home"/>
    <s v="Help All Puppet Players perform it's 2015 season in a beautiful 200 seat theater for an entire year."/>
    <n v="20000"/>
    <n v="5328"/>
    <x v="1"/>
    <s v="US"/>
    <s v="USD"/>
    <n v="1412432220"/>
    <n v="1409753820"/>
    <b v="0"/>
    <n v="76"/>
    <b v="0"/>
    <s v="theater/spaces"/>
    <n v="0.26640000000000003"/>
    <n v="70.10526315789474"/>
    <x v="1"/>
    <s v="spaces"/>
    <x v="3111"/>
    <d v="2014-10-04T09:17:00"/>
  </r>
  <r>
    <n v="3112"/>
    <s v="Kids Zone start up"/>
    <s v="Children only have a short period of time to live care free, play hard, get dirty, I want to help every child in my Town play everyday."/>
    <n v="11000"/>
    <n v="521"/>
    <x v="1"/>
    <s v="US"/>
    <s v="USD"/>
    <n v="1477968934"/>
    <n v="1472784934"/>
    <b v="0"/>
    <n v="9"/>
    <b v="0"/>
    <s v="theater/spaces"/>
    <n v="4.7363636363636365E-2"/>
    <n v="57.888888888888886"/>
    <x v="1"/>
    <s v="spaces"/>
    <x v="3112"/>
    <d v="2016-10-31T21:55:34"/>
  </r>
  <r>
    <n v="3113"/>
    <s v="The Shamrock Drafthouse Theater"/>
    <s v="An arts and craft beer theater showcasing local talent, locally crafted beer and providing performance and rehearsal space."/>
    <n v="109225"/>
    <n v="4635"/>
    <x v="1"/>
    <s v="US"/>
    <s v="USD"/>
    <n v="1429291982"/>
    <n v="1426699982"/>
    <b v="0"/>
    <n v="37"/>
    <b v="0"/>
    <s v="theater/spaces"/>
    <n v="4.2435339894712751E-2"/>
    <n v="125.27027027027027"/>
    <x v="1"/>
    <s v="spaces"/>
    <x v="3113"/>
    <d v="2015-04-17T12:33:02"/>
  </r>
  <r>
    <n v="3114"/>
    <s v="Urban Nightmares - A Scary Adventure in Southwest Oklahoma"/>
    <s v="A scary place to bring your friends. Interactive so that the people that were scared before get to scare others later. A diner on site."/>
    <n v="75000"/>
    <n v="0"/>
    <x v="1"/>
    <s v="US"/>
    <s v="USD"/>
    <n v="1411312250"/>
    <n v="1406128250"/>
    <b v="0"/>
    <n v="0"/>
    <b v="0"/>
    <s v="theater/spaces"/>
    <n v="0"/>
    <s v=""/>
    <x v="1"/>
    <s v="spaces"/>
    <x v="3114"/>
    <d v="2014-09-21T10:10:50"/>
  </r>
  <r>
    <n v="3115"/>
    <s v="spoken word pop-up:"/>
    <s v="We are creating a mobile community devoted to the spreading and sharing of spoken word and other kinds of storytelling."/>
    <n v="10000"/>
    <n v="300"/>
    <x v="1"/>
    <s v="SE"/>
    <s v="SEK"/>
    <n v="1465123427"/>
    <n v="1462531427"/>
    <b v="0"/>
    <n v="1"/>
    <b v="0"/>
    <s v="theater/spaces"/>
    <n v="0.03"/>
    <n v="300"/>
    <x v="1"/>
    <s v="spaces"/>
    <x v="3115"/>
    <d v="2016-06-05T05:43:47"/>
  </r>
  <r>
    <n v="3116"/>
    <s v="CoreCon Asylum"/>
    <s v="Creating a consuite for CoreCon. A focus on the insanity of asylums and early medical practices from history."/>
    <n v="750"/>
    <n v="430"/>
    <x v="1"/>
    <s v="US"/>
    <s v="USD"/>
    <n v="1427890925"/>
    <n v="1426681325"/>
    <b v="0"/>
    <n v="10"/>
    <b v="0"/>
    <s v="theater/spaces"/>
    <n v="0.57333333333333336"/>
    <n v="43"/>
    <x v="1"/>
    <s v="spaces"/>
    <x v="3116"/>
    <d v="2015-04-01T07:22:05"/>
  </r>
  <r>
    <n v="3117"/>
    <s v="Cowes and The Sea"/>
    <s v="Performing Arts workshops, for young people aged 5 -16, exploring how the sea has shaped Cowes as a settlement."/>
    <n v="1000"/>
    <n v="1"/>
    <x v="1"/>
    <s v="GB"/>
    <s v="GBP"/>
    <n v="1464354720"/>
    <n v="1463648360"/>
    <b v="0"/>
    <n v="1"/>
    <b v="0"/>
    <s v="theater/spaces"/>
    <n v="1E-3"/>
    <n v="1"/>
    <x v="1"/>
    <s v="spaces"/>
    <x v="3117"/>
    <d v="2016-05-27T08:12:00"/>
  </r>
  <r>
    <n v="3118"/>
    <s v="Garden Eden, theatre, meeting, culture, music, art"/>
    <s v="a magical place for all kind of people, like a fairytaile in all colours"/>
    <n v="500000"/>
    <n v="1550"/>
    <x v="1"/>
    <s v="SE"/>
    <s v="SEK"/>
    <n v="1467473723"/>
    <n v="1465832123"/>
    <b v="0"/>
    <n v="2"/>
    <b v="0"/>
    <s v="theater/spaces"/>
    <n v="3.0999999999999999E-3"/>
    <n v="775"/>
    <x v="1"/>
    <s v="spaces"/>
    <x v="3118"/>
    <d v="2016-07-02T10:35:23"/>
  </r>
  <r>
    <n v="3119"/>
    <s v="&quot;Buffalo Info.&quot; Directions-Events-Places Of Interest-History"/>
    <s v="An Information center downTOWN Buffalo...find directions to places of interest, events, eateries, lodging, maps, postcards and books."/>
    <n v="10000"/>
    <n v="5"/>
    <x v="1"/>
    <s v="US"/>
    <s v="USD"/>
    <n v="1427414732"/>
    <n v="1424826332"/>
    <b v="0"/>
    <n v="1"/>
    <b v="0"/>
    <s v="theater/spaces"/>
    <n v="5.0000000000000001E-4"/>
    <n v="5"/>
    <x v="1"/>
    <s v="spaces"/>
    <x v="3119"/>
    <d v="2015-03-26T19:05:32"/>
  </r>
  <r>
    <n v="3120"/>
    <s v="Subtropisch zwemparadijs Tropicana"/>
    <s v="Wij willen Tropicana het subtropisch zwemparadijs van Rotterdam op een nieuwe locatie gaan bouwen."/>
    <n v="1300000"/>
    <n v="128"/>
    <x v="1"/>
    <s v="NL"/>
    <s v="EUR"/>
    <n v="1462484196"/>
    <n v="1457303796"/>
    <b v="0"/>
    <n v="10"/>
    <b v="0"/>
    <s v="theater/spaces"/>
    <n v="9.8461538461538464E-5"/>
    <n v="12.8"/>
    <x v="1"/>
    <s v="spaces"/>
    <x v="3120"/>
    <d v="2016-05-05T16:36:36"/>
  </r>
  <r>
    <n v="3121"/>
    <s v="Ant Farm Theatre Project (Canceled)"/>
    <s v="I going to build a theatre for a local ant farm so that Ants can put on their theatre productions."/>
    <n v="1500"/>
    <n v="10"/>
    <x v="2"/>
    <s v="CA"/>
    <s v="CAD"/>
    <n v="1411748335"/>
    <n v="1406564335"/>
    <b v="0"/>
    <n v="1"/>
    <b v="0"/>
    <s v="theater/spaces"/>
    <n v="6.6666666666666671E-3"/>
    <n v="10"/>
    <x v="1"/>
    <s v="spaces"/>
    <x v="3121"/>
    <d v="2014-09-26T11:18:55"/>
  </r>
  <r>
    <n v="3122"/>
    <s v="be back soon (Canceled)"/>
    <s v="cancelled until further notice"/>
    <n v="199"/>
    <n v="116"/>
    <x v="2"/>
    <s v="US"/>
    <s v="USD"/>
    <n v="1478733732"/>
    <n v="1478298132"/>
    <b v="0"/>
    <n v="2"/>
    <b v="0"/>
    <s v="theater/spaces"/>
    <n v="0.58291457286432158"/>
    <n v="58"/>
    <x v="1"/>
    <s v="spaces"/>
    <x v="3122"/>
    <d v="2016-11-09T18:22:12"/>
  </r>
  <r>
    <n v="3123"/>
    <s v="Save the Larchmont Playhouse! (Canceled)"/>
    <s v="The Larchmont Playhouse is threatened! Help save the theater by becoming a Preservation Member of The Larchmont Playhouse."/>
    <n v="125000"/>
    <n v="85192"/>
    <x v="2"/>
    <s v="US"/>
    <s v="USD"/>
    <n v="1468108198"/>
    <n v="1465516198"/>
    <b v="0"/>
    <n v="348"/>
    <b v="0"/>
    <s v="theater/spaces"/>
    <n v="0.68153600000000003"/>
    <n v="244.80459770114942"/>
    <x v="1"/>
    <s v="spaces"/>
    <x v="3123"/>
    <d v="2016-07-09T18:49:58"/>
  </r>
  <r>
    <n v="3124"/>
    <s v="Theater &amp; Arts &amp; Day Care (Canceled)"/>
    <s v="A place where kids/ teens' dreams come true, and one finds there home without sparkly red shoes!"/>
    <n v="800000"/>
    <n v="26"/>
    <x v="2"/>
    <s v="US"/>
    <s v="USD"/>
    <n v="1422902601"/>
    <n v="1417718601"/>
    <b v="0"/>
    <n v="4"/>
    <b v="0"/>
    <s v="theater/spaces"/>
    <n v="3.2499999999999997E-5"/>
    <n v="6.5"/>
    <x v="1"/>
    <s v="spaces"/>
    <x v="3124"/>
    <d v="2015-02-02T13:43:21"/>
  </r>
  <r>
    <n v="3125"/>
    <s v="N/A (Canceled)"/>
    <s v="N/A"/>
    <n v="1500000"/>
    <n v="0"/>
    <x v="2"/>
    <s v="US"/>
    <s v="USD"/>
    <n v="1452142672"/>
    <n v="1449550672"/>
    <b v="0"/>
    <n v="0"/>
    <b v="0"/>
    <s v="theater/spaces"/>
    <n v="0"/>
    <s v=""/>
    <x v="1"/>
    <s v="spaces"/>
    <x v="3125"/>
    <d v="2016-01-06T23:57:52"/>
  </r>
  <r>
    <n v="3126"/>
    <s v="Urban Roots SkatePark (Canceled)"/>
    <s v="A big dream, small budget, the drive/passion of so many volunteers...indoor skatepark in Eau Claire, WI._x000a__x000a_This is UR skatepark!"/>
    <n v="25000"/>
    <n v="1040"/>
    <x v="2"/>
    <s v="US"/>
    <s v="USD"/>
    <n v="1459121162"/>
    <n v="1456532762"/>
    <b v="0"/>
    <n v="17"/>
    <b v="0"/>
    <s v="theater/spaces"/>
    <n v="4.1599999999999998E-2"/>
    <n v="61.176470588235297"/>
    <x v="1"/>
    <s v="spaces"/>
    <x v="3126"/>
    <d v="2016-03-27T18:26:02"/>
  </r>
  <r>
    <n v="3127"/>
    <s v="Help Us Help Artists (Canceled)"/>
    <s v="Our goal - create a venue &amp; stage where comedic &amp; music artists hone their talents &amp; fan base. First minority owned like it in Cincy."/>
    <n v="100000"/>
    <n v="0"/>
    <x v="2"/>
    <s v="US"/>
    <s v="USD"/>
    <n v="1425242029"/>
    <n v="1422650029"/>
    <b v="0"/>
    <n v="0"/>
    <b v="0"/>
    <s v="theater/spaces"/>
    <n v="0"/>
    <s v=""/>
    <x v="1"/>
    <s v="spaces"/>
    <x v="3127"/>
    <d v="2015-03-01T15: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3: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4: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3T23:59:00"/>
  </r>
  <r>
    <n v="3131"/>
    <s v="SNAKE EYES"/>
    <s v="A Staged Reading of &quot;Snake Eyes,&quot; a new play by Alex Rafala"/>
    <n v="4100"/>
    <n v="645"/>
    <x v="3"/>
    <s v="US"/>
    <s v="USD"/>
    <n v="1491656045"/>
    <n v="1489067645"/>
    <b v="0"/>
    <n v="12"/>
    <b v="0"/>
    <s v="theater/plays"/>
    <n v="0.15731707317073171"/>
    <n v="53.75"/>
    <x v="1"/>
    <s v="plays"/>
    <x v="3131"/>
    <d v="2017-04-08T07:54:05"/>
  </r>
  <r>
    <n v="3132"/>
    <s v="A Bite of a Snake Play"/>
    <s v="Smells Like Money, Drips Like Honey, Taste Like Mocha, Better Run AWAY"/>
    <n v="30000"/>
    <n v="10"/>
    <x v="3"/>
    <s v="US"/>
    <s v="USD"/>
    <n v="1492759460"/>
    <n v="1487579060"/>
    <b v="0"/>
    <n v="1"/>
    <b v="0"/>
    <s v="theater/plays"/>
    <n v="3.3333333333333332E-4"/>
    <n v="10"/>
    <x v="1"/>
    <s v="plays"/>
    <x v="3132"/>
    <d v="2017-04-21T02: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7: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1: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3T22: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7: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4:12:00"/>
  </r>
  <r>
    <n v="3138"/>
    <s v="Our Country's Good"/>
    <s v="A UWE Drama Society adaptation of Timberlake Wertenbaker's play. Funding needed for costumes/props to make the show a success. Thanks."/>
    <n v="200"/>
    <n v="0"/>
    <x v="3"/>
    <s v="GB"/>
    <s v="GBP"/>
    <n v="1491233407"/>
    <n v="1489591807"/>
    <b v="0"/>
    <n v="0"/>
    <b v="0"/>
    <s v="theater/plays"/>
    <n v="0"/>
    <s v=""/>
    <x v="1"/>
    <s v="plays"/>
    <x v="3138"/>
    <d v="2017-04-03T10: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4T23: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1: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15: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06: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s v=""/>
    <x v="1"/>
    <s v="plays"/>
    <x v="3143"/>
    <d v="2017-04-09T03: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1:00:00"/>
  </r>
  <r>
    <n v="3145"/>
    <s v="Arlington's 1st Dinner Theatre"/>
    <s v="Dominion Theatre Company is the first community dinner theatre  to be established in Arlington TX."/>
    <n v="25000"/>
    <n v="0"/>
    <x v="3"/>
    <s v="US"/>
    <s v="USD"/>
    <n v="1490659134"/>
    <n v="1485478734"/>
    <b v="0"/>
    <n v="0"/>
    <b v="0"/>
    <s v="theater/plays"/>
    <n v="0"/>
    <s v=""/>
    <x v="1"/>
    <s v="plays"/>
    <x v="3145"/>
    <d v="2017-03-27T18:58:54"/>
  </r>
  <r>
    <n v="3146"/>
    <s v="SoÃ±Ã© una ciudad amurallada"/>
    <s v="Somos... Podemos... Amamos... Nuestra muralla, nuestra utopÃ­a. Que el amor sea el lÃ­mite"/>
    <n v="50000"/>
    <n v="5250"/>
    <x v="3"/>
    <s v="MX"/>
    <s v="MXN"/>
    <n v="1492356166"/>
    <n v="1488471766"/>
    <b v="0"/>
    <n v="12"/>
    <b v="0"/>
    <s v="theater/plays"/>
    <n v="0.105"/>
    <n v="437.5"/>
    <x v="1"/>
    <s v="plays"/>
    <x v="3146"/>
    <d v="2017-04-16T10: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9: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09-30T23: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3: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5: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15: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4-30T23: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5: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06: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7:52:24"/>
  </r>
  <r>
    <n v="3157"/>
    <s v="Summer FourPlay"/>
    <s v="Four Directors.  Four One Acts.  Four Genres.  For You."/>
    <n v="4000"/>
    <n v="4040"/>
    <x v="0"/>
    <s v="US"/>
    <s v="USD"/>
    <n v="1405746000"/>
    <n v="1404932105"/>
    <b v="1"/>
    <n v="41"/>
    <b v="1"/>
    <s v="theater/plays"/>
    <n v="1.01"/>
    <n v="98.536585365853654"/>
    <x v="1"/>
    <s v="plays"/>
    <x v="3157"/>
    <d v="2014-07-19T00:00:00"/>
  </r>
  <r>
    <n v="3158"/>
    <s v="Nursery Crimes"/>
    <s v="A 40s crime-noir play using nursery rhyme characters."/>
    <n v="5000"/>
    <n v="5700"/>
    <x v="0"/>
    <s v="US"/>
    <s v="USD"/>
    <n v="1374523752"/>
    <n v="1371931752"/>
    <b v="1"/>
    <n v="69"/>
    <b v="1"/>
    <s v="theater/plays"/>
    <n v="1.1399999999999999"/>
    <n v="82.608695652173907"/>
    <x v="1"/>
    <s v="plays"/>
    <x v="3158"/>
    <d v="2013-07-22T15: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8: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2T23: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07: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6T21: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3: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4: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2T22: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2: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23: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7:00:00"/>
  </r>
  <r>
    <n v="3169"/>
    <s v="The Window"/>
    <s v="We're bringing The Window to the Cherry Lane Theater in January 2014."/>
    <n v="8000"/>
    <n v="8241"/>
    <x v="0"/>
    <s v="US"/>
    <s v="USD"/>
    <n v="1386910740"/>
    <n v="1384364561"/>
    <b v="1"/>
    <n v="82"/>
    <b v="1"/>
    <s v="theater/plays"/>
    <n v="1.030125"/>
    <n v="100.5"/>
    <x v="1"/>
    <s v="plays"/>
    <x v="3169"/>
    <d v="2013-12-12T23: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1T23: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09: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2: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6: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5: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6: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0: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1: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09: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1: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4: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1: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2: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4: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8: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18: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6: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0:59:33"/>
  </r>
  <r>
    <n v="3188"/>
    <s v="A Brief History of Musical Theatre..."/>
    <s v="A revue show featuring the very best of the last century of musical theatre from aspiring young producers &amp; performers at RWCMD"/>
    <n v="200"/>
    <n v="130"/>
    <x v="1"/>
    <s v="GB"/>
    <s v="GBP"/>
    <n v="1433930302"/>
    <n v="1432115902"/>
    <b v="0"/>
    <n v="9"/>
    <b v="0"/>
    <s v="theater/musical"/>
    <n v="0.65"/>
    <n v="14.444444444444445"/>
    <x v="1"/>
    <s v="musical"/>
    <x v="3188"/>
    <d v="2015-06-10T04:58:22"/>
  </r>
  <r>
    <n v="3189"/>
    <s v="Hednadotter Jubileumskonsert"/>
    <s v="Det Ã¤r tio Ã¥r sedan sist! Musikalen Hednadotter med sÃ¥ngarna frÃ¥n orginaluppsÃ¤ttningen sjunger musikalen i Konsertform."/>
    <n v="55000"/>
    <n v="6780"/>
    <x v="1"/>
    <s v="SE"/>
    <s v="SEK"/>
    <n v="1432455532"/>
    <n v="1429863532"/>
    <b v="0"/>
    <n v="19"/>
    <b v="0"/>
    <s v="theater/musical"/>
    <n v="0.12327272727272727"/>
    <n v="356.84210526315792"/>
    <x v="1"/>
    <s v="musical"/>
    <x v="3189"/>
    <d v="2015-05-24T03:18:52"/>
  </r>
  <r>
    <n v="3190"/>
    <s v="Call It A Day Productions - THE LIFE"/>
    <s v="Call It A Day Productions is putting on their first full production in December and every little bit helps!"/>
    <n v="4000"/>
    <n v="0"/>
    <x v="1"/>
    <s v="CA"/>
    <s v="CAD"/>
    <n v="1481258275"/>
    <n v="1478662675"/>
    <b v="0"/>
    <n v="0"/>
    <b v="0"/>
    <s v="theater/musical"/>
    <n v="0"/>
    <s v=""/>
    <x v="1"/>
    <s v="musical"/>
    <x v="3190"/>
    <d v="2016-12-08T23:37:55"/>
  </r>
  <r>
    <n v="3191"/>
    <s v="Decree 770: Europa"/>
    <s v="A brand new musical about the ban of contraception and abortion in Romania and the revolution that ended it all in 1989."/>
    <n v="3750"/>
    <n v="151"/>
    <x v="1"/>
    <s v="US"/>
    <s v="USD"/>
    <n v="1471370869"/>
    <n v="1466186869"/>
    <b v="0"/>
    <n v="4"/>
    <b v="0"/>
    <s v="theater/musical"/>
    <n v="4.0266666666666666E-2"/>
    <n v="37.75"/>
    <x v="1"/>
    <s v="musical"/>
    <x v="3191"/>
    <d v="2016-08-16T13:07:49"/>
  </r>
  <r>
    <n v="3192"/>
    <s v="Arts in Conflict"/>
    <s v="This project challenges social issues affecting young people in areas of deprivation within the Belfast area (Northern Ireland)."/>
    <n v="10000"/>
    <n v="102"/>
    <x v="1"/>
    <s v="GB"/>
    <s v="GBP"/>
    <n v="1425160800"/>
    <n v="1421274859"/>
    <b v="0"/>
    <n v="8"/>
    <b v="0"/>
    <s v="theater/musical"/>
    <n v="1.0200000000000001E-2"/>
    <n v="12.75"/>
    <x v="1"/>
    <s v="musical"/>
    <x v="3192"/>
    <d v="2015-02-28T17:00:00"/>
  </r>
  <r>
    <n v="3193"/>
    <s v="Shock Treatment - The Sequel to Rocky Horror!"/>
    <s v="Bringing Richard O'Brien's sequel to legendary Rocky Horror to the stage for the first time. First London, then...The World!"/>
    <n v="5000"/>
    <n v="587"/>
    <x v="1"/>
    <s v="GB"/>
    <s v="GBP"/>
    <n v="1424474056"/>
    <n v="1420586056"/>
    <b v="0"/>
    <n v="24"/>
    <b v="0"/>
    <s v="theater/musical"/>
    <n v="0.1174"/>
    <n v="24.458333333333332"/>
    <x v="1"/>
    <s v="musical"/>
    <x v="3193"/>
    <d v="2015-02-20T18:14:16"/>
  </r>
  <r>
    <n v="3194"/>
    <s v="P.A.C.K (Performing Arts Camp for Kids)"/>
    <s v="P.A.C.K (Performing Arts Camp for Kids) Musical Theater, Instrumental Music, Vocal Music, Dance, Visual Arts, and Physical Education!"/>
    <n v="11000"/>
    <n v="0"/>
    <x v="1"/>
    <s v="US"/>
    <s v="USD"/>
    <n v="1437960598"/>
    <n v="1435368598"/>
    <b v="0"/>
    <n v="0"/>
    <b v="0"/>
    <s v="theater/musical"/>
    <n v="0"/>
    <s v=""/>
    <x v="1"/>
    <s v="musical"/>
    <x v="3194"/>
    <d v="2015-07-26T20:29:58"/>
  </r>
  <r>
    <n v="3195"/>
    <s v="Emerson Sings!"/>
    <s v="Emerson Sings is the first cabaret to celebrate the work of up and coming musical theater composers who are alumni of Emerson College."/>
    <n v="3500"/>
    <n v="2070"/>
    <x v="1"/>
    <s v="US"/>
    <s v="USD"/>
    <n v="1423750542"/>
    <n v="1421158542"/>
    <b v="0"/>
    <n v="39"/>
    <b v="0"/>
    <s v="theater/musical"/>
    <n v="0.59142857142857141"/>
    <n v="53.07692307692308"/>
    <x v="1"/>
    <s v="musical"/>
    <x v="3195"/>
    <d v="2015-02-12T09:15:42"/>
  </r>
  <r>
    <n v="3196"/>
    <s v="Our Modern Lives"/>
    <s v="Help five college students as they journey to bring their groundbreaking new musical &quot;Our Modern Lives&quot; to Broadway!"/>
    <n v="3000000"/>
    <n v="1800"/>
    <x v="1"/>
    <s v="US"/>
    <s v="USD"/>
    <n v="1438437600"/>
    <n v="1433254875"/>
    <b v="0"/>
    <n v="6"/>
    <b v="0"/>
    <s v="theater/musical"/>
    <n v="5.9999999999999995E-4"/>
    <n v="300"/>
    <x v="1"/>
    <s v="musical"/>
    <x v="3196"/>
    <d v="2015-08-01T09:00:00"/>
  </r>
  <r>
    <n v="3197"/>
    <s v="Mirror, mirror on the wall"/>
    <s v="This years most important stage project for young artists in our region. www.ungespor.no"/>
    <n v="10000"/>
    <n v="1145"/>
    <x v="1"/>
    <s v="NO"/>
    <s v="NOK"/>
    <n v="1423050618"/>
    <n v="1420458618"/>
    <b v="0"/>
    <n v="4"/>
    <b v="0"/>
    <s v="theater/musical"/>
    <n v="0.1145"/>
    <n v="286.25"/>
    <x v="1"/>
    <s v="musical"/>
    <x v="3197"/>
    <d v="2015-02-04T06:50:18"/>
  </r>
  <r>
    <n v="3198"/>
    <s v="Terezin's The Fireflies"/>
    <s v="Hadbjerg skole opsÃ¦tter i april musicalen The Fireflies, der blev skrevet og opfÃ¸rt i koncentrationslejren Theresienstadt i 1943 og 45."/>
    <n v="30000"/>
    <n v="110"/>
    <x v="1"/>
    <s v="DK"/>
    <s v="DKK"/>
    <n v="1424081477"/>
    <n v="1420798277"/>
    <b v="0"/>
    <n v="3"/>
    <b v="0"/>
    <s v="theater/musical"/>
    <n v="3.6666666666666666E-3"/>
    <n v="36.666666666666664"/>
    <x v="1"/>
    <s v="musical"/>
    <x v="3198"/>
    <d v="2015-02-16T05:11:17"/>
  </r>
  <r>
    <n v="3199"/>
    <s v="Help Milburn Stone Fly High With TARZAN The Musical"/>
    <s v="The Milburn Stone Theatre needs your help to bring its high-flying next blockbuster musical, TARZAN, to life!"/>
    <n v="5000"/>
    <n v="2608"/>
    <x v="1"/>
    <s v="US"/>
    <s v="USD"/>
    <n v="1410037200"/>
    <n v="1407435418"/>
    <b v="0"/>
    <n v="53"/>
    <b v="0"/>
    <s v="theater/musical"/>
    <n v="0.52159999999999995"/>
    <n v="49.20754716981132"/>
    <x v="1"/>
    <s v="musical"/>
    <x v="3199"/>
    <d v="2014-09-06T16:00:00"/>
  </r>
  <r>
    <n v="3200"/>
    <s v="ROAD TO THE KINGDOM"/>
    <s v="An extremely unique musical play with an exciting, fun filled, dramatic twist. You will discover what lies ahead on the Road to Kingdom"/>
    <n v="50000"/>
    <n v="1"/>
    <x v="1"/>
    <s v="US"/>
    <s v="USD"/>
    <n v="1461994440"/>
    <n v="1459410101"/>
    <b v="0"/>
    <n v="1"/>
    <b v="0"/>
    <s v="theater/musical"/>
    <n v="2.0000000000000002E-5"/>
    <n v="1"/>
    <x v="1"/>
    <s v="musical"/>
    <x v="3200"/>
    <d v="2016-04-30T00:34:00"/>
  </r>
  <r>
    <n v="3201"/>
    <s v="Nothing Changes"/>
    <s v="Nothing Changes is a modern musical version of the Ragged Trousered Philanthropists exploring the inequalities of &quot;austerity Britain&quot;"/>
    <n v="2000"/>
    <n v="25"/>
    <x v="1"/>
    <s v="GB"/>
    <s v="GBP"/>
    <n v="1409509477"/>
    <n v="1407695077"/>
    <b v="0"/>
    <n v="2"/>
    <b v="0"/>
    <s v="theater/musical"/>
    <n v="1.2500000000000001E-2"/>
    <n v="12.5"/>
    <x v="1"/>
    <s v="musical"/>
    <x v="3201"/>
    <d v="2014-08-31T13:24:37"/>
  </r>
  <r>
    <n v="3202"/>
    <s v="Christmas Ain't A Drag - A Musical"/>
    <s v="Falling in love at Christmas should never be a drag! A rocking musical about four lives intersecting at a nightclub at Christmas."/>
    <n v="5000"/>
    <n v="2726"/>
    <x v="1"/>
    <s v="US"/>
    <s v="USD"/>
    <n v="1450072740"/>
    <n v="1445027346"/>
    <b v="0"/>
    <n v="25"/>
    <b v="0"/>
    <s v="theater/musical"/>
    <n v="0.54520000000000002"/>
    <n v="109.04"/>
    <x v="1"/>
    <s v="musical"/>
    <x v="3202"/>
    <d v="2015-12-14T00:59:00"/>
  </r>
  <r>
    <n v="3203"/>
    <s v="Escape from Reality's 1st Season &quot;Defying Gravity&quot;"/>
    <s v="Escape from Reality's 1st Season &quot;Defying Gravity&quot; including The Last Five Years, Godspell, and Aida."/>
    <n v="1000"/>
    <n v="250"/>
    <x v="1"/>
    <s v="US"/>
    <s v="USD"/>
    <n v="1443224622"/>
    <n v="1440632622"/>
    <b v="0"/>
    <n v="6"/>
    <b v="0"/>
    <s v="theater/musical"/>
    <n v="0.25"/>
    <n v="41.666666666666664"/>
    <x v="1"/>
    <s v="musical"/>
    <x v="3203"/>
    <d v="2015-09-25T18:43:42"/>
  </r>
  <r>
    <n v="3204"/>
    <s v="FaÃ§ade: The Interactive Musical"/>
    <s v="Based on the hit game, Trip and Grace's marriage is falling apart. It's up to the audience to determine the fate of their relationship."/>
    <n v="500"/>
    <n v="0"/>
    <x v="1"/>
    <s v="US"/>
    <s v="USD"/>
    <n v="1437149640"/>
    <n v="1434558479"/>
    <b v="0"/>
    <n v="0"/>
    <b v="0"/>
    <s v="theater/musical"/>
    <n v="0"/>
    <s v=""/>
    <x v="1"/>
    <s v="musical"/>
    <x v="3204"/>
    <d v="2015-07-17T11:14:00"/>
  </r>
  <r>
    <n v="3205"/>
    <s v="Children Must Run: An Original Musical"/>
    <s v="Children Must Run is an original musical, about a prostitute, a drug mule, a child soldier and their struggles, hopes and dreams."/>
    <n v="8000"/>
    <n v="273"/>
    <x v="1"/>
    <s v="GB"/>
    <s v="GBP"/>
    <n v="1430470772"/>
    <n v="1427878772"/>
    <b v="0"/>
    <n v="12"/>
    <b v="0"/>
    <s v="theater/musical"/>
    <n v="3.4125000000000003E-2"/>
    <n v="22.75"/>
    <x v="1"/>
    <s v="musical"/>
    <x v="3205"/>
    <d v="2015-05-01T03:59:32"/>
  </r>
  <r>
    <n v="3206"/>
    <s v="Performance Theater for Young Artists (PTYA)"/>
    <s v="PTYA is a non-profit musical theater group for kids ages 7-18 that teaches the importance of self expression through the arts."/>
    <n v="5000"/>
    <n v="0"/>
    <x v="1"/>
    <s v="US"/>
    <s v="USD"/>
    <n v="1442644651"/>
    <n v="1440052651"/>
    <b v="0"/>
    <n v="0"/>
    <b v="0"/>
    <s v="theater/musical"/>
    <n v="0"/>
    <s v=""/>
    <x v="1"/>
    <s v="musical"/>
    <x v="3206"/>
    <d v="2015-09-19T01:37:31"/>
  </r>
  <r>
    <n v="3207"/>
    <s v="The Last Five Years: The Muse Arts Production's Debut Show"/>
    <s v="We are proud to be doing The Last Five Years as our debut! Now, our little company needs your help to make our big dreams come true!"/>
    <n v="5500"/>
    <n v="2550"/>
    <x v="1"/>
    <s v="US"/>
    <s v="USD"/>
    <n v="1429767607"/>
    <n v="1424587207"/>
    <b v="0"/>
    <n v="36"/>
    <b v="0"/>
    <s v="theater/musical"/>
    <n v="0.46363636363636362"/>
    <n v="70.833333333333329"/>
    <x v="1"/>
    <s v="musical"/>
    <x v="3207"/>
    <d v="2015-04-23T00: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09: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8: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22: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4T21:00:00"/>
  </r>
  <r>
    <n v="3212"/>
    <s v="Campo Maldito"/>
    <s v="Help us bring our production of Campo Maldito to New York AND San Francisco!"/>
    <n v="4000"/>
    <n v="5050"/>
    <x v="0"/>
    <s v="US"/>
    <s v="USD"/>
    <n v="1407524751"/>
    <n v="1404932751"/>
    <b v="1"/>
    <n v="94"/>
    <b v="1"/>
    <s v="theater/plays"/>
    <n v="1.2625"/>
    <n v="53.723404255319146"/>
    <x v="1"/>
    <s v="plays"/>
    <x v="3212"/>
    <d v="2014-08-08T14: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3: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8: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22: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09: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8: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0T19: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17:35:47"/>
  </r>
  <r>
    <n v="3220"/>
    <s v="Burners"/>
    <s v="A sci-fi thriller for the stage opening March 10 in Los Angeles."/>
    <n v="15000"/>
    <n v="15126"/>
    <x v="0"/>
    <s v="US"/>
    <s v="USD"/>
    <n v="1489352400"/>
    <n v="1486411204"/>
    <b v="1"/>
    <n v="59"/>
    <b v="1"/>
    <s v="theater/plays"/>
    <n v="1.0084"/>
    <n v="256.37288135593218"/>
    <x v="1"/>
    <s v="plays"/>
    <x v="3220"/>
    <d v="2017-03-12T16: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1: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6: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15: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0: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6: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9: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6: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3: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2: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09-30T22: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7: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3T22: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4: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8: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3: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7: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8T22: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7: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8: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18: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1: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3: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8T19: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2: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21: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22: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5: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15: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2: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3: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2: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06: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7T22: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5T20: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3: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22: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8: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16: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22: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2: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2: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3: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6: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7: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2: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6: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3: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6: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6: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7:47:45"/>
  </r>
  <r>
    <n v="3271"/>
    <s v="Saxon Court at Southwark Playhouse"/>
    <s v="A razor sharp satire to darken your Christmas."/>
    <n v="1500"/>
    <n v="1950"/>
    <x v="0"/>
    <s v="GB"/>
    <s v="GBP"/>
    <n v="1414927775"/>
    <n v="1412332175"/>
    <b v="1"/>
    <n v="51"/>
    <b v="1"/>
    <s v="theater/plays"/>
    <n v="1.3"/>
    <n v="38.235294117647058"/>
    <x v="1"/>
    <s v="plays"/>
    <x v="3271"/>
    <d v="2014-11-02T06: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8: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4: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16: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8T23: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3-31T22: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2: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5: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20: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0: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9: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3: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6: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0:59:00"/>
  </r>
  <r>
    <n v="3285"/>
    <s v="By Morning"/>
    <s v="A new play by Matthew Gasda"/>
    <n v="4999"/>
    <n v="5604"/>
    <x v="0"/>
    <s v="US"/>
    <s v="USD"/>
    <n v="1488258000"/>
    <n v="1485556626"/>
    <b v="0"/>
    <n v="81"/>
    <b v="1"/>
    <s v="theater/plays"/>
    <n v="1.1210242048409682"/>
    <n v="69.18518518518519"/>
    <x v="1"/>
    <s v="plays"/>
    <x v="3285"/>
    <d v="2017-02-28T00: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5: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3: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18: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3: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7: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22: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4: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05: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7: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5: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17: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17: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2T19: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7: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2: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1:59:00"/>
  </r>
  <r>
    <n v="3302"/>
    <s v="El muro de BorÃ­s KiÃ©n"/>
    <s v="FilosofÃ­a de los anÃ³nimos"/>
    <n v="8400"/>
    <n v="8685"/>
    <x v="0"/>
    <s v="ES"/>
    <s v="EUR"/>
    <n v="1481099176"/>
    <n v="1478507176"/>
    <b v="0"/>
    <n v="50"/>
    <b v="1"/>
    <s v="theater/plays"/>
    <n v="1.0339285714285715"/>
    <n v="173.7"/>
    <x v="1"/>
    <s v="plays"/>
    <x v="3302"/>
    <d v="2016-12-07T03: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9: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09: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5: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22: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4T20: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6:02:45"/>
  </r>
  <r>
    <n v="3309"/>
    <s v="Collision Course"/>
    <s v="Two unlikely friends, a garage, tinned beans &amp; the end of the world."/>
    <n v="350"/>
    <n v="558"/>
    <x v="0"/>
    <s v="GB"/>
    <s v="GBP"/>
    <n v="1476632178"/>
    <n v="1473953778"/>
    <b v="0"/>
    <n v="31"/>
    <b v="1"/>
    <s v="theater/plays"/>
    <n v="1.5942857142857143"/>
    <n v="18"/>
    <x v="1"/>
    <s v="plays"/>
    <x v="3309"/>
    <d v="2016-10-16T10: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17: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2: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17: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20: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15: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2: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08: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9:57:04"/>
  </r>
  <r>
    <n v="3318"/>
    <s v="ROOMIES - Atlantic Canada Tour 2016-17"/>
    <s v="Help us strengthen and inspire disability arts in Atlantic Canada"/>
    <n v="2000"/>
    <n v="2512"/>
    <x v="0"/>
    <s v="CA"/>
    <s v="CAD"/>
    <n v="1460341800"/>
    <n v="1456902893"/>
    <b v="0"/>
    <n v="32"/>
    <b v="1"/>
    <s v="theater/plays"/>
    <n v="1.256"/>
    <n v="78.5"/>
    <x v="1"/>
    <s v="plays"/>
    <x v="3318"/>
    <d v="2016-04-10T21: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9: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20: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5T22: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1T22: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3: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08: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2: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1: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3: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4T20: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18: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15: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1: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15: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1: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7: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8: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3: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16: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8: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0: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8: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2: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23: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8: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29T23: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7T19: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9: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6: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22: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2: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8: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06: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18: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8: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3: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6: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4: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5: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3: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20:22:14"/>
  </r>
  <r>
    <n v="3360"/>
    <s v="Pretty Butch"/>
    <s v="World Premiere, an M1 Singapore Fringe Festival 2017 commission."/>
    <n v="9000"/>
    <n v="9124"/>
    <x v="0"/>
    <s v="SG"/>
    <s v="SGD"/>
    <n v="1481731140"/>
    <n v="1479866343"/>
    <b v="0"/>
    <n v="72"/>
    <b v="1"/>
    <s v="theater/plays"/>
    <n v="1.0137777777777779"/>
    <n v="126.72222222222223"/>
    <x v="1"/>
    <s v="plays"/>
    <x v="3360"/>
    <d v="2016-12-14T10: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0: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6T23: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1: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6: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21: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20: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17: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0: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9: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3: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5: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3: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1: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2: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09: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0: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1: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8: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18: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18: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22: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7: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3: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22: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15: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0: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3: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6: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8: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3: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7: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15: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9: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09:17:25"/>
  </r>
  <r>
    <n v="3395"/>
    <s v="MIRAMAR"/>
    <s v="Miramar is a a darkly funny play exploring what it is we call â€˜homeâ€™."/>
    <n v="500"/>
    <n v="920"/>
    <x v="0"/>
    <s v="GB"/>
    <s v="GBP"/>
    <n v="1433009400"/>
    <n v="1431795944"/>
    <b v="0"/>
    <n v="38"/>
    <b v="1"/>
    <s v="theater/plays"/>
    <n v="1.84"/>
    <n v="24.210526315789473"/>
    <x v="1"/>
    <s v="plays"/>
    <x v="3395"/>
    <d v="2015-05-30T13: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5-31T22: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17: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2: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7: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7: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2: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1T21: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06: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7: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18: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06: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5: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8: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5: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2: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7T19: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18: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7T23: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2: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18: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3: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9: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5: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16: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9: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3: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9: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16: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1: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09: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21: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0: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2: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1T19: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7: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2: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7: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6T22: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4: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22: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1: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2: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6: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3: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1: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15: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15: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7: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8: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07: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07:20:00"/>
  </r>
  <r>
    <n v="3447"/>
    <s v="The Vagabond Halfback"/>
    <s v="&quot;He was a poet, a vagrant, a philosopher, a lady's man and a hard drinker&quot;"/>
    <n v="1000"/>
    <n v="1078"/>
    <x v="0"/>
    <s v="US"/>
    <s v="USD"/>
    <n v="1458332412"/>
    <n v="1454448012"/>
    <b v="0"/>
    <n v="14"/>
    <b v="1"/>
    <s v="theater/plays"/>
    <n v="1.0780000000000001"/>
    <n v="77"/>
    <x v="1"/>
    <s v="plays"/>
    <x v="3447"/>
    <d v="2016-03-18T15: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21: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3: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0: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2: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2T22: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8: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1: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3: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1: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0: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3: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6: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07: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22: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3: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22: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22: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1: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8:27:30"/>
  </r>
  <r>
    <n v="3467"/>
    <s v="Venus in Fur, Los Angeles."/>
    <s v="Venus in Fur, By David Ives."/>
    <n v="3000"/>
    <n v="3030"/>
    <x v="0"/>
    <s v="US"/>
    <s v="USD"/>
    <n v="1426864032"/>
    <n v="1424275632"/>
    <b v="0"/>
    <n v="47"/>
    <b v="1"/>
    <s v="theater/plays"/>
    <n v="1.01"/>
    <n v="64.468085106382972"/>
    <x v="1"/>
    <s v="plays"/>
    <x v="3467"/>
    <d v="2015-03-20T10: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22: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0: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16: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15: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0: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15: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7: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9: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2: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22: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6: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5: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16: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0: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3: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1: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3: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1: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1: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7: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1: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6: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4: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0: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9: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0: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1: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2: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5: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7: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6: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1: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6T23: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3: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22: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6: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3: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2T23: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2: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7: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16: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0T23: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09: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3: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06: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3: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3: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3: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7T22: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06: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09: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9: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08: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3: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05: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18: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2T23: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1: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0: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22: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07: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20: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15:00:00"/>
  </r>
  <r>
    <n v="3531"/>
    <s v="The Reinvention of Lily Johnson"/>
    <s v="A political comedy for a crazy election year"/>
    <n v="1000"/>
    <n v="1280"/>
    <x v="0"/>
    <s v="US"/>
    <s v="USD"/>
    <n v="1467301334"/>
    <n v="1464709334"/>
    <b v="0"/>
    <n v="26"/>
    <b v="1"/>
    <s v="theater/plays"/>
    <n v="1.28"/>
    <n v="49.230769230769234"/>
    <x v="1"/>
    <s v="plays"/>
    <x v="3531"/>
    <d v="2016-06-30T10: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22: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4: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0: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3: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6: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2: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05: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3: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9: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2: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09: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3: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4: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4: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22: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3T22: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20: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4: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16: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7: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09: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1T19: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2: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06: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0: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1: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6: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3: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21: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3: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7: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4: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1: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2: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7: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4: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2: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1: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2: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5:36:53"/>
  </r>
  <r>
    <n v="3572"/>
    <s v="Monster"/>
    <s v="A darkly comic one woman show by Abram Rooney as part of The Camden Fringe 2015."/>
    <n v="500"/>
    <n v="500"/>
    <x v="0"/>
    <s v="GB"/>
    <s v="GBP"/>
    <n v="1434894082"/>
    <n v="1432302082"/>
    <b v="0"/>
    <n v="9"/>
    <b v="1"/>
    <s v="theater/plays"/>
    <n v="1"/>
    <n v="55.555555555555557"/>
    <x v="1"/>
    <s v="plays"/>
    <x v="3572"/>
    <d v="2015-06-21T08: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5: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8: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22: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09: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1: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2: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2: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2-28T23: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06: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21: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4: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2: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2:11:30"/>
  </r>
  <r>
    <n v="3586"/>
    <s v="Actors &amp; Musicians who are Blind or Autistic"/>
    <s v="See Theatre In A New Light"/>
    <n v="7500"/>
    <n v="8207"/>
    <x v="0"/>
    <s v="US"/>
    <s v="USD"/>
    <n v="1474649070"/>
    <n v="1469465070"/>
    <b v="0"/>
    <n v="54"/>
    <b v="1"/>
    <s v="theater/plays"/>
    <n v="1.0942666666666667"/>
    <n v="151.9814814814815"/>
    <x v="1"/>
    <s v="plays"/>
    <x v="3586"/>
    <d v="2016-09-23T11: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4: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8: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0: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3: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3: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3: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5: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20:36:22"/>
  </r>
  <r>
    <n v="3595"/>
    <s v="The Flu Season"/>
    <s v="A new theatre company staging Will Eno's The Flu Season in Seattle"/>
    <n v="2600"/>
    <n v="3081"/>
    <x v="0"/>
    <s v="US"/>
    <s v="USD"/>
    <n v="1426229940"/>
    <n v="1423959123"/>
    <b v="0"/>
    <n v="62"/>
    <b v="1"/>
    <s v="theater/plays"/>
    <n v="1.1850000000000001"/>
    <n v="49.693548387096776"/>
    <x v="1"/>
    <s v="plays"/>
    <x v="3595"/>
    <d v="2015-03-13T01: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2: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0: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3: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9:00:00"/>
  </r>
  <r>
    <n v="3600"/>
    <s v="Pariah"/>
    <s v="The First Play From The Man Who Brought You The Black James Bond!"/>
    <n v="10"/>
    <n v="13"/>
    <x v="0"/>
    <s v="US"/>
    <s v="USD"/>
    <n v="1476390164"/>
    <n v="1473970964"/>
    <b v="0"/>
    <n v="4"/>
    <b v="1"/>
    <s v="theater/plays"/>
    <n v="1.3"/>
    <n v="3.25"/>
    <x v="1"/>
    <s v="plays"/>
    <x v="3600"/>
    <d v="2016-10-13T15: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8: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16: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16: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1: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4: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09:30:57"/>
  </r>
  <r>
    <n v="3607"/>
    <s v="E15 at The Pleasance and CPT"/>
    <s v="'E15' is a verbatim project that looks at the story of the Focus E15 Campaign"/>
    <n v="550"/>
    <n v="580"/>
    <x v="0"/>
    <s v="GB"/>
    <s v="GBP"/>
    <n v="1450137600"/>
    <n v="1448924882"/>
    <b v="0"/>
    <n v="20"/>
    <b v="1"/>
    <s v="theater/plays"/>
    <n v="1.0545454545454545"/>
    <n v="29"/>
    <x v="1"/>
    <s v="plays"/>
    <x v="3607"/>
    <d v="2015-12-14T19: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09: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17: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05: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3: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2: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09: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20: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9: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6: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7T19: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0: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7: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3: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16: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22: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2: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3: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0: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1: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0T22:59:00"/>
  </r>
  <r>
    <n v="3628"/>
    <s v="Blast From the Past"/>
    <s v="I am asking for public funding to help put together a musical tribute titled &quot;Blast From The Past&quot; reenacting famous HipHop, RnB acts."/>
    <n v="100000"/>
    <n v="0"/>
    <x v="1"/>
    <s v="US"/>
    <s v="USD"/>
    <n v="1450040396"/>
    <n v="1444852796"/>
    <b v="0"/>
    <n v="0"/>
    <b v="0"/>
    <s v="theater/musical"/>
    <n v="0"/>
    <s v=""/>
    <x v="1"/>
    <s v="musical"/>
    <x v="3628"/>
    <d v="2015-12-13T15:59:56"/>
  </r>
  <r>
    <n v="3629"/>
    <s v="Capricorn Horn- Entertainment for the World's Finest Gents"/>
    <s v="Introducing a high class environmentally friendly, vegan, adult cabaret theater in Chicago with unique on, and off stage entertainment."/>
    <n v="1000000"/>
    <n v="2"/>
    <x v="1"/>
    <s v="US"/>
    <s v="USD"/>
    <n v="1462467600"/>
    <n v="1457403364"/>
    <b v="0"/>
    <n v="2"/>
    <b v="0"/>
    <s v="theater/musical"/>
    <n v="1.9999999999999999E-6"/>
    <n v="1"/>
    <x v="1"/>
    <s v="musical"/>
    <x v="3629"/>
    <d v="2016-05-05T12:00:00"/>
  </r>
  <r>
    <n v="3630"/>
    <s v="Jeremy Kyle- The Opera"/>
    <s v="The Jeremy Kyle Show offers so much subject matter to create an opera with.  Along with his brilliant put downs it could be excellent!"/>
    <n v="3000"/>
    <n v="1"/>
    <x v="1"/>
    <s v="GB"/>
    <s v="GBP"/>
    <n v="1417295990"/>
    <n v="1414700390"/>
    <b v="0"/>
    <n v="1"/>
    <b v="0"/>
    <s v="theater/musical"/>
    <n v="3.3333333333333332E-4"/>
    <n v="1"/>
    <x v="1"/>
    <s v="musical"/>
    <x v="3630"/>
    <d v="2014-11-29T16:19:50"/>
  </r>
  <r>
    <n v="3631"/>
    <s v="Evo: An Original Rock Opera"/>
    <s v="A revival of Shadowbox Live's Off-Broadway Rock Opera to uncompromisingly explore the darker urges of humankind. But we need your help!"/>
    <n v="17100"/>
    <n v="8725"/>
    <x v="1"/>
    <s v="US"/>
    <s v="USD"/>
    <n v="1411444740"/>
    <n v="1409335497"/>
    <b v="0"/>
    <n v="59"/>
    <b v="0"/>
    <s v="theater/musical"/>
    <n v="0.51023391812865493"/>
    <n v="147.88135593220338"/>
    <x v="1"/>
    <s v="musical"/>
    <x v="3631"/>
    <d v="2014-09-22T22:59:00"/>
  </r>
  <r>
    <n v="3632"/>
    <s v="Some Enchanted Evening UK TOUR"/>
    <s v="A professional musical revue. First performed in 2013 as a short tour, to be embarking on a full length tour across the UK in 2015!"/>
    <n v="500"/>
    <n v="100"/>
    <x v="1"/>
    <s v="GB"/>
    <s v="GBP"/>
    <n v="1416781749"/>
    <n v="1415053749"/>
    <b v="0"/>
    <n v="1"/>
    <b v="0"/>
    <s v="theater/musical"/>
    <n v="0.2"/>
    <n v="100"/>
    <x v="1"/>
    <s v="musical"/>
    <x v="3632"/>
    <d v="2014-11-23T17:29:09"/>
  </r>
  <r>
    <n v="3633"/>
    <s v="SMOKEY AND THE BANDIT: THE MUSICAL"/>
    <s v="SMOKEY AND THE BANDIT: THE MUSICAL_x000a_The classic film, characters and music you love, on stage, LIVE!"/>
    <n v="5000"/>
    <n v="1762"/>
    <x v="1"/>
    <s v="US"/>
    <s v="USD"/>
    <n v="1479517200"/>
    <n v="1475765867"/>
    <b v="0"/>
    <n v="31"/>
    <b v="0"/>
    <s v="theater/musical"/>
    <n v="0.35239999999999999"/>
    <n v="56.838709677419352"/>
    <x v="1"/>
    <s v="musical"/>
    <x v="3633"/>
    <d v="2016-11-18T20:00:00"/>
  </r>
  <r>
    <n v="3634"/>
    <s v="Alice - A New Musical"/>
    <s v="Alice is an original musical for all ages with a unique new story based on Alice's Adventures in Wonderland, premiering in summer 2017."/>
    <n v="75000"/>
    <n v="3185"/>
    <x v="1"/>
    <s v="CA"/>
    <s v="CAD"/>
    <n v="1484366340"/>
    <n v="1480219174"/>
    <b v="0"/>
    <n v="18"/>
    <b v="0"/>
    <s v="theater/musical"/>
    <n v="4.2466666666666666E-2"/>
    <n v="176.94444444444446"/>
    <x v="1"/>
    <s v="musical"/>
    <x v="3634"/>
    <d v="2017-01-13T22:59:00"/>
  </r>
  <r>
    <n v="3635"/>
    <s v="Mary's Son"/>
    <s v="Mary's Son is a pop opera about Jesus and the hope he brings to all people."/>
    <n v="3500"/>
    <n v="1276"/>
    <x v="1"/>
    <s v="US"/>
    <s v="USD"/>
    <n v="1461186676"/>
    <n v="1458594676"/>
    <b v="0"/>
    <n v="10"/>
    <b v="0"/>
    <s v="theater/musical"/>
    <n v="0.36457142857142855"/>
    <n v="127.6"/>
    <x v="1"/>
    <s v="musical"/>
    <x v="3635"/>
    <d v="2016-04-20T16:11:16"/>
  </r>
  <r>
    <n v="3636"/>
    <s v="The Brother's of B-Block"/>
    <s v="The Brotherâ€™s of B-block is a musical play. A new take on &quot;OZ&quot; _x000a_The Wizard of OZ meets HBO's OZ."/>
    <n v="150000"/>
    <n v="0"/>
    <x v="1"/>
    <s v="US"/>
    <s v="USD"/>
    <n v="1442248829"/>
    <n v="1439224829"/>
    <b v="0"/>
    <n v="0"/>
    <b v="0"/>
    <s v="theater/musical"/>
    <n v="0"/>
    <s v=""/>
    <x v="1"/>
    <s v="musical"/>
    <x v="3636"/>
    <d v="2015-09-14T11:40:29"/>
  </r>
  <r>
    <n v="3637"/>
    <s v="The Ballad of Downtown Jake"/>
    <s v="THE BALLAD OF DOWNTOWN JAKE is a newly created contemporary music drama that is schedule to premiere in Phoenix, AZ in March 2015."/>
    <n v="3000"/>
    <n v="926"/>
    <x v="1"/>
    <s v="US"/>
    <s v="USD"/>
    <n v="1420130935"/>
    <n v="1417538935"/>
    <b v="0"/>
    <n v="14"/>
    <b v="0"/>
    <s v="theater/musical"/>
    <n v="0.30866666666666664"/>
    <n v="66.142857142857139"/>
    <x v="1"/>
    <s v="musical"/>
    <x v="3637"/>
    <d v="2015-01-01T11:48:55"/>
  </r>
  <r>
    <n v="3638"/>
    <s v="Project Hedwig and the Angry Inch"/>
    <s v="A rock and roll journey that explores love, loss, redemption, duality and ascension."/>
    <n v="3300"/>
    <n v="216"/>
    <x v="1"/>
    <s v="CA"/>
    <s v="CAD"/>
    <n v="1429456132"/>
    <n v="1424275732"/>
    <b v="0"/>
    <n v="2"/>
    <b v="0"/>
    <s v="theater/musical"/>
    <n v="6.545454545454546E-2"/>
    <n v="108"/>
    <x v="1"/>
    <s v="musical"/>
    <x v="3638"/>
    <d v="2015-04-19T10:08:52"/>
  </r>
  <r>
    <n v="3639"/>
    <s v="POE!"/>
    <s v="POE is a tragicomic musical about the life and works of Edgar Poe, with Death as his therapist helping him find peace in the beyond."/>
    <n v="25000"/>
    <n v="1"/>
    <x v="1"/>
    <s v="US"/>
    <s v="USD"/>
    <n v="1475853060"/>
    <n v="1470672906"/>
    <b v="0"/>
    <n v="1"/>
    <b v="0"/>
    <s v="theater/musical"/>
    <n v="4.0000000000000003E-5"/>
    <n v="1"/>
    <x v="1"/>
    <s v="musical"/>
    <x v="3639"/>
    <d v="2016-10-07T10:11:00"/>
  </r>
  <r>
    <n v="3640"/>
    <s v="Spring Awakening Presented by Catoctin Mountain Players"/>
    <s v="Help us bring the SPRING AWAKENING to Frederick, MD! _x000a__x000a_We're producing a project for young adults and could use your help."/>
    <n v="1000"/>
    <n v="55"/>
    <x v="1"/>
    <s v="US"/>
    <s v="USD"/>
    <n v="1431283530"/>
    <n v="1428691530"/>
    <b v="0"/>
    <n v="3"/>
    <b v="0"/>
    <s v="theater/musical"/>
    <n v="5.5E-2"/>
    <n v="18.333333333333332"/>
    <x v="1"/>
    <s v="musical"/>
    <x v="3640"/>
    <d v="2015-05-10T13:45:30"/>
  </r>
  <r>
    <n v="3641"/>
    <s v="THE PRYOR EMPIRE: A RICHARD PRYOR TRIBUTE"/>
    <s v="See Pryor from his teenage years to his last breath featuring his past wives, closest friends. &amp; his fan favorite character Mudbone."/>
    <n v="3000"/>
    <n v="0"/>
    <x v="1"/>
    <s v="US"/>
    <s v="USD"/>
    <n v="1412485200"/>
    <n v="1410966179"/>
    <b v="0"/>
    <n v="0"/>
    <b v="0"/>
    <s v="theater/musical"/>
    <n v="0"/>
    <s v=""/>
    <x v="1"/>
    <s v="musical"/>
    <x v="3641"/>
    <d v="2014-10-05T00:00:00"/>
  </r>
  <r>
    <n v="3642"/>
    <s v="My own musical"/>
    <s v="All the world's a stage..._x000a_It is my biggest dream to perform my own, selfcreated musical with lots of kids as big as I am able to."/>
    <n v="700"/>
    <n v="15"/>
    <x v="1"/>
    <s v="DE"/>
    <s v="EUR"/>
    <n v="1448902800"/>
    <n v="1445369727"/>
    <b v="0"/>
    <n v="2"/>
    <b v="0"/>
    <s v="theater/musical"/>
    <n v="2.1428571428571429E-2"/>
    <n v="7.5"/>
    <x v="1"/>
    <s v="musical"/>
    <x v="3642"/>
    <d v="2015-11-30T12:00:00"/>
  </r>
  <r>
    <n v="3643"/>
    <s v="Puberty: The Musical"/>
    <s v="It feels like the first time. Like the very first time everyone's coming-of-age comes to the stage. Think 'Wicked', with bad acne."/>
    <n v="25000"/>
    <n v="0"/>
    <x v="1"/>
    <s v="US"/>
    <s v="USD"/>
    <n v="1447734439"/>
    <n v="1444274839"/>
    <b v="0"/>
    <n v="0"/>
    <b v="0"/>
    <s v="theater/musical"/>
    <n v="0"/>
    <s v=""/>
    <x v="1"/>
    <s v="musical"/>
    <x v="3643"/>
    <d v="2015-11-16T23:27:19"/>
  </r>
  <r>
    <n v="3644"/>
    <s v="SHS presents Rodgers and Hammerstein's Cinderella"/>
    <s v="We are the Saugerties High School drama club. Please help us create our musical to keep theater alive!"/>
    <n v="5000"/>
    <n v="821"/>
    <x v="1"/>
    <s v="US"/>
    <s v="USD"/>
    <n v="1457413140"/>
    <n v="1454996887"/>
    <b v="0"/>
    <n v="12"/>
    <b v="0"/>
    <s v="theater/musical"/>
    <n v="0.16420000000000001"/>
    <n v="68.416666666666671"/>
    <x v="1"/>
    <s v="musical"/>
    <x v="3644"/>
    <d v="2016-03-07T23:59:00"/>
  </r>
  <r>
    <n v="3645"/>
    <s v="If the Shoe Fits"/>
    <s v="This new musical comedy empowers women and girls of all ages to be themselves in their shoes, whatever shoes they choose."/>
    <n v="1000"/>
    <n v="1"/>
    <x v="1"/>
    <s v="CA"/>
    <s v="CAD"/>
    <n v="1479773838"/>
    <n v="1477178238"/>
    <b v="0"/>
    <n v="1"/>
    <b v="0"/>
    <s v="theater/musical"/>
    <n v="1E-3"/>
    <n v="1"/>
    <x v="1"/>
    <s v="musical"/>
    <x v="3645"/>
    <d v="2016-11-21T19:17:18"/>
  </r>
  <r>
    <n v="3646"/>
    <s v="Our Sacred Honor"/>
    <s v="Develop demo materials for new, true story of teen Revolutionary War heroes - for hybrid film/live stage musical"/>
    <n v="10000"/>
    <n v="481"/>
    <x v="1"/>
    <s v="US"/>
    <s v="USD"/>
    <n v="1434497400"/>
    <n v="1431770802"/>
    <b v="0"/>
    <n v="8"/>
    <b v="0"/>
    <s v="theater/musical"/>
    <n v="4.8099999999999997E-2"/>
    <n v="60.125"/>
    <x v="1"/>
    <s v="musical"/>
    <x v="3646"/>
    <d v="2015-06-16T18:30:00"/>
  </r>
  <r>
    <n v="3647"/>
    <s v="Zachariah Sheldon: A musical to chill your blood"/>
    <s v="Zachariah Sheldon is a brilliant, darkly twisted brand new musical with music from Mark Newton and script by Anthony Wilkes"/>
    <n v="500"/>
    <n v="30"/>
    <x v="1"/>
    <s v="GB"/>
    <s v="GBP"/>
    <n v="1475258327"/>
    <n v="1471370327"/>
    <b v="0"/>
    <n v="2"/>
    <b v="0"/>
    <s v="theater/musical"/>
    <n v="0.06"/>
    <n v="15"/>
    <x v="1"/>
    <s v="musical"/>
    <x v="3647"/>
    <d v="2016-09-30T12: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2: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2: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06: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0: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4T22: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3: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2: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1: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17: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16:42:00"/>
  </r>
  <r>
    <n v="3658"/>
    <s v="Mr. Marmalade"/>
    <s v="Life is hard when your own imaginary friend can't make time for you."/>
    <n v="1500"/>
    <n v="1510"/>
    <x v="0"/>
    <s v="US"/>
    <s v="USD"/>
    <n v="1404273540"/>
    <n v="1400272580"/>
    <b v="0"/>
    <n v="20"/>
    <b v="1"/>
    <s v="theater/plays"/>
    <n v="1.0066666666666666"/>
    <n v="75.5"/>
    <x v="1"/>
    <s v="plays"/>
    <x v="3658"/>
    <d v="2014-07-01T22: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9: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16: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3: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3: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6: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0: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4:54:00"/>
  </r>
  <r>
    <n v="3666"/>
    <s v="Israel LÃ³pez @ Ojai Playwrights Conference"/>
    <s v="Artistic Internship @ Ojai Playwrights Conference"/>
    <n v="1200"/>
    <n v="1200"/>
    <x v="0"/>
    <s v="US"/>
    <s v="USD"/>
    <n v="1406185200"/>
    <n v="1404337382"/>
    <b v="0"/>
    <n v="38"/>
    <b v="1"/>
    <s v="theater/plays"/>
    <n v="1"/>
    <n v="31.578947368421051"/>
    <x v="1"/>
    <s v="plays"/>
    <x v="3666"/>
    <d v="2014-07-24T02: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18: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3: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1: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8: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0T22: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17: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7: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15: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18: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4: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2T22: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07: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3: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05: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0: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1: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19T21: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1T23: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6: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22: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0: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3: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7: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0: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23:59:00"/>
  </r>
  <r>
    <n v="3692"/>
    <s v="An Evening With Durang"/>
    <s v="Help us independently produce two great comedies by Christopher Durang."/>
    <n v="1000"/>
    <n v="1260"/>
    <x v="0"/>
    <s v="US"/>
    <s v="USD"/>
    <n v="1411084800"/>
    <n v="1410304179"/>
    <b v="0"/>
    <n v="17"/>
    <b v="1"/>
    <s v="theater/plays"/>
    <n v="1.26"/>
    <n v="74.117647058823536"/>
    <x v="1"/>
    <s v="plays"/>
    <x v="3692"/>
    <d v="2014-09-18T19: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7: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21: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5: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9: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6: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4: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9:26:56"/>
  </r>
  <r>
    <n v="3700"/>
    <s v="Generations (Senior Project)"/>
    <s v="Help me produce the play I have written for my senior project!"/>
    <n v="500"/>
    <n v="606"/>
    <x v="0"/>
    <s v="US"/>
    <s v="USD"/>
    <n v="1412092800"/>
    <n v="1409493800"/>
    <b v="0"/>
    <n v="18"/>
    <b v="1"/>
    <s v="theater/plays"/>
    <n v="1.212"/>
    <n v="33.666666666666664"/>
    <x v="1"/>
    <s v="plays"/>
    <x v="3700"/>
    <d v="2014-09-30T11: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7: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7: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1: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1: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3: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6: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0: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3T22: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1: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8: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1: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1: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2: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22: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7: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16: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15: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2:11:15"/>
  </r>
  <r>
    <n v="3719"/>
    <s v="Corium"/>
    <s v="A new piece of physical theatre about love, regret and longing."/>
    <n v="200"/>
    <n v="420"/>
    <x v="0"/>
    <s v="GB"/>
    <s v="GBP"/>
    <n v="1434994266"/>
    <n v="1432402266"/>
    <b v="0"/>
    <n v="4"/>
    <b v="1"/>
    <s v="theater/plays"/>
    <n v="2.1"/>
    <n v="105"/>
    <x v="1"/>
    <s v="plays"/>
    <x v="3719"/>
    <d v="2015-06-22T12: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8: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8: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17:59:00"/>
  </r>
  <r>
    <n v="3723"/>
    <s v="Beauty and the Beast"/>
    <s v="Saltmine Theatre Company present Beauty and the Beast:"/>
    <n v="4500"/>
    <n v="4592"/>
    <x v="0"/>
    <s v="GB"/>
    <s v="GBP"/>
    <n v="1417374262"/>
    <n v="1414778662"/>
    <b v="0"/>
    <n v="63"/>
    <b v="1"/>
    <s v="theater/plays"/>
    <n v="1.0204444444444445"/>
    <n v="72.888888888888886"/>
    <x v="1"/>
    <s v="plays"/>
    <x v="3723"/>
    <d v="2014-11-30T14: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8: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6: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16: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19T23:55:00"/>
  </r>
  <r>
    <n v="3728"/>
    <s v="Bare Bones Shakespeare 2015-16 Season"/>
    <s v="Bare Bones Shakespeare's first season will start with a DFW school touring show: Romeo and Juliet."/>
    <n v="20000"/>
    <n v="1862"/>
    <x v="1"/>
    <s v="US"/>
    <s v="USD"/>
    <n v="1439957176"/>
    <n v="1437365176"/>
    <b v="0"/>
    <n v="31"/>
    <b v="0"/>
    <s v="theater/plays"/>
    <n v="9.3100000000000002E-2"/>
    <n v="60.064516129032256"/>
    <x v="1"/>
    <s v="plays"/>
    <x v="3728"/>
    <d v="2015-08-18T23:06:16"/>
  </r>
  <r>
    <n v="3729"/>
    <s v="Picasso at The Lapin Agile, a play by Steve Martin"/>
    <s v="Shoe-string, Independent theater with a focus on art that makes you think.  Next, we're putting on an award winning Steve Martin play!"/>
    <n v="5000"/>
    <n v="362"/>
    <x v="1"/>
    <s v="US"/>
    <s v="USD"/>
    <n v="1427082912"/>
    <n v="1423198512"/>
    <b v="0"/>
    <n v="5"/>
    <b v="0"/>
    <s v="theater/plays"/>
    <n v="7.2400000000000006E-2"/>
    <n v="72.400000000000006"/>
    <x v="1"/>
    <s v="plays"/>
    <x v="3729"/>
    <d v="2015-03-22T22:55:12"/>
  </r>
  <r>
    <n v="3730"/>
    <s v="Mark Twain is Hell for the Company - Original Play"/>
    <s v="&quot;MARK TWAIN IS HELL FOR THE COMPANY&quot; is an original theatrical production created and under development by Jeff Lowe."/>
    <n v="1000"/>
    <n v="100"/>
    <x v="1"/>
    <s v="US"/>
    <s v="USD"/>
    <n v="1439828159"/>
    <n v="1437236159"/>
    <b v="0"/>
    <n v="1"/>
    <b v="0"/>
    <s v="theater/plays"/>
    <n v="0.1"/>
    <n v="100"/>
    <x v="1"/>
    <s v="plays"/>
    <x v="3730"/>
    <d v="2015-08-17T11:15:59"/>
  </r>
  <r>
    <n v="3731"/>
    <s v="The Rabbit on the Moon"/>
    <s v="A long distance wrong number leads to love, but with Emily flying in to finally meet, Nick somehow forgot to mention he's blind."/>
    <n v="5500"/>
    <n v="620"/>
    <x v="1"/>
    <s v="US"/>
    <s v="USD"/>
    <n v="1420860180"/>
    <n v="1418234646"/>
    <b v="0"/>
    <n v="12"/>
    <b v="0"/>
    <s v="theater/plays"/>
    <n v="0.11272727272727273"/>
    <n v="51.666666666666664"/>
    <x v="1"/>
    <s v="plays"/>
    <x v="3731"/>
    <d v="2015-01-09T22:23:00"/>
  </r>
  <r>
    <n v="3732"/>
    <s v="Elektra Bekent - Afstudeervoorstelling"/>
    <s v="Mijn solo voorstelling gaat over Elektra (Sophokles) en hoe zij als jongere alles beleeft en meemaakt!"/>
    <n v="850"/>
    <n v="131"/>
    <x v="1"/>
    <s v="NL"/>
    <s v="EUR"/>
    <n v="1422100800"/>
    <n v="1416932133"/>
    <b v="0"/>
    <n v="4"/>
    <b v="0"/>
    <s v="theater/plays"/>
    <n v="0.15411764705882353"/>
    <n v="32.75"/>
    <x v="1"/>
    <s v="plays"/>
    <x v="3732"/>
    <d v="2015-01-24T07:00:00"/>
  </r>
  <r>
    <n v="3733"/>
    <s v="laughter in the hood"/>
    <s v="want to donate tickets to residents who live in the community that cant afford the 35.00 price of ticket"/>
    <n v="1500"/>
    <n v="0"/>
    <x v="1"/>
    <s v="US"/>
    <s v="USD"/>
    <n v="1429396200"/>
    <n v="1428539708"/>
    <b v="0"/>
    <n v="0"/>
    <b v="0"/>
    <s v="theater/plays"/>
    <n v="0"/>
    <s v=""/>
    <x v="1"/>
    <s v="plays"/>
    <x v="3733"/>
    <d v="2015-04-18T17:30:00"/>
  </r>
  <r>
    <n v="3734"/>
    <s v="Shakespeare in Sarajevo"/>
    <s v="Shakespeare's plays have an important message for the world. Bosnia needs to hear. Bring Shakespeare to Sarajevo! Fund performances!"/>
    <n v="1500"/>
    <n v="427"/>
    <x v="1"/>
    <s v="US"/>
    <s v="USD"/>
    <n v="1432589896"/>
    <n v="1427405896"/>
    <b v="0"/>
    <n v="7"/>
    <b v="0"/>
    <s v="theater/plays"/>
    <n v="0.28466666666666668"/>
    <n v="61"/>
    <x v="1"/>
    <s v="plays"/>
    <x v="3734"/>
    <d v="2015-05-25T16:38:16"/>
  </r>
  <r>
    <n v="3735"/>
    <s v="Women Beware Women"/>
    <s v="Young Actor's taking on a Jacobean tragedy. Family, betrayal, love, lust, sex and death."/>
    <n v="150"/>
    <n v="20"/>
    <x v="1"/>
    <s v="GB"/>
    <s v="GBP"/>
    <n v="1432831089"/>
    <n v="1430239089"/>
    <b v="0"/>
    <n v="2"/>
    <b v="0"/>
    <s v="theater/plays"/>
    <n v="0.13333333333333333"/>
    <n v="10"/>
    <x v="1"/>
    <s v="plays"/>
    <x v="3735"/>
    <d v="2015-05-28T11:38:09"/>
  </r>
  <r>
    <n v="3736"/>
    <s v="Hot Dogs a new play by Suhayla El-Bushra"/>
    <s v="Hot Dogs is a new play that tackles sexism in schools and addresses issues that current sex/relationship education fails to."/>
    <n v="1500"/>
    <n v="10"/>
    <x v="1"/>
    <s v="GB"/>
    <s v="GBP"/>
    <n v="1427133600"/>
    <n v="1423847093"/>
    <b v="0"/>
    <n v="1"/>
    <b v="0"/>
    <s v="theater/plays"/>
    <n v="6.6666666666666671E-3"/>
    <n v="10"/>
    <x v="1"/>
    <s v="plays"/>
    <x v="3736"/>
    <d v="2015-03-23T13:00:00"/>
  </r>
  <r>
    <n v="3737"/>
    <s v="Measure For Measure"/>
    <s v="The ASU Theatre and Shakespeare Club presents Measure For Measure directed by Jordyn Ochser."/>
    <n v="700"/>
    <n v="150"/>
    <x v="1"/>
    <s v="US"/>
    <s v="USD"/>
    <n v="1447311540"/>
    <n v="1445358903"/>
    <b v="0"/>
    <n v="4"/>
    <b v="0"/>
    <s v="theater/plays"/>
    <n v="0.21428571428571427"/>
    <n v="37.5"/>
    <x v="1"/>
    <s v="plays"/>
    <x v="3737"/>
    <d v="2015-11-12T01:59:00"/>
  </r>
  <r>
    <n v="3738"/>
    <s v="'GULF' - a new play by PIVOT THEATRE"/>
    <s v="A filmic, fast-paced exploration of trust, making its debut at Camden People's Theatre this July."/>
    <n v="1500"/>
    <n v="270"/>
    <x v="1"/>
    <s v="GB"/>
    <s v="GBP"/>
    <n v="1405461600"/>
    <n v="1403562705"/>
    <b v="0"/>
    <n v="6"/>
    <b v="0"/>
    <s v="theater/plays"/>
    <n v="0.18"/>
    <n v="45"/>
    <x v="1"/>
    <s v="plays"/>
    <x v="3738"/>
    <d v="2014-07-15T17:00:00"/>
  </r>
  <r>
    <n v="3739"/>
    <s v="Verge of Strife - The life and poetry of Rupert Brooke"/>
    <s v="Jonny Labey (Eastenders) leads this poetic production as WWI poet Rupert Brooke, in this dynamic, moving portrait of a flawed genius."/>
    <n v="4000"/>
    <n v="805"/>
    <x v="1"/>
    <s v="GB"/>
    <s v="GBP"/>
    <n v="1468752468"/>
    <n v="1467024468"/>
    <b v="0"/>
    <n v="8"/>
    <b v="0"/>
    <s v="theater/plays"/>
    <n v="0.20125000000000001"/>
    <n v="100.625"/>
    <x v="1"/>
    <s v="plays"/>
    <x v="3739"/>
    <d v="2016-07-17T05:47:48"/>
  </r>
  <r>
    <n v="3740"/>
    <s v="dasGROUP Theatre: Savage in Limbo"/>
    <s v="Savage in Limbo is the pilot production of dasGROUP Theatre; a Dallas-based production company with an eye for grit &amp; love of theatre."/>
    <n v="2000"/>
    <n v="358"/>
    <x v="1"/>
    <s v="US"/>
    <s v="USD"/>
    <n v="1407808438"/>
    <n v="1405217355"/>
    <b v="0"/>
    <n v="14"/>
    <b v="0"/>
    <s v="theater/plays"/>
    <n v="0.17899999999999999"/>
    <n v="25.571428571428573"/>
    <x v="1"/>
    <s v="plays"/>
    <x v="3740"/>
    <d v="2014-08-11T20:53:58"/>
  </r>
  <r>
    <n v="3741"/>
    <s v="Open House Theater"/>
    <s v="A small community with a love for theater would like to continue. Help the children of this community continue."/>
    <n v="20000"/>
    <n v="0"/>
    <x v="1"/>
    <s v="US"/>
    <s v="USD"/>
    <n v="1450389950"/>
    <n v="1447797950"/>
    <b v="0"/>
    <n v="0"/>
    <b v="0"/>
    <s v="theater/plays"/>
    <n v="0"/>
    <s v=""/>
    <x v="1"/>
    <s v="plays"/>
    <x v="3741"/>
    <d v="2015-12-17T17:05:50"/>
  </r>
  <r>
    <n v="3742"/>
    <s v="The Jennings Family Reunion"/>
    <s v="In the midst of dealing with sending their son off to the army, Mitch and Melanie Jennings plan a family reunion to ease their sorrow."/>
    <n v="5000"/>
    <n v="100"/>
    <x v="1"/>
    <s v="US"/>
    <s v="USD"/>
    <n v="1409980144"/>
    <n v="1407388144"/>
    <b v="0"/>
    <n v="4"/>
    <b v="0"/>
    <s v="theater/plays"/>
    <n v="0.02"/>
    <n v="25"/>
    <x v="1"/>
    <s v="plays"/>
    <x v="3742"/>
    <d v="2014-09-06T00:09:04"/>
  </r>
  <r>
    <n v="3743"/>
    <s v="Down the Mississippi"/>
    <s v="I'm taking the Adventures of Huckleberry Finn puppet show down the Mississippi River!"/>
    <n v="2200"/>
    <n v="0"/>
    <x v="1"/>
    <s v="US"/>
    <s v="USD"/>
    <n v="1404406964"/>
    <n v="1401814964"/>
    <b v="0"/>
    <n v="0"/>
    <b v="0"/>
    <s v="theater/plays"/>
    <n v="0"/>
    <s v=""/>
    <x v="1"/>
    <s v="plays"/>
    <x v="3743"/>
    <d v="2014-07-03T12:02:44"/>
  </r>
  <r>
    <n v="3744"/>
    <s v="The Game's Afoot - Spotlight"/>
    <s v="This summer, The Spotlight Players are celebrating Christmas in July with a presentation of Ken Ludwig's side splitting comedy."/>
    <n v="1200"/>
    <n v="0"/>
    <x v="1"/>
    <s v="US"/>
    <s v="USD"/>
    <n v="1404532740"/>
    <n v="1401823952"/>
    <b v="0"/>
    <n v="0"/>
    <b v="0"/>
    <s v="theater/plays"/>
    <n v="0"/>
    <s v=""/>
    <x v="1"/>
    <s v="plays"/>
    <x v="3744"/>
    <d v="2014-07-04T22:59:00"/>
  </r>
  <r>
    <n v="3745"/>
    <s v="Tyke Theatre Web Show"/>
    <s v="Tyke wants to expand her puppet theater show to weekly online web shows and is looking for backers."/>
    <n v="100"/>
    <n v="10"/>
    <x v="1"/>
    <s v="US"/>
    <s v="USD"/>
    <n v="1407689102"/>
    <n v="1405097102"/>
    <b v="0"/>
    <n v="1"/>
    <b v="0"/>
    <s v="theater/plays"/>
    <n v="0.1"/>
    <n v="10"/>
    <x v="1"/>
    <s v="plays"/>
    <x v="3745"/>
    <d v="2014-08-10T11:45:02"/>
  </r>
  <r>
    <n v="3746"/>
    <s v="Stage Play Production - &quot;I Love You to Death&quot;"/>
    <s v="Generational curses CAN be broken...right?"/>
    <n v="8500"/>
    <n v="202"/>
    <x v="1"/>
    <s v="US"/>
    <s v="USD"/>
    <n v="1475918439"/>
    <n v="1473326439"/>
    <b v="0"/>
    <n v="1"/>
    <b v="0"/>
    <s v="theater/plays"/>
    <n v="2.3764705882352941E-2"/>
    <n v="202"/>
    <x v="1"/>
    <s v="plays"/>
    <x v="3746"/>
    <d v="2016-10-08T04:20:39"/>
  </r>
  <r>
    <n v="3747"/>
    <s v="Counting Stars"/>
    <s v="The world premiere of an astonishing new play by acclaimed writer Atiha Sen Gupta."/>
    <n v="2500"/>
    <n v="25"/>
    <x v="1"/>
    <s v="GB"/>
    <s v="GBP"/>
    <n v="1436137140"/>
    <n v="1433833896"/>
    <b v="0"/>
    <n v="1"/>
    <b v="0"/>
    <s v="theater/plays"/>
    <n v="0.01"/>
    <n v="25"/>
    <x v="1"/>
    <s v="plays"/>
    <x v="3747"/>
    <d v="2015-07-05T17: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0: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2: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2: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18: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6: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2T19: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5T23: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15: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4: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5:25:15"/>
  </r>
  <r>
    <n v="3758"/>
    <s v="Luigi's Ladies"/>
    <s v="LUIGI'S LADIES: an original one-woman musical comedy"/>
    <n v="1500"/>
    <n v="1535"/>
    <x v="0"/>
    <s v="US"/>
    <s v="USD"/>
    <n v="1400475600"/>
    <n v="1397819938"/>
    <b v="0"/>
    <n v="26"/>
    <b v="1"/>
    <s v="theater/musical"/>
    <n v="1.0233333333333334"/>
    <n v="59.03846153846154"/>
    <x v="1"/>
    <s v="musical"/>
    <x v="3758"/>
    <d v="2014-05-19T00: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21: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7: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18: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4: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2: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8T19: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3: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23: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3: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2: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09: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17:20:10"/>
  </r>
  <r>
    <n v="3771"/>
    <s v="COME OUT SWINGIN'!"/>
    <s v="I would like to make a demo recording of six songs from COME OUT SWINGIN'!"/>
    <n v="1000"/>
    <n v="1460"/>
    <x v="0"/>
    <s v="US"/>
    <s v="USD"/>
    <n v="1463529600"/>
    <n v="1462307652"/>
    <b v="0"/>
    <n v="38"/>
    <b v="1"/>
    <s v="theater/musical"/>
    <n v="1.46"/>
    <n v="38.421052631578945"/>
    <x v="1"/>
    <s v="musical"/>
    <x v="3771"/>
    <d v="2016-05-17T19: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1: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4T21: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4: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8T23: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20: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3: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4: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1: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15: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6: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18: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1: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8: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05: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6T19: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22:59:00"/>
  </r>
  <r>
    <n v="3788"/>
    <s v="WHAT'S A NICE JEWISH GIRL DOING IN A PLACE LIKE THIS?"/>
    <s v="A STORY OF BAGELS AND LOCKS!_x000a__x000a_A JEWISH GIRL FINDS HERSELF ON A UNEXPECTED TRIP TO_x000a_&quot;A SPIRITUAL EXPERIENCE&quot; !"/>
    <n v="75000"/>
    <n v="500"/>
    <x v="1"/>
    <s v="US"/>
    <s v="USD"/>
    <n v="1450887480"/>
    <n v="1448469719"/>
    <b v="0"/>
    <n v="1"/>
    <b v="0"/>
    <s v="theater/musical"/>
    <n v="6.6666666666666671E-3"/>
    <n v="500"/>
    <x v="1"/>
    <s v="musical"/>
    <x v="3788"/>
    <d v="2015-12-23T11:18:00"/>
  </r>
  <r>
    <n v="3789"/>
    <s v="Austen a New Musical Play"/>
    <s v="This fabulous new play explores the little known love life of England's most famous romantic novelist, Jane Austen."/>
    <n v="3550"/>
    <n v="116"/>
    <x v="1"/>
    <s v="GB"/>
    <s v="GBP"/>
    <n v="1434395418"/>
    <n v="1431630618"/>
    <b v="0"/>
    <n v="4"/>
    <b v="0"/>
    <s v="theater/musical"/>
    <n v="3.267605633802817E-2"/>
    <n v="29"/>
    <x v="1"/>
    <s v="musical"/>
    <x v="3789"/>
    <d v="2015-06-15T14:10:18"/>
  </r>
  <r>
    <n v="3790"/>
    <s v="Funding a Performing Arts Theatre for Children and Adults"/>
    <s v="As a non profit graduate student at Penn,my passion is the arts, we need support to fund our new CHILDREN's DINNER THEATRE"/>
    <n v="15000"/>
    <n v="0"/>
    <x v="1"/>
    <s v="US"/>
    <s v="USD"/>
    <n v="1479834023"/>
    <n v="1477238423"/>
    <b v="0"/>
    <n v="0"/>
    <b v="0"/>
    <s v="theater/musical"/>
    <n v="0"/>
    <s v=""/>
    <x v="1"/>
    <s v="musical"/>
    <x v="3790"/>
    <d v="2016-11-22T12:00:23"/>
  </r>
  <r>
    <n v="3791"/>
    <s v="Spin! at The Cumming Playhouse"/>
    <s v="Spin! is an original musical comedy-drama presented by Blue Palm Productions."/>
    <n v="1500"/>
    <n v="0"/>
    <x v="1"/>
    <s v="US"/>
    <s v="USD"/>
    <n v="1404664592"/>
    <n v="1399480592"/>
    <b v="0"/>
    <n v="0"/>
    <b v="0"/>
    <s v="theater/musical"/>
    <n v="0"/>
    <s v=""/>
    <x v="1"/>
    <s v="musical"/>
    <x v="3791"/>
    <d v="2014-07-06T11:36:32"/>
  </r>
  <r>
    <n v="3792"/>
    <s v="BorikÃ©n: The Show"/>
    <s v="A cultural and historic journey through Puerto Rico's music and dance!"/>
    <n v="12500"/>
    <n v="35"/>
    <x v="1"/>
    <s v="US"/>
    <s v="USD"/>
    <n v="1436957022"/>
    <n v="1434365022"/>
    <b v="0"/>
    <n v="2"/>
    <b v="0"/>
    <s v="theater/musical"/>
    <n v="2.8E-3"/>
    <n v="17.5"/>
    <x v="1"/>
    <s v="musical"/>
    <x v="3792"/>
    <d v="2015-07-15T05:43:42"/>
  </r>
  <r>
    <n v="3793"/>
    <s v="Carolyn German Songbook &quot;Go From Here&quot; Sheet Music &amp; Concert"/>
    <s v="Sheet Music portfolio of comedic tour-de-forces, intricate ballads &amp; more...launched live with a power-house Nashville-cast Concert."/>
    <n v="7000"/>
    <n v="4176"/>
    <x v="1"/>
    <s v="US"/>
    <s v="USD"/>
    <n v="1418769129"/>
    <n v="1416954729"/>
    <b v="0"/>
    <n v="24"/>
    <b v="0"/>
    <s v="theater/musical"/>
    <n v="0.59657142857142853"/>
    <n v="174"/>
    <x v="1"/>
    <s v="musical"/>
    <x v="3793"/>
    <d v="2014-12-16T17:32:09"/>
  </r>
  <r>
    <n v="3794"/>
    <s v="Jack and the Beanstalk, The Family Pantomime December 2015"/>
    <s v="Local boy turned producer returns with a brand new show, another talented cast, dazzling costumes and brand new set! Please support!"/>
    <n v="5000"/>
    <n v="50"/>
    <x v="1"/>
    <s v="GB"/>
    <s v="GBP"/>
    <n v="1433685354"/>
    <n v="1431093354"/>
    <b v="0"/>
    <n v="1"/>
    <b v="0"/>
    <s v="theater/musical"/>
    <n v="0.01"/>
    <n v="50"/>
    <x v="1"/>
    <s v="musical"/>
    <x v="3794"/>
    <d v="2015-06-07T08:55:54"/>
  </r>
  <r>
    <n v="3795"/>
    <s v="Duodeca"/>
    <s v="Poppin Productions are currently entering the development stage of their very first production -  &quot;Duodeca&quot;."/>
    <n v="600"/>
    <n v="10"/>
    <x v="1"/>
    <s v="GB"/>
    <s v="GBP"/>
    <n v="1440801000"/>
    <n v="1437042490"/>
    <b v="0"/>
    <n v="2"/>
    <b v="0"/>
    <s v="theater/musical"/>
    <n v="1.6666666666666666E-2"/>
    <n v="5"/>
    <x v="1"/>
    <s v="musical"/>
    <x v="3795"/>
    <d v="2015-08-28T17:30:00"/>
  </r>
  <r>
    <n v="3796"/>
    <s v="A Staged Reading of &quot;CALL ME TANIA&quot;"/>
    <s v="Part Psychological Thriller - Part Heartbreaking Drama - Part Spectacular Farce - 100% New American Musical Theatre"/>
    <n v="22500"/>
    <n v="1"/>
    <x v="1"/>
    <s v="US"/>
    <s v="USD"/>
    <n v="1484354556"/>
    <n v="1479170556"/>
    <b v="0"/>
    <n v="1"/>
    <b v="0"/>
    <s v="theater/musical"/>
    <n v="4.4444444444444447E-5"/>
    <n v="1"/>
    <x v="1"/>
    <s v="musical"/>
    <x v="3796"/>
    <d v="2017-01-13T19:42:36"/>
  </r>
  <r>
    <n v="3797"/>
    <s v="FACING EAST: New LGBT Musical Eyes London Concert"/>
    <s v="FACING EAST, a dramatic new musical, follows an upstanding mormon couple facing the suicide of the gay son. Help us bring it to London!"/>
    <n v="6000"/>
    <n v="5380"/>
    <x v="1"/>
    <s v="US"/>
    <s v="USD"/>
    <n v="1429564165"/>
    <n v="1426972165"/>
    <b v="0"/>
    <n v="37"/>
    <b v="0"/>
    <s v="theater/musical"/>
    <n v="0.89666666666666661"/>
    <n v="145.40540540540542"/>
    <x v="1"/>
    <s v="musical"/>
    <x v="3797"/>
    <d v="2015-04-20T16:09:25"/>
  </r>
  <r>
    <n v="3798"/>
    <s v="&quot;Final Day,&quot; A Dramatic Musical Play (Broadway,Theater, NYC)"/>
    <s v="Ceasefire WWII. Yet Nazis continue the Holocaust.  A German &amp; a girl try to stop the execution of Christian,Gay &amp; Jewish prisoners."/>
    <n v="70000"/>
    <n v="1025"/>
    <x v="1"/>
    <s v="US"/>
    <s v="USD"/>
    <n v="1407691248"/>
    <n v="1405099248"/>
    <b v="0"/>
    <n v="5"/>
    <b v="0"/>
    <s v="theater/musical"/>
    <n v="1.4642857142857143E-2"/>
    <n v="205"/>
    <x v="1"/>
    <s v="musical"/>
    <x v="3798"/>
    <d v="2014-08-10T12:20:48"/>
  </r>
  <r>
    <n v="3799"/>
    <s v="A Story Once Told"/>
    <s v="An original musical on it's way to the stage in Minneapolis, MN. Feel free to ask any questions."/>
    <n v="10000"/>
    <n v="402"/>
    <x v="1"/>
    <s v="US"/>
    <s v="USD"/>
    <n v="1457734843"/>
    <n v="1455142843"/>
    <b v="0"/>
    <n v="4"/>
    <b v="0"/>
    <s v="theater/musical"/>
    <n v="4.02E-2"/>
    <n v="100.5"/>
    <x v="1"/>
    <s v="musical"/>
    <x v="3799"/>
    <d v="2016-03-11T17:20:43"/>
  </r>
  <r>
    <n v="3800"/>
    <s v="Be The Change ~ The Children's Campaign"/>
    <s v="Playground was established in 2007 on the back of paper napkins and has since provided opportunities for over 800 boys and girls."/>
    <n v="22000"/>
    <n v="881"/>
    <x v="1"/>
    <s v="US"/>
    <s v="USD"/>
    <n v="1420952340"/>
    <n v="1418146883"/>
    <b v="0"/>
    <n v="16"/>
    <b v="0"/>
    <s v="theater/musical"/>
    <n v="4.0045454545454544E-2"/>
    <n v="55.0625"/>
    <x v="1"/>
    <s v="musical"/>
    <x v="3800"/>
    <d v="2015-01-10T23:59:00"/>
  </r>
  <r>
    <n v="3801"/>
    <s v="The Imaginary A Musical"/>
    <s v="The Imaginary : A Musical is a new musical adaptation based on the novel written by A.F. Harrold.       TheImaginaryAMusical.com"/>
    <n v="5000"/>
    <n v="426"/>
    <x v="1"/>
    <s v="US"/>
    <s v="USD"/>
    <n v="1420215216"/>
    <n v="1417536816"/>
    <b v="0"/>
    <n v="9"/>
    <b v="0"/>
    <s v="theater/musical"/>
    <n v="8.5199999999999998E-2"/>
    <n v="47.333333333333336"/>
    <x v="1"/>
    <s v="musical"/>
    <x v="3801"/>
    <d v="2015-01-02T11:13:36"/>
  </r>
  <r>
    <n v="3802"/>
    <s v="The Lost Play of William Shakespeare"/>
    <s v="A musical about how Shakespeare was inspired to write only his own plays after the co-authored play Henry VI was taken."/>
    <n v="3000"/>
    <n v="0"/>
    <x v="1"/>
    <s v="US"/>
    <s v="USD"/>
    <n v="1445482906"/>
    <n v="1442890906"/>
    <b v="0"/>
    <n v="0"/>
    <b v="0"/>
    <s v="theater/musical"/>
    <n v="0"/>
    <s v=""/>
    <x v="1"/>
    <s v="musical"/>
    <x v="3802"/>
    <d v="2015-10-21T22:01:46"/>
  </r>
  <r>
    <n v="3803"/>
    <s v="Benjamin Button the Musical Concept Album"/>
    <s v="A fully orchestrated concept album of Benjamin Button the Musical!"/>
    <n v="12000"/>
    <n v="2358"/>
    <x v="1"/>
    <s v="US"/>
    <s v="USD"/>
    <n v="1457133568"/>
    <n v="1454541568"/>
    <b v="0"/>
    <n v="40"/>
    <b v="0"/>
    <s v="theater/musical"/>
    <n v="0.19650000000000001"/>
    <n v="58.95"/>
    <x v="1"/>
    <s v="musical"/>
    <x v="3803"/>
    <d v="2016-03-04T18:19:28"/>
  </r>
  <r>
    <n v="3804"/>
    <s v="Spring Awakening: The Hit Coming-of-Age Rock Musical"/>
    <s v="Basement Theatrics is producing Spring Awakening July 22-31, 2016 at 12th Ave Arts in Seattle, WA! Help make this the best it can be!"/>
    <n v="8000"/>
    <n v="0"/>
    <x v="1"/>
    <s v="US"/>
    <s v="USD"/>
    <n v="1469948400"/>
    <n v="1465172024"/>
    <b v="0"/>
    <n v="0"/>
    <b v="0"/>
    <s v="theater/musical"/>
    <n v="0"/>
    <s v=""/>
    <x v="1"/>
    <s v="musical"/>
    <x v="3804"/>
    <d v="2016-07-31T02:00:00"/>
  </r>
  <r>
    <n v="3805"/>
    <s v="&quot;Sounds By The River&quot; ( Original Musical)"/>
    <s v="&quot;Sounds By The River&quot; tells the story of a Detroit composer through_x000a_his music, poetry, and dance."/>
    <n v="150000"/>
    <n v="3"/>
    <x v="1"/>
    <s v="US"/>
    <s v="USD"/>
    <n v="1411852640"/>
    <n v="1406668640"/>
    <b v="0"/>
    <n v="2"/>
    <b v="0"/>
    <s v="theater/musical"/>
    <n v="2.0000000000000002E-5"/>
    <n v="1.5"/>
    <x v="1"/>
    <s v="musical"/>
    <x v="3805"/>
    <d v="2014-09-27T16:17:20"/>
  </r>
  <r>
    <n v="3806"/>
    <s v="The Rhythm of Revolution - Charity Musical Production"/>
    <s v="A truly multicultural experience - Hip Hop, Bollywood, Classical Dancers #liveband #Revoultionary Script 19th July@NationalTheatre"/>
    <n v="7500"/>
    <n v="5"/>
    <x v="1"/>
    <s v="AU"/>
    <s v="AUD"/>
    <n v="1404022381"/>
    <n v="1402294381"/>
    <b v="0"/>
    <n v="1"/>
    <b v="0"/>
    <s v="theater/musical"/>
    <n v="6.6666666666666664E-4"/>
    <n v="5"/>
    <x v="1"/>
    <s v="musical"/>
    <x v="3806"/>
    <d v="2014-06-29T01:13:01"/>
  </r>
  <r>
    <n v="3807"/>
    <s v="&quot;In the Heights&quot; at The University of Michigan"/>
    <s v="A vibrant, street-wise, and musical performance that follows the lives of stories of the community of Washington Heights..."/>
    <n v="1500"/>
    <n v="455"/>
    <x v="1"/>
    <s v="US"/>
    <s v="USD"/>
    <n v="1428097739"/>
    <n v="1427492939"/>
    <b v="0"/>
    <n v="9"/>
    <b v="0"/>
    <s v="theater/musical"/>
    <n v="0.30333333333333334"/>
    <n v="50.555555555555557"/>
    <x v="1"/>
    <s v="musical"/>
    <x v="3807"/>
    <d v="2015-04-03T16: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4: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8: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4: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06: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5-31T22: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6: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22: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18: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1: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22: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4: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16: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0: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3: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7: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22: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8: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20: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5: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9: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08: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5: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2: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6: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21: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4: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05: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17: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3: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3: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2: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22: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0:50:29"/>
  </r>
  <r>
    <n v="3841"/>
    <s v="&quot;If They Come Back&quot;"/>
    <s v="A play by award winning writer Eric Monte. _x000a_&quot;If they come back&quot; follows the lives of two teenage boys during the civil rights movement."/>
    <n v="10000"/>
    <n v="872"/>
    <x v="1"/>
    <s v="US"/>
    <s v="USD"/>
    <n v="1405882287"/>
    <n v="1400698287"/>
    <b v="1"/>
    <n v="34"/>
    <b v="0"/>
    <s v="theater/plays"/>
    <n v="8.72E-2"/>
    <n v="25.647058823529413"/>
    <x v="1"/>
    <s v="plays"/>
    <x v="3841"/>
    <d v="2014-07-20T13:51:27"/>
  </r>
  <r>
    <n v="3842"/>
    <s v="Shakespeare's The Tempest: In-The-Round"/>
    <s v="Follow the sell-out Tree Folk Theatre, as we lead you through The Tempest with masks, puppetry and live music! 15th July - 3rd August"/>
    <n v="5000"/>
    <n v="1097"/>
    <x v="1"/>
    <s v="GB"/>
    <s v="GBP"/>
    <n v="1399809052"/>
    <n v="1397217052"/>
    <b v="1"/>
    <n v="23"/>
    <b v="0"/>
    <s v="theater/plays"/>
    <n v="0.21940000000000001"/>
    <n v="47.695652173913047"/>
    <x v="1"/>
    <s v="plays"/>
    <x v="3842"/>
    <d v="2014-05-11T06:50:52"/>
  </r>
  <r>
    <n v="3843"/>
    <s v="Vengeance Can Wait"/>
    <s v="Vengeance Can Wait navigates Japanese sub-culture as it charts a dark, twisted and touching, â€œdifferentâ€ kind of love story."/>
    <n v="5000"/>
    <n v="1065"/>
    <x v="1"/>
    <s v="US"/>
    <s v="USD"/>
    <n v="1401587064"/>
    <n v="1399427064"/>
    <b v="1"/>
    <n v="19"/>
    <b v="0"/>
    <s v="theater/plays"/>
    <n v="0.21299999999999999"/>
    <n v="56.05263157894737"/>
    <x v="1"/>
    <s v="plays"/>
    <x v="3843"/>
    <d v="2014-05-31T20:44:24"/>
  </r>
  <r>
    <n v="3844"/>
    <s v="Get &quot;Walken in His Shoes&quot; to Capital Fringe Festival in DC!"/>
    <s v="A comedy about a Christopher Walken Club.  This show was chosen to perform in DC!  Help the production get to our nation's capital."/>
    <n v="9800"/>
    <n v="4066"/>
    <x v="1"/>
    <s v="US"/>
    <s v="USD"/>
    <n v="1401778740"/>
    <n v="1399474134"/>
    <b v="1"/>
    <n v="50"/>
    <b v="0"/>
    <s v="theater/plays"/>
    <n v="0.41489795918367345"/>
    <n v="81.319999999999993"/>
    <x v="1"/>
    <s v="plays"/>
    <x v="3844"/>
    <d v="2014-06-03T01:59:00"/>
  </r>
  <r>
    <n v="3845"/>
    <s v="Marilyn Madness &amp; Me"/>
    <s v="He met Marilyn. He became obsessed with Norma Jean. That changed everything._x000a__x000a_                                A play by Frank Furino"/>
    <n v="40000"/>
    <n v="842"/>
    <x v="1"/>
    <s v="US"/>
    <s v="USD"/>
    <n v="1443711774"/>
    <n v="1441119774"/>
    <b v="1"/>
    <n v="12"/>
    <b v="0"/>
    <s v="theater/plays"/>
    <n v="2.1049999999999999E-2"/>
    <n v="70.166666666666671"/>
    <x v="1"/>
    <s v="plays"/>
    <x v="3845"/>
    <d v="2015-10-01T10:02:54"/>
  </r>
  <r>
    <n v="3846"/>
    <s v="My Insane Shakespeare"/>
    <s v="My Insane Shakespeare. An original play by Arthur Elbakyan premiering October 13th at United Solo, New York City."/>
    <n v="7000"/>
    <n v="189"/>
    <x v="1"/>
    <s v="US"/>
    <s v="USD"/>
    <n v="1412405940"/>
    <n v="1409721542"/>
    <b v="1"/>
    <n v="8"/>
    <b v="0"/>
    <s v="theater/plays"/>
    <n v="2.7E-2"/>
    <n v="23.625"/>
    <x v="1"/>
    <s v="plays"/>
    <x v="3846"/>
    <d v="2014-10-04T01:59:00"/>
  </r>
  <r>
    <n v="3847"/>
    <s v="Madame X"/>
    <s v="The production of the original play &quot;Madame X&quot; by Amanda Davison. Inspired by the painting by John Singer Sargent."/>
    <n v="10500"/>
    <n v="1697"/>
    <x v="1"/>
    <s v="US"/>
    <s v="USD"/>
    <n v="1437283391"/>
    <n v="1433395391"/>
    <b v="1"/>
    <n v="9"/>
    <b v="0"/>
    <s v="theater/plays"/>
    <n v="0.16161904761904761"/>
    <n v="188.55555555555554"/>
    <x v="1"/>
    <s v="plays"/>
    <x v="3847"/>
    <d v="2015-07-19T00:23:11"/>
  </r>
  <r>
    <n v="3848"/>
    <s v="'LETTERS FROM WAR' Losing loved ones to Alzheimer's Disease"/>
    <s v="A Carnegie Mellon capstone play based on a woman's life as she slips from reality due to the degenerative effect of Alzheimer's Disease"/>
    <n v="13000"/>
    <n v="2129"/>
    <x v="1"/>
    <s v="US"/>
    <s v="USD"/>
    <n v="1445196989"/>
    <n v="1442604989"/>
    <b v="1"/>
    <n v="43"/>
    <b v="0"/>
    <s v="theater/plays"/>
    <n v="0.16376923076923078"/>
    <n v="49.511627906976742"/>
    <x v="1"/>
    <s v="plays"/>
    <x v="3848"/>
    <d v="2015-10-18T14:36:29"/>
  </r>
  <r>
    <n v="3849"/>
    <s v="Auf geht's beim Schichtl"/>
    <s v="Bayerische KomÃ¶die im Schaustellermillieu vor historischem Hintergrund des Oktoberfestes von Winfried Frey. UrauffÃ¼hrung September 2015"/>
    <n v="30000"/>
    <n v="2113"/>
    <x v="1"/>
    <s v="DE"/>
    <s v="EUR"/>
    <n v="1434047084"/>
    <n v="1431455084"/>
    <b v="1"/>
    <n v="28"/>
    <b v="0"/>
    <s v="theater/plays"/>
    <n v="7.0433333333333334E-2"/>
    <n v="75.464285714285708"/>
    <x v="1"/>
    <s v="plays"/>
    <x v="3849"/>
    <d v="2015-06-11T13:24:44"/>
  </r>
  <r>
    <n v="3850"/>
    <s v="The Vagina Monologues 2015"/>
    <s v="V-Day is a global activist movement to end violence against women and girls."/>
    <n v="1000"/>
    <n v="38"/>
    <x v="1"/>
    <s v="US"/>
    <s v="USD"/>
    <n v="1420081143"/>
    <n v="1417489143"/>
    <b v="1"/>
    <n v="4"/>
    <b v="0"/>
    <s v="theater/plays"/>
    <n v="3.7999999999999999E-2"/>
    <n v="9.5"/>
    <x v="1"/>
    <s v="plays"/>
    <x v="3850"/>
    <d v="2014-12-31T21:59:03"/>
  </r>
  <r>
    <n v="3851"/>
    <s v="Waving Goodbye"/>
    <s v="A play about the horrible choices we have to make every day. Should we take a risk, or take the road most travelled?"/>
    <n v="2500"/>
    <n v="852"/>
    <x v="1"/>
    <s v="GB"/>
    <s v="GBP"/>
    <n v="1437129179"/>
    <n v="1434537179"/>
    <b v="1"/>
    <n v="24"/>
    <b v="0"/>
    <s v="theater/plays"/>
    <n v="0.34079999999999999"/>
    <n v="35.5"/>
    <x v="1"/>
    <s v="plays"/>
    <x v="3851"/>
    <d v="2015-07-17T05:32:59"/>
  </r>
  <r>
    <n v="3852"/>
    <s v="Rob Base Presents Unequally Yoked The Stage Play"/>
    <s v="Writer/Director Lynette J. Blackwell presents the hilarious entangled love story of when evil and good attempt to coexist."/>
    <n v="10000"/>
    <n v="20"/>
    <x v="1"/>
    <s v="US"/>
    <s v="USD"/>
    <n v="1427427276"/>
    <n v="1425270876"/>
    <b v="0"/>
    <n v="2"/>
    <b v="0"/>
    <s v="theater/plays"/>
    <n v="2E-3"/>
    <n v="10"/>
    <x v="1"/>
    <s v="plays"/>
    <x v="3852"/>
    <d v="2015-03-26T22:34:36"/>
  </r>
  <r>
    <n v="3853"/>
    <s v="The Original Laughter Therapist"/>
    <s v="A dose of One-woman &quot;Dramedy&quot; to cure those daily blues is just what the doctor ordered!"/>
    <n v="100000"/>
    <n v="26"/>
    <x v="1"/>
    <s v="US"/>
    <s v="USD"/>
    <n v="1409602178"/>
    <n v="1406578178"/>
    <b v="0"/>
    <n v="2"/>
    <b v="0"/>
    <s v="theater/plays"/>
    <n v="2.5999999999999998E-4"/>
    <n v="13"/>
    <x v="1"/>
    <s v="plays"/>
    <x v="3853"/>
    <d v="2014-09-01T15:09:38"/>
  </r>
  <r>
    <n v="3854"/>
    <s v="The Case Of Soghomon Tehlirian"/>
    <s v="A play dedicated to the 100th anniversary of the Armenian Genocide."/>
    <n v="11000"/>
    <n v="1788"/>
    <x v="1"/>
    <s v="US"/>
    <s v="USD"/>
    <n v="1431206058"/>
    <n v="1428614058"/>
    <b v="0"/>
    <n v="20"/>
    <b v="0"/>
    <s v="theater/plays"/>
    <n v="0.16254545454545455"/>
    <n v="89.4"/>
    <x v="1"/>
    <s v="plays"/>
    <x v="3854"/>
    <d v="2015-05-09T16:14:18"/>
  </r>
  <r>
    <n v="3855"/>
    <s v="The Happy Family and Devoted Dreams new theater plays NYC"/>
    <s v="TWO NEW DARK COMEDIES OPENING IN NYC THIS APRIL AND MAY BY CHRISTOPHER B. LATRO _x000a_ABOUT FAMILY, AMBITION, LOVE AND GREED"/>
    <n v="1000"/>
    <n v="25"/>
    <x v="1"/>
    <s v="US"/>
    <s v="USD"/>
    <n v="1427408271"/>
    <n v="1424819871"/>
    <b v="0"/>
    <n v="1"/>
    <b v="0"/>
    <s v="theater/plays"/>
    <n v="2.5000000000000001E-2"/>
    <n v="25"/>
    <x v="1"/>
    <s v="plays"/>
    <x v="3855"/>
    <d v="2015-03-26T17:17:51"/>
  </r>
  <r>
    <n v="3856"/>
    <s v="&quot;Trouble at the Gate&quot; play"/>
    <s v="Thought-provoking drama about one who gets so caught up in churchwork, loses the true meaning of serving God, &amp; has TROUBLE AT THE GATE"/>
    <n v="5000"/>
    <n v="1"/>
    <x v="1"/>
    <s v="US"/>
    <s v="USD"/>
    <n v="1425833403"/>
    <n v="1423245003"/>
    <b v="0"/>
    <n v="1"/>
    <b v="0"/>
    <s v="theater/plays"/>
    <n v="2.0000000000000001E-4"/>
    <n v="1"/>
    <x v="1"/>
    <s v="plays"/>
    <x v="3856"/>
    <d v="2015-03-08T11:50:03"/>
  </r>
  <r>
    <n v="3857"/>
    <s v="I support Molding Heartz"/>
    <s v="The Ultimate Screenwriting Conference_x000a_is the experience showing screenwriters how to write and sell a screenplay in hollywood!"/>
    <n v="5000"/>
    <n v="260"/>
    <x v="1"/>
    <s v="US"/>
    <s v="USD"/>
    <n v="1406913120"/>
    <n v="1404927690"/>
    <b v="0"/>
    <n v="4"/>
    <b v="0"/>
    <s v="theater/plays"/>
    <n v="5.1999999999999998E-2"/>
    <n v="65"/>
    <x v="1"/>
    <s v="plays"/>
    <x v="3857"/>
    <d v="2014-08-01T12:12:00"/>
  </r>
  <r>
    <n v="3858"/>
    <s v="Hamlet by CattyWhamPuss (with non-traditional casting)"/>
    <s v="With non-gender specific casting, CattyWhamPuss Theatre dismiss traditional casting biases in this, their ambitious first venture."/>
    <n v="500"/>
    <n v="10"/>
    <x v="1"/>
    <s v="GB"/>
    <s v="GBP"/>
    <n v="1432328400"/>
    <n v="1430734844"/>
    <b v="0"/>
    <n v="1"/>
    <b v="0"/>
    <s v="theater/plays"/>
    <n v="0.02"/>
    <n v="10"/>
    <x v="1"/>
    <s v="plays"/>
    <x v="3858"/>
    <d v="2015-05-22T16:00:00"/>
  </r>
  <r>
    <n v="3859"/>
    <s v="What Dreams Were Made Of"/>
    <s v="This is a play that will have each and everyone that sees it thinking about the dreams they had growing up. It's a dramady"/>
    <n v="2500"/>
    <n v="1"/>
    <x v="1"/>
    <s v="US"/>
    <s v="USD"/>
    <n v="1403730000"/>
    <n v="1401485207"/>
    <b v="0"/>
    <n v="1"/>
    <b v="0"/>
    <s v="theater/plays"/>
    <n v="4.0000000000000002E-4"/>
    <n v="1"/>
    <x v="1"/>
    <s v="plays"/>
    <x v="3859"/>
    <d v="2014-06-25T16:00:00"/>
  </r>
  <r>
    <n v="3860"/>
    <s v="Tennessee Williams' ONE ARM @ Minnesota Fringe"/>
    <s v="The unproduced screenplay by Tennessee Williams is given life for the first time on a Twin Cities stage by an ensemble of local actors."/>
    <n v="6000"/>
    <n v="1060"/>
    <x v="1"/>
    <s v="US"/>
    <s v="USD"/>
    <n v="1407858710"/>
    <n v="1405266710"/>
    <b v="0"/>
    <n v="13"/>
    <b v="0"/>
    <s v="theater/plays"/>
    <n v="0.17666666666666667"/>
    <n v="81.538461538461533"/>
    <x v="1"/>
    <s v="plays"/>
    <x v="3860"/>
    <d v="2014-08-12T10:51:50"/>
  </r>
  <r>
    <n v="3861"/>
    <s v="READY OR NOT HERE I COME"/>
    <s v="THE COMING OF THE LORD!"/>
    <n v="2000"/>
    <n v="100"/>
    <x v="1"/>
    <s v="US"/>
    <s v="USD"/>
    <n v="1415828820"/>
    <n v="1412258977"/>
    <b v="0"/>
    <n v="1"/>
    <b v="0"/>
    <s v="theater/plays"/>
    <n v="0.05"/>
    <n v="100"/>
    <x v="1"/>
    <s v="plays"/>
    <x v="3861"/>
    <d v="2014-11-12T16:47:00"/>
  </r>
  <r>
    <n v="3862"/>
    <s v="The Container Play"/>
    <s v="The hit immersive theatre experience of England comes to Corpus Christi!"/>
    <n v="7500"/>
    <n v="1"/>
    <x v="1"/>
    <s v="US"/>
    <s v="USD"/>
    <n v="1473699540"/>
    <n v="1472451356"/>
    <b v="0"/>
    <n v="1"/>
    <b v="0"/>
    <s v="theater/plays"/>
    <n v="1.3333333333333334E-4"/>
    <n v="1"/>
    <x v="1"/>
    <s v="plays"/>
    <x v="3862"/>
    <d v="2016-09-12T11:59:00"/>
  </r>
  <r>
    <n v="3863"/>
    <s v="Umma Yemaya"/>
    <s v="Umma Yemaya is  a play that examines the challenges of unconventional love. The Lady  and the Artist create their own world for love."/>
    <n v="6000"/>
    <n v="0"/>
    <x v="1"/>
    <s v="US"/>
    <s v="USD"/>
    <n v="1446739905"/>
    <n v="1441552305"/>
    <b v="0"/>
    <n v="0"/>
    <b v="0"/>
    <s v="theater/plays"/>
    <n v="0"/>
    <s v=""/>
    <x v="1"/>
    <s v="plays"/>
    <x v="3863"/>
    <d v="2015-11-05T11:11:45"/>
  </r>
  <r>
    <n v="3864"/>
    <s v="Grammar Land Performances"/>
    <s v="I want to create a theatrical performance of the book Grammar Land and present it at schools to help children learn proper grammar."/>
    <n v="5000"/>
    <n v="60"/>
    <x v="1"/>
    <s v="US"/>
    <s v="USD"/>
    <n v="1447799054"/>
    <n v="1445203454"/>
    <b v="0"/>
    <n v="3"/>
    <b v="0"/>
    <s v="theater/plays"/>
    <n v="1.2E-2"/>
    <n v="20"/>
    <x v="1"/>
    <s v="plays"/>
    <x v="3864"/>
    <d v="2015-11-17T17:24:14"/>
  </r>
  <r>
    <n v="3865"/>
    <s v="Fellatia's-Fantastic-Fun-Time-Show"/>
    <s v="Sissy Entertainment delivers a delicious cabaret that blends comedic monologue, song, and traditional sketch comedy."/>
    <n v="2413"/>
    <n v="650"/>
    <x v="1"/>
    <s v="CA"/>
    <s v="CAD"/>
    <n v="1409376600"/>
    <n v="1405957098"/>
    <b v="0"/>
    <n v="14"/>
    <b v="0"/>
    <s v="theater/plays"/>
    <n v="0.26937422295897223"/>
    <n v="46.428571428571431"/>
    <x v="1"/>
    <s v="plays"/>
    <x v="3865"/>
    <d v="2014-08-30T00:30:00"/>
  </r>
  <r>
    <n v="3866"/>
    <s v="a feminine ending, brought to you by the East End Theatre Co"/>
    <s v="A funny, moving, witty piece about a girl, her oboe, and her dreams."/>
    <n v="2000"/>
    <n v="11"/>
    <x v="1"/>
    <s v="US"/>
    <s v="USD"/>
    <n v="1458703740"/>
    <n v="1454453021"/>
    <b v="0"/>
    <n v="2"/>
    <b v="0"/>
    <s v="theater/plays"/>
    <n v="5.4999999999999997E-3"/>
    <n v="5.5"/>
    <x v="1"/>
    <s v="plays"/>
    <x v="3866"/>
    <d v="2016-03-22T22:29:00"/>
  </r>
  <r>
    <n v="3867"/>
    <s v="RUSSIAN PLAY &quot;HOW TO BE BRAVE&quot;"/>
    <s v="What do you know about Russian Culture? Our project helps the American children to find out about Russian literature."/>
    <n v="2000"/>
    <n v="251"/>
    <x v="1"/>
    <s v="US"/>
    <s v="USD"/>
    <n v="1466278339"/>
    <n v="1463686339"/>
    <b v="0"/>
    <n v="5"/>
    <b v="0"/>
    <s v="theater/plays"/>
    <n v="0.1255"/>
    <n v="50.2"/>
    <x v="1"/>
    <s v="plays"/>
    <x v="3867"/>
    <d v="2016-06-18T14:32:19"/>
  </r>
  <r>
    <n v="3868"/>
    <s v="1000 words (Canceled)"/>
    <s v="New collection of music by Scott Evan Davis!"/>
    <n v="5000"/>
    <n v="10"/>
    <x v="2"/>
    <s v="GB"/>
    <s v="GBP"/>
    <n v="1410191405"/>
    <n v="1408031405"/>
    <b v="0"/>
    <n v="1"/>
    <b v="0"/>
    <s v="theater/musical"/>
    <n v="2E-3"/>
    <n v="10"/>
    <x v="1"/>
    <s v="musical"/>
    <x v="3868"/>
    <d v="2014-09-08T10:50:05"/>
  </r>
  <r>
    <n v="3869"/>
    <s v="The Masturbation Musical (Canceled)"/>
    <s v="A Musical about 3 women who pursue their Pleasure and end up finding themselves."/>
    <n v="13111"/>
    <n v="452"/>
    <x v="2"/>
    <s v="US"/>
    <s v="USD"/>
    <n v="1426302660"/>
    <n v="1423761792"/>
    <b v="0"/>
    <n v="15"/>
    <b v="0"/>
    <s v="theater/musical"/>
    <n v="3.44748684310884E-2"/>
    <n v="30.133333333333333"/>
    <x v="1"/>
    <s v="musical"/>
    <x v="3869"/>
    <d v="2015-03-13T22:11:00"/>
  </r>
  <r>
    <n v="3870"/>
    <s v="MARTIN, LOVE, SEX &amp; RHYTHM The Musical Performance"/>
    <s v="M,L,S&amp;R it's a sexy rock/pop musical confronting contemporary gay issues with an all male cast singing and dancing to top 40 songs."/>
    <n v="10000"/>
    <n v="1500"/>
    <x v="2"/>
    <s v="US"/>
    <s v="USD"/>
    <n v="1404360478"/>
    <n v="1401768478"/>
    <b v="0"/>
    <n v="10"/>
    <b v="0"/>
    <s v="theater/musical"/>
    <n v="0.15"/>
    <n v="150"/>
    <x v="1"/>
    <s v="musical"/>
    <x v="3870"/>
    <d v="2014-07-02T23:07:58"/>
  </r>
  <r>
    <n v="3871"/>
    <s v="Pocket Monsters: A Musical Parody (Canceled)"/>
    <s v="Our musical is finally ready to come to life, and we're raising funds to help make that happen!"/>
    <n v="1500"/>
    <n v="40"/>
    <x v="2"/>
    <s v="US"/>
    <s v="USD"/>
    <n v="1490809450"/>
    <n v="1485629050"/>
    <b v="0"/>
    <n v="3"/>
    <b v="0"/>
    <s v="theater/musical"/>
    <n v="2.6666666666666668E-2"/>
    <n v="13.333333333333334"/>
    <x v="1"/>
    <s v="musical"/>
    <x v="3871"/>
    <d v="2017-03-29T12:44:10"/>
  </r>
  <r>
    <n v="3872"/>
    <s v="Shining Star Players (Canceled)"/>
    <s v="We are a brand new theatrical teen production company, and we need enough money to put on our first musical production."/>
    <n v="15000"/>
    <n v="0"/>
    <x v="2"/>
    <s v="US"/>
    <s v="USD"/>
    <n v="1439522996"/>
    <n v="1435202996"/>
    <b v="0"/>
    <n v="0"/>
    <b v="0"/>
    <s v="theater/musical"/>
    <n v="0"/>
    <s v=""/>
    <x v="1"/>
    <s v="musical"/>
    <x v="3872"/>
    <d v="2015-08-13T22:29:56"/>
  </r>
  <r>
    <n v="3873"/>
    <s v="Dream Big, Work Hard Character Development Show Tour"/>
    <s v="Looking for $250 sponsors to help us provide in-house field trips to schools focusing on character development shows for children K-3."/>
    <n v="5500"/>
    <n v="0"/>
    <x v="2"/>
    <s v="US"/>
    <s v="USD"/>
    <n v="1444322535"/>
    <n v="1441730535"/>
    <b v="0"/>
    <n v="0"/>
    <b v="0"/>
    <s v="theater/musical"/>
    <n v="0"/>
    <s v=""/>
    <x v="1"/>
    <s v="musical"/>
    <x v="3873"/>
    <d v="2015-10-08T11:42:15"/>
  </r>
  <r>
    <n v="3874"/>
    <s v="HEAL event - Selfless Acts of Love - Musical Extravaganza"/>
    <s v="An exploration of arts, dance, music and theater bought to you by a talented team of performing arts enthusiasts - a FUNdraising event"/>
    <n v="620"/>
    <n v="0"/>
    <x v="2"/>
    <s v="NZ"/>
    <s v="NZD"/>
    <n v="1422061200"/>
    <n v="1420244622"/>
    <b v="0"/>
    <n v="0"/>
    <b v="0"/>
    <s v="theater/musical"/>
    <n v="0"/>
    <s v=""/>
    <x v="1"/>
    <s v="musical"/>
    <x v="3874"/>
    <d v="2015-01-23T20:00:00"/>
  </r>
  <r>
    <n v="3875"/>
    <s v="&quot;Sweeney Todd&quot; - NÃ¸rrebro Musicalteater (Canceled)"/>
    <s v="Det nystartede vÃ¦kstlagsteater NÃ¸rrebro Musicalteater's hÃ¥rrejsende opsÃ¦tning af horror-musicalen &quot;Sweeney Todd&quot;!"/>
    <n v="30000"/>
    <n v="0"/>
    <x v="2"/>
    <s v="DK"/>
    <s v="DKK"/>
    <n v="1472896800"/>
    <n v="1472804365"/>
    <b v="0"/>
    <n v="0"/>
    <b v="0"/>
    <s v="theater/musical"/>
    <n v="0"/>
    <s v=""/>
    <x v="1"/>
    <s v="musical"/>
    <x v="3875"/>
    <d v="2016-09-03T05:00:00"/>
  </r>
  <r>
    <n v="3876"/>
    <s v="Drinking with Angelika - Marlowe Studio Canterbury May 2016"/>
    <s v="Hopefully a successful Campaign will bring this original musical back to the stage for performances on 26th, 27th and 28th May 2016."/>
    <n v="3900"/>
    <n v="2059"/>
    <x v="2"/>
    <s v="GB"/>
    <s v="GBP"/>
    <n v="1454425128"/>
    <n v="1451833128"/>
    <b v="0"/>
    <n v="46"/>
    <b v="0"/>
    <s v="theater/musical"/>
    <n v="0.52794871794871789"/>
    <n v="44.760869565217391"/>
    <x v="1"/>
    <s v="musical"/>
    <x v="3876"/>
    <d v="2016-02-02T09:58:48"/>
  </r>
  <r>
    <n v="3877"/>
    <s v="Does NY Heart Me? The Musical (Canceled)"/>
    <s v="Help us record the concept album and stage grand concerts with a fantastic cast and orchestra. Get your tickets, music and more!"/>
    <n v="25000"/>
    <n v="1241"/>
    <x v="2"/>
    <s v="US"/>
    <s v="USD"/>
    <n v="1481213752"/>
    <n v="1478621752"/>
    <b v="0"/>
    <n v="14"/>
    <b v="0"/>
    <s v="theater/musical"/>
    <n v="4.9639999999999997E-2"/>
    <n v="88.642857142857139"/>
    <x v="1"/>
    <s v="musical"/>
    <x v="3877"/>
    <d v="2016-12-08T11:15:52"/>
  </r>
  <r>
    <n v="3878"/>
    <s v="Boys In The Arts Scholarship Program (Canceled)"/>
    <s v="Encouraging young males to engage in vocational development in the art of musical theater and related dance classes."/>
    <n v="18000"/>
    <n v="10"/>
    <x v="2"/>
    <s v="US"/>
    <s v="USD"/>
    <n v="1435636740"/>
    <n v="1433014746"/>
    <b v="0"/>
    <n v="1"/>
    <b v="0"/>
    <s v="theater/musical"/>
    <n v="5.5555555555555556E-4"/>
    <n v="10"/>
    <x v="1"/>
    <s v="musical"/>
    <x v="3878"/>
    <d v="2015-06-29T22:59:00"/>
  </r>
  <r>
    <n v="3879"/>
    <s v="Theatre 'Portable' Royal (Canceled)"/>
    <s v="Theatre â€˜Portableâ€™ Royal is a portable, fully working, 40 seater theatre which will tour the UK and beyond!"/>
    <n v="15000"/>
    <n v="0"/>
    <x v="2"/>
    <s v="GB"/>
    <s v="GBP"/>
    <n v="1422218396"/>
    <n v="1419626396"/>
    <b v="0"/>
    <n v="0"/>
    <b v="0"/>
    <s v="theater/musical"/>
    <n v="0"/>
    <s v=""/>
    <x v="1"/>
    <s v="musical"/>
    <x v="3879"/>
    <d v="2015-01-25T15:39:56"/>
  </r>
  <r>
    <n v="3880"/>
    <s v="Thoroughly Modern Millie (Canceled)"/>
    <s v="With Russell Grant as Mrs Meers, this classic musical taps into London's Theatro Technis 1-25 October 2014 for its UK fringe premiere!"/>
    <n v="7500"/>
    <n v="980"/>
    <x v="2"/>
    <s v="GB"/>
    <s v="GBP"/>
    <n v="1406761200"/>
    <n v="1403724820"/>
    <b v="0"/>
    <n v="17"/>
    <b v="0"/>
    <s v="theater/musical"/>
    <n v="0.13066666666666665"/>
    <n v="57.647058823529413"/>
    <x v="1"/>
    <s v="musical"/>
    <x v="3880"/>
    <d v="2014-07-30T18:00:00"/>
  </r>
  <r>
    <n v="3881"/>
    <s v="My Real Mother's Name is... (Canceled)"/>
    <s v="A musical journey coming to the Blue Venue at the 2017 Orlando Fringe Festival!"/>
    <n v="500"/>
    <n v="25"/>
    <x v="2"/>
    <s v="US"/>
    <s v="USD"/>
    <n v="1487550399"/>
    <n v="1484958399"/>
    <b v="0"/>
    <n v="1"/>
    <b v="0"/>
    <s v="theater/musical"/>
    <n v="0.05"/>
    <n v="25"/>
    <x v="1"/>
    <s v="musical"/>
    <x v="3881"/>
    <d v="2017-02-19T19:26:39"/>
  </r>
  <r>
    <n v="3882"/>
    <s v="Mephistopheles by R. Garth &amp; The S.O.L. (Canceled)"/>
    <s v="A musical vision of the Faust tale... how he signed his soul to the devil Mephistopheles to find Lori, the love of his life."/>
    <n v="30000"/>
    <n v="0"/>
    <x v="2"/>
    <s v="AU"/>
    <s v="AUD"/>
    <n v="1454281380"/>
    <n v="1451950570"/>
    <b v="0"/>
    <n v="0"/>
    <b v="0"/>
    <s v="theater/musical"/>
    <n v="0"/>
    <s v=""/>
    <x v="1"/>
    <s v="musical"/>
    <x v="3882"/>
    <d v="2016-01-31T18:03:00"/>
  </r>
  <r>
    <n v="3883"/>
    <s v="CAGED - A New Musical (Canceled)"/>
    <s v="CAGED - A New Musical is the story of One Passion, One Voice, One Dream. - One man's quest to become the woman he always wanted to be."/>
    <n v="15000"/>
    <n v="0"/>
    <x v="2"/>
    <s v="GB"/>
    <s v="GBP"/>
    <n v="1409668069"/>
    <n v="1407076069"/>
    <b v="0"/>
    <n v="0"/>
    <b v="0"/>
    <s v="theater/musical"/>
    <n v="0"/>
    <s v=""/>
    <x v="1"/>
    <s v="musical"/>
    <x v="3883"/>
    <d v="2014-09-02T09:27:49"/>
  </r>
  <r>
    <n v="3884"/>
    <s v="Alive Portrait Of Christ in Pembroke Township, IL (Canceled)"/>
    <s v="The Group M3 is striving to give one of the poorest towns in the country hope again this Easter Holiday."/>
    <n v="10000"/>
    <n v="0"/>
    <x v="2"/>
    <s v="US"/>
    <s v="USD"/>
    <n v="1427479192"/>
    <n v="1425322792"/>
    <b v="0"/>
    <n v="0"/>
    <b v="0"/>
    <s v="theater/musical"/>
    <n v="0"/>
    <s v=""/>
    <x v="1"/>
    <s v="musical"/>
    <x v="3884"/>
    <d v="2015-03-27T12:59:52"/>
  </r>
  <r>
    <n v="3885"/>
    <s v="THE SESSIONS - The Beatles at Abbey Road Studios (Canceled)"/>
    <s v="A LIVE musical spectacular theatrical experience of The Beatles recording sessions at Abbey Road Studios."/>
    <n v="375000"/>
    <n v="0"/>
    <x v="2"/>
    <s v="US"/>
    <s v="USD"/>
    <n v="1462834191"/>
    <n v="1460242191"/>
    <b v="0"/>
    <n v="0"/>
    <b v="0"/>
    <s v="theater/musical"/>
    <n v="0"/>
    <s v=""/>
    <x v="1"/>
    <s v="musical"/>
    <x v="3885"/>
    <d v="2016-05-09T17:49:51"/>
  </r>
  <r>
    <n v="3886"/>
    <s v="a (Canceled)"/>
    <n v="1"/>
    <n v="10000"/>
    <n v="0"/>
    <x v="2"/>
    <s v="AU"/>
    <s v="AUD"/>
    <n v="1418275702"/>
    <n v="1415683702"/>
    <b v="0"/>
    <n v="0"/>
    <b v="0"/>
    <s v="theater/musical"/>
    <n v="0"/>
    <s v=""/>
    <x v="1"/>
    <s v="musical"/>
    <x v="3886"/>
    <d v="2014-12-11T00:28:22"/>
  </r>
  <r>
    <n v="3887"/>
    <s v="SUPER!: An Original Musical (KC Fringe 2015) (Canceled)"/>
    <s v="&quot;SUPER!: An Original Musical&quot; is an original work written by Ryan Hruza. This campaign is to fund the production and pay the cast/crew!"/>
    <n v="2000"/>
    <n v="35"/>
    <x v="2"/>
    <s v="US"/>
    <s v="USD"/>
    <n v="1430517600"/>
    <n v="1426538129"/>
    <b v="0"/>
    <n v="2"/>
    <b v="0"/>
    <s v="theater/musical"/>
    <n v="1.7500000000000002E-2"/>
    <n v="17.5"/>
    <x v="1"/>
    <s v="musical"/>
    <x v="3887"/>
    <d v="2015-05-01T17:00:00"/>
  </r>
  <r>
    <n v="3888"/>
    <s v="Popinjay Productions' The Odyssey"/>
    <s v="We are devising a vibrant new adaptation of Homer's The Odyssey featuring dynamic storytelling, stunning visuals and original music."/>
    <n v="2000"/>
    <n v="542"/>
    <x v="1"/>
    <s v="GB"/>
    <s v="GBP"/>
    <n v="1488114358"/>
    <n v="1485522358"/>
    <b v="0"/>
    <n v="14"/>
    <b v="0"/>
    <s v="theater/plays"/>
    <n v="0.27100000000000002"/>
    <n v="38.714285714285715"/>
    <x v="1"/>
    <s v="plays"/>
    <x v="3888"/>
    <d v="2017-02-26T08:05:58"/>
  </r>
  <r>
    <n v="3889"/>
    <s v="Sherri's Playhouse Present's A Heavenly Hand!"/>
    <s v="A romantic comedy about a girl trying to figure out what to do with her life and an angel who comes to help her."/>
    <n v="8000"/>
    <n v="118"/>
    <x v="1"/>
    <s v="US"/>
    <s v="USD"/>
    <n v="1420413960"/>
    <n v="1417651630"/>
    <b v="0"/>
    <n v="9"/>
    <b v="0"/>
    <s v="theater/plays"/>
    <n v="1.4749999999999999E-2"/>
    <n v="13.111111111111111"/>
    <x v="1"/>
    <s v="plays"/>
    <x v="3889"/>
    <d v="2015-01-04T18:26:00"/>
  </r>
  <r>
    <n v="3890"/>
    <s v="Something Wicked This Way Comes"/>
    <s v="Will Power Troupe is the only US group invited to perform in London's Shakespeare Festival. We need your help to bring the USA to UK!"/>
    <n v="15000"/>
    <n v="2524"/>
    <x v="1"/>
    <s v="US"/>
    <s v="USD"/>
    <n v="1439662344"/>
    <n v="1434478344"/>
    <b v="0"/>
    <n v="8"/>
    <b v="0"/>
    <s v="theater/plays"/>
    <n v="0.16826666666666668"/>
    <n v="315.5"/>
    <x v="1"/>
    <s v="plays"/>
    <x v="3890"/>
    <d v="2015-08-15T13:12:24"/>
  </r>
  <r>
    <n v="3891"/>
    <s v="Out of the Box: A Mime Story"/>
    <s v="A comedy about a mime who dreams of becoming a stand up comedian."/>
    <n v="800"/>
    <n v="260"/>
    <x v="1"/>
    <s v="US"/>
    <s v="USD"/>
    <n v="1427086740"/>
    <n v="1424488244"/>
    <b v="0"/>
    <n v="7"/>
    <b v="0"/>
    <s v="theater/plays"/>
    <n v="0.32500000000000001"/>
    <n v="37.142857142857146"/>
    <x v="1"/>
    <s v="plays"/>
    <x v="3891"/>
    <d v="2015-03-22T23:59:00"/>
  </r>
  <r>
    <n v="3892"/>
    <s v="The Sea Horse, presented by Different Stages"/>
    <s v="Saloon owner Gertude Blum mistrusts all men and scorns love, but sailor Harry Bales' romantic dreams force her to face her tragic past."/>
    <n v="1000"/>
    <n v="0"/>
    <x v="1"/>
    <s v="US"/>
    <s v="USD"/>
    <n v="1408863600"/>
    <n v="1408203557"/>
    <b v="0"/>
    <n v="0"/>
    <b v="0"/>
    <s v="theater/plays"/>
    <n v="0"/>
    <s v=""/>
    <x v="1"/>
    <s v="plays"/>
    <x v="3892"/>
    <d v="2014-08-24T02:00:00"/>
  </r>
  <r>
    <n v="3893"/>
    <s v="MY PRIVATE REVOLUTION"/>
    <s v="An inspiring story of a young girl's journey from childhood to adulthood told through monologue, dialogue, poetry and music and dance."/>
    <n v="50000"/>
    <n v="10775"/>
    <x v="1"/>
    <s v="US"/>
    <s v="USD"/>
    <n v="1404194400"/>
    <n v="1400600840"/>
    <b v="0"/>
    <n v="84"/>
    <b v="0"/>
    <s v="theater/plays"/>
    <n v="0.2155"/>
    <n v="128.27380952380952"/>
    <x v="1"/>
    <s v="plays"/>
    <x v="3893"/>
    <d v="2014-07-01T01:00:00"/>
  </r>
  <r>
    <n v="3894"/>
    <s v="MADE-UP: A Sitcom Theater Special"/>
    <s v="Ryan and Vanessa are hosting Christmas for the first time but instead of a happy celebration, they get a hilarious survival situation."/>
    <n v="15000"/>
    <n v="520"/>
    <x v="1"/>
    <s v="US"/>
    <s v="USD"/>
    <n v="1481000340"/>
    <n v="1478386812"/>
    <b v="0"/>
    <n v="11"/>
    <b v="0"/>
    <s v="theater/plays"/>
    <n v="3.4666666666666665E-2"/>
    <n v="47.272727272727273"/>
    <x v="1"/>
    <s v="plays"/>
    <x v="3894"/>
    <d v="2016-12-05T23:59:00"/>
  </r>
  <r>
    <n v="3895"/>
    <s v="Vestige"/>
    <s v="A Transgender makeup artist calls into question the loyalty of her best friend in a 1980's circus while dealing with her dying mother."/>
    <n v="1000"/>
    <n v="50"/>
    <x v="1"/>
    <s v="US"/>
    <s v="USD"/>
    <n v="1425103218"/>
    <n v="1422424818"/>
    <b v="0"/>
    <n v="1"/>
    <b v="0"/>
    <s v="theater/plays"/>
    <n v="0.05"/>
    <n v="50"/>
    <x v="1"/>
    <s v="plays"/>
    <x v="3895"/>
    <d v="2015-02-28T01:00:18"/>
  </r>
  <r>
    <n v="3896"/>
    <s v="Yorick and Company"/>
    <s v="Yorick and Co. is a comedy about a struggling theatre company whose mysterious benefactor starts haunting the show!"/>
    <n v="1600"/>
    <n v="170"/>
    <x v="1"/>
    <s v="US"/>
    <s v="USD"/>
    <n v="1402979778"/>
    <n v="1401770178"/>
    <b v="0"/>
    <n v="4"/>
    <b v="0"/>
    <s v="theater/plays"/>
    <n v="0.10625"/>
    <n v="42.5"/>
    <x v="1"/>
    <s v="plays"/>
    <x v="3896"/>
    <d v="2014-06-16T23:36:18"/>
  </r>
  <r>
    <n v="3897"/>
    <s v="Terry Pratchett's Wyrd Sisters at Paeroa Little Theatre"/>
    <s v="Help us to put on a production of Terry Pratchett's Wyrd Sisters, an ambitions show for our theatre but one I believe we can do."/>
    <n v="2500"/>
    <n v="440"/>
    <x v="1"/>
    <s v="NZ"/>
    <s v="NZD"/>
    <n v="1420750683"/>
    <n v="1418158683"/>
    <b v="0"/>
    <n v="10"/>
    <b v="0"/>
    <s v="theater/plays"/>
    <n v="0.17599999999999999"/>
    <n v="44"/>
    <x v="1"/>
    <s v="plays"/>
    <x v="3897"/>
    <d v="2015-01-08T15:58:03"/>
  </r>
  <r>
    <n v="3898"/>
    <s v="The Return of The Walthamstow Mysteries"/>
    <s v="'Somewhere you know, nowhere you've been' a theatrical _x000a_re-imagining of Walthamstowâ€™s past acted out beneath big skies in the marshes."/>
    <n v="2500"/>
    <n v="814"/>
    <x v="1"/>
    <s v="GB"/>
    <s v="GBP"/>
    <n v="1439827200"/>
    <n v="1436355270"/>
    <b v="0"/>
    <n v="16"/>
    <b v="0"/>
    <s v="theater/plays"/>
    <n v="0.3256"/>
    <n v="50.875"/>
    <x v="1"/>
    <s v="plays"/>
    <x v="3898"/>
    <d v="2015-08-17T11:00:00"/>
  </r>
  <r>
    <n v="3899"/>
    <s v="RAIN | a theatrical production of life-changing proportions"/>
    <s v="More than just a play, RAIN is an outreach to hurting people who feel disengaged or rejected by others."/>
    <n v="10000"/>
    <n v="125"/>
    <x v="1"/>
    <s v="US"/>
    <s v="USD"/>
    <n v="1407868561"/>
    <n v="1406140561"/>
    <b v="0"/>
    <n v="2"/>
    <b v="0"/>
    <s v="theater/plays"/>
    <n v="1.2500000000000001E-2"/>
    <n v="62.5"/>
    <x v="1"/>
    <s v="plays"/>
    <x v="3899"/>
    <d v="2014-08-12T13:36:01"/>
  </r>
  <r>
    <n v="3900"/>
    <s v="HUB Theatre Group presents John Logan's RED"/>
    <s v="HUB Theatre Group collaborates with local artists to present John Logan's RED to the community."/>
    <n v="2500"/>
    <n v="135"/>
    <x v="1"/>
    <s v="US"/>
    <s v="USD"/>
    <n v="1433988791"/>
    <n v="1431396791"/>
    <b v="0"/>
    <n v="5"/>
    <b v="0"/>
    <s v="theater/plays"/>
    <n v="5.3999999999999999E-2"/>
    <n v="27"/>
    <x v="1"/>
    <s v="plays"/>
    <x v="3900"/>
    <d v="2015-06-10T21:13:11"/>
  </r>
  <r>
    <n v="3901"/>
    <s v="De Lewe: A Youth Movement(Traveling Show)"/>
    <s v="&quot;De Lewe&quot; deals with the critical issues within today's youth. It reminds us that standing together is stronger than falling apart."/>
    <n v="3000"/>
    <n v="25"/>
    <x v="1"/>
    <s v="US"/>
    <s v="USD"/>
    <n v="1450554599"/>
    <n v="1447098599"/>
    <b v="0"/>
    <n v="1"/>
    <b v="0"/>
    <s v="theater/plays"/>
    <n v="8.3333333333333332E-3"/>
    <n v="25"/>
    <x v="1"/>
    <s v="plays"/>
    <x v="3901"/>
    <d v="2015-12-19T14:49:59"/>
  </r>
  <r>
    <n v="3902"/>
    <s v="Over Here Theatre/Scotchbonnet present: Love, Sex and Apps"/>
    <s v="Love, Sex and Apps is a double bill exploring the way in which we are both connected and disconnected with those around us."/>
    <n v="3000"/>
    <n v="1465"/>
    <x v="1"/>
    <s v="GB"/>
    <s v="GBP"/>
    <n v="1479125642"/>
    <n v="1476962042"/>
    <b v="0"/>
    <n v="31"/>
    <b v="0"/>
    <s v="theater/plays"/>
    <n v="0.48833333333333334"/>
    <n v="47.258064516129032"/>
    <x v="1"/>
    <s v="plays"/>
    <x v="3902"/>
    <d v="2016-11-14T07:14:02"/>
  </r>
  <r>
    <n v="3903"/>
    <s v="Know Thy Law"/>
    <s v="Based on the novel â€œKnow Thy Lawâ€, this powerful play gives the insight and understanding of the power of knowing the law of the land."/>
    <n v="1500"/>
    <n v="0"/>
    <x v="1"/>
    <s v="US"/>
    <s v="USD"/>
    <n v="1439581080"/>
    <n v="1435709765"/>
    <b v="0"/>
    <n v="0"/>
    <b v="0"/>
    <s v="theater/plays"/>
    <n v="0"/>
    <s v=""/>
    <x v="1"/>
    <s v="plays"/>
    <x v="3903"/>
    <d v="2015-08-14T14:38:00"/>
  </r>
  <r>
    <n v="3904"/>
    <s v="Black America from Prophets to Pimps"/>
    <s v="A play that will cover 4000 years of black history."/>
    <n v="10000"/>
    <n v="3"/>
    <x v="1"/>
    <s v="US"/>
    <s v="USD"/>
    <n v="1429074240"/>
    <n v="1427866200"/>
    <b v="0"/>
    <n v="2"/>
    <b v="0"/>
    <s v="theater/plays"/>
    <n v="2.9999999999999997E-4"/>
    <n v="1.5"/>
    <x v="1"/>
    <s v="plays"/>
    <x v="3904"/>
    <d v="2015-04-15T00:04:00"/>
  </r>
  <r>
    <n v="3905"/>
    <s v="Antonym Theatre - &quot;STAIRCASES&quot;"/>
    <s v="&quot;STAIRCASES&quot; is a piece of collaborative new writing exploring 'L'esprit de l'escalier', or the conversations you wish you could have."/>
    <n v="1500"/>
    <n v="173"/>
    <x v="1"/>
    <s v="GB"/>
    <s v="GBP"/>
    <n v="1434063600"/>
    <n v="1430405903"/>
    <b v="0"/>
    <n v="7"/>
    <b v="0"/>
    <s v="theater/plays"/>
    <n v="0.11533333333333333"/>
    <n v="24.714285714285715"/>
    <x v="1"/>
    <s v="plays"/>
    <x v="3905"/>
    <d v="2015-06-11T18:00:00"/>
  </r>
  <r>
    <n v="3906"/>
    <s v="First Draft Theatre"/>
    <s v="We will workshop, stage and develop new writing, devised work and adaptations. A joyful leap into the possibilities of an idea!"/>
    <n v="1500"/>
    <n v="1010"/>
    <x v="1"/>
    <s v="GB"/>
    <s v="GBP"/>
    <n v="1435325100"/>
    <n v="1432072893"/>
    <b v="0"/>
    <n v="16"/>
    <b v="0"/>
    <s v="theater/plays"/>
    <n v="0.67333333333333334"/>
    <n v="63.125"/>
    <x v="1"/>
    <s v="plays"/>
    <x v="3906"/>
    <d v="2015-06-26T08:25:00"/>
  </r>
  <r>
    <n v="3907"/>
    <s v="Burqa&amp;Rifle: A Drama: Two Women, Two Cultues, Two Histories"/>
    <s v="Burqa&amp;Rifle dramatizes the  encounter between two women -- a vigilante and a convert to Islam."/>
    <n v="1000"/>
    <n v="153"/>
    <x v="1"/>
    <s v="US"/>
    <s v="USD"/>
    <n v="1414354080"/>
    <n v="1411587606"/>
    <b v="0"/>
    <n v="4"/>
    <b v="0"/>
    <s v="theater/plays"/>
    <n v="0.153"/>
    <n v="38.25"/>
    <x v="1"/>
    <s v="plays"/>
    <x v="3907"/>
    <d v="2014-10-26T15:08:00"/>
  </r>
  <r>
    <n v="3908"/>
    <s v="Unconscious Subconscious"/>
    <s v="Death splits apart twin brothers in a questionable car accident. They shared dreams, and now they must share trials in the unknown."/>
    <n v="750"/>
    <n v="65"/>
    <x v="1"/>
    <s v="US"/>
    <s v="USD"/>
    <n v="1406603696"/>
    <n v="1405307696"/>
    <b v="0"/>
    <n v="4"/>
    <b v="0"/>
    <s v="theater/plays"/>
    <n v="8.666666666666667E-2"/>
    <n v="16.25"/>
    <x v="1"/>
    <s v="plays"/>
    <x v="3908"/>
    <d v="2014-07-28T22:14:56"/>
  </r>
  <r>
    <n v="3909"/>
    <s v="Woman2Woman"/>
    <s v="I am trying to put on a gospel comedy stage play that is full of laughter and life lessons as well that will change your life forever,"/>
    <n v="60000"/>
    <n v="135"/>
    <x v="1"/>
    <s v="US"/>
    <s v="USD"/>
    <n v="1410424642"/>
    <n v="1407832642"/>
    <b v="0"/>
    <n v="4"/>
    <b v="0"/>
    <s v="theater/plays"/>
    <n v="2.2499999999999998E-3"/>
    <n v="33.75"/>
    <x v="1"/>
    <s v="plays"/>
    <x v="3909"/>
    <d v="2014-09-11T03:37:22"/>
  </r>
  <r>
    <n v="3910"/>
    <s v="&quot;SHERLOCK HOLMES AND THE SCARLET AVENGER&quot;"/>
    <s v="Join Sherlock Holmes and Dr. Watson as the first adventure together is dramatized live on-stage!  The game is afoot!"/>
    <n v="6000"/>
    <n v="185"/>
    <x v="1"/>
    <s v="US"/>
    <s v="USD"/>
    <n v="1441649397"/>
    <n v="1439057397"/>
    <b v="0"/>
    <n v="3"/>
    <b v="0"/>
    <s v="theater/plays"/>
    <n v="3.0833333333333334E-2"/>
    <n v="61.666666666666664"/>
    <x v="1"/>
    <s v="plays"/>
    <x v="3910"/>
    <d v="2015-09-07T13:09:57"/>
  </r>
  <r>
    <n v="3911"/>
    <s v="Ministers of Grace"/>
    <s v="â€˜Ministers of Graceâ€™ imagines what the movie Ghostbusters would be like if written by William Shakespeare."/>
    <n v="8000"/>
    <n v="2993"/>
    <x v="1"/>
    <s v="US"/>
    <s v="USD"/>
    <n v="1417033777"/>
    <n v="1414438177"/>
    <b v="0"/>
    <n v="36"/>
    <b v="0"/>
    <s v="theater/plays"/>
    <n v="0.37412499999999999"/>
    <n v="83.138888888888886"/>
    <x v="1"/>
    <s v="plays"/>
    <x v="3911"/>
    <d v="2014-11-26T15:29:37"/>
  </r>
  <r>
    <n v="3912"/>
    <s v="JoLee Productions"/>
    <s v="Producing &amp; directing Jake's Women by Neil Simon opening July 9 and running through July 26 for Sonoma Arts Live"/>
    <n v="15000"/>
    <n v="1"/>
    <x v="1"/>
    <s v="US"/>
    <s v="USD"/>
    <n v="1429936500"/>
    <n v="1424759330"/>
    <b v="0"/>
    <n v="1"/>
    <b v="0"/>
    <s v="theater/plays"/>
    <n v="6.666666666666667E-5"/>
    <n v="1"/>
    <x v="1"/>
    <s v="plays"/>
    <x v="3912"/>
    <d v="2015-04-24T23:35:00"/>
  </r>
  <r>
    <n v="3913"/>
    <s v="The Great Gatsby at All-of-us Express Children's Theatre"/>
    <s v="â€œNo amount of fire or freshness can challenge what a man will store up in his ghostly heart.â€ â€“ The Great Gatsby"/>
    <n v="10000"/>
    <n v="1000"/>
    <x v="1"/>
    <s v="US"/>
    <s v="USD"/>
    <n v="1448863449"/>
    <n v="1446267849"/>
    <b v="0"/>
    <n v="7"/>
    <b v="0"/>
    <s v="theater/plays"/>
    <n v="0.1"/>
    <n v="142.85714285714286"/>
    <x v="1"/>
    <s v="plays"/>
    <x v="3913"/>
    <d v="2015-11-30T01:04:09"/>
  </r>
  <r>
    <n v="3914"/>
    <s v="Support Catalan Drama: Skin in Flames, by Guillem Clua"/>
    <s v="Bots &amp; Barrals and StoneCrabs Theatre are excited to present the UK premiere of Guillem Clua's powerful Catalan drama Skin in Flames."/>
    <n v="2500"/>
    <n v="909"/>
    <x v="1"/>
    <s v="GB"/>
    <s v="GBP"/>
    <n v="1431298740"/>
    <n v="1429558756"/>
    <b v="0"/>
    <n v="27"/>
    <b v="0"/>
    <s v="theater/plays"/>
    <n v="0.36359999999999998"/>
    <n v="33.666666666666664"/>
    <x v="1"/>
    <s v="plays"/>
    <x v="3914"/>
    <d v="2015-05-10T17:59:00"/>
  </r>
  <r>
    <n v="3915"/>
    <s v="Hardcross"/>
    <s v="Following the enormous success of Hardcross, we are looking for new ways to bring this wonderful play to a wider audience."/>
    <n v="1500"/>
    <n v="5"/>
    <x v="1"/>
    <s v="GB"/>
    <s v="GBP"/>
    <n v="1464824309"/>
    <n v="1462232309"/>
    <b v="0"/>
    <n v="1"/>
    <b v="0"/>
    <s v="theater/plays"/>
    <n v="3.3333333333333335E-3"/>
    <n v="5"/>
    <x v="1"/>
    <s v="plays"/>
    <x v="3915"/>
    <d v="2016-06-01T18:38:29"/>
  </r>
  <r>
    <n v="3916"/>
    <s v="Final exam"/>
    <s v="We're a small group of University students who need a little help making our final exam production the best product possible."/>
    <n v="2000"/>
    <n v="0"/>
    <x v="1"/>
    <s v="DK"/>
    <s v="DKK"/>
    <n v="1464952752"/>
    <n v="1462360752"/>
    <b v="0"/>
    <n v="0"/>
    <b v="0"/>
    <s v="theater/plays"/>
    <n v="0"/>
    <s v=""/>
    <x v="1"/>
    <s v="plays"/>
    <x v="3916"/>
    <d v="2016-06-03T06:19:12"/>
  </r>
  <r>
    <n v="3917"/>
    <s v="Romeo and Juliet by Cry of Curs"/>
    <s v="We place the actors and script to the fore, with productions stripped down to barest level, aiming to make theatre accessible."/>
    <n v="3500"/>
    <n v="10"/>
    <x v="1"/>
    <s v="GB"/>
    <s v="GBP"/>
    <n v="1410439161"/>
    <n v="1407847161"/>
    <b v="0"/>
    <n v="1"/>
    <b v="0"/>
    <s v="theater/plays"/>
    <n v="2.8571428571428571E-3"/>
    <n v="10"/>
    <x v="1"/>
    <s v="plays"/>
    <x v="3917"/>
    <d v="2014-09-11T07:39:21"/>
  </r>
  <r>
    <n v="3918"/>
    <s v="The Singing Teacher"/>
    <s v="A fantastic new comedy coming to the West End 2014.  An Alan Ayckbourn meets Richard Curtis style comedy. Who knew singing was therapy!"/>
    <n v="60000"/>
    <n v="120"/>
    <x v="1"/>
    <s v="GB"/>
    <s v="GBP"/>
    <n v="1407168000"/>
    <n v="1406131023"/>
    <b v="0"/>
    <n v="3"/>
    <b v="0"/>
    <s v="theater/plays"/>
    <n v="2E-3"/>
    <n v="40"/>
    <x v="1"/>
    <s v="plays"/>
    <x v="3918"/>
    <d v="2014-08-04T11:00:00"/>
  </r>
  <r>
    <n v="3919"/>
    <s v="After The Blue"/>
    <s v="Two sisters living in a Cornish seaside town attempt to hide and escape from a life- circle of deceit, abuse, incest and revenge."/>
    <n v="5000"/>
    <n v="90"/>
    <x v="1"/>
    <s v="GB"/>
    <s v="GBP"/>
    <n v="1453075200"/>
    <n v="1450628773"/>
    <b v="0"/>
    <n v="3"/>
    <b v="0"/>
    <s v="theater/plays"/>
    <n v="1.7999999999999999E-2"/>
    <n v="30"/>
    <x v="1"/>
    <s v="plays"/>
    <x v="3919"/>
    <d v="2016-01-17T19:00:00"/>
  </r>
  <r>
    <n v="3920"/>
    <s v="'SCARAMOUCHE JONES'' by Justin Butcher"/>
    <s v="An enthralling tale charting the ecstasies and tragedies behind the seven white masks of centenarian clown,Scaramouche Jones."/>
    <n v="2500"/>
    <n v="135"/>
    <x v="1"/>
    <s v="GB"/>
    <s v="GBP"/>
    <n v="1479032260"/>
    <n v="1476436660"/>
    <b v="0"/>
    <n v="3"/>
    <b v="0"/>
    <s v="theater/plays"/>
    <n v="5.3999999999999999E-2"/>
    <n v="45"/>
    <x v="1"/>
    <s v="plays"/>
    <x v="3920"/>
    <d v="2016-11-13T05:17:40"/>
  </r>
  <r>
    <n v="3921"/>
    <s v="Shakespeare's R&amp;J - Chapel Lane Theatre Company"/>
    <s v="CLTC are crowdfunding for our latest production - Joe Calarco's brilliant adaptation of Shakespeare's most loved tragedy."/>
    <n v="3000"/>
    <n v="0"/>
    <x v="1"/>
    <s v="GB"/>
    <s v="GBP"/>
    <n v="1414346400"/>
    <n v="1413291655"/>
    <b v="0"/>
    <n v="0"/>
    <b v="0"/>
    <s v="theater/plays"/>
    <n v="0"/>
    <s v=""/>
    <x v="1"/>
    <s v="plays"/>
    <x v="3921"/>
    <d v="2014-10-26T13:00:00"/>
  </r>
  <r>
    <n v="3922"/>
    <s v="Truth, Dare, Promise to be Faithful Stage Play"/>
    <s v="TDPF is a play about a woman named Lisa who devotes her life to her marriage and ministry â€”since it is a woman place says her husband."/>
    <n v="750"/>
    <n v="61"/>
    <x v="1"/>
    <s v="US"/>
    <s v="USD"/>
    <n v="1425337200"/>
    <n v="1421432810"/>
    <b v="0"/>
    <n v="6"/>
    <b v="0"/>
    <s v="theater/plays"/>
    <n v="8.1333333333333327E-2"/>
    <n v="10.166666666666666"/>
    <x v="1"/>
    <s v="plays"/>
    <x v="3922"/>
    <d v="2015-03-02T18:00:00"/>
  </r>
  <r>
    <n v="3923"/>
    <s v="Mrs Roosevelt Flies to London UK tour"/>
    <s v="Eleanor Roosevelt: Passionate campaigner for human rights, champion for peace, staunch supporter of FDR's policies, betrayed wife."/>
    <n v="11500"/>
    <n v="1384"/>
    <x v="1"/>
    <s v="GB"/>
    <s v="GBP"/>
    <n v="1428622271"/>
    <n v="1426203071"/>
    <b v="0"/>
    <n v="17"/>
    <b v="0"/>
    <s v="theater/plays"/>
    <n v="0.12034782608695652"/>
    <n v="81.411764705882348"/>
    <x v="1"/>
    <s v="plays"/>
    <x v="3923"/>
    <d v="2015-04-09T18:31:11"/>
  </r>
  <r>
    <n v="3924"/>
    <s v="THE MAGIC OF LAUGHTER WITH REGGIE RICE'S #TEAMDREAMERS"/>
    <s v="Help Comedy Illusionist Reggie Rice spread the magic of laughter as he takes his award-winning illusion show to a town near you!"/>
    <n v="15000"/>
    <n v="2290"/>
    <x v="1"/>
    <s v="US"/>
    <s v="USD"/>
    <n v="1403823722"/>
    <n v="1401231722"/>
    <b v="0"/>
    <n v="40"/>
    <b v="0"/>
    <s v="theater/plays"/>
    <n v="0.15266666666666667"/>
    <n v="57.25"/>
    <x v="1"/>
    <s v="plays"/>
    <x v="3924"/>
    <d v="2014-06-26T18:02:02"/>
  </r>
  <r>
    <n v="3925"/>
    <s v="Help Save High School Theater"/>
    <s v="Help Save High School Theater Program_x000a_Your donations will be used to purchase props, build sets, and costumes."/>
    <n v="150"/>
    <n v="15"/>
    <x v="1"/>
    <s v="US"/>
    <s v="USD"/>
    <n v="1406753639"/>
    <n v="1404161639"/>
    <b v="0"/>
    <n v="3"/>
    <b v="0"/>
    <s v="theater/plays"/>
    <n v="0.1"/>
    <n v="5"/>
    <x v="1"/>
    <s v="plays"/>
    <x v="3925"/>
    <d v="2014-07-30T15:53:59"/>
  </r>
  <r>
    <n v="3926"/>
    <s v="Caryl Churchill's 'Top Girls' - NSW HSC Text"/>
    <s v="Producing syllabus-relevant theatre targeted to HSC students on the NSW Central Coast"/>
    <n v="5000"/>
    <n v="15"/>
    <x v="1"/>
    <s v="AU"/>
    <s v="AUD"/>
    <n v="1419645748"/>
    <n v="1417053748"/>
    <b v="0"/>
    <n v="1"/>
    <b v="0"/>
    <s v="theater/plays"/>
    <n v="3.0000000000000001E-3"/>
    <n v="15"/>
    <x v="1"/>
    <s v="plays"/>
    <x v="3926"/>
    <d v="2014-12-26T21:02:28"/>
  </r>
  <r>
    <n v="3927"/>
    <s v="'Journey's End' Tour of Dorset commemorating WW1"/>
    <s v="Brand new graduate theater company 'FMP Theatre' proudly presents the definitive WW1 play, Journey's End, with a little help from you."/>
    <n v="2500"/>
    <n v="25"/>
    <x v="1"/>
    <s v="GB"/>
    <s v="GBP"/>
    <n v="1407565504"/>
    <n v="1404973504"/>
    <b v="0"/>
    <n v="2"/>
    <b v="0"/>
    <s v="theater/plays"/>
    <n v="0.01"/>
    <n v="12.5"/>
    <x v="1"/>
    <s v="plays"/>
    <x v="3927"/>
    <d v="2014-08-09T01:25:04"/>
  </r>
  <r>
    <n v="3928"/>
    <s v="CHARM by Philip Dawkins"/>
    <s v="&quot;Charm&quot; class is in session! Mama Darleena, a transgender African-American woman, shares rules for etiquette with her LGBTQ students."/>
    <n v="5000"/>
    <n v="651"/>
    <x v="1"/>
    <s v="US"/>
    <s v="USD"/>
    <n v="1444971540"/>
    <n v="1442593427"/>
    <b v="0"/>
    <n v="7"/>
    <b v="0"/>
    <s v="theater/plays"/>
    <n v="0.13020000000000001"/>
    <n v="93"/>
    <x v="1"/>
    <s v="plays"/>
    <x v="3928"/>
    <d v="2015-10-15T23:59:00"/>
  </r>
  <r>
    <n v="3929"/>
    <s v="Comedy Of Errors: Antioch Community High School"/>
    <s v="We need to raise funds to bring this elaborate production to life with special FX makeup, highly detailed sets, and costumes."/>
    <n v="20000"/>
    <n v="453"/>
    <x v="1"/>
    <s v="US"/>
    <s v="USD"/>
    <n v="1474228265"/>
    <n v="1471636265"/>
    <b v="0"/>
    <n v="14"/>
    <b v="0"/>
    <s v="theater/plays"/>
    <n v="2.265E-2"/>
    <n v="32.357142857142854"/>
    <x v="1"/>
    <s v="plays"/>
    <x v="3929"/>
    <d v="2016-09-18T14:51:05"/>
  </r>
  <r>
    <n v="3930"/>
    <s v="Foundry Theatre Brisbane"/>
    <s v="We are a new and exciting semi-pro  theatre company who will support &amp; hire local actors &amp; writers in Brisbane &amp; Queensland."/>
    <n v="10000"/>
    <n v="0"/>
    <x v="1"/>
    <s v="AU"/>
    <s v="AUD"/>
    <n v="1459490400"/>
    <n v="1457078868"/>
    <b v="0"/>
    <n v="0"/>
    <b v="0"/>
    <s v="theater/plays"/>
    <n v="0"/>
    <s v=""/>
    <x v="1"/>
    <s v="plays"/>
    <x v="3930"/>
    <d v="2016-04-01T01:00:00"/>
  </r>
  <r>
    <n v="3931"/>
    <s v="Still I Weep"/>
    <s v="An original stage play designed to bring to light the long-term effects on adult survivors of childhood sexual abuse. We do survive!"/>
    <n v="8000"/>
    <n v="0"/>
    <x v="1"/>
    <s v="US"/>
    <s v="USD"/>
    <n v="1441510707"/>
    <n v="1439350707"/>
    <b v="0"/>
    <n v="0"/>
    <b v="0"/>
    <s v="theater/plays"/>
    <n v="0"/>
    <s v=""/>
    <x v="1"/>
    <s v="plays"/>
    <x v="3931"/>
    <d v="2015-09-05T22:38:27"/>
  </r>
  <r>
    <n v="3932"/>
    <s v="Improv Patrol &quot;The Gift of Your Story is Our Script&quot;"/>
    <s v="Audience tell stories from their life chooses the improv actors to re-enact the story on the spot via song, dance and theatrics."/>
    <n v="12000"/>
    <n v="1"/>
    <x v="1"/>
    <s v="US"/>
    <s v="USD"/>
    <n v="1458097364"/>
    <n v="1455508964"/>
    <b v="0"/>
    <n v="1"/>
    <b v="0"/>
    <s v="theater/plays"/>
    <n v="8.3333333333333331E-5"/>
    <n v="1"/>
    <x v="1"/>
    <s v="plays"/>
    <x v="3932"/>
    <d v="2016-03-15T22:02:44"/>
  </r>
  <r>
    <n v="3933"/>
    <s v="Three for 5: A King's Story"/>
    <s v="Presenting the complete three part of writer/director Ty Foard's &quot;A King's Story&quot; ...a dramatic artistic one director play festival"/>
    <n v="7000"/>
    <n v="1102"/>
    <x v="1"/>
    <s v="US"/>
    <s v="USD"/>
    <n v="1468716180"/>
    <n v="1466205262"/>
    <b v="0"/>
    <n v="12"/>
    <b v="0"/>
    <s v="theater/plays"/>
    <n v="0.15742857142857142"/>
    <n v="91.833333333333329"/>
    <x v="1"/>
    <s v="plays"/>
    <x v="3933"/>
    <d v="2016-07-16T19:43:00"/>
  </r>
  <r>
    <n v="3934"/>
    <s v="&quot;A Measure of Normalcy&quot;"/>
    <s v="Lost youth and lost souls struggle to find meaning amid dingy basements, vanishing malls, and a bleak Midwestern summer."/>
    <n v="5000"/>
    <n v="550"/>
    <x v="1"/>
    <s v="US"/>
    <s v="USD"/>
    <n v="1443704400"/>
    <n v="1439827639"/>
    <b v="0"/>
    <n v="12"/>
    <b v="0"/>
    <s v="theater/plays"/>
    <n v="0.11"/>
    <n v="45.833333333333336"/>
    <x v="1"/>
    <s v="plays"/>
    <x v="3934"/>
    <d v="2015-10-01T08:00:00"/>
  </r>
  <r>
    <n v="3935"/>
    <s v="Mr Mineshaft - A Play about Julius Eastman"/>
    <s v="Forgotten composer, virtuoso pianist, actor, and activist._x000a_I'm hoping to produce my play which explores Julius's life and music."/>
    <n v="3000"/>
    <n v="1315"/>
    <x v="1"/>
    <s v="GB"/>
    <s v="GBP"/>
    <n v="1443973546"/>
    <n v="1438789546"/>
    <b v="0"/>
    <n v="23"/>
    <b v="0"/>
    <s v="theater/plays"/>
    <n v="0.43833333333333335"/>
    <n v="57.173913043478258"/>
    <x v="1"/>
    <s v="plays"/>
    <x v="3935"/>
    <d v="2015-10-04T10:45:46"/>
  </r>
  <r>
    <n v="3936"/>
    <s v="End Breast Cancer"/>
    <s v="This stage play is a true story about one woman's fight against breast cancer while still having to deal with the adversities of life."/>
    <n v="20000"/>
    <n v="0"/>
    <x v="1"/>
    <s v="US"/>
    <s v="USD"/>
    <n v="1480576720"/>
    <n v="1477981120"/>
    <b v="0"/>
    <n v="0"/>
    <b v="0"/>
    <s v="theater/plays"/>
    <n v="0"/>
    <s v=""/>
    <x v="1"/>
    <s v="plays"/>
    <x v="3936"/>
    <d v="2016-12-01T02:18:40"/>
  </r>
  <r>
    <n v="3937"/>
    <s v="Fever - a workshop production"/>
    <s v="Support the artists of the new play FEVER: a story of love, friendship and sonnets. Donate to help us develop this production!"/>
    <n v="2885"/>
    <n v="2485"/>
    <x v="1"/>
    <s v="US"/>
    <s v="USD"/>
    <n v="1468249760"/>
    <n v="1465830560"/>
    <b v="0"/>
    <n v="10"/>
    <b v="0"/>
    <s v="theater/plays"/>
    <n v="0.86135181975736563"/>
    <n v="248.5"/>
    <x v="1"/>
    <s v="plays"/>
    <x v="3937"/>
    <d v="2016-07-11T10:09:20"/>
  </r>
  <r>
    <n v="3938"/>
    <s v="Broken Alley â€”Â Year 3"/>
    <s v="We Kickstarted Broken Alley Theatre in the summer of 2013. It's been an amazing two years. This year, BATx goes bigger than ever."/>
    <n v="3255"/>
    <n v="397"/>
    <x v="1"/>
    <s v="US"/>
    <s v="USD"/>
    <n v="1435441454"/>
    <n v="1432763054"/>
    <b v="0"/>
    <n v="5"/>
    <b v="0"/>
    <s v="theater/plays"/>
    <n v="0.12196620583717357"/>
    <n v="79.400000000000006"/>
    <x v="1"/>
    <s v="plays"/>
    <x v="3938"/>
    <d v="2015-06-27T16:44:14"/>
  </r>
  <r>
    <n v="3939"/>
    <s v="'Potter.' Funding 2015"/>
    <s v="'Potter.' is a parody of the popular Harry Potter series allowing aspiring actors a chance to work in a professional production."/>
    <n v="5000"/>
    <n v="5"/>
    <x v="1"/>
    <s v="AU"/>
    <s v="AUD"/>
    <n v="1412656200"/>
    <n v="1412328979"/>
    <b v="0"/>
    <n v="1"/>
    <b v="0"/>
    <s v="theater/plays"/>
    <n v="1E-3"/>
    <n v="5"/>
    <x v="1"/>
    <s v="plays"/>
    <x v="3939"/>
    <d v="2014-10-06T23:30:00"/>
  </r>
  <r>
    <n v="3940"/>
    <s v="Attraction"/>
    <s v="A Stage Play that will bring you to the edge of your seat , leave you thinkin and will also have you laughing while enjoyin the talent"/>
    <n v="5000"/>
    <n v="11"/>
    <x v="1"/>
    <s v="US"/>
    <s v="USD"/>
    <n v="1420199351"/>
    <n v="1416311351"/>
    <b v="0"/>
    <n v="2"/>
    <b v="0"/>
    <s v="theater/plays"/>
    <n v="2.2000000000000001E-3"/>
    <n v="5.5"/>
    <x v="1"/>
    <s v="plays"/>
    <x v="3940"/>
    <d v="2015-01-02T06:49:11"/>
  </r>
  <r>
    <n v="3941"/>
    <s v="TWO for the PRICE OF ONE THEATRE"/>
    <s v="Help produce &quot;Boseman and Lena&quot; by Athol Fugard._x000a_Celebrate 18 years of Service to Arts and Community, 2nd Show of a 7th Season in NOLA!"/>
    <n v="5500"/>
    <n v="50"/>
    <x v="1"/>
    <s v="US"/>
    <s v="USD"/>
    <n v="1416877200"/>
    <n v="1414505137"/>
    <b v="0"/>
    <n v="2"/>
    <b v="0"/>
    <s v="theater/plays"/>
    <n v="9.0909090909090905E-3"/>
    <n v="25"/>
    <x v="1"/>
    <s v="plays"/>
    <x v="3941"/>
    <d v="2014-11-24T20:00:00"/>
  </r>
  <r>
    <n v="3942"/>
    <s v="Epic Proportions"/>
    <s v="In the 30's, two brothers, Benny and Phil, who go to the Arizona desert to be extras in a huge Biblical epic. Riotous comedy!"/>
    <n v="1200"/>
    <n v="0"/>
    <x v="1"/>
    <s v="US"/>
    <s v="USD"/>
    <n v="1434490914"/>
    <n v="1429306914"/>
    <b v="0"/>
    <n v="0"/>
    <b v="0"/>
    <s v="theater/plays"/>
    <n v="0"/>
    <s v=""/>
    <x v="1"/>
    <s v="plays"/>
    <x v="3942"/>
    <d v="2015-06-16T16:41:54"/>
  </r>
  <r>
    <n v="3943"/>
    <s v="Alexandra Petri's &quot;The Scrum&quot;  - Field Trip Theatre"/>
    <s v="Field Trip Theatre has  commissioned Alexandra Petri to write a world premiere play set in DC , &quot;The Scrum&quot;,"/>
    <n v="5000"/>
    <n v="1782"/>
    <x v="1"/>
    <s v="US"/>
    <s v="USD"/>
    <n v="1446483000"/>
    <n v="1443811268"/>
    <b v="0"/>
    <n v="13"/>
    <b v="0"/>
    <s v="theater/plays"/>
    <n v="0.35639999999999999"/>
    <n v="137.07692307692307"/>
    <x v="1"/>
    <s v="plays"/>
    <x v="3943"/>
    <d v="2015-11-02T11:50:00"/>
  </r>
  <r>
    <n v="3944"/>
    <s v="Shakespeare Shortened School Plays"/>
    <s v="My project is to finish writing all 38 of Shakespeare's Plays into shortened 15-20 minute Shortened versions and publish them in 1 year"/>
    <n v="5000"/>
    <n v="0"/>
    <x v="1"/>
    <s v="US"/>
    <s v="USD"/>
    <n v="1440690875"/>
    <n v="1438098875"/>
    <b v="0"/>
    <n v="0"/>
    <b v="0"/>
    <s v="theater/plays"/>
    <n v="0"/>
    <s v=""/>
    <x v="1"/>
    <s v="plays"/>
    <x v="3944"/>
    <d v="2015-08-27T10:54:35"/>
  </r>
  <r>
    <n v="3945"/>
    <s v="Camp Curtain Call: Star Wars (A Parody)"/>
    <s v="We do a theatre camp for kids every summer doing parady shows of diff stories for kids to learn theater. This year is Star Wars Parody."/>
    <n v="2000"/>
    <n v="5"/>
    <x v="1"/>
    <s v="US"/>
    <s v="USD"/>
    <n v="1431717268"/>
    <n v="1429125268"/>
    <b v="0"/>
    <n v="1"/>
    <b v="0"/>
    <s v="theater/plays"/>
    <n v="2.5000000000000001E-3"/>
    <n v="5"/>
    <x v="1"/>
    <s v="plays"/>
    <x v="3945"/>
    <d v="2015-05-15T14:14:28"/>
  </r>
  <r>
    <n v="3946"/>
    <s v="DR. Mecurio's Mythical Marvels &amp; Beastiry"/>
    <s v="Dr. Mecurio's is an original work of fantasy designed and written for the stage."/>
    <n v="6000"/>
    <n v="195"/>
    <x v="1"/>
    <s v="US"/>
    <s v="USD"/>
    <n v="1425110400"/>
    <n v="1422388822"/>
    <b v="0"/>
    <n v="5"/>
    <b v="0"/>
    <s v="theater/plays"/>
    <n v="3.2500000000000001E-2"/>
    <n v="39"/>
    <x v="1"/>
    <s v="plays"/>
    <x v="3946"/>
    <d v="2015-02-28T03:00:00"/>
  </r>
  <r>
    <n v="3947"/>
    <s v="Tell'em I'm Gonna Make It"/>
    <s v="Soon to be known as one of the greatest gospel stage plays of all times. Great hit in New England and now we want to take  it on tour"/>
    <n v="3000"/>
    <n v="101"/>
    <x v="1"/>
    <s v="US"/>
    <s v="USD"/>
    <n v="1475378744"/>
    <n v="1472786744"/>
    <b v="0"/>
    <n v="2"/>
    <b v="0"/>
    <s v="theater/plays"/>
    <n v="3.3666666666666664E-2"/>
    <n v="50.5"/>
    <x v="1"/>
    <s v="plays"/>
    <x v="3947"/>
    <d v="2016-10-01T22:25:44"/>
  </r>
  <r>
    <n v="3948"/>
    <s v="The Barbican Photography Trip 2015"/>
    <s v="A group of 12 friends, separated by time, space, state borders and oceans want to head to London for the adventure of a lifetime."/>
    <n v="30000"/>
    <n v="0"/>
    <x v="1"/>
    <s v="AU"/>
    <s v="AUD"/>
    <n v="1410076123"/>
    <n v="1404892123"/>
    <b v="0"/>
    <n v="0"/>
    <b v="0"/>
    <s v="theater/plays"/>
    <n v="0"/>
    <s v=""/>
    <x v="1"/>
    <s v="plays"/>
    <x v="3948"/>
    <d v="2014-09-07T02:48:43"/>
  </r>
  <r>
    <n v="3949"/>
    <s v="Various Unfortunate Deaths of Tâ€™Abbott and Rue Doch Juniors"/>
    <s v="A brilliant project making a huge difference : a play about Climate Change and a series of panels on environmental and community issues"/>
    <n v="10000"/>
    <n v="1577"/>
    <x v="1"/>
    <s v="AU"/>
    <s v="AUD"/>
    <n v="1423623221"/>
    <n v="1421031221"/>
    <b v="0"/>
    <n v="32"/>
    <b v="0"/>
    <s v="theater/plays"/>
    <n v="0.15770000000000001"/>
    <n v="49.28125"/>
    <x v="1"/>
    <s v="plays"/>
    <x v="3949"/>
    <d v="2015-02-10T21:53:41"/>
  </r>
  <r>
    <n v="3950"/>
    <s v="The Great Elephant Repertory Company"/>
    <s v="With the Great Elephant Repertory we can reach those children who are perceived unreachable, educating them through performance art."/>
    <n v="4000"/>
    <n v="25"/>
    <x v="1"/>
    <s v="US"/>
    <s v="USD"/>
    <n v="1460140500"/>
    <n v="1457628680"/>
    <b v="0"/>
    <n v="1"/>
    <b v="0"/>
    <s v="theater/plays"/>
    <n v="6.2500000000000003E-3"/>
    <n v="25"/>
    <x v="1"/>
    <s v="plays"/>
    <x v="3950"/>
    <d v="2016-04-08T13:35:00"/>
  </r>
  <r>
    <n v="3951"/>
    <s v="&quot;The Divide&quot; A Great New Play To Tour the USA"/>
    <s v="Set in Southern America â€œThe Divideâ€ is a stage play that touches on the issues that are forefront in America and the world."/>
    <n v="200000"/>
    <n v="1"/>
    <x v="1"/>
    <s v="IE"/>
    <s v="EUR"/>
    <n v="1462301342"/>
    <n v="1457120942"/>
    <b v="0"/>
    <n v="1"/>
    <b v="0"/>
    <s v="theater/plays"/>
    <n v="5.0000000000000004E-6"/>
    <n v="1"/>
    <x v="1"/>
    <s v="plays"/>
    <x v="3951"/>
    <d v="2016-05-03T13:49:02"/>
  </r>
  <r>
    <n v="3952"/>
    <s v="ThÃ©Ã¢tre Polichinelle Show &quot;Clown-Ballet&quot;"/>
    <s v="This is the story about dreams of the kindly clown who indulge in reverie to be a ballet dancer! Every act is a funny sentimental story"/>
    <n v="26000"/>
    <n v="25"/>
    <x v="1"/>
    <s v="US"/>
    <s v="USD"/>
    <n v="1445885890"/>
    <n v="1440701890"/>
    <b v="0"/>
    <n v="1"/>
    <b v="0"/>
    <s v="theater/plays"/>
    <n v="9.6153846153846159E-4"/>
    <n v="25"/>
    <x v="1"/>
    <s v="plays"/>
    <x v="3952"/>
    <d v="2015-10-26T13:58:10"/>
  </r>
  <r>
    <n v="3953"/>
    <s v="A Time Pirate's Love"/>
    <s v="Actors and actresses are needed to help me create a stage play. A stage play needs to be adapted from the book I wrote."/>
    <n v="17600"/>
    <n v="0"/>
    <x v="1"/>
    <s v="US"/>
    <s v="USD"/>
    <n v="1469834940"/>
    <n v="1467162586"/>
    <b v="0"/>
    <n v="0"/>
    <b v="0"/>
    <s v="theater/plays"/>
    <n v="0"/>
    <s v=""/>
    <x v="1"/>
    <s v="plays"/>
    <x v="3953"/>
    <d v="2016-07-29T18:29:00"/>
  </r>
  <r>
    <n v="3954"/>
    <s v="City of Joy"/>
    <s v="Despite hunger and conditions of a Calcutta slum, the people there know that life is precious. They have named it â€˜City of Joy.â€™"/>
    <n v="25000"/>
    <n v="0"/>
    <x v="1"/>
    <s v="CA"/>
    <s v="CAD"/>
    <n v="1405352264"/>
    <n v="1400168264"/>
    <b v="0"/>
    <n v="0"/>
    <b v="0"/>
    <s v="theater/plays"/>
    <n v="0"/>
    <s v=""/>
    <x v="1"/>
    <s v="plays"/>
    <x v="3954"/>
    <d v="2014-07-14T10:37:44"/>
  </r>
  <r>
    <n v="3955"/>
    <s v="FHE High School Presents: Snow Queen and Once On This Island"/>
    <s v="FHE High School Theatre Booster Fund Raiser for Costumes --Fall Play Snow Queen and Spring Musical Once on this Island"/>
    <n v="1750"/>
    <n v="425"/>
    <x v="1"/>
    <s v="US"/>
    <s v="USD"/>
    <n v="1448745741"/>
    <n v="1446150141"/>
    <b v="0"/>
    <n v="8"/>
    <b v="0"/>
    <s v="theater/plays"/>
    <n v="0.24285714285714285"/>
    <n v="53.125"/>
    <x v="1"/>
    <s v="plays"/>
    <x v="3955"/>
    <d v="2015-11-28T16:22:21"/>
  </r>
  <r>
    <n v="3956"/>
    <s v="The Woman in Me"/>
    <s v="This saucy stage play chronicles the highs and lows of my life involving gangs, drugs and prison. The story is a transforming ministry."/>
    <n v="5500"/>
    <n v="0"/>
    <x v="1"/>
    <s v="US"/>
    <s v="USD"/>
    <n v="1461543600"/>
    <n v="1459203727"/>
    <b v="0"/>
    <n v="0"/>
    <b v="0"/>
    <s v="theater/plays"/>
    <n v="0"/>
    <s v=""/>
    <x v="1"/>
    <s v="plays"/>
    <x v="3956"/>
    <d v="2016-04-24T19:20:00"/>
  </r>
  <r>
    <n v="3957"/>
    <s v="Yada.Yada.Yada. An Unauthorized Seinfeld Event. 9 in 90"/>
    <s v="A play about something, or maybe nothing. Four actors depicting all 9 seasons of Seinfeld in 90 minutes."/>
    <n v="28000"/>
    <n v="7"/>
    <x v="1"/>
    <s v="US"/>
    <s v="USD"/>
    <n v="1468020354"/>
    <n v="1464045954"/>
    <b v="0"/>
    <n v="1"/>
    <b v="0"/>
    <s v="theater/plays"/>
    <n v="2.5000000000000001E-4"/>
    <n v="7"/>
    <x v="1"/>
    <s v="plays"/>
    <x v="3957"/>
    <d v="2016-07-08T18:25:54"/>
  </r>
  <r>
    <n v="3958"/>
    <s v="Shakespeare with Noodles:  Henry IV"/>
    <s v="A children's theatre group constructing props out of swimming noodles to provide free Shakespeare in the parks to local communities."/>
    <n v="2000"/>
    <n v="641"/>
    <x v="1"/>
    <s v="US"/>
    <s v="USD"/>
    <n v="1406988000"/>
    <n v="1403822912"/>
    <b v="0"/>
    <n v="16"/>
    <b v="0"/>
    <s v="theater/plays"/>
    <n v="0.32050000000000001"/>
    <n v="40.0625"/>
    <x v="1"/>
    <s v="plays"/>
    <x v="3958"/>
    <d v="2014-08-02T09:00:00"/>
  </r>
  <r>
    <n v="3959"/>
    <s v="Central Coast Theatre Community Website - Plays &amp; Auditions"/>
    <s v="A free website for theatre on California's central coast - actors, auditions, &amp; shows in Santa Barbara, San Luis Obispo, &amp; Montetey."/>
    <n v="1200"/>
    <n v="292"/>
    <x v="1"/>
    <s v="US"/>
    <s v="USD"/>
    <n v="1411930556"/>
    <n v="1409338556"/>
    <b v="0"/>
    <n v="12"/>
    <b v="0"/>
    <s v="theater/plays"/>
    <n v="0.24333333333333335"/>
    <n v="24.333333333333332"/>
    <x v="1"/>
    <s v="plays"/>
    <x v="3959"/>
    <d v="2014-09-28T13:55:56"/>
  </r>
  <r>
    <n v="3960"/>
    <s v="In The Time of New York"/>
    <s v="You are closer to your dreams than what you expect, your demons will always wait for you to realize them, theyâ€™ll torture you Manny."/>
    <n v="3000"/>
    <n v="45"/>
    <x v="1"/>
    <s v="US"/>
    <s v="USD"/>
    <n v="1451852256"/>
    <n v="1449260256"/>
    <b v="0"/>
    <n v="4"/>
    <b v="0"/>
    <s v="theater/plays"/>
    <n v="1.4999999999999999E-2"/>
    <n v="11.25"/>
    <x v="1"/>
    <s v="plays"/>
    <x v="3960"/>
    <d v="2016-01-03T15:17:36"/>
  </r>
  <r>
    <n v="3961"/>
    <s v="New Edinburgh play"/>
    <s v="I've written a fun new play exploring the reality of gay stereotypes in 2014 - with accommodation and venue hire it needs some dough :)"/>
    <n v="5000"/>
    <n v="21"/>
    <x v="1"/>
    <s v="GB"/>
    <s v="GBP"/>
    <n v="1399584210"/>
    <n v="1397683410"/>
    <b v="0"/>
    <n v="2"/>
    <b v="0"/>
    <s v="theater/plays"/>
    <n v="4.1999999999999997E-3"/>
    <n v="10.5"/>
    <x v="1"/>
    <s v="plays"/>
    <x v="3961"/>
    <d v="2014-05-08T16:23:30"/>
  </r>
  <r>
    <n v="3962"/>
    <s v="The Story of the 1914 Christmas Truce is coming to America"/>
    <s v="OUR FRIENDS THE ENEMY will make its American Debut at Theatre Row in New York City, and we would like for you to join us on our journey"/>
    <n v="1400"/>
    <n v="45"/>
    <x v="1"/>
    <s v="GB"/>
    <s v="GBP"/>
    <n v="1448722494"/>
    <n v="1446562494"/>
    <b v="0"/>
    <n v="3"/>
    <b v="0"/>
    <s v="theater/plays"/>
    <n v="3.214285714285714E-2"/>
    <n v="15"/>
    <x v="1"/>
    <s v="plays"/>
    <x v="3962"/>
    <d v="2015-11-28T09:54:54"/>
  </r>
  <r>
    <n v="3963"/>
    <s v="Une minute de silence"/>
    <s v="les effets de censeur sur l'immigration.Ã§a c'est une piÃ¨ce de l'histoire de la rÃ©volution en Iran jusqu'Ã  des meurtres en sÃ©rie en 1999"/>
    <n v="10000"/>
    <n v="0"/>
    <x v="1"/>
    <s v="CA"/>
    <s v="CAD"/>
    <n v="1447821717"/>
    <n v="1445226117"/>
    <b v="0"/>
    <n v="0"/>
    <b v="0"/>
    <s v="theater/plays"/>
    <n v="0"/>
    <s v=""/>
    <x v="1"/>
    <s v="plays"/>
    <x v="3963"/>
    <d v="2015-11-17T23:41:57"/>
  </r>
  <r>
    <n v="3964"/>
    <s v="MAMA'Z BA-B: The StagePlay"/>
    <s v="&quot;MAMA'Z BA-B&quot; is the story of Marcus Williams who struggles to find a place for himself as a young black male."/>
    <n v="2000"/>
    <n v="126"/>
    <x v="1"/>
    <s v="US"/>
    <s v="USD"/>
    <n v="1429460386"/>
    <n v="1424279986"/>
    <b v="0"/>
    <n v="3"/>
    <b v="0"/>
    <s v="theater/plays"/>
    <n v="6.3E-2"/>
    <n v="42"/>
    <x v="1"/>
    <s v="plays"/>
    <x v="3964"/>
    <d v="2015-04-19T11:19:46"/>
  </r>
  <r>
    <n v="3965"/>
    <s v="Fringe Fest: Take Comfort in Falling Forever"/>
    <s v="Andrew Heller producing a production of an original play for the Philadelphia Fringe Festival. Written and Directed by Andrew Heller"/>
    <n v="2000"/>
    <n v="285"/>
    <x v="1"/>
    <s v="US"/>
    <s v="USD"/>
    <n v="1460608780"/>
    <n v="1455428380"/>
    <b v="0"/>
    <n v="4"/>
    <b v="0"/>
    <s v="theater/plays"/>
    <n v="0.14249999999999999"/>
    <n v="71.25"/>
    <x v="1"/>
    <s v="plays"/>
    <x v="3965"/>
    <d v="2016-04-13T23:39:40"/>
  </r>
  <r>
    <n v="3966"/>
    <s v="Moroccan National Debate Team"/>
    <s v="MNDT will be the first Moroccan Team in history to participate in the WSDC. the worldâ€™s biggest high school debate tournament."/>
    <n v="7500"/>
    <n v="45"/>
    <x v="1"/>
    <s v="US"/>
    <s v="USD"/>
    <n v="1406170740"/>
    <n v="1402506278"/>
    <b v="0"/>
    <n v="2"/>
    <b v="0"/>
    <s v="theater/plays"/>
    <n v="6.0000000000000001E-3"/>
    <n v="22.5"/>
    <x v="1"/>
    <s v="plays"/>
    <x v="3966"/>
    <d v="2014-07-23T21:59:00"/>
  </r>
  <r>
    <n v="3967"/>
    <s v="Backdrops for Maplewood Barn Theatre Summer 2017 Production"/>
    <s v="Ramsay Wise is painting the backdrops for the Maplewood Barn Theatre's summer 2017 production. He needs canvas and paint."/>
    <n v="1700"/>
    <n v="410"/>
    <x v="1"/>
    <s v="US"/>
    <s v="USD"/>
    <n v="1488783507"/>
    <n v="1486191507"/>
    <b v="0"/>
    <n v="10"/>
    <b v="0"/>
    <s v="theater/plays"/>
    <n v="0.2411764705882353"/>
    <n v="41"/>
    <x v="1"/>
    <s v="plays"/>
    <x v="3967"/>
    <d v="2017-03-06T01:58:27"/>
  </r>
  <r>
    <n v="3968"/>
    <s v="Scarlet Letters (a play with songs)"/>
    <s v="&quot;On the breast of her gown, in fine red cloth, appeared the letter A.&quot; But what about the rest of the alphabet?"/>
    <n v="5000"/>
    <n v="527"/>
    <x v="1"/>
    <s v="US"/>
    <s v="USD"/>
    <n v="1463945673"/>
    <n v="1458761673"/>
    <b v="0"/>
    <n v="11"/>
    <b v="0"/>
    <s v="theater/plays"/>
    <n v="0.10539999999999999"/>
    <n v="47.909090909090907"/>
    <x v="1"/>
    <s v="plays"/>
    <x v="3968"/>
    <d v="2016-05-22T14:34:33"/>
  </r>
  <r>
    <n v="3969"/>
    <s v="Ghost Pirate Cruise on the Hudson Sept. 3rd"/>
    <s v="Board a pirate ship and sail with us on a midnight cruise into the dark realms of forgotten pirate lore with music, theater &amp; burlesque"/>
    <n v="2825"/>
    <n v="211"/>
    <x v="1"/>
    <s v="US"/>
    <s v="USD"/>
    <n v="1472442900"/>
    <n v="1471638646"/>
    <b v="0"/>
    <n v="6"/>
    <b v="0"/>
    <s v="theater/plays"/>
    <n v="7.4690265486725665E-2"/>
    <n v="35.166666666666664"/>
    <x v="1"/>
    <s v="plays"/>
    <x v="3969"/>
    <d v="2016-08-28T22:55:00"/>
  </r>
  <r>
    <n v="3970"/>
    <s v="GCU Follow Your Dreams Production"/>
    <s v="WeÂ  areÂ  aÂ  newÂ  productionÂ  companyÂ  andÂ  willÂ  beÂ  touringÂ  withÂ  ourÂ  production,  FOLLOW  YOUR  DREAMS  debuting  June  2016."/>
    <n v="15000"/>
    <n v="11"/>
    <x v="1"/>
    <s v="US"/>
    <s v="USD"/>
    <n v="1460925811"/>
    <n v="1458333811"/>
    <b v="0"/>
    <n v="2"/>
    <b v="0"/>
    <s v="theater/plays"/>
    <n v="7.3333333333333334E-4"/>
    <n v="5.5"/>
    <x v="1"/>
    <s v="plays"/>
    <x v="3970"/>
    <d v="2016-04-17T15:43:31"/>
  </r>
  <r>
    <n v="3971"/>
    <s v="The Sentinel &amp; The Showman"/>
    <s v="The timeless story of the struggling actor, the faithful agent and   the reality of what constitutes success and failure in Hollywood."/>
    <n v="14000"/>
    <n v="136"/>
    <x v="1"/>
    <s v="US"/>
    <s v="USD"/>
    <n v="1405947126"/>
    <n v="1403355126"/>
    <b v="0"/>
    <n v="6"/>
    <b v="0"/>
    <s v="theater/plays"/>
    <n v="9.7142857142857135E-3"/>
    <n v="22.666666666666668"/>
    <x v="1"/>
    <s v="plays"/>
    <x v="3971"/>
    <d v="2014-07-21T07:52:06"/>
  </r>
  <r>
    <n v="3972"/>
    <s v="Valkyrie Theatre Company"/>
    <s v="We're a horror based theatre company in Oklahoma City beginning our first season of shows."/>
    <n v="1000"/>
    <n v="211"/>
    <x v="1"/>
    <s v="US"/>
    <s v="USD"/>
    <n v="1423186634"/>
    <n v="1418002634"/>
    <b v="0"/>
    <n v="8"/>
    <b v="0"/>
    <s v="theater/plays"/>
    <n v="0.21099999999999999"/>
    <n v="26.375"/>
    <x v="1"/>
    <s v="plays"/>
    <x v="3972"/>
    <d v="2015-02-05T20:37:14"/>
  </r>
  <r>
    <n v="3973"/>
    <s v="Staged Right Theatre First Season Campaign"/>
    <s v="Staged Right Theatre Company is putting on its first season this year, and we need your help with raising money to put on four plays!"/>
    <n v="5000"/>
    <n v="3905"/>
    <x v="1"/>
    <s v="US"/>
    <s v="USD"/>
    <n v="1462766400"/>
    <n v="1460219110"/>
    <b v="0"/>
    <n v="37"/>
    <b v="0"/>
    <s v="theater/plays"/>
    <n v="0.78100000000000003"/>
    <n v="105.54054054054055"/>
    <x v="1"/>
    <s v="plays"/>
    <x v="3973"/>
    <d v="2016-05-08T23:00:00"/>
  </r>
  <r>
    <n v="3974"/>
    <s v="The Taming of the Shrew"/>
    <s v="We are performing Shakespeare's &quot;The Taming of the Shrew&quot; in its original Elizabethan setting at the Oxford Shakespeare Festival."/>
    <n v="1000"/>
    <n v="320"/>
    <x v="1"/>
    <s v="GB"/>
    <s v="GBP"/>
    <n v="1464872848"/>
    <n v="1462280848"/>
    <b v="0"/>
    <n v="11"/>
    <b v="0"/>
    <s v="theater/plays"/>
    <n v="0.32"/>
    <n v="29.09090909090909"/>
    <x v="1"/>
    <s v="plays"/>
    <x v="3974"/>
    <d v="2016-06-02T08:07:28"/>
  </r>
  <r>
    <n v="3975"/>
    <s v="Moon Over Mangroves"/>
    <s v="Four homeless Key West men are to be given a boat, but fates twist until only the moon and mangroves witness their earthly demise."/>
    <n v="678"/>
    <n v="0"/>
    <x v="1"/>
    <s v="US"/>
    <s v="USD"/>
    <n v="1468442898"/>
    <n v="1465850898"/>
    <b v="0"/>
    <n v="0"/>
    <b v="0"/>
    <s v="theater/plays"/>
    <n v="0"/>
    <s v=""/>
    <x v="1"/>
    <s v="plays"/>
    <x v="3975"/>
    <d v="2016-07-13T15:48:18"/>
  </r>
  <r>
    <n v="3976"/>
    <s v="R.U.R. at New Muses Theatre Company"/>
    <s v="Rossumâ€™s Universal Robots are the perfect workforce, without emotions, needs, or souls. But they are changing. Becoming more like us..."/>
    <n v="1300"/>
    <n v="620"/>
    <x v="1"/>
    <s v="US"/>
    <s v="USD"/>
    <n v="1406876400"/>
    <n v="1405024561"/>
    <b v="0"/>
    <n v="10"/>
    <b v="0"/>
    <s v="theater/plays"/>
    <n v="0.47692307692307695"/>
    <n v="62"/>
    <x v="1"/>
    <s v="plays"/>
    <x v="3976"/>
    <d v="2014-08-01T02:00:00"/>
  </r>
  <r>
    <n v="3977"/>
    <s v="Tales of a Dragon KNIGHT"/>
    <s v="Created for the greatest stages of the world, will captivate the hearts of its audience with a Powerful Story Line &amp; Magical creatures!"/>
    <n v="90000"/>
    <n v="1305"/>
    <x v="1"/>
    <s v="US"/>
    <s v="USD"/>
    <n v="1469213732"/>
    <n v="1466621732"/>
    <b v="0"/>
    <n v="6"/>
    <b v="0"/>
    <s v="theater/plays"/>
    <n v="1.4500000000000001E-2"/>
    <n v="217.5"/>
    <x v="1"/>
    <s v="plays"/>
    <x v="3977"/>
    <d v="2016-07-22T13:55:32"/>
  </r>
  <r>
    <n v="3978"/>
    <s v="For Colored Girl Play Production"/>
    <s v="Staged play within the communities of eastern ( Kinston Wilson Wilmington ) North Carolina ! Funds will allow a child to attend! THX"/>
    <n v="2000"/>
    <n v="214"/>
    <x v="1"/>
    <s v="US"/>
    <s v="USD"/>
    <n v="1422717953"/>
    <n v="1417533953"/>
    <b v="0"/>
    <n v="8"/>
    <b v="0"/>
    <s v="theater/plays"/>
    <n v="0.107"/>
    <n v="26.75"/>
    <x v="1"/>
    <s v="plays"/>
    <x v="3978"/>
    <d v="2015-01-31T10:25:53"/>
  </r>
  <r>
    <n v="3979"/>
    <s v="What a Gay Play - back, bigger and longer"/>
    <s v="After a successful premiere run at Edinburgh 2014, it's been rewritten and revised and is back for another run of Edinburgh fun in 2015"/>
    <n v="6000"/>
    <n v="110"/>
    <x v="1"/>
    <s v="GB"/>
    <s v="GBP"/>
    <n v="1427659200"/>
    <n v="1425678057"/>
    <b v="0"/>
    <n v="6"/>
    <b v="0"/>
    <s v="theater/plays"/>
    <n v="1.8333333333333333E-2"/>
    <n v="18.333333333333332"/>
    <x v="1"/>
    <s v="plays"/>
    <x v="3979"/>
    <d v="2015-03-29T15:00:00"/>
  </r>
  <r>
    <n v="3980"/>
    <s v="Romeo and Juliet: A Mesh-n-Groove Production"/>
    <s v="Itâ€™s your favorite classic with a twist. This summer, Chicago youth recreate Romeo and Juliet in The Mesh-n-Groove annual production!"/>
    <n v="2500"/>
    <n v="450"/>
    <x v="1"/>
    <s v="US"/>
    <s v="USD"/>
    <n v="1404570147"/>
    <n v="1401978147"/>
    <b v="0"/>
    <n v="7"/>
    <b v="0"/>
    <s v="theater/plays"/>
    <n v="0.18"/>
    <n v="64.285714285714292"/>
    <x v="1"/>
    <s v="plays"/>
    <x v="3980"/>
    <d v="2014-07-05T09:22:27"/>
  </r>
  <r>
    <n v="3981"/>
    <s v="BEIRUT, LADY OF LEBANON"/>
    <s v="A Theatrical Production Celebrating the Lebanese Culture and the Human Spirit in Time of War."/>
    <n v="30000"/>
    <n v="1225"/>
    <x v="1"/>
    <s v="US"/>
    <s v="USD"/>
    <n v="1468729149"/>
    <n v="1463545149"/>
    <b v="0"/>
    <n v="7"/>
    <b v="0"/>
    <s v="theater/plays"/>
    <n v="4.0833333333333333E-2"/>
    <n v="175"/>
    <x v="1"/>
    <s v="plays"/>
    <x v="3981"/>
    <d v="2016-07-16T23:19:09"/>
  </r>
  <r>
    <n v="3982"/>
    <s v="Flush - David Dipper - Break Point Theatre"/>
    <s v="Sex, deception, addiction, life. _x000a_A quality piece of relevant theatre at one of London's most vibrant and respected fringe theatres."/>
    <n v="850"/>
    <n v="170"/>
    <x v="1"/>
    <s v="GB"/>
    <s v="GBP"/>
    <n v="1436297180"/>
    <n v="1431113180"/>
    <b v="0"/>
    <n v="5"/>
    <b v="0"/>
    <s v="theater/plays"/>
    <n v="0.2"/>
    <n v="34"/>
    <x v="1"/>
    <s v="plays"/>
    <x v="3982"/>
    <d v="2015-07-07T14:26:20"/>
  </r>
  <r>
    <n v="3983"/>
    <s v="A Season of Love and Music (Spring 2014)"/>
    <s v="Donâ€™t miss Golden Threadâ€™s new family-friendly play with live music about Ziryab, the 9th century musician and cultural trailblazer!"/>
    <n v="11140"/>
    <n v="3877"/>
    <x v="1"/>
    <s v="US"/>
    <s v="USD"/>
    <n v="1400569140"/>
    <n v="1397854356"/>
    <b v="0"/>
    <n v="46"/>
    <b v="0"/>
    <s v="theater/plays"/>
    <n v="0.34802513464991025"/>
    <n v="84.282608695652172"/>
    <x v="1"/>
    <s v="plays"/>
    <x v="3983"/>
    <d v="2014-05-20T01:59:00"/>
  </r>
  <r>
    <n v="3984"/>
    <s v="Fantastic Mr Fox - Novus Theatre"/>
    <s v="Novus Theatre bring you their new show 'Fantastic Mr Fox'. We hope to improve the pay for our cast and crew through Kickstarter."/>
    <n v="1500"/>
    <n v="95"/>
    <x v="1"/>
    <s v="GB"/>
    <s v="GBP"/>
    <n v="1415404800"/>
    <n v="1412809644"/>
    <b v="0"/>
    <n v="10"/>
    <b v="0"/>
    <s v="theater/plays"/>
    <n v="6.3333333333333339E-2"/>
    <n v="9.5"/>
    <x v="1"/>
    <s v="plays"/>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1"/>
    <s v="US"/>
    <s v="USD"/>
    <n v="1456002300"/>
    <n v="1454173120"/>
    <b v="0"/>
    <n v="19"/>
    <b v="0"/>
    <s v="theater/plays"/>
    <n v="0.32050000000000001"/>
    <n v="33.736842105263158"/>
    <x v="1"/>
    <s v="plays"/>
    <x v="3985"/>
    <d v="2016-02-20T16:05:00"/>
  </r>
  <r>
    <n v="3986"/>
    <s v="Hippolytos - Polish Tour"/>
    <s v="After a successful run at London's Cockpit Theatre, we are invited to perform in Gardzienice OPT and at Teatr Polski in Warsaw, Poland."/>
    <n v="5000"/>
    <n v="488"/>
    <x v="1"/>
    <s v="GB"/>
    <s v="GBP"/>
    <n v="1462539840"/>
    <n v="1460034594"/>
    <b v="0"/>
    <n v="13"/>
    <b v="0"/>
    <s v="theater/plays"/>
    <n v="9.7600000000000006E-2"/>
    <n v="37.53846153846154"/>
    <x v="1"/>
    <s v="plays"/>
    <x v="3986"/>
    <d v="2016-05-06T08:04:00"/>
  </r>
  <r>
    <n v="3987"/>
    <s v="Write Now 5"/>
    <s v="Write Now 5 is a new writing festival in south east London promoting new work from emerging playwrights."/>
    <n v="400"/>
    <n v="151"/>
    <x v="1"/>
    <s v="GB"/>
    <s v="GBP"/>
    <n v="1400278290"/>
    <n v="1399414290"/>
    <b v="0"/>
    <n v="13"/>
    <b v="0"/>
    <s v="theater/plays"/>
    <n v="0.3775"/>
    <n v="11.615384615384615"/>
    <x v="1"/>
    <s v="plays"/>
    <x v="3987"/>
    <d v="2014-05-16T17:11:30"/>
  </r>
  <r>
    <n v="3988"/>
    <s v="Folk-Tales: What Stories Do Your Folks Tell?"/>
    <s v="An evening of of stories based both in myth and truth."/>
    <n v="1500"/>
    <n v="32"/>
    <x v="1"/>
    <s v="US"/>
    <s v="USD"/>
    <n v="1440813413"/>
    <n v="1439517413"/>
    <b v="0"/>
    <n v="4"/>
    <b v="0"/>
    <s v="theater/plays"/>
    <n v="2.1333333333333333E-2"/>
    <n v="8"/>
    <x v="1"/>
    <s v="plays"/>
    <x v="3988"/>
    <d v="2015-08-28T20:56:53"/>
  </r>
  <r>
    <n v="3989"/>
    <s v="A Gentleman, A Lady and A Thug"/>
    <s v="I love to write. I have written and published my first book and everyone that read it enjoyed it. My dream is to one day write movies"/>
    <n v="3000"/>
    <n v="0"/>
    <x v="1"/>
    <s v="US"/>
    <s v="USD"/>
    <n v="1447009181"/>
    <n v="1444413581"/>
    <b v="0"/>
    <n v="0"/>
    <b v="0"/>
    <s v="theater/plays"/>
    <n v="0"/>
    <s v=""/>
    <x v="1"/>
    <s v="plays"/>
    <x v="3989"/>
    <d v="2015-11-08T13:59:41"/>
  </r>
  <r>
    <n v="3990"/>
    <s v="&quot;The Day That Shakespeare Died&quot; - The book and the play."/>
    <s v="A book and a play. Narrated by the ghost of Will Shakespeare and the ghost of his dog Crab,  Their adventures in the afterlife..."/>
    <n v="1650"/>
    <n v="69"/>
    <x v="1"/>
    <s v="GB"/>
    <s v="GBP"/>
    <n v="1456934893"/>
    <n v="1454342893"/>
    <b v="0"/>
    <n v="3"/>
    <b v="0"/>
    <s v="theater/plays"/>
    <n v="4.1818181818181817E-2"/>
    <n v="23"/>
    <x v="1"/>
    <s v="plays"/>
    <x v="3990"/>
    <d v="2016-03-02T11:08:13"/>
  </r>
  <r>
    <n v="3991"/>
    <s v="NTACTheatre - North Texas Actor's Collaborative Theatre"/>
    <s v="North Texas first actor-driven theatre company needs your help"/>
    <n v="500"/>
    <n v="100"/>
    <x v="1"/>
    <s v="US"/>
    <s v="USD"/>
    <n v="1433086082"/>
    <n v="1430494082"/>
    <b v="0"/>
    <n v="1"/>
    <b v="0"/>
    <s v="theater/plays"/>
    <n v="0.2"/>
    <n v="100"/>
    <x v="1"/>
    <s v="plays"/>
    <x v="3991"/>
    <d v="2015-05-31T10:28:02"/>
  </r>
  <r>
    <n v="3992"/>
    <s v="Tearing Down Cabrini-Green, a dynamic social commentary."/>
    <s v="A richly textured and intellectually powerful social commentary about family, community and America."/>
    <n v="10000"/>
    <n v="541"/>
    <x v="1"/>
    <s v="US"/>
    <s v="USD"/>
    <n v="1449876859"/>
    <n v="1444689259"/>
    <b v="0"/>
    <n v="9"/>
    <b v="0"/>
    <s v="theater/plays"/>
    <n v="5.4100000000000002E-2"/>
    <n v="60.111111111111114"/>
    <x v="1"/>
    <s v="plays"/>
    <x v="3992"/>
    <d v="2015-12-11T18:34:19"/>
  </r>
  <r>
    <n v="3993"/>
    <s v="Invincible Diamonds: A Survivor's Guide"/>
    <s v="I am seeking to turn my collection of urban poetry into a stage play. My desire is to inspire victims to heal."/>
    <n v="50000"/>
    <n v="3"/>
    <x v="1"/>
    <s v="US"/>
    <s v="USD"/>
    <n v="1431549912"/>
    <n v="1428957912"/>
    <b v="0"/>
    <n v="1"/>
    <b v="0"/>
    <s v="theater/plays"/>
    <n v="6.0000000000000002E-5"/>
    <n v="3"/>
    <x v="1"/>
    <s v="plays"/>
    <x v="3993"/>
    <d v="2015-05-13T15:45:12"/>
  </r>
  <r>
    <n v="3994"/>
    <s v="Poles Apart - A Play in 2 Acts"/>
    <s v="Is Henson willing to dare risk a theatrical speaking tour of his North Pole adventures...and more?"/>
    <n v="2000"/>
    <n v="5"/>
    <x v="1"/>
    <s v="US"/>
    <s v="USD"/>
    <n v="1405761690"/>
    <n v="1403169690"/>
    <b v="0"/>
    <n v="1"/>
    <b v="0"/>
    <s v="theater/plays"/>
    <n v="2.5000000000000001E-3"/>
    <n v="5"/>
    <x v="1"/>
    <s v="plays"/>
    <x v="3994"/>
    <d v="2014-07-19T04:21:30"/>
  </r>
  <r>
    <n v="3995"/>
    <s v="Headaches - a play exploring the topic of mental health"/>
    <s v="Headaches: a play composed of personal testimonies, writings and music, centered on mental illness and its effects on people's lives."/>
    <n v="200"/>
    <n v="70"/>
    <x v="1"/>
    <s v="GB"/>
    <s v="GBP"/>
    <n v="1423913220"/>
    <n v="1421339077"/>
    <b v="0"/>
    <n v="4"/>
    <b v="0"/>
    <s v="theater/plays"/>
    <n v="0.35"/>
    <n v="17.5"/>
    <x v="1"/>
    <s v="plays"/>
    <x v="3995"/>
    <d v="2015-02-14T06:27:00"/>
  </r>
  <r>
    <n v="3996"/>
    <s v="Anansi the Spider - An African Folktale"/>
    <s v="The African tale of Anansi the Spider is that of a trickster who often uses cleverness and harmless jokes to get what he wants."/>
    <n v="3000"/>
    <n v="497"/>
    <x v="1"/>
    <s v="US"/>
    <s v="USD"/>
    <n v="1416499440"/>
    <n v="1415341464"/>
    <b v="0"/>
    <n v="17"/>
    <b v="0"/>
    <s v="theater/plays"/>
    <n v="0.16566666666666666"/>
    <n v="29.235294117647058"/>
    <x v="1"/>
    <s v="plays"/>
    <x v="3996"/>
    <d v="2014-11-20T11:04:00"/>
  </r>
  <r>
    <n v="3997"/>
    <s v="'Working Play Title'"/>
    <s v="We aim to produce a Professional Published Play for two days in October 2015 on Fri 30th &amp; Sat 31st with three performances in total."/>
    <n v="3000"/>
    <n v="0"/>
    <x v="1"/>
    <s v="GB"/>
    <s v="GBP"/>
    <n v="1428222221"/>
    <n v="1425633821"/>
    <b v="0"/>
    <n v="0"/>
    <b v="0"/>
    <s v="theater/plays"/>
    <n v="0"/>
    <s v=""/>
    <x v="1"/>
    <s v="plays"/>
    <x v="3997"/>
    <d v="2015-04-05T03:23:41"/>
  </r>
  <r>
    <n v="3998"/>
    <s v="Forsaken Angels-A New Play"/>
    <s v="Forsaken Angels, a powerful new play by William Leary, author of DCMTA's Best Of 2014 Play Masquerade."/>
    <n v="1250"/>
    <n v="715"/>
    <x v="1"/>
    <s v="US"/>
    <s v="USD"/>
    <n v="1427580426"/>
    <n v="1424992026"/>
    <b v="0"/>
    <n v="12"/>
    <b v="0"/>
    <s v="theater/plays"/>
    <n v="0.57199999999999995"/>
    <n v="59.583333333333336"/>
    <x v="1"/>
    <s v="plays"/>
    <x v="3998"/>
    <d v="2015-03-28T17:07:06"/>
  </r>
  <r>
    <n v="3999"/>
    <s v="The Sins of Seven Tables at the Edinburgh Fringe Festival"/>
    <s v="If tables had ears what tales would they tell? Sins of Seven Tables, a modern take on the 7 Deadlies, are they still sins?"/>
    <n v="7000"/>
    <n v="1156"/>
    <x v="1"/>
    <s v="US"/>
    <s v="USD"/>
    <n v="1409514709"/>
    <n v="1406058798"/>
    <b v="0"/>
    <n v="14"/>
    <b v="0"/>
    <s v="theater/plays"/>
    <n v="0.16514285714285715"/>
    <n v="82.571428571428569"/>
    <x v="1"/>
    <s v="plays"/>
    <x v="3999"/>
    <d v="2014-08-31T14:51:49"/>
  </r>
  <r>
    <n v="4000"/>
    <s v="The Escorts"/>
    <s v="An Enticing Trip into the World of Assisted Dying"/>
    <n v="8000"/>
    <n v="10"/>
    <x v="1"/>
    <s v="US"/>
    <s v="USD"/>
    <n v="1462631358"/>
    <n v="1457450958"/>
    <b v="0"/>
    <n v="1"/>
    <b v="0"/>
    <s v="theater/plays"/>
    <n v="1.25E-3"/>
    <n v="10"/>
    <x v="1"/>
    <s v="plays"/>
    <x v="4000"/>
    <d v="2016-05-07T09:29:18"/>
  </r>
  <r>
    <n v="4001"/>
    <s v="Help Launch LZA Theatre! The Eisteddfod + A Woman Alone"/>
    <s v="We take great short(er) plays by brilliant playwrights &amp; make visually stunning conversation pieces in response to the city we live in"/>
    <n v="1200"/>
    <n v="453"/>
    <x v="1"/>
    <s v="GB"/>
    <s v="GBP"/>
    <n v="1488394800"/>
    <n v="1486681708"/>
    <b v="0"/>
    <n v="14"/>
    <b v="0"/>
    <s v="theater/plays"/>
    <n v="0.3775"/>
    <n v="32.357142857142854"/>
    <x v="1"/>
    <s v="plays"/>
    <x v="4001"/>
    <d v="2017-03-01T14:00:00"/>
  </r>
  <r>
    <n v="4002"/>
    <s v="Terry Pratchett's Wyrd Sisters"/>
    <s v="Bring Wyrd Sisters, a comedy of Shakespearean proportions, to small-town Texas. Loosely parodies the â€œScottish Play.â€"/>
    <n v="1250"/>
    <n v="23"/>
    <x v="1"/>
    <s v="US"/>
    <s v="USD"/>
    <n v="1411779761"/>
    <n v="1409187761"/>
    <b v="0"/>
    <n v="4"/>
    <b v="0"/>
    <s v="theater/plays"/>
    <n v="1.84E-2"/>
    <n v="5.75"/>
    <x v="1"/>
    <s v="plays"/>
    <x v="4002"/>
    <d v="2014-09-26T20:02:41"/>
  </r>
  <r>
    <n v="4003"/>
    <s v="MAMA BA-B: The Stage Play"/>
    <s v="&quot;MAMA'Z BA-B&quot; is the story of Marcus Williams who struggles to find a place for himself as a young black male."/>
    <n v="2000"/>
    <n v="201"/>
    <x v="1"/>
    <s v="US"/>
    <s v="USD"/>
    <n v="1424009147"/>
    <n v="1421417147"/>
    <b v="0"/>
    <n v="2"/>
    <b v="0"/>
    <s v="theater/plays"/>
    <n v="0.10050000000000001"/>
    <n v="100.5"/>
    <x v="1"/>
    <s v="plays"/>
    <x v="4003"/>
    <d v="2015-02-15T09:05:47"/>
  </r>
  <r>
    <n v="4004"/>
    <s v="South Florida Tours"/>
    <s v="Help Launch The Queen Into South Florida!"/>
    <n v="500"/>
    <n v="1"/>
    <x v="1"/>
    <s v="US"/>
    <s v="USD"/>
    <n v="1412740457"/>
    <n v="1410148457"/>
    <b v="0"/>
    <n v="1"/>
    <b v="0"/>
    <s v="theater/plays"/>
    <n v="2E-3"/>
    <n v="1"/>
    <x v="1"/>
    <s v="plays"/>
    <x v="4004"/>
    <d v="2014-10-07T22:54:17"/>
  </r>
  <r>
    <n v="4005"/>
    <s v="Bringing more Art to the Community"/>
    <s v="Help us bring more Art to the Community. It's our second production, Fences by August Wilson. Help us make it a success!"/>
    <n v="3000"/>
    <n v="40"/>
    <x v="1"/>
    <s v="US"/>
    <s v="USD"/>
    <n v="1413832985"/>
    <n v="1408648985"/>
    <b v="0"/>
    <n v="2"/>
    <b v="0"/>
    <s v="theater/plays"/>
    <n v="1.3333333333333334E-2"/>
    <n v="20"/>
    <x v="1"/>
    <s v="plays"/>
    <x v="4005"/>
    <d v="2014-10-20T14:23:05"/>
  </r>
  <r>
    <n v="4006"/>
    <s v="&quot;The Norwegians&quot; Midwestern Tour"/>
    <s v="Olive and Betty have cheating boyfriends. The solution: Gus and Tor, two Norwegian hit men who specialize in solving such problems."/>
    <n v="30000"/>
    <n v="2"/>
    <x v="1"/>
    <s v="US"/>
    <s v="USD"/>
    <n v="1455647587"/>
    <n v="1453487587"/>
    <b v="0"/>
    <n v="1"/>
    <b v="0"/>
    <s v="theater/plays"/>
    <n v="6.666666666666667E-5"/>
    <n v="2"/>
    <x v="1"/>
    <s v="plays"/>
    <x v="4006"/>
    <d v="2016-02-16T13:33:07"/>
  </r>
  <r>
    <n v="4007"/>
    <s v="POLES APART - A PLAY IN 2 ACTS"/>
    <s v="Is the public ready to hear Matt's story? Is he willing to risk public speaking and the waning reputation among his own race?"/>
    <n v="2000"/>
    <n v="5"/>
    <x v="1"/>
    <s v="US"/>
    <s v="USD"/>
    <n v="1409070480"/>
    <n v="1406572381"/>
    <b v="0"/>
    <n v="1"/>
    <b v="0"/>
    <s v="theater/plays"/>
    <n v="2.5000000000000001E-3"/>
    <n v="5"/>
    <x v="1"/>
    <s v="plays"/>
    <x v="4007"/>
    <d v="2014-08-26T11:28:00"/>
  </r>
  <r>
    <n v="4008"/>
    <s v="Lovers and Other Strangers at The Cockpit"/>
    <s v="Lovers and Other Strangers by RenÃ©e Taylor and Joseph Bologna, showing at The Cockpit theatre in Marylebone, 10th - 14th August 2015"/>
    <n v="1000"/>
    <n v="60"/>
    <x v="1"/>
    <s v="GB"/>
    <s v="GBP"/>
    <n v="1437606507"/>
    <n v="1435014507"/>
    <b v="0"/>
    <n v="4"/>
    <b v="0"/>
    <s v="theater/plays"/>
    <n v="0.06"/>
    <n v="15"/>
    <x v="1"/>
    <s v="plays"/>
    <x v="4008"/>
    <d v="2015-07-22T18:08:27"/>
  </r>
  <r>
    <n v="4009"/>
    <s v="A play by Gabriel Kemlo about lost ideals, and new starts"/>
    <s v="Against the decline of Thatcherism, the fall of the Wall, and the rise of Acid House. This comedy is a 'Withnail &amp; I' for 1993."/>
    <n v="1930"/>
    <n v="75"/>
    <x v="1"/>
    <s v="GB"/>
    <s v="GBP"/>
    <n v="1410281360"/>
    <n v="1406825360"/>
    <b v="0"/>
    <n v="3"/>
    <b v="0"/>
    <s v="theater/plays"/>
    <n v="3.8860103626943004E-2"/>
    <n v="25"/>
    <x v="1"/>
    <s v="plays"/>
    <x v="4009"/>
    <d v="2014-09-09T11:49:20"/>
  </r>
  <r>
    <n v="4010"/>
    <s v="The Connection Play 2014"/>
    <s v="JUNTO Productions is proud to present our first production, the premiere of The Connection, a play by Jeffrey Paul."/>
    <n v="7200"/>
    <n v="1742"/>
    <x v="1"/>
    <s v="US"/>
    <s v="USD"/>
    <n v="1414348166"/>
    <n v="1412879366"/>
    <b v="0"/>
    <n v="38"/>
    <b v="0"/>
    <s v="theater/plays"/>
    <n v="0.24194444444444443"/>
    <n v="45.842105263157897"/>
    <x v="1"/>
    <s v="plays"/>
    <x v="4010"/>
    <d v="2014-10-26T13:29:26"/>
  </r>
  <r>
    <n v="4011"/>
    <s v="Just Bryan, a radio drama"/>
    <s v="Radio drama about a failed comedian with the help of his Dictaphone friend Alan, tries to become a success whilst fighting his demons."/>
    <n v="250"/>
    <n v="19"/>
    <x v="1"/>
    <s v="GB"/>
    <s v="GBP"/>
    <n v="1422450278"/>
    <n v="1419858278"/>
    <b v="0"/>
    <n v="4"/>
    <b v="0"/>
    <s v="theater/plays"/>
    <n v="7.5999999999999998E-2"/>
    <n v="4.75"/>
    <x v="1"/>
    <s v="plays"/>
    <x v="4011"/>
    <d v="2015-01-28T08:04:38"/>
  </r>
  <r>
    <n v="4012"/>
    <s v="The Butterfly Catcher"/>
    <s v="LEELA IS A 14 YEAR OLD GIRL. JONAH IS A 56 YEAR OLD MAN. IT'S BEEN GOING ON FOR 3 YEARS. HERE COMES THE NIGHT OF VIOLENT RECKONING."/>
    <n v="575"/>
    <n v="0"/>
    <x v="1"/>
    <s v="GB"/>
    <s v="GBP"/>
    <n v="1430571849"/>
    <n v="1427979849"/>
    <b v="0"/>
    <n v="0"/>
    <b v="0"/>
    <s v="theater/plays"/>
    <n v="0"/>
    <s v=""/>
    <x v="1"/>
    <s v="plays"/>
    <x v="4012"/>
    <d v="2015-05-02T08:04:09"/>
  </r>
  <r>
    <n v="4013"/>
    <s v="Harriet Tubman Woman Of Faith"/>
    <s v="Harriet Tubman Woman of Faith is a remarkable narrative about the life and faith of Harriet Tubman, told through a dream of a teenager."/>
    <n v="2000"/>
    <n v="26"/>
    <x v="1"/>
    <s v="US"/>
    <s v="USD"/>
    <n v="1424070823"/>
    <n v="1421478823"/>
    <b v="0"/>
    <n v="2"/>
    <b v="0"/>
    <s v="theater/plays"/>
    <n v="1.2999999999999999E-2"/>
    <n v="13"/>
    <x v="1"/>
    <s v="plays"/>
    <x v="4013"/>
    <d v="2015-02-16T02:13:43"/>
  </r>
  <r>
    <n v="4014"/>
    <s v="Ministry theater"/>
    <s v="I am trying to put together a ministry theater company for junior / high schoolers that which puts on free shows in the SoCal area."/>
    <n v="9000"/>
    <n v="0"/>
    <x v="1"/>
    <s v="US"/>
    <s v="USD"/>
    <n v="1457157269"/>
    <n v="1455861269"/>
    <b v="0"/>
    <n v="0"/>
    <b v="0"/>
    <s v="theater/plays"/>
    <n v="0"/>
    <s v=""/>
    <x v="1"/>
    <s v="plays"/>
    <x v="4014"/>
    <d v="2016-03-05T00:54:29"/>
  </r>
  <r>
    <n v="4015"/>
    <s v="Shakespeare In The Park"/>
    <s v="FREE Shakespeare In the Park in Bergen County, NJ on July 24, 25, 31, and August 1. We need your support to help keep our show FREE"/>
    <n v="7000"/>
    <n v="1"/>
    <x v="1"/>
    <s v="US"/>
    <s v="USD"/>
    <n v="1437331463"/>
    <n v="1434739463"/>
    <b v="0"/>
    <n v="1"/>
    <b v="0"/>
    <s v="theater/plays"/>
    <n v="1.4285714285714287E-4"/>
    <n v="1"/>
    <x v="1"/>
    <s v="plays"/>
    <x v="4015"/>
    <d v="2015-07-19T13:44:23"/>
  </r>
  <r>
    <n v="4016"/>
    <s v="MENTAL Play"/>
    <s v="A new play and project exploring challenges faced by young adults struggling with mental health issues in contemporary Britain."/>
    <n v="500"/>
    <n v="70"/>
    <x v="1"/>
    <s v="GB"/>
    <s v="GBP"/>
    <n v="1410987400"/>
    <n v="1408395400"/>
    <b v="0"/>
    <n v="7"/>
    <b v="0"/>
    <s v="theater/plays"/>
    <n v="0.14000000000000001"/>
    <n v="10"/>
    <x v="1"/>
    <s v="plays"/>
    <x v="4016"/>
    <d v="2014-09-17T15:56:40"/>
  </r>
  <r>
    <n v="4017"/>
    <s v="The Rights (and Wrongs) of Mary Wollstonecraft"/>
    <s v="The true story of the romantic entanglements of Mary Shelley's parents. Anarchist; William Godwin &amp;, 1st feminist; Mary Wollstonecraft."/>
    <n v="10000"/>
    <n v="105"/>
    <x v="1"/>
    <s v="US"/>
    <s v="USD"/>
    <n v="1409846874"/>
    <n v="1407254874"/>
    <b v="0"/>
    <n v="2"/>
    <b v="0"/>
    <s v="theater/plays"/>
    <n v="1.0500000000000001E-2"/>
    <n v="52.5"/>
    <x v="1"/>
    <s v="plays"/>
    <x v="4017"/>
    <d v="2014-09-04T11:07:54"/>
  </r>
  <r>
    <n v="4018"/>
    <s v="Time Please Fringe"/>
    <s v="Funding for a production of Time Please at the Brighton Fringe 2017... and beyond."/>
    <n v="1500"/>
    <n v="130"/>
    <x v="1"/>
    <s v="GB"/>
    <s v="GBP"/>
    <n v="1475877108"/>
    <n v="1473285108"/>
    <b v="0"/>
    <n v="4"/>
    <b v="0"/>
    <s v="theater/plays"/>
    <n v="8.666666666666667E-2"/>
    <n v="32.5"/>
    <x v="1"/>
    <s v="plays"/>
    <x v="4018"/>
    <d v="2016-10-07T16:51:48"/>
  </r>
  <r>
    <n v="4019"/>
    <s v="We Don't Play Fight"/>
    <s v="Finally a crossover of the arts takes place! Theater &amp; LIVE Pro Wrestling. A unique story featuring TV Pro Wrestling without the TV."/>
    <n v="3500"/>
    <n v="29"/>
    <x v="1"/>
    <s v="US"/>
    <s v="USD"/>
    <n v="1460737680"/>
    <n v="1455725596"/>
    <b v="0"/>
    <n v="4"/>
    <b v="0"/>
    <s v="theater/plays"/>
    <n v="8.2857142857142851E-3"/>
    <n v="7.25"/>
    <x v="1"/>
    <s v="plays"/>
    <x v="4019"/>
    <d v="2016-04-15T11:28:00"/>
  </r>
  <r>
    <n v="4020"/>
    <s v="Those That Fly"/>
    <s v="Having lived her whole life in the midst of a civil war, 11 year old Leyla dreams of being a pilot so she may fly her family to safety."/>
    <n v="600"/>
    <n v="100"/>
    <x v="1"/>
    <s v="US"/>
    <s v="USD"/>
    <n v="1427168099"/>
    <n v="1424579699"/>
    <b v="0"/>
    <n v="3"/>
    <b v="0"/>
    <s v="theater/plays"/>
    <n v="0.16666666666666666"/>
    <n v="33.333333333333336"/>
    <x v="1"/>
    <s v="plays"/>
    <x v="4020"/>
    <d v="2015-03-23T22:34:59"/>
  </r>
  <r>
    <n v="4021"/>
    <s v="Angels in Houston"/>
    <s v="Help a group of actors end bigotry in Houston, TX by supporting a  full production of Angels in America."/>
    <n v="15000"/>
    <n v="125"/>
    <x v="1"/>
    <s v="US"/>
    <s v="USD"/>
    <n v="1414360358"/>
    <n v="1409176358"/>
    <b v="0"/>
    <n v="2"/>
    <b v="0"/>
    <s v="theater/plays"/>
    <n v="8.3333333333333332E-3"/>
    <n v="62.5"/>
    <x v="1"/>
    <s v="plays"/>
    <x v="4021"/>
    <d v="2014-10-26T16:52:38"/>
  </r>
  <r>
    <n v="4022"/>
    <s v="The Merchant of Venice as Shakespeare Heard It"/>
    <s v="Help us produce a video of the first Original Pronunciation Merchant of Venice."/>
    <n v="18000"/>
    <n v="12521"/>
    <x v="1"/>
    <s v="US"/>
    <s v="USD"/>
    <n v="1422759240"/>
    <n v="1418824867"/>
    <b v="0"/>
    <n v="197"/>
    <b v="0"/>
    <s v="theater/plays"/>
    <n v="0.69561111111111107"/>
    <n v="63.558375634517766"/>
    <x v="1"/>
    <s v="plays"/>
    <x v="4022"/>
    <d v="2015-01-31T21:54:00"/>
  </r>
  <r>
    <n v="4023"/>
    <s v="Forgive &amp; Forget"/>
    <s v="An original gospel stage play that explores the pain and hurt caused by those who struggle to forgive others!"/>
    <n v="7000"/>
    <n v="0"/>
    <x v="1"/>
    <s v="US"/>
    <s v="USD"/>
    <n v="1458860363"/>
    <n v="1454975963"/>
    <b v="0"/>
    <n v="0"/>
    <b v="0"/>
    <s v="theater/plays"/>
    <n v="0"/>
    <s v=""/>
    <x v="1"/>
    <s v="plays"/>
    <x v="4023"/>
    <d v="2016-03-24T17:59:23"/>
  </r>
  <r>
    <n v="4024"/>
    <s v="Super Date, The Dating Game Show for Superheroes"/>
    <s v="Ever wonder what Wonder Woman wants in a super man? Can you be both a lover, and a fighter? And, whatâ€™s with all the spandex?"/>
    <n v="800"/>
    <n v="10"/>
    <x v="1"/>
    <s v="US"/>
    <s v="USD"/>
    <n v="1441037097"/>
    <n v="1438445097"/>
    <b v="0"/>
    <n v="1"/>
    <b v="0"/>
    <s v="theater/plays"/>
    <n v="1.2500000000000001E-2"/>
    <n v="10"/>
    <x v="1"/>
    <s v="plays"/>
    <x v="4024"/>
    <d v="2015-08-31T11:04:57"/>
  </r>
  <r>
    <n v="4025"/>
    <s v="Financement et aide Ã  la crÃ©ation"/>
    <s v="Acteurs, scÃ©naristes et metteurs en scÃ¨ne souhaitant monter, 5 piÃ¨ces de thÃ©Ã¢tre ainsi que 3 courts mÃ©trages et 2 long-mÃ©trages."/>
    <n v="5000"/>
    <n v="250"/>
    <x v="1"/>
    <s v="FR"/>
    <s v="EUR"/>
    <n v="1437889336"/>
    <n v="1432705336"/>
    <b v="0"/>
    <n v="4"/>
    <b v="0"/>
    <s v="theater/plays"/>
    <n v="0.05"/>
    <n v="62.5"/>
    <x v="1"/>
    <s v="plays"/>
    <x v="4025"/>
    <d v="2015-07-26T00:42:16"/>
  </r>
  <r>
    <n v="4026"/>
    <s v="Speak to my Soul: A Montage of Voices"/>
    <s v="This is a play that voices that stories of the black experience in America using spoken word, song and dance."/>
    <n v="4000"/>
    <n v="0"/>
    <x v="1"/>
    <s v="US"/>
    <s v="USD"/>
    <n v="1449247439"/>
    <n v="1444059839"/>
    <b v="0"/>
    <n v="0"/>
    <b v="0"/>
    <s v="theater/plays"/>
    <n v="0"/>
    <s v=""/>
    <x v="1"/>
    <s v="plays"/>
    <x v="4026"/>
    <d v="2015-12-04T11:43:59"/>
  </r>
  <r>
    <n v="4027"/>
    <s v="Lincoln High School presents: Little Shop of Horrors"/>
    <s v="Drama Students at Lincoln High School in Walla Walla, WA are working hard to present their excellent version of Little Shop of Horrors."/>
    <n v="3000"/>
    <n v="215"/>
    <x v="1"/>
    <s v="US"/>
    <s v="USD"/>
    <n v="1487811600"/>
    <n v="1486077481"/>
    <b v="0"/>
    <n v="7"/>
    <b v="0"/>
    <s v="theater/plays"/>
    <n v="7.166666666666667E-2"/>
    <n v="30.714285714285715"/>
    <x v="1"/>
    <s v="plays"/>
    <x v="4027"/>
    <d v="2017-02-22T20:00:00"/>
  </r>
  <r>
    <n v="4028"/>
    <s v="The Last King of the I.D.A. (Minnesota Fringe)"/>
    <s v="The 2014 Minnesota Fringe Festival brings the World Premiere of LightBright's one-act play, The Last King of the I.D.A."/>
    <n v="2000"/>
    <n v="561"/>
    <x v="1"/>
    <s v="US"/>
    <s v="USD"/>
    <n v="1402007500"/>
    <n v="1399415500"/>
    <b v="0"/>
    <n v="11"/>
    <b v="0"/>
    <s v="theater/plays"/>
    <n v="0.28050000000000003"/>
    <n v="51"/>
    <x v="1"/>
    <s v="plays"/>
    <x v="4028"/>
    <d v="2014-06-05T17:31:40"/>
  </r>
  <r>
    <n v="4029"/>
    <s v="Next 2 the Stage"/>
    <s v="A theater complex that educates as we entertain.  We will provide shows that inspire and theater classes that motivate."/>
    <n v="20000"/>
    <n v="0"/>
    <x v="1"/>
    <s v="US"/>
    <s v="USD"/>
    <n v="1450053370"/>
    <n v="1447461370"/>
    <b v="0"/>
    <n v="0"/>
    <b v="0"/>
    <s v="theater/plays"/>
    <n v="0"/>
    <s v=""/>
    <x v="1"/>
    <s v="plays"/>
    <x v="4029"/>
    <d v="2015-12-13T19:36:10"/>
  </r>
  <r>
    <n v="4030"/>
    <s v="The Martin and Lewis Tribute Show"/>
    <s v="The world's best and only tribute to Dean Martin and Jerry Lewis_x000a_ bringing back the Music, Laughter and the Love."/>
    <n v="2500"/>
    <n v="400"/>
    <x v="1"/>
    <s v="US"/>
    <s v="USD"/>
    <n v="1454525340"/>
    <n v="1452008599"/>
    <b v="0"/>
    <n v="6"/>
    <b v="0"/>
    <s v="theater/plays"/>
    <n v="0.16"/>
    <n v="66.666666666666671"/>
    <x v="1"/>
    <s v="plays"/>
    <x v="4030"/>
    <d v="2016-02-03T13:49:00"/>
  </r>
  <r>
    <n v="4031"/>
    <s v="As You Like It in The Enchanted Forest Wildlife Sanctuary"/>
    <s v="HeARTistry's contemporary production of As You Like It epitomizes the wit and eloquence of William Shakespeare for a modern audience."/>
    <n v="5000"/>
    <n v="0"/>
    <x v="1"/>
    <s v="US"/>
    <s v="USD"/>
    <n v="1418914964"/>
    <n v="1414591364"/>
    <b v="0"/>
    <n v="0"/>
    <b v="0"/>
    <s v="theater/plays"/>
    <n v="0"/>
    <s v=""/>
    <x v="1"/>
    <s v="plays"/>
    <x v="4031"/>
    <d v="2014-12-18T10:02:44"/>
  </r>
  <r>
    <n v="4032"/>
    <s v="The Modern Theater's 'Play It Forward' Fund"/>
    <s v="'Play it Forward' is a ticket bank for individuals in need. Fund a theater experience for someone that would otherwise go without!"/>
    <n v="6048"/>
    <n v="413"/>
    <x v="1"/>
    <s v="US"/>
    <s v="USD"/>
    <n v="1450211116"/>
    <n v="1445023516"/>
    <b v="0"/>
    <n v="7"/>
    <b v="0"/>
    <s v="theater/plays"/>
    <n v="6.8287037037037035E-2"/>
    <n v="59"/>
    <x v="1"/>
    <s v="plays"/>
    <x v="4032"/>
    <d v="2015-12-15T15:25:16"/>
  </r>
  <r>
    <n v="4033"/>
    <s v="2020 Vision: a love story told over sixty years"/>
    <s v="Help us produce an iconic new verse play, set in the year 2020, with virtuoso acting and hauntingly beautiful words and music"/>
    <n v="23900"/>
    <n v="6141.99"/>
    <x v="1"/>
    <s v="GB"/>
    <s v="GBP"/>
    <n v="1475398800"/>
    <n v="1472711224"/>
    <b v="0"/>
    <n v="94"/>
    <b v="0"/>
    <s v="theater/plays"/>
    <n v="0.25698702928870293"/>
    <n v="65.340319148936175"/>
    <x v="1"/>
    <s v="plays"/>
    <x v="4033"/>
    <d v="2016-10-02T04:00:00"/>
  </r>
  <r>
    <n v="4034"/>
    <s v="Technical Design for Liberty Lake Community Theatre"/>
    <s v="This local community theatre needs a proper, efficient, SAFE and professional audio and lighting setup. Helps us raise the funds!"/>
    <n v="13500"/>
    <n v="200"/>
    <x v="1"/>
    <s v="US"/>
    <s v="USD"/>
    <n v="1428097450"/>
    <n v="1425509050"/>
    <b v="0"/>
    <n v="2"/>
    <b v="0"/>
    <s v="theater/plays"/>
    <n v="1.4814814814814815E-2"/>
    <n v="100"/>
    <x v="1"/>
    <s v="plays"/>
    <x v="4034"/>
    <d v="2015-04-03T16:44:10"/>
  </r>
  <r>
    <n v="4035"/>
    <s v="The Lost Boy"/>
    <s v="&quot;Stories are where you go to look for the truth of your own life.&quot; (Frank Delaney)"/>
    <n v="10000"/>
    <n v="3685"/>
    <x v="1"/>
    <s v="US"/>
    <s v="USD"/>
    <n v="1413925887"/>
    <n v="1411333887"/>
    <b v="0"/>
    <n v="25"/>
    <b v="0"/>
    <s v="theater/plays"/>
    <n v="0.36849999999999999"/>
    <n v="147.4"/>
    <x v="1"/>
    <s v="plays"/>
    <x v="4035"/>
    <d v="2014-10-21T16:11:27"/>
  </r>
  <r>
    <n v="4036"/>
    <s v="3 Days In Savannah"/>
    <s v="&quot;3 Days In Savannah&quot; explores the issues of love, racism, and regret while reminding us that, &quot;life is a game and love is the prize.&quot;"/>
    <n v="6000"/>
    <n v="2823"/>
    <x v="1"/>
    <s v="US"/>
    <s v="USD"/>
    <n v="1404253800"/>
    <n v="1402784964"/>
    <b v="0"/>
    <n v="17"/>
    <b v="0"/>
    <s v="theater/plays"/>
    <n v="0.47049999999999997"/>
    <n v="166.05882352941177"/>
    <x v="1"/>
    <s v="plays"/>
    <x v="4036"/>
    <d v="2014-07-01T17:30:00"/>
  </r>
  <r>
    <n v="4037"/>
    <s v="The Pelican, by August Strindberg"/>
    <s v="The Pelican is a haunted play by one of Swedenâ€™s most renowned playwrights, August Strindberg, about a mother's tragic deceit."/>
    <n v="700"/>
    <n v="80"/>
    <x v="1"/>
    <s v="US"/>
    <s v="USD"/>
    <n v="1464099900"/>
    <n v="1462585315"/>
    <b v="0"/>
    <n v="2"/>
    <b v="0"/>
    <s v="theater/plays"/>
    <n v="0.11428571428571428"/>
    <n v="40"/>
    <x v="1"/>
    <s v="plays"/>
    <x v="4037"/>
    <d v="2016-05-24T09:25:00"/>
  </r>
  <r>
    <n v="4038"/>
    <s v="Take the Vagina Monologues to Main Street in Lexington, NC!"/>
    <s v="We are vagina warriors ready to bring our message of human rights, empowerment and diversity to Main St. Lexington, NC."/>
    <n v="2500"/>
    <n v="301"/>
    <x v="1"/>
    <s v="US"/>
    <s v="USD"/>
    <n v="1413573010"/>
    <n v="1408389010"/>
    <b v="0"/>
    <n v="4"/>
    <b v="0"/>
    <s v="theater/plays"/>
    <n v="0.12039999999999999"/>
    <n v="75.25"/>
    <x v="1"/>
    <s v="plays"/>
    <x v="4038"/>
    <d v="2014-10-17T14:10:10"/>
  </r>
  <r>
    <n v="4039"/>
    <s v="Defiant Entertainment presents: The Park Bench"/>
    <s v="Help stage an original One Act Play that brings awareness to Alzheimer's in its debut performance."/>
    <n v="500"/>
    <n v="300"/>
    <x v="1"/>
    <s v="US"/>
    <s v="USD"/>
    <n v="1448949540"/>
    <n v="1446048367"/>
    <b v="0"/>
    <n v="5"/>
    <b v="0"/>
    <s v="theater/plays"/>
    <n v="0.6"/>
    <n v="60"/>
    <x v="1"/>
    <s v="plays"/>
    <x v="4039"/>
    <d v="2015-12-01T00:59:00"/>
  </r>
  <r>
    <n v="4040"/>
    <s v="The Last Encore Musical"/>
    <s v="This nationally published book, set in the 70â€™s, tells the untold story of singers and a friendly reunion visit turning bad."/>
    <n v="8000"/>
    <n v="2500"/>
    <x v="1"/>
    <s v="US"/>
    <s v="USD"/>
    <n v="1437188400"/>
    <n v="1432100004"/>
    <b v="0"/>
    <n v="2"/>
    <b v="0"/>
    <s v="theater/plays"/>
    <n v="0.3125"/>
    <n v="1250"/>
    <x v="1"/>
    <s v="plays"/>
    <x v="4040"/>
    <d v="2015-07-17T22:00:00"/>
  </r>
  <r>
    <n v="4041"/>
    <s v="In the Land of Gold"/>
    <s v="A bold, colouful, vibrant play centred around the last remaining monarchy of Africa."/>
    <n v="5000"/>
    <n v="21"/>
    <x v="1"/>
    <s v="GB"/>
    <s v="GBP"/>
    <n v="1473160954"/>
    <n v="1467976954"/>
    <b v="0"/>
    <n v="2"/>
    <b v="0"/>
    <s v="theater/plays"/>
    <n v="4.1999999999999997E-3"/>
    <n v="10.5"/>
    <x v="1"/>
    <s v="plays"/>
    <x v="4041"/>
    <d v="2016-09-06T06:22:34"/>
  </r>
  <r>
    <n v="4042"/>
    <s v="Messages"/>
    <s v="Acting group and production for inner city youth, about inner city youth. The problems and stuation that they see everyday."/>
    <n v="10000"/>
    <n v="21"/>
    <x v="1"/>
    <s v="US"/>
    <s v="USD"/>
    <n v="1421781360"/>
    <n v="1419213664"/>
    <b v="0"/>
    <n v="3"/>
    <b v="0"/>
    <s v="theater/plays"/>
    <n v="2.0999999999999999E-3"/>
    <n v="7"/>
    <x v="1"/>
    <s v="plays"/>
    <x v="4042"/>
    <d v="2015-01-20T14:16:00"/>
  </r>
  <r>
    <n v="4043"/>
    <s v="Not making potato salad here!"/>
    <s v="This could be my last play, need to bring my son out to see it before it's over.  Need to fly him here from BC"/>
    <n v="300"/>
    <n v="0"/>
    <x v="1"/>
    <s v="CA"/>
    <s v="CAD"/>
    <n v="1416524325"/>
    <n v="1415228325"/>
    <b v="0"/>
    <n v="0"/>
    <b v="0"/>
    <s v="theater/plays"/>
    <n v="0"/>
    <s v=""/>
    <x v="1"/>
    <s v="plays"/>
    <x v="4043"/>
    <d v="2014-11-20T17:58:45"/>
  </r>
  <r>
    <n v="4044"/>
    <s v="Cielito Lindo (Pretty Little One)"/>
    <s v="A bilingual play in The New Works Festival at UT that crosses cultures and explores what it means to be confident with who you are."/>
    <n v="600"/>
    <n v="225"/>
    <x v="1"/>
    <s v="US"/>
    <s v="USD"/>
    <n v="1428642000"/>
    <n v="1426050982"/>
    <b v="0"/>
    <n v="4"/>
    <b v="0"/>
    <s v="theater/plays"/>
    <n v="0.375"/>
    <n v="56.25"/>
    <x v="1"/>
    <s v="plays"/>
    <x v="4044"/>
    <d v="2015-04-10T00:00:00"/>
  </r>
  <r>
    <n v="4045"/>
    <s v="The Hostages"/>
    <s v="&quot;The Hostages&quot; is about a bank robbery gone wrong, as we learn more about each characters, we question who are the actually hostages..."/>
    <n v="5000"/>
    <n v="1"/>
    <x v="1"/>
    <s v="AU"/>
    <s v="AUD"/>
    <n v="1408596589"/>
    <n v="1406004589"/>
    <b v="0"/>
    <n v="1"/>
    <b v="0"/>
    <s v="theater/plays"/>
    <n v="2.0000000000000001E-4"/>
    <n v="1"/>
    <x v="1"/>
    <s v="plays"/>
    <x v="4045"/>
    <d v="2014-08-20T23:49:49"/>
  </r>
  <r>
    <n v="4046"/>
    <s v="Glenn Herman's EXPRESSIONS: The UnKnown"/>
    <s v="An eclectic One Man stage show, that takes the audience on a journey through vast personalities, as he discovers his true self...#Drama"/>
    <n v="5600"/>
    <n v="460"/>
    <x v="1"/>
    <s v="US"/>
    <s v="USD"/>
    <n v="1413992210"/>
    <n v="1411400210"/>
    <b v="0"/>
    <n v="12"/>
    <b v="0"/>
    <s v="theater/plays"/>
    <n v="8.2142857142857142E-2"/>
    <n v="38.333333333333336"/>
    <x v="1"/>
    <s v="plays"/>
    <x v="4046"/>
    <d v="2014-10-22T10:36:50"/>
  </r>
  <r>
    <n v="4047"/>
    <s v="The Bridge That Brought Us Over: The History of Gospel Music"/>
    <s v="A conservative grandmother takes her hip-hop generation grandchildren through the history of Gospel music in one night..."/>
    <n v="5000"/>
    <n v="110"/>
    <x v="1"/>
    <s v="US"/>
    <s v="USD"/>
    <n v="1420938000"/>
    <n v="1418862743"/>
    <b v="0"/>
    <n v="4"/>
    <b v="0"/>
    <s v="theater/plays"/>
    <n v="2.1999999999999999E-2"/>
    <n v="27.5"/>
    <x v="1"/>
    <s v="plays"/>
    <x v="4047"/>
    <d v="2015-01-10T20:00:00"/>
  </r>
  <r>
    <n v="4048"/>
    <s v="Speechless"/>
    <s v="The unspoken story of growing up disabled with cerebral palsy and no speech. This inclusive company fights ignorance using dark humour."/>
    <n v="17000"/>
    <n v="3001"/>
    <x v="1"/>
    <s v="GB"/>
    <s v="GBP"/>
    <n v="1460373187"/>
    <n v="1457352787"/>
    <b v="0"/>
    <n v="91"/>
    <b v="0"/>
    <s v="theater/plays"/>
    <n v="0.17652941176470588"/>
    <n v="32.978021978021978"/>
    <x v="1"/>
    <s v="plays"/>
    <x v="4048"/>
    <d v="2016-04-11T06:13:07"/>
  </r>
  <r>
    <n v="4049"/>
    <s v="The Hounds of Reservoir - A Shakesperian Heist film"/>
    <s v="A caravan heist goes horribly wrong. When the rogues meet up to discuss the matter, they suspect one of them is the King's guard."/>
    <n v="20000"/>
    <n v="16"/>
    <x v="1"/>
    <s v="US"/>
    <s v="USD"/>
    <n v="1436914815"/>
    <n v="1434322815"/>
    <b v="0"/>
    <n v="1"/>
    <b v="0"/>
    <s v="theater/plays"/>
    <n v="8.0000000000000004E-4"/>
    <n v="16"/>
    <x v="1"/>
    <s v="plays"/>
    <x v="4049"/>
    <d v="2015-07-14T18:00:15"/>
  </r>
  <r>
    <n v="4050"/>
    <s v="Ø¢Ù…ÙŠÙ† (Amen)"/>
    <s v="Amen is an important jarring story about the repercussions of reporting the war from the front lines and the war that follows them home"/>
    <n v="1500"/>
    <n v="1"/>
    <x v="1"/>
    <s v="US"/>
    <s v="USD"/>
    <n v="1414077391"/>
    <n v="1411485391"/>
    <b v="0"/>
    <n v="1"/>
    <b v="0"/>
    <s v="theater/plays"/>
    <n v="6.6666666666666664E-4"/>
    <n v="1"/>
    <x v="1"/>
    <s v="plays"/>
    <x v="4050"/>
    <d v="2014-10-23T10:16:31"/>
  </r>
  <r>
    <n v="4051"/>
    <s v="Phantom of the Kun Opera"/>
    <s v="It is a heart-breaking life story of Wu family who tries to preserve the gem of Chinese Kun Opera through generations."/>
    <n v="500"/>
    <n v="0"/>
    <x v="1"/>
    <s v="US"/>
    <s v="USD"/>
    <n v="1399618380"/>
    <n v="1399058797"/>
    <b v="0"/>
    <n v="0"/>
    <b v="0"/>
    <s v="theater/plays"/>
    <n v="0"/>
    <s v=""/>
    <x v="1"/>
    <s v="plays"/>
    <x v="4051"/>
    <d v="2014-05-09T01:53:00"/>
  </r>
  <r>
    <n v="4052"/>
    <s v="Throw Like A Girl"/>
    <s v="This empowering piece encourages women to rise up and pursue their dreams, not by behaving like a boy but by,_x000a_â€œThrowing Like A Girl.â€"/>
    <n v="3000"/>
    <n v="1126"/>
    <x v="1"/>
    <s v="US"/>
    <s v="USD"/>
    <n v="1413234316"/>
    <n v="1408050316"/>
    <b v="0"/>
    <n v="13"/>
    <b v="0"/>
    <s v="theater/plays"/>
    <n v="0.37533333333333335"/>
    <n v="86.615384615384613"/>
    <x v="1"/>
    <s v="plays"/>
    <x v="4052"/>
    <d v="2014-10-13T16:05:16"/>
  </r>
  <r>
    <n v="4053"/>
    <s v="'Time at the Bar!' - Written and directed by Kieran Mellish"/>
    <s v="'Time at the Bar!' is a play written by Kieran Mellish, a student at Loughborough University and member of LSU Stage Society."/>
    <n v="500"/>
    <n v="110"/>
    <x v="1"/>
    <s v="GB"/>
    <s v="GBP"/>
    <n v="1416081600"/>
    <n v="1413477228"/>
    <b v="0"/>
    <n v="2"/>
    <b v="0"/>
    <s v="theater/plays"/>
    <n v="0.22"/>
    <n v="55"/>
    <x v="1"/>
    <s v="plays"/>
    <x v="4053"/>
    <d v="2014-11-15T15:00:00"/>
  </r>
  <r>
    <n v="4054"/>
    <s v="Truth is..&quot;Real Love Ain't Suppose to Hurt&quot;"/>
    <s v="I love you,he said,then he kissed her as her tears fell down.It was my fault but make up will fix it&quot;she replied,then he hit her again!"/>
    <n v="8880"/>
    <n v="0"/>
    <x v="1"/>
    <s v="US"/>
    <s v="USD"/>
    <n v="1475294400"/>
    <n v="1472674285"/>
    <b v="0"/>
    <n v="0"/>
    <b v="0"/>
    <s v="theater/plays"/>
    <n v="0"/>
    <s v=""/>
    <x v="1"/>
    <s v="plays"/>
    <x v="4054"/>
    <d v="2016-09-30T23:00:00"/>
  </r>
  <r>
    <n v="4055"/>
    <s v="'The Tempest' at the Minack Theatre Cornwall, July 2014"/>
    <s v="Moving Stories' 'The Tempest' promises to be vibrant &amp; enchanting, with original music, vivid design &amp; unforgettable performances."/>
    <n v="5000"/>
    <n v="881"/>
    <x v="1"/>
    <s v="GB"/>
    <s v="GBP"/>
    <n v="1403192031"/>
    <n v="1400600031"/>
    <b v="0"/>
    <n v="21"/>
    <b v="0"/>
    <s v="theater/plays"/>
    <n v="0.1762"/>
    <n v="41.952380952380949"/>
    <x v="1"/>
    <s v="plays"/>
    <x v="4055"/>
    <d v="2014-06-19T10:33:51"/>
  </r>
  <r>
    <n v="4056"/>
    <s v="American Pride"/>
    <s v="American Pride is a play centered on the Poetry of one Iraq War veteran, and follows her journey through war and back home."/>
    <n v="1500"/>
    <n v="795"/>
    <x v="1"/>
    <s v="US"/>
    <s v="USD"/>
    <n v="1467575940"/>
    <n v="1465856639"/>
    <b v="0"/>
    <n v="9"/>
    <b v="0"/>
    <s v="theater/plays"/>
    <n v="0.53"/>
    <n v="88.333333333333329"/>
    <x v="1"/>
    <s v="plays"/>
    <x v="4056"/>
    <d v="2016-07-03T14:59:00"/>
  </r>
  <r>
    <n v="4057"/>
    <s v="HOWARD BARKER DOUBLE BILL - Arcola Theatre 2015"/>
    <s v="Exhilarating Double Bill uniting London premiere of THE TWELFTH BATTLE OF ISONZO &amp; thrilling revival of JUDITH: A PARTING FROM THE BODY"/>
    <n v="3500"/>
    <n v="775"/>
    <x v="1"/>
    <s v="GB"/>
    <s v="GBP"/>
    <n v="1448492400"/>
    <n v="1446506080"/>
    <b v="0"/>
    <n v="6"/>
    <b v="0"/>
    <s v="theater/plays"/>
    <n v="0.22142857142857142"/>
    <n v="129.16666666666666"/>
    <x v="1"/>
    <s v="plays"/>
    <x v="4057"/>
    <d v="2015-11-25T18:00:00"/>
  </r>
  <r>
    <n v="4058"/>
    <s v="Secret of Shahrazad (World Premier)"/>
    <s v="Help reveal the beauty of Islamic culture by launching this new adventure play celebrating Persian music, dance, and lore."/>
    <n v="3750"/>
    <n v="95"/>
    <x v="1"/>
    <s v="US"/>
    <s v="USD"/>
    <n v="1459483140"/>
    <n v="1458178044"/>
    <b v="0"/>
    <n v="4"/>
    <b v="0"/>
    <s v="theater/plays"/>
    <n v="2.5333333333333333E-2"/>
    <n v="23.75"/>
    <x v="1"/>
    <s v="plays"/>
    <x v="4058"/>
    <d v="2016-03-31T22:59:00"/>
  </r>
  <r>
    <n v="4059"/>
    <s v="The Million Dollar Shot"/>
    <s v="A very Canadian children's play inspired by the tradition of British pantomimes like Aladdin, and the Nutcracker."/>
    <n v="10000"/>
    <n v="250"/>
    <x v="1"/>
    <s v="CA"/>
    <s v="CAD"/>
    <n v="1410836400"/>
    <n v="1408116152"/>
    <b v="0"/>
    <n v="7"/>
    <b v="0"/>
    <s v="theater/plays"/>
    <n v="2.5000000000000001E-2"/>
    <n v="35.714285714285715"/>
    <x v="1"/>
    <s v="plays"/>
    <x v="4059"/>
    <d v="2014-09-15T22:00:00"/>
  </r>
  <r>
    <n v="4060"/>
    <s v="Good Evening, I'm Robert Service"/>
    <s v="A funny, poignant play that revives the forgotten life and adventures of great Scottish Canadian, world renowned poet, Robert Service."/>
    <n v="10000"/>
    <n v="285"/>
    <x v="1"/>
    <s v="CA"/>
    <s v="CAD"/>
    <n v="1403539200"/>
    <n v="1400604056"/>
    <b v="0"/>
    <n v="5"/>
    <b v="0"/>
    <s v="theater/plays"/>
    <n v="2.8500000000000001E-2"/>
    <n v="57"/>
    <x v="1"/>
    <s v="plays"/>
    <x v="4060"/>
    <d v="2014-06-23T11:00:00"/>
  </r>
  <r>
    <n v="4061"/>
    <s v="PRODUCE the Stage Play SKYLAR'S SYNDROME by Gavin Kayner"/>
    <s v="SKYLAR'S SYNDROME is a tremendous psychodrama by master playwright Gavin Kayner!"/>
    <n v="525"/>
    <n v="0"/>
    <x v="1"/>
    <s v="US"/>
    <s v="USD"/>
    <n v="1461205423"/>
    <n v="1456025023"/>
    <b v="0"/>
    <n v="0"/>
    <b v="0"/>
    <s v="theater/plays"/>
    <n v="0"/>
    <s v=""/>
    <x v="1"/>
    <s v="plays"/>
    <x v="4061"/>
    <d v="2016-04-20T21:23:43"/>
  </r>
  <r>
    <n v="4062"/>
    <s v="Motorcycle MacBeth...NOT your grandmother's Shakespeare!"/>
    <s v="Shakespeare's beloved tragedy, MacBeth, staged in the Black Hills of Wyoming during Sturgis '76. Warning! This is no church picnic!"/>
    <n v="20000"/>
    <n v="490"/>
    <x v="1"/>
    <s v="US"/>
    <s v="USD"/>
    <n v="1467481468"/>
    <n v="1464889468"/>
    <b v="0"/>
    <n v="3"/>
    <b v="0"/>
    <s v="theater/plays"/>
    <n v="2.4500000000000001E-2"/>
    <n v="163.33333333333334"/>
    <x v="1"/>
    <s v="plays"/>
    <x v="4062"/>
    <d v="2016-07-02T12:44:28"/>
  </r>
  <r>
    <n v="4063"/>
    <s v="Whisper Me Happy Ever After (WMHEA)"/>
    <s v="WMHAE by Julie McNamara, raises awareness of the effects domestic violence has on the mental health of young people who witness it."/>
    <n v="9500"/>
    <n v="135"/>
    <x v="1"/>
    <s v="GB"/>
    <s v="GBP"/>
    <n v="1403886084"/>
    <n v="1401294084"/>
    <b v="0"/>
    <n v="9"/>
    <b v="0"/>
    <s v="theater/plays"/>
    <n v="1.4210526315789474E-2"/>
    <n v="15"/>
    <x v="1"/>
    <s v="plays"/>
    <x v="4063"/>
    <d v="2014-06-27T11:21:24"/>
  </r>
  <r>
    <n v="4064"/>
    <s v="Help us make &quot;The Odd Couple&quot; a show to remember."/>
    <s v="We are mounting a production of Neil Simon's brilliant comedy, The Odd Couple, and need your help to make it as wonderful as we can."/>
    <n v="2000"/>
    <n v="385"/>
    <x v="1"/>
    <s v="AU"/>
    <s v="AUD"/>
    <n v="1430316426"/>
    <n v="1427724426"/>
    <b v="0"/>
    <n v="6"/>
    <b v="0"/>
    <s v="theater/plays"/>
    <n v="0.1925"/>
    <n v="64.166666666666671"/>
    <x v="1"/>
    <s v="plays"/>
    <x v="4064"/>
    <d v="2015-04-29T09:07:06"/>
  </r>
  <r>
    <n v="4065"/>
    <s v="A Midsummer's Night's Dream"/>
    <s v="A classical/ fantasy version of midsummers done by professionally trained actors in Tulsa!"/>
    <n v="4000"/>
    <n v="27"/>
    <x v="1"/>
    <s v="US"/>
    <s v="USD"/>
    <n v="1407883811"/>
    <n v="1405291811"/>
    <b v="0"/>
    <n v="4"/>
    <b v="0"/>
    <s v="theater/plays"/>
    <n v="6.7499999999999999E-3"/>
    <n v="6.75"/>
    <x v="1"/>
    <s v="plays"/>
    <x v="4065"/>
    <d v="2014-08-12T17:50:11"/>
  </r>
  <r>
    <n v="4066"/>
    <s v="Divine Connection Performing Arts Leadership Program"/>
    <s v="We have created an outstanding mobile Performing Arts Program that has great impact on the social development in multiple communities."/>
    <n v="15000"/>
    <n v="25"/>
    <x v="1"/>
    <s v="US"/>
    <s v="USD"/>
    <n v="1463619388"/>
    <n v="1461027388"/>
    <b v="0"/>
    <n v="1"/>
    <b v="0"/>
    <s v="theater/plays"/>
    <n v="1.6666666666666668E-3"/>
    <n v="25"/>
    <x v="1"/>
    <s v="plays"/>
    <x v="4066"/>
    <d v="2016-05-18T19:56:28"/>
  </r>
  <r>
    <n v="4067"/>
    <s v="Help Shakespeare Troupe accept invite to perform in UK!"/>
    <s v="Will Power Troupe is the only US group invited to perform in London's Shakespeare Festival. We need your help to bring the USA to UK!"/>
    <n v="5000"/>
    <n v="3045"/>
    <x v="1"/>
    <s v="US"/>
    <s v="USD"/>
    <n v="1443408550"/>
    <n v="1439952550"/>
    <b v="0"/>
    <n v="17"/>
    <b v="0"/>
    <s v="theater/plays"/>
    <n v="0.60899999999999999"/>
    <n v="179.11764705882354"/>
    <x v="1"/>
    <s v="plays"/>
    <x v="4067"/>
    <d v="2015-09-27T21:49:10"/>
  </r>
  <r>
    <n v="4068"/>
    <s v="Produce BELLE DAME SANS MERCI a stage play"/>
    <s v="Be a PRODUCER of the Original stage play BELLE DAME SANS MERCI by Michael Fenlason! :-) :-( !"/>
    <n v="3495"/>
    <n v="34.950000000000003"/>
    <x v="1"/>
    <s v="US"/>
    <s v="USD"/>
    <n v="1484348700"/>
    <n v="1481756855"/>
    <b v="0"/>
    <n v="1"/>
    <b v="0"/>
    <s v="theater/plays"/>
    <n v="0.01"/>
    <n v="34.950000000000003"/>
    <x v="1"/>
    <s v="plays"/>
    <x v="4068"/>
    <d v="2017-01-13T18:05:00"/>
  </r>
  <r>
    <n v="4069"/>
    <s v="The Pendulum Swings"/>
    <s v="'The Pendulum Swings' is a three-act dark comedy that sees Frank and Michael await their execution on Death Row."/>
    <n v="1250"/>
    <n v="430"/>
    <x v="1"/>
    <s v="GB"/>
    <s v="GBP"/>
    <n v="1425124800"/>
    <n v="1421596356"/>
    <b v="0"/>
    <n v="13"/>
    <b v="0"/>
    <s v="theater/plays"/>
    <n v="0.34399999999999997"/>
    <n v="33.07692307692308"/>
    <x v="1"/>
    <s v="plays"/>
    <x v="4069"/>
    <d v="2015-02-28T07:00:00"/>
  </r>
  <r>
    <n v="4070"/>
    <s v="Southern Utah University: V-Day 2015"/>
    <s v="V-Day Southern Utah University 2015 and Second Studio Players presents: The Vagina Monologues"/>
    <n v="1000"/>
    <n v="165"/>
    <x v="1"/>
    <s v="US"/>
    <s v="USD"/>
    <n v="1425178800"/>
    <n v="1422374420"/>
    <b v="0"/>
    <n v="6"/>
    <b v="0"/>
    <s v="theater/plays"/>
    <n v="0.16500000000000001"/>
    <n v="27.5"/>
    <x v="1"/>
    <s v="plays"/>
    <x v="4070"/>
    <d v="2015-02-28T22:00:00"/>
  </r>
  <r>
    <n v="4071"/>
    <s v="ATEMPORAL"/>
    <s v="ExÃ¡men final de alumnos del Centro de CapacitaciÃ³n de la ANDA. Son extractos de obras: El JardÃ­n de los CerezoS, Madre Coraje y Casa"/>
    <n v="20000"/>
    <n v="0"/>
    <x v="1"/>
    <s v="MX"/>
    <s v="MXN"/>
    <n v="1482779931"/>
    <n v="1480187931"/>
    <b v="0"/>
    <n v="0"/>
    <b v="0"/>
    <s v="theater/plays"/>
    <n v="0"/>
    <s v=""/>
    <x v="1"/>
    <s v="plays"/>
    <x v="4071"/>
    <d v="2016-12-26T14:18:51"/>
  </r>
  <r>
    <n v="4072"/>
    <s v="Oh! What a Lovely War - Salute the Centenary"/>
    <s v="Salute the Centenary with this satirical and moving play. The centenary has national relevance, and we want to mark it in our community"/>
    <n v="1000"/>
    <n v="4"/>
    <x v="1"/>
    <s v="GB"/>
    <s v="GBP"/>
    <n v="1408646111"/>
    <n v="1403462111"/>
    <b v="0"/>
    <n v="2"/>
    <b v="0"/>
    <s v="theater/plays"/>
    <n v="4.0000000000000001E-3"/>
    <n v="2"/>
    <x v="1"/>
    <s v="plays"/>
    <x v="4072"/>
    <d v="2014-08-21T13:35:11"/>
  </r>
  <r>
    <n v="4073"/>
    <s v="OTHELLO, by William Shakespeare ( FUNDRAISER)"/>
    <s v="OTHELLO, directed by Daniel Echevarria. A tragedy that highlights political corruption and the madness that can come out of love."/>
    <n v="3500"/>
    <n v="37"/>
    <x v="1"/>
    <s v="US"/>
    <s v="USD"/>
    <n v="1431144000"/>
    <n v="1426407426"/>
    <b v="0"/>
    <n v="2"/>
    <b v="0"/>
    <s v="theater/plays"/>
    <n v="1.0571428571428572E-2"/>
    <n v="18.5"/>
    <x v="1"/>
    <s v="plays"/>
    <x v="4073"/>
    <d v="2015-05-08T23:00:00"/>
  </r>
  <r>
    <n v="4074"/>
    <s v="The Free Man - the story of Hurr"/>
    <s v="A performance to inspire people, regardless of their faith, to visualise the repentance of Hurr and the forgiveness of Imam Hussain"/>
    <n v="2750"/>
    <n v="735"/>
    <x v="1"/>
    <s v="GB"/>
    <s v="GBP"/>
    <n v="1446732975"/>
    <n v="1444137375"/>
    <b v="0"/>
    <n v="21"/>
    <b v="0"/>
    <s v="theater/plays"/>
    <n v="0.26727272727272727"/>
    <n v="35"/>
    <x v="1"/>
    <s v="plays"/>
    <x v="4074"/>
    <d v="2015-11-05T09:16:15"/>
  </r>
  <r>
    <n v="4075"/>
    <s v="Julius Caesar - Which side will you choose?"/>
    <s v="Set in the near future, this version of Shakespeare's classic play looks at how events that shook an empire could still happen today."/>
    <n v="2000"/>
    <n v="576"/>
    <x v="1"/>
    <s v="GB"/>
    <s v="GBP"/>
    <n v="1404149280"/>
    <n v="1400547969"/>
    <b v="0"/>
    <n v="13"/>
    <b v="0"/>
    <s v="theater/plays"/>
    <n v="0.28799999999999998"/>
    <n v="44.307692307692307"/>
    <x v="1"/>
    <s v="plays"/>
    <x v="4075"/>
    <d v="2014-06-30T12:28:00"/>
  </r>
  <r>
    <n v="4076"/>
    <s v="The Walls of Jericho ( A Voice for Warrior Families)"/>
    <s v="A play to raise awareness about the effects of mental illness on a military family in the Cold War area."/>
    <n v="700"/>
    <n v="0"/>
    <x v="1"/>
    <s v="US"/>
    <s v="USD"/>
    <n v="1413921060"/>
    <n v="1411499149"/>
    <b v="0"/>
    <n v="0"/>
    <b v="0"/>
    <s v="theater/plays"/>
    <n v="0"/>
    <s v=""/>
    <x v="1"/>
    <s v="plays"/>
    <x v="4076"/>
    <d v="2014-10-21T14:51:00"/>
  </r>
  <r>
    <n v="4077"/>
    <s v="Citrus Heights Theatre In The Heights"/>
    <s v="We aim to bring creative, innovative, exciting, educational and fun community theater (with a professional attitude) to a new location."/>
    <n v="15000"/>
    <n v="1335"/>
    <x v="1"/>
    <s v="US"/>
    <s v="USD"/>
    <n v="1482339794"/>
    <n v="1479747794"/>
    <b v="0"/>
    <n v="6"/>
    <b v="0"/>
    <s v="theater/plays"/>
    <n v="8.8999999999999996E-2"/>
    <n v="222.5"/>
    <x v="1"/>
    <s v="plays"/>
    <x v="4077"/>
    <d v="2016-12-21T12:03:14"/>
  </r>
  <r>
    <n v="4078"/>
    <s v="Theatre Memoire"/>
    <s v="Theatre Memoire are a High Wycombe based theatre company. Performing plays about multi-culturalism and interconectedness."/>
    <n v="250"/>
    <n v="0"/>
    <x v="1"/>
    <s v="GB"/>
    <s v="GBP"/>
    <n v="1485543242"/>
    <n v="1482951242"/>
    <b v="0"/>
    <n v="0"/>
    <b v="0"/>
    <s v="theater/plays"/>
    <n v="0"/>
    <s v=""/>
    <x v="1"/>
    <s v="plays"/>
    <x v="4078"/>
    <d v="2017-01-27T13:54:02"/>
  </r>
  <r>
    <n v="4079"/>
    <s v="Professor O'Hannigan's Time Machine (Student Directed)"/>
    <s v="A tale of obsession, science, and lost love! Help the Caddo Magnet Players give this student-written play its debut on a real stage!"/>
    <n v="3000"/>
    <n v="5"/>
    <x v="1"/>
    <s v="US"/>
    <s v="USD"/>
    <n v="1466375521"/>
    <n v="1463783521"/>
    <b v="0"/>
    <n v="1"/>
    <b v="0"/>
    <s v="theater/plays"/>
    <n v="1.6666666666666668E-3"/>
    <n v="5"/>
    <x v="1"/>
    <s v="plays"/>
    <x v="4079"/>
    <d v="2016-06-19T17:32:01"/>
  </r>
  <r>
    <n v="4080"/>
    <s v="Uncommonnotions"/>
    <s v="&quot;Uncommonnotion&quot;. is a collections of short humors stories, I want to develop into plays, interest has been shown in this idea."/>
    <n v="3000"/>
    <n v="0"/>
    <x v="1"/>
    <s v="US"/>
    <s v="USD"/>
    <n v="1465930440"/>
    <n v="1463849116"/>
    <b v="0"/>
    <n v="0"/>
    <b v="0"/>
    <s v="theater/plays"/>
    <n v="0"/>
    <s v=""/>
    <x v="1"/>
    <s v="plays"/>
    <x v="4080"/>
    <d v="2016-06-14T13:54:00"/>
  </r>
  <r>
    <n v="4081"/>
    <s v="AU Theatre Wing (Pygmalion Sound and Lighting Fees)"/>
    <s v="AUTheatreWing is a student theatre association fostering the development of the dramatic arts at our university."/>
    <n v="2224"/>
    <n v="350"/>
    <x v="1"/>
    <s v="US"/>
    <s v="USD"/>
    <n v="1425819425"/>
    <n v="1423231025"/>
    <b v="0"/>
    <n v="12"/>
    <b v="0"/>
    <s v="theater/plays"/>
    <n v="0.15737410071942445"/>
    <n v="29.166666666666668"/>
    <x v="1"/>
    <s v="plays"/>
    <x v="4081"/>
    <d v="2015-03-08T07:57:05"/>
  </r>
  <r>
    <n v="4082"/>
    <s v="Blazed Donuts: An Orginial One Act"/>
    <s v="A short one act play about an undercover cop posing as a girl scout trying to stop a doughnut shop from selling drug filled doughnuts."/>
    <n v="150"/>
    <n v="3"/>
    <x v="1"/>
    <s v="US"/>
    <s v="USD"/>
    <n v="1447542000"/>
    <n v="1446179553"/>
    <b v="0"/>
    <n v="2"/>
    <b v="0"/>
    <s v="theater/plays"/>
    <n v="0.02"/>
    <n v="1.5"/>
    <x v="1"/>
    <s v="plays"/>
    <x v="4082"/>
    <d v="2015-11-14T18:00:00"/>
  </r>
  <r>
    <n v="4083"/>
    <s v="Defendant Maurice Chevalier"/>
    <s v="Condemned to death for Collaboration with the Nazis, popular French Singer &amp; Entertainer Maurice Chevalier tells his side of the story"/>
    <n v="3500"/>
    <n v="759"/>
    <x v="1"/>
    <s v="US"/>
    <s v="USD"/>
    <n v="1452795416"/>
    <n v="1450203416"/>
    <b v="0"/>
    <n v="6"/>
    <b v="0"/>
    <s v="theater/plays"/>
    <n v="0.21685714285714286"/>
    <n v="126.5"/>
    <x v="1"/>
    <s v="plays"/>
    <x v="4083"/>
    <d v="2016-01-14T13:16:56"/>
  </r>
  <r>
    <n v="4084"/>
    <s v="WANTS (We Are Not The Same)"/>
    <s v="WANTS deals with diversity in all its various facets._x000a_The drama is set in a futuristic society where no diversity si accepted."/>
    <n v="3000"/>
    <n v="10"/>
    <x v="1"/>
    <s v="IT"/>
    <s v="EUR"/>
    <n v="1476008906"/>
    <n v="1473416906"/>
    <b v="0"/>
    <n v="1"/>
    <b v="0"/>
    <s v="theater/plays"/>
    <n v="3.3333333333333335E-3"/>
    <n v="10"/>
    <x v="1"/>
    <s v="plays"/>
    <x v="4084"/>
    <d v="2016-10-09T05:28:26"/>
  </r>
  <r>
    <n v="4085"/>
    <s v="Age of Valor: Heritage - The Audio Drama"/>
    <s v="Just like the good old fashioned radio dramas, Heritage will be performed and narrated for you by 16 different talented voice actors."/>
    <n v="3500"/>
    <n v="10"/>
    <x v="1"/>
    <s v="US"/>
    <s v="USD"/>
    <n v="1427169540"/>
    <n v="1424701775"/>
    <b v="0"/>
    <n v="1"/>
    <b v="0"/>
    <s v="theater/plays"/>
    <n v="2.8571428571428571E-3"/>
    <n v="10"/>
    <x v="1"/>
    <s v="plays"/>
    <x v="4085"/>
    <d v="2015-03-23T22:59:00"/>
  </r>
  <r>
    <n v="4086"/>
    <s v="Carpe Diem Theater Troupe"/>
    <s v="Our theater troupe needs your help to put on a unique production of Hamlet! Pledge to help young actors learn and refine their skills!"/>
    <n v="1000"/>
    <n v="47"/>
    <x v="1"/>
    <s v="US"/>
    <s v="USD"/>
    <n v="1448078400"/>
    <n v="1445985299"/>
    <b v="0"/>
    <n v="5"/>
    <b v="0"/>
    <s v="theater/plays"/>
    <n v="4.7E-2"/>
    <n v="9.4"/>
    <x v="1"/>
    <s v="plays"/>
    <x v="4086"/>
    <d v="2015-11-20T23:00:00"/>
  </r>
  <r>
    <n v="4087"/>
    <s v="Stage Production &quot;The Nail Shop&quot;"/>
    <s v="Comedy Stage Play"/>
    <n v="9600"/>
    <n v="0"/>
    <x v="1"/>
    <s v="US"/>
    <s v="USD"/>
    <n v="1468777786"/>
    <n v="1466185786"/>
    <b v="0"/>
    <n v="0"/>
    <b v="0"/>
    <s v="theater/plays"/>
    <n v="0"/>
    <s v=""/>
    <x v="1"/>
    <s v="plays"/>
    <x v="4087"/>
    <d v="2016-07-17T12:49:46"/>
  </r>
  <r>
    <n v="4088"/>
    <s v="Community Theatre Project-Children's Show (Arthur)"/>
    <s v="Young persons theatre company working in deprived area seeking funding for children's theatrical production."/>
    <n v="2000"/>
    <n v="216"/>
    <x v="1"/>
    <s v="GB"/>
    <s v="GBP"/>
    <n v="1421403960"/>
    <n v="1418827324"/>
    <b v="0"/>
    <n v="3"/>
    <b v="0"/>
    <s v="theater/plays"/>
    <n v="0.108"/>
    <n v="72"/>
    <x v="1"/>
    <s v="plays"/>
    <x v="4088"/>
    <d v="2015-01-16T05:26:00"/>
  </r>
  <r>
    <n v="4089"/>
    <s v="THE SNAIL: a comedy play at Hollywood Fringe Festival 2015"/>
    <s v="&quot;The Snail&quot; is the story of Andrew, a Transgender, who discovers his identity through the relationship with parents, with peers and sex"/>
    <n v="5000"/>
    <n v="240"/>
    <x v="1"/>
    <s v="US"/>
    <s v="USD"/>
    <n v="1433093700"/>
    <n v="1430242488"/>
    <b v="0"/>
    <n v="8"/>
    <b v="0"/>
    <s v="theater/plays"/>
    <n v="4.8000000000000001E-2"/>
    <n v="30"/>
    <x v="1"/>
    <s v="plays"/>
    <x v="4089"/>
    <d v="2015-05-31T12:35:00"/>
  </r>
  <r>
    <n v="4090"/>
    <s v="&quot; Sweet O'l Mama &quot; Theater Production"/>
    <s v="A gripping re-enactment of a true breast cancer survival story, highlighted with inspiration and laughter!"/>
    <n v="1000"/>
    <n v="32"/>
    <x v="1"/>
    <s v="US"/>
    <s v="USD"/>
    <n v="1438959600"/>
    <n v="1437754137"/>
    <b v="0"/>
    <n v="3"/>
    <b v="0"/>
    <s v="theater/plays"/>
    <n v="3.2000000000000001E-2"/>
    <n v="10.666666666666666"/>
    <x v="1"/>
    <s v="plays"/>
    <x v="4090"/>
    <d v="2015-08-07T10:00:00"/>
  </r>
  <r>
    <n v="4091"/>
    <s v="The 'Theater of Community' Tour"/>
    <s v="Unique  troupe will bring the wonder &amp; joy of Therapeutic Theater to  youth with severe multiple disabilities, &amp; adults with Alzheimers"/>
    <n v="1600"/>
    <n v="204"/>
    <x v="1"/>
    <s v="US"/>
    <s v="USD"/>
    <n v="1421410151"/>
    <n v="1418818151"/>
    <b v="0"/>
    <n v="8"/>
    <b v="0"/>
    <s v="theater/plays"/>
    <n v="0.1275"/>
    <n v="25.5"/>
    <x v="1"/>
    <s v="plays"/>
    <x v="4091"/>
    <d v="2015-01-16T07:09:11"/>
  </r>
  <r>
    <n v="4092"/>
    <s v="A CRY FOR HELP"/>
    <s v="&quot;A Cry for Help is Riveting, Inspiring, and Mesmerizing. You will laugh, cry, and be thinking about your own Cry for Help&quot;"/>
    <n v="110000"/>
    <n v="20"/>
    <x v="1"/>
    <s v="US"/>
    <s v="USD"/>
    <n v="1428205247"/>
    <n v="1423024847"/>
    <b v="0"/>
    <n v="1"/>
    <b v="0"/>
    <s v="theater/plays"/>
    <n v="1.8181818181818181E-4"/>
    <n v="20"/>
    <x v="1"/>
    <s v="plays"/>
    <x v="4092"/>
    <d v="2015-04-04T22:40:47"/>
  </r>
  <r>
    <n v="4093"/>
    <s v="The Grouch Who Couldn't Steal Christmas"/>
    <s v="'The Grouch' is the perfect way to brighten up your Christmas. Full of love, laughs and some sheer calculated silliness, don't miss it!"/>
    <n v="2500"/>
    <n v="60"/>
    <x v="1"/>
    <s v="GB"/>
    <s v="GBP"/>
    <n v="1440272093"/>
    <n v="1435088093"/>
    <b v="0"/>
    <n v="4"/>
    <b v="0"/>
    <s v="theater/plays"/>
    <n v="2.4E-2"/>
    <n v="15"/>
    <x v="1"/>
    <s v="plays"/>
    <x v="4093"/>
    <d v="2015-08-22T14:34:53"/>
  </r>
  <r>
    <n v="4094"/>
    <s v="Live at the Speakeasy with Ryan Anderson"/>
    <s v="Live at the Speakeasy with Ryan Anderson is a local talk show! Showcasing local artist, special guest, and talented bands."/>
    <n v="2000"/>
    <n v="730"/>
    <x v="1"/>
    <s v="US"/>
    <s v="USD"/>
    <n v="1413953940"/>
    <n v="1410141900"/>
    <b v="0"/>
    <n v="8"/>
    <b v="0"/>
    <s v="theater/plays"/>
    <n v="0.36499999999999999"/>
    <n v="91.25"/>
    <x v="1"/>
    <s v="plays"/>
    <x v="4094"/>
    <d v="2014-10-21T23:59:00"/>
  </r>
  <r>
    <n v="4095"/>
    <s v="LOPE ENAMORADO"/>
    <s v="Proyecto teatral dirigido por MartÃ­n Acosta que habla y reflexiona sobre el amor y su naturaleza."/>
    <n v="30000"/>
    <n v="800"/>
    <x v="1"/>
    <s v="MX"/>
    <s v="MXN"/>
    <n v="1482108350"/>
    <n v="1479516350"/>
    <b v="0"/>
    <n v="1"/>
    <b v="0"/>
    <s v="theater/plays"/>
    <n v="2.6666666666666668E-2"/>
    <n v="800"/>
    <x v="1"/>
    <s v="plays"/>
    <x v="4095"/>
    <d v="2016-12-18T19:45:50"/>
  </r>
  <r>
    <n v="4096"/>
    <s v="Theatre for Life, Youth Theatre Company, Southampton UK"/>
    <s v="Theatre for Life believes in unlocking young people's creativity, developing self belief and creating positive opportunities."/>
    <n v="3500"/>
    <n v="400"/>
    <x v="1"/>
    <s v="GB"/>
    <s v="GBP"/>
    <n v="1488271860"/>
    <n v="1484484219"/>
    <b v="0"/>
    <n v="5"/>
    <b v="0"/>
    <s v="theater/plays"/>
    <n v="0.11428571428571428"/>
    <n v="80"/>
    <x v="1"/>
    <s v="plays"/>
    <x v="4096"/>
    <d v="2017-02-28T03:51:00"/>
  </r>
  <r>
    <n v="4097"/>
    <s v="And There Was War! Major Theatre Production"/>
    <s v="And There Was War is a play, a biblical narrative deeply entrenched in the concepts of the great controversy between Good and Evil!"/>
    <n v="10000"/>
    <n v="0"/>
    <x v="1"/>
    <s v="GB"/>
    <s v="GBP"/>
    <n v="1454284500"/>
    <n v="1449431237"/>
    <b v="0"/>
    <n v="0"/>
    <b v="0"/>
    <s v="theater/plays"/>
    <n v="0"/>
    <s v=""/>
    <x v="1"/>
    <s v="plays"/>
    <x v="4097"/>
    <d v="2016-01-31T18:55:00"/>
  </r>
  <r>
    <n v="4098"/>
    <s v="Life is simple"/>
    <s v="Community Youth play, written by and performed by the youth about finding joy in the simple things in life"/>
    <n v="75000"/>
    <n v="0"/>
    <x v="1"/>
    <s v="US"/>
    <s v="USD"/>
    <n v="1465060797"/>
    <n v="1462468797"/>
    <b v="0"/>
    <n v="0"/>
    <b v="0"/>
    <s v="theater/plays"/>
    <n v="0"/>
    <s v=""/>
    <x v="1"/>
    <s v="plays"/>
    <x v="4098"/>
    <d v="2016-06-04T12:19:57"/>
  </r>
  <r>
    <n v="4099"/>
    <s v="L.U.N.A. Theatre Company produces &quot;Steel Magnolias&quot;"/>
    <s v="L.U.N.A. (Love, Understanding, Nurturing, and Awareness) is a non-profit organization dedicated to helping raise awareness for causes."/>
    <n v="4500"/>
    <n v="50"/>
    <x v="1"/>
    <s v="US"/>
    <s v="USD"/>
    <n v="1472847873"/>
    <n v="1468959873"/>
    <b v="0"/>
    <n v="1"/>
    <b v="0"/>
    <s v="theater/plays"/>
    <n v="1.1111111111111112E-2"/>
    <n v="50"/>
    <x v="1"/>
    <s v="plays"/>
    <x v="4099"/>
    <d v="2016-09-02T15:24:33"/>
  </r>
  <r>
    <n v="4100"/>
    <s v="America is at the Mall: A Play in Three Acts"/>
    <s v="How does war change a family?  A peek into one family's kitchen as their soldier fights in Iraq."/>
    <n v="270"/>
    <n v="0"/>
    <x v="1"/>
    <s v="US"/>
    <s v="USD"/>
    <n v="1414205990"/>
    <n v="1413341990"/>
    <b v="0"/>
    <n v="0"/>
    <b v="0"/>
    <s v="theater/plays"/>
    <n v="0"/>
    <s v=""/>
    <x v="1"/>
    <s v="plays"/>
    <x v="4100"/>
    <d v="2014-10-24T21:59:50"/>
  </r>
  <r>
    <n v="4101"/>
    <s v="Meet The Claires - Valentine's Day Weekend Comedy Stage Play"/>
    <s v="This is a Comedic Story about a young boy who saw the image of the perfect woman and from that point searched for someone similar"/>
    <n v="600"/>
    <n v="0"/>
    <x v="1"/>
    <s v="US"/>
    <s v="USD"/>
    <n v="1485380482"/>
    <n v="1482788482"/>
    <b v="0"/>
    <n v="0"/>
    <b v="0"/>
    <s v="theater/plays"/>
    <n v="0"/>
    <s v=""/>
    <x v="1"/>
    <s v="plays"/>
    <x v="4101"/>
    <d v="2017-01-25T16:41:22"/>
  </r>
  <r>
    <n v="4102"/>
    <s v="4th Wall Theatre Project"/>
    <s v="Local Community theater to get up and running in the Idaho Falls area. Something new, something different!"/>
    <n v="500"/>
    <n v="137"/>
    <x v="1"/>
    <s v="US"/>
    <s v="USD"/>
    <n v="1463343673"/>
    <n v="1460751673"/>
    <b v="0"/>
    <n v="6"/>
    <b v="0"/>
    <s v="theater/plays"/>
    <n v="0.27400000000000002"/>
    <n v="22.833333333333332"/>
    <x v="1"/>
    <s v="plays"/>
    <x v="4102"/>
    <d v="2016-05-15T15:21:13"/>
  </r>
  <r>
    <n v="4103"/>
    <s v="Weather Men"/>
    <s v="Weather Men is a play, written by Nathan Black.  A comedy/drama that explores the question of 'why people stay together?'"/>
    <n v="1000"/>
    <n v="100"/>
    <x v="1"/>
    <s v="US"/>
    <s v="USD"/>
    <n v="1440613920"/>
    <n v="1435953566"/>
    <b v="0"/>
    <n v="6"/>
    <b v="0"/>
    <s v="theater/plays"/>
    <n v="0.1"/>
    <n v="16.666666666666668"/>
    <x v="1"/>
    <s v="plays"/>
    <x v="4103"/>
    <d v="2015-08-26T13:32:00"/>
  </r>
  <r>
    <n v="4104"/>
    <s v="PETER PAN - a new play by Ebony Rattle"/>
    <s v="PETER PAN, written by Ebony Rattle, is a new retelling of the classic play by J.M. Barrie about a boy who refused to grow up."/>
    <n v="3000"/>
    <n v="641"/>
    <x v="1"/>
    <s v="AU"/>
    <s v="AUD"/>
    <n v="1477550434"/>
    <n v="1474958434"/>
    <b v="0"/>
    <n v="14"/>
    <b v="0"/>
    <s v="theater/plays"/>
    <n v="0.21366666666666667"/>
    <n v="45.785714285714285"/>
    <x v="1"/>
    <s v="plays"/>
    <x v="4104"/>
    <d v="2016-10-27T01:40:34"/>
  </r>
  <r>
    <n v="4105"/>
    <s v="Â¡LlÃ©vame!"/>
    <s v="Buscamos finalizar el proceso de producciÃ³n de un espectÃ¡culo de payaso y con Ã©l, activar espacios pÃºblicos para la escena clown."/>
    <n v="33000"/>
    <n v="2300"/>
    <x v="1"/>
    <s v="MX"/>
    <s v="MXN"/>
    <n v="1482711309"/>
    <n v="1479860109"/>
    <b v="0"/>
    <n v="6"/>
    <b v="0"/>
    <s v="theater/plays"/>
    <n v="6.9696969696969702E-2"/>
    <n v="383.33333333333331"/>
    <x v="1"/>
    <s v="plays"/>
    <x v="4105"/>
    <d v="2016-12-25T19:15:09"/>
  </r>
  <r>
    <n v="4106"/>
    <s v="David Facer, Paradox Magic"/>
    <s v="No magic show has ever integrated theatre arts like this.  World of Paradox is designed for all audiences and is interactive in nature."/>
    <n v="5000"/>
    <n v="3530"/>
    <x v="1"/>
    <s v="US"/>
    <s v="USD"/>
    <n v="1427936400"/>
    <n v="1424221866"/>
    <b v="0"/>
    <n v="33"/>
    <b v="0"/>
    <s v="theater/plays"/>
    <n v="0.70599999999999996"/>
    <n v="106.96969696969697"/>
    <x v="1"/>
    <s v="plays"/>
    <x v="4106"/>
    <d v="2015-04-01T20:00:00"/>
  </r>
  <r>
    <n v="4107"/>
    <s v="Sacrifice"/>
    <s v="A new dramatic comedy dealing with a father's unwillingness to let go of his past causes major problems for the future of his daughter."/>
    <n v="2000"/>
    <n v="41"/>
    <x v="1"/>
    <s v="US"/>
    <s v="USD"/>
    <n v="1411596001"/>
    <n v="1409608801"/>
    <b v="0"/>
    <n v="4"/>
    <b v="0"/>
    <s v="theater/plays"/>
    <n v="2.0500000000000001E-2"/>
    <n v="10.25"/>
    <x v="1"/>
    <s v="plays"/>
    <x v="4107"/>
    <d v="2014-09-24T17:00:01"/>
  </r>
  <r>
    <n v="4108"/>
    <s v="The Black Woman's Attitude Stage Play"/>
    <s v="We are producing and directing a stage play that will focus on relationships and the stereotypes/truths that prohibit growth."/>
    <n v="3000"/>
    <n v="59"/>
    <x v="1"/>
    <s v="US"/>
    <s v="USD"/>
    <n v="1488517200"/>
    <n v="1485909937"/>
    <b v="0"/>
    <n v="1"/>
    <b v="0"/>
    <s v="theater/plays"/>
    <n v="1.9666666666666666E-2"/>
    <n v="59"/>
    <x v="1"/>
    <s v="plays"/>
    <x v="4108"/>
    <d v="2017-03-03T00:00:00"/>
  </r>
  <r>
    <n v="4109"/>
    <s v="Jack the Lad"/>
    <s v="Jack the Lad - a new play that explores how far the boundaries of friendship will stretch when morality and loyalties clash."/>
    <n v="500"/>
    <n v="0"/>
    <x v="1"/>
    <s v="GB"/>
    <s v="GBP"/>
    <n v="1448805404"/>
    <n v="1446209804"/>
    <b v="0"/>
    <n v="0"/>
    <b v="0"/>
    <s v="theater/plays"/>
    <n v="0"/>
    <s v=""/>
    <x v="1"/>
    <s v="plays"/>
    <x v="4109"/>
    <d v="2015-11-29T08:56:44"/>
  </r>
  <r>
    <n v="4110"/>
    <s v="Take Tartuffe to Edinburgh Fringe Festival!"/>
    <s v="Set in the height of sex, drugs and rock 'n' roll this production is an exciting new take on Moliere's classic! Performing with SpaceUK"/>
    <n v="300"/>
    <n v="86"/>
    <x v="1"/>
    <s v="GB"/>
    <s v="GBP"/>
    <n v="1469113351"/>
    <n v="1463929351"/>
    <b v="0"/>
    <n v="6"/>
    <b v="0"/>
    <s v="theater/plays"/>
    <n v="0.28666666666666668"/>
    <n v="14.333333333333334"/>
    <x v="1"/>
    <s v="plays"/>
    <x v="4110"/>
    <d v="2016-07-21T10:02:31"/>
  </r>
  <r>
    <n v="4111"/>
    <s v="REBORN IN LOVE"/>
    <s v="REBORN IN LOVE is the sequel to REBORN FROM ABOVE: A Tale of Eternal Love.  This is part two, of a One-Act play series."/>
    <n v="3000"/>
    <n v="94"/>
    <x v="1"/>
    <s v="US"/>
    <s v="USD"/>
    <n v="1424747740"/>
    <n v="1422155740"/>
    <b v="0"/>
    <n v="6"/>
    <b v="0"/>
    <s v="theater/plays"/>
    <n v="3.1333333333333331E-2"/>
    <n v="15.666666666666666"/>
    <x v="1"/>
    <s v="plays"/>
    <x v="4111"/>
    <d v="2015-02-23T22:15:40"/>
  </r>
  <r>
    <n v="4112"/>
    <s v="A Great New Controversial Play - &quot;The Divide&quot;."/>
    <s v="Set in Southern America â€œThe Divideâ€ is a stage play that touches on the issues that are forefront in America and the world."/>
    <n v="2500"/>
    <n v="1"/>
    <x v="1"/>
    <s v="IE"/>
    <s v="EUR"/>
    <n v="1456617600"/>
    <n v="1454280186"/>
    <b v="0"/>
    <n v="1"/>
    <b v="0"/>
    <s v="theater/plays"/>
    <n v="4.0000000000000002E-4"/>
    <n v="1"/>
    <x v="1"/>
    <s v="plays"/>
    <x v="4112"/>
    <d v="2016-02-27T19:00:00"/>
  </r>
  <r>
    <n v="4113"/>
    <s v="The Toy Box by Anthony H. Wallace"/>
    <s v="A family oriented play about Christians &amp; the sins they live with, portrayed by &quot;puppets and toys&quot; at Queensbury Theater in Houston."/>
    <n v="1500"/>
    <n v="3"/>
    <x v="1"/>
    <s v="US"/>
    <s v="USD"/>
    <n v="1452234840"/>
    <n v="1450619123"/>
    <b v="0"/>
    <n v="3"/>
    <b v="0"/>
    <s v="theater/plays"/>
    <n v="2E-3"/>
    <n v="1"/>
    <x v="1"/>
    <s v="plays"/>
    <x v="4113"/>
    <d v="2016-01-08T01: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3A7177B-8396-46B5-B229-6D649092420A}"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AQ10" firstHeaderRow="1" firstDataRow="2" firstDataCol="1" rowPageCount="2" colPageCount="1"/>
  <pivotFields count="18">
    <pivotField showAll="0"/>
    <pivotField showAll="0"/>
    <pivotField showAll="0"/>
    <pivotField showAll="0"/>
    <pivotField showAll="0"/>
    <pivotField axis="axisRow" dataField="1" showAll="0">
      <items count="5">
        <item x="2"/>
        <item x="1"/>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multipleItemSelectionAllowed="1" showAll="0">
      <items count="10">
        <item x="0"/>
        <item x="7"/>
        <item x="6"/>
        <item x="5"/>
        <item x="4"/>
        <item x="8"/>
        <item x="3"/>
        <item x="2"/>
        <item x="1"/>
        <item t="default"/>
      </items>
    </pivotField>
    <pivotField axis="axisCol"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5"/>
  </rowFields>
  <rowItems count="5">
    <i>
      <x/>
    </i>
    <i>
      <x v="1"/>
    </i>
    <i>
      <x v="2"/>
    </i>
    <i>
      <x v="3"/>
    </i>
    <i t="grand">
      <x/>
    </i>
  </rowItems>
  <colFields count="1">
    <field x="17"/>
  </colFields>
  <col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colItems>
  <pageFields count="2">
    <pageField fld="6" hier="-1"/>
    <pageField fld="16" hier="-1"/>
  </pageFields>
  <dataFields count="1">
    <dataField name="Count of state" fld="5"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603F488-ED3E-44AE-B202-A8E7A534B6C7}"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2"/>
        <item x="1"/>
        <item x="3"/>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C15A1B8-6064-4C12-B04B-41829EC91495}"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6" firstHeaderRow="1" firstDataRow="1" firstDataCol="1"/>
  <pivotFields count="18">
    <pivotField showAll="0"/>
    <pivotField showAll="0"/>
    <pivotField showAll="0"/>
    <pivotField showAll="0"/>
    <pivotField showAll="0"/>
    <pivotField axis="axisRow" dataField="1" showAll="0">
      <items count="5">
        <item x="2"/>
        <item x="1"/>
        <item x="3"/>
        <item x="0"/>
        <item t="default"/>
      </items>
    </pivotField>
    <pivotField showAll="0">
      <items count="22">
        <item h="1" x="15"/>
        <item h="1" x="2"/>
        <item h="1" x="18"/>
        <item h="1" x="5"/>
        <item h="1" x="16"/>
        <item h="1" x="12"/>
        <item h="1" x="8"/>
        <item h="1" x="3"/>
        <item h="1" x="6"/>
        <item h="1" x="1"/>
        <item h="1" x="7"/>
        <item h="1" x="17"/>
        <item h="1" x="13"/>
        <item h="1" x="19"/>
        <item h="1" x="14"/>
        <item h="1" x="9"/>
        <item x="10"/>
        <item h="1" x="4"/>
        <item h="1" x="11"/>
        <item h="1" x="20"/>
        <item h="1" x="0"/>
        <item t="default"/>
      </items>
    </pivotField>
    <pivotField showAll="0"/>
    <pivotField showAll="0"/>
    <pivotField showAll="0"/>
    <pivotField showAll="0"/>
    <pivotField showAll="0"/>
    <pivotField showAll="0"/>
    <pivotField showAll="0"/>
    <pivotField numFmtId="9" showAll="0"/>
    <pivotField showAll="0"/>
    <pivotField showAll="0"/>
    <pivotField showAll="0"/>
  </pivotFields>
  <rowFields count="1">
    <field x="5"/>
  </rowFields>
  <rowItems count="3">
    <i>
      <x v="1"/>
    </i>
    <i>
      <x v="3"/>
    </i>
    <i t="grand">
      <x/>
    </i>
  </rowItems>
  <colItems count="1">
    <i/>
  </colItems>
  <dataFields count="1">
    <dataField name="Count of state" fld="5"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985B49E-1532-4B42-88CE-F61E4D8EB559}" sourceName="country">
  <pivotTables>
    <pivotTable tabId="3" name="PivotTable1"/>
  </pivotTables>
  <data>
    <tabular pivotCacheId="508533542">
      <items count="21">
        <i x="15"/>
        <i x="2"/>
        <i x="18"/>
        <i x="5"/>
        <i x="16"/>
        <i x="12"/>
        <i x="8"/>
        <i x="3"/>
        <i x="6"/>
        <i x="1"/>
        <i x="7"/>
        <i x="17"/>
        <i x="13"/>
        <i x="19"/>
        <i x="14"/>
        <i x="9"/>
        <i x="10" s="1"/>
        <i x="4"/>
        <i x="11"/>
        <i x="20"/>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39E1FD0A-51CC-4178-8896-F9CEB39F7129}" cache="Slicer_country" caption="country" startItem="13"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5B6466-2915-45DC-8A5F-C5CFD1C963F9}">
  <dimension ref="A1:AQ10"/>
  <sheetViews>
    <sheetView workbookViewId="0">
      <selection activeCell="W17" sqref="W17"/>
    </sheetView>
  </sheetViews>
  <sheetFormatPr defaultRowHeight="15" x14ac:dyDescent="0.25"/>
  <cols>
    <col min="1" max="1" width="13.5703125" bestFit="1" customWidth="1"/>
    <col min="2" max="2" width="16.28515625" bestFit="1" customWidth="1"/>
    <col min="3" max="3" width="9.140625" bestFit="1" customWidth="1"/>
    <col min="4" max="4" width="6" bestFit="1" customWidth="1"/>
    <col min="5" max="5" width="15.5703125" bestFit="1" customWidth="1"/>
    <col min="6" max="6" width="13.85546875" bestFit="1" customWidth="1"/>
    <col min="7" max="7" width="12.7109375" bestFit="1" customWidth="1"/>
    <col min="8" max="8" width="6.5703125" bestFit="1" customWidth="1"/>
    <col min="9" max="9" width="15.5703125" bestFit="1" customWidth="1"/>
    <col min="10" max="10" width="5.140625" bestFit="1" customWidth="1"/>
    <col min="11" max="11" width="6.7109375" bestFit="1" customWidth="1"/>
    <col min="12" max="12" width="10.85546875" bestFit="1" customWidth="1"/>
    <col min="13" max="13" width="7.85546875" bestFit="1" customWidth="1"/>
    <col min="14" max="14" width="9.42578125" bestFit="1" customWidth="1"/>
    <col min="15" max="15" width="9.7109375" bestFit="1" customWidth="1"/>
    <col min="16" max="16" width="4.28515625" bestFit="1" customWidth="1"/>
    <col min="17" max="17" width="12.42578125" bestFit="1" customWidth="1"/>
    <col min="18" max="18" width="6.140625" bestFit="1" customWidth="1"/>
    <col min="19" max="19" width="13.5703125" bestFit="1" customWidth="1"/>
    <col min="20" max="20" width="7.7109375" bestFit="1" customWidth="1"/>
    <col min="21" max="21" width="6.85546875" bestFit="1" customWidth="1"/>
    <col min="22" max="22" width="10.140625" bestFit="1" customWidth="1"/>
    <col min="23" max="23" width="7.28515625" bestFit="1" customWidth="1"/>
    <col min="24" max="24" width="11.5703125" bestFit="1" customWidth="1"/>
    <col min="25" max="25" width="6.5703125" bestFit="1" customWidth="1"/>
    <col min="26" max="26" width="5.5703125" bestFit="1" customWidth="1"/>
    <col min="27" max="27" width="4.42578125" bestFit="1" customWidth="1"/>
    <col min="28" max="28" width="15.85546875" bestFit="1" customWidth="1"/>
    <col min="29" max="29" width="11" bestFit="1" customWidth="1"/>
    <col min="30" max="30" width="4.7109375" bestFit="1" customWidth="1"/>
    <col min="31" max="31" width="13.85546875" bestFit="1" customWidth="1"/>
    <col min="32" max="32" width="6.42578125" bestFit="1" customWidth="1"/>
    <col min="33" max="33" width="11" bestFit="1" customWidth="1"/>
    <col min="34" max="34" width="16.85546875" bestFit="1" customWidth="1"/>
    <col min="35" max="35" width="6.85546875" bestFit="1" customWidth="1"/>
    <col min="36" max="36" width="14.85546875" bestFit="1" customWidth="1"/>
    <col min="37" max="37" width="9.85546875" bestFit="1" customWidth="1"/>
    <col min="38" max="38" width="11.42578125" bestFit="1" customWidth="1"/>
    <col min="39" max="39" width="12.140625" bestFit="1" customWidth="1"/>
    <col min="40" max="40" width="10.140625" bestFit="1" customWidth="1"/>
    <col min="41" max="41" width="4.85546875" bestFit="1" customWidth="1"/>
    <col min="42" max="42" width="11.7109375" bestFit="1" customWidth="1"/>
    <col min="43" max="43" width="11.28515625" bestFit="1" customWidth="1"/>
  </cols>
  <sheetData>
    <row r="1" spans="1:43" x14ac:dyDescent="0.25">
      <c r="A1" s="7" t="s">
        <v>8223</v>
      </c>
      <c r="B1" t="s">
        <v>8364</v>
      </c>
    </row>
    <row r="2" spans="1:43" x14ac:dyDescent="0.25">
      <c r="A2" s="7" t="s">
        <v>8308</v>
      </c>
      <c r="B2" t="s">
        <v>8364</v>
      </c>
    </row>
    <row r="4" spans="1:43" x14ac:dyDescent="0.25">
      <c r="A4" s="7" t="s">
        <v>8362</v>
      </c>
      <c r="B4" s="7" t="s">
        <v>8363</v>
      </c>
    </row>
    <row r="5" spans="1:43" x14ac:dyDescent="0.25">
      <c r="A5" s="7" t="s">
        <v>8360</v>
      </c>
      <c r="B5" t="s">
        <v>8316</v>
      </c>
      <c r="C5" t="s">
        <v>8344</v>
      </c>
      <c r="D5" t="s">
        <v>8332</v>
      </c>
      <c r="E5" t="s">
        <v>8358</v>
      </c>
      <c r="F5" t="s">
        <v>8354</v>
      </c>
      <c r="G5" t="s">
        <v>8315</v>
      </c>
      <c r="H5" t="s">
        <v>8314</v>
      </c>
      <c r="I5" t="s">
        <v>8330</v>
      </c>
      <c r="J5" t="s">
        <v>8347</v>
      </c>
      <c r="K5" t="s">
        <v>8324</v>
      </c>
      <c r="L5" t="s">
        <v>8337</v>
      </c>
      <c r="M5" t="s">
        <v>8348</v>
      </c>
      <c r="N5" t="s">
        <v>8349</v>
      </c>
      <c r="O5" t="s">
        <v>8329</v>
      </c>
      <c r="P5" t="s">
        <v>8328</v>
      </c>
      <c r="Q5" t="s">
        <v>8356</v>
      </c>
      <c r="R5" t="s">
        <v>8327</v>
      </c>
      <c r="S5" t="s">
        <v>8335</v>
      </c>
      <c r="T5" t="s">
        <v>8359</v>
      </c>
      <c r="U5" t="s">
        <v>8343</v>
      </c>
      <c r="V5" t="s">
        <v>8323</v>
      </c>
      <c r="W5" t="s">
        <v>8350</v>
      </c>
      <c r="X5" t="s">
        <v>8339</v>
      </c>
      <c r="Y5" t="s">
        <v>8345</v>
      </c>
      <c r="Z5" t="s">
        <v>8318</v>
      </c>
      <c r="AA5" t="s">
        <v>8346</v>
      </c>
      <c r="AB5" t="s">
        <v>8342</v>
      </c>
      <c r="AC5" t="s">
        <v>8353</v>
      </c>
      <c r="AD5" t="s">
        <v>8326</v>
      </c>
      <c r="AE5" t="s">
        <v>8313</v>
      </c>
      <c r="AF5" t="s">
        <v>8312</v>
      </c>
      <c r="AG5" t="s">
        <v>8352</v>
      </c>
      <c r="AH5" t="s">
        <v>8355</v>
      </c>
      <c r="AI5" t="s">
        <v>8357</v>
      </c>
      <c r="AJ5" t="s">
        <v>8351</v>
      </c>
      <c r="AK5" t="s">
        <v>8311</v>
      </c>
      <c r="AL5" t="s">
        <v>8341</v>
      </c>
      <c r="AM5" t="s">
        <v>8334</v>
      </c>
      <c r="AN5" t="s">
        <v>8321</v>
      </c>
      <c r="AO5" t="s">
        <v>8320</v>
      </c>
      <c r="AP5" t="s">
        <v>8340</v>
      </c>
      <c r="AQ5" t="s">
        <v>8361</v>
      </c>
    </row>
    <row r="6" spans="1:43" x14ac:dyDescent="0.25">
      <c r="A6" s="8" t="s">
        <v>8220</v>
      </c>
      <c r="B6" s="9"/>
      <c r="C6" s="9">
        <v>20</v>
      </c>
      <c r="D6" s="9"/>
      <c r="E6" s="9"/>
      <c r="F6" s="9"/>
      <c r="G6" s="9"/>
      <c r="H6" s="9"/>
      <c r="I6" s="9"/>
      <c r="J6" s="9"/>
      <c r="K6" s="9"/>
      <c r="L6" s="9">
        <v>20</v>
      </c>
      <c r="M6" s="9"/>
      <c r="N6" s="9"/>
      <c r="O6" s="9"/>
      <c r="P6" s="9"/>
      <c r="Q6" s="9"/>
      <c r="R6" s="9"/>
      <c r="S6" s="9"/>
      <c r="T6" s="9">
        <v>20</v>
      </c>
      <c r="U6" s="9"/>
      <c r="V6" s="9"/>
      <c r="W6" s="9"/>
      <c r="X6" s="9"/>
      <c r="Y6" s="9"/>
      <c r="Z6" s="9"/>
      <c r="AA6" s="9"/>
      <c r="AB6" s="9"/>
      <c r="AC6" s="9"/>
      <c r="AD6" s="9"/>
      <c r="AE6" s="9"/>
      <c r="AF6" s="9"/>
      <c r="AG6" s="9"/>
      <c r="AH6" s="9">
        <v>18</v>
      </c>
      <c r="AI6" s="9">
        <v>17</v>
      </c>
      <c r="AJ6" s="9"/>
      <c r="AK6" s="9"/>
      <c r="AL6" s="9"/>
      <c r="AM6" s="9"/>
      <c r="AN6" s="9"/>
      <c r="AO6" s="9">
        <v>60</v>
      </c>
      <c r="AP6" s="9"/>
      <c r="AQ6" s="9">
        <v>155</v>
      </c>
    </row>
    <row r="7" spans="1:43" x14ac:dyDescent="0.25">
      <c r="A7" s="8" t="s">
        <v>8221</v>
      </c>
      <c r="B7" s="9"/>
      <c r="C7" s="9"/>
      <c r="D7" s="9"/>
      <c r="E7" s="9">
        <v>40</v>
      </c>
      <c r="F7" s="9"/>
      <c r="G7" s="9"/>
      <c r="H7" s="9"/>
      <c r="I7" s="9"/>
      <c r="J7" s="9">
        <v>40</v>
      </c>
      <c r="K7" s="9"/>
      <c r="L7" s="9">
        <v>80</v>
      </c>
      <c r="M7" s="9">
        <v>20</v>
      </c>
      <c r="N7" s="9"/>
      <c r="O7" s="9"/>
      <c r="P7" s="9"/>
      <c r="Q7" s="9">
        <v>11</v>
      </c>
      <c r="R7" s="9"/>
      <c r="S7" s="9">
        <v>20</v>
      </c>
      <c r="T7" s="9">
        <v>60</v>
      </c>
      <c r="U7" s="9">
        <v>20</v>
      </c>
      <c r="V7" s="9"/>
      <c r="W7" s="9">
        <v>20</v>
      </c>
      <c r="X7" s="9">
        <v>57</v>
      </c>
      <c r="Y7" s="9">
        <v>20</v>
      </c>
      <c r="Z7" s="9">
        <v>353</v>
      </c>
      <c r="AA7" s="9"/>
      <c r="AB7" s="9"/>
      <c r="AC7" s="9">
        <v>20</v>
      </c>
      <c r="AD7" s="9"/>
      <c r="AE7" s="9"/>
      <c r="AF7" s="9"/>
      <c r="AG7" s="9"/>
      <c r="AH7" s="9">
        <v>2</v>
      </c>
      <c r="AI7" s="9">
        <v>80</v>
      </c>
      <c r="AJ7" s="9"/>
      <c r="AK7" s="9"/>
      <c r="AL7" s="9"/>
      <c r="AM7" s="9">
        <v>40</v>
      </c>
      <c r="AN7" s="9"/>
      <c r="AO7" s="9"/>
      <c r="AP7" s="9"/>
      <c r="AQ7" s="9">
        <v>883</v>
      </c>
    </row>
    <row r="8" spans="1:43" x14ac:dyDescent="0.25">
      <c r="A8" s="8" t="s">
        <v>8222</v>
      </c>
      <c r="B8" s="9"/>
      <c r="C8" s="9"/>
      <c r="D8" s="9"/>
      <c r="E8" s="9"/>
      <c r="F8" s="9"/>
      <c r="G8" s="9"/>
      <c r="H8" s="9"/>
      <c r="I8" s="9"/>
      <c r="J8" s="9">
        <v>20</v>
      </c>
      <c r="K8" s="9"/>
      <c r="L8" s="9"/>
      <c r="M8" s="9"/>
      <c r="N8" s="9"/>
      <c r="O8" s="9"/>
      <c r="P8" s="9"/>
      <c r="Q8" s="9"/>
      <c r="R8" s="9"/>
      <c r="S8" s="9"/>
      <c r="T8" s="9"/>
      <c r="U8" s="9"/>
      <c r="V8" s="9"/>
      <c r="W8" s="9"/>
      <c r="X8" s="9"/>
      <c r="Y8" s="9"/>
      <c r="Z8" s="9">
        <v>19</v>
      </c>
      <c r="AA8" s="9"/>
      <c r="AB8" s="9"/>
      <c r="AC8" s="9"/>
      <c r="AD8" s="9"/>
      <c r="AE8" s="9"/>
      <c r="AF8" s="9"/>
      <c r="AG8" s="9">
        <v>6</v>
      </c>
      <c r="AH8" s="9"/>
      <c r="AI8" s="9">
        <v>5</v>
      </c>
      <c r="AJ8" s="9"/>
      <c r="AK8" s="9"/>
      <c r="AL8" s="9"/>
      <c r="AM8" s="9"/>
      <c r="AN8" s="9"/>
      <c r="AO8" s="9"/>
      <c r="AP8" s="9"/>
      <c r="AQ8" s="9">
        <v>50</v>
      </c>
    </row>
    <row r="9" spans="1:43" x14ac:dyDescent="0.25">
      <c r="A9" s="8" t="s">
        <v>8219</v>
      </c>
      <c r="B9" s="9">
        <v>100</v>
      </c>
      <c r="C9" s="9"/>
      <c r="D9" s="9">
        <v>24</v>
      </c>
      <c r="E9" s="9"/>
      <c r="F9" s="9">
        <v>40</v>
      </c>
      <c r="G9" s="9">
        <v>180</v>
      </c>
      <c r="H9" s="9">
        <v>80</v>
      </c>
      <c r="I9" s="9">
        <v>40</v>
      </c>
      <c r="J9" s="9"/>
      <c r="K9" s="9">
        <v>40</v>
      </c>
      <c r="L9" s="9">
        <v>40</v>
      </c>
      <c r="M9" s="9"/>
      <c r="N9" s="9">
        <v>140</v>
      </c>
      <c r="O9" s="9">
        <v>160</v>
      </c>
      <c r="P9" s="9">
        <v>60</v>
      </c>
      <c r="Q9" s="9">
        <v>9</v>
      </c>
      <c r="R9" s="9">
        <v>20</v>
      </c>
      <c r="S9" s="9">
        <v>20</v>
      </c>
      <c r="T9" s="9">
        <v>60</v>
      </c>
      <c r="U9" s="9"/>
      <c r="V9" s="9">
        <v>60</v>
      </c>
      <c r="W9" s="9"/>
      <c r="X9" s="9">
        <v>103</v>
      </c>
      <c r="Y9" s="9"/>
      <c r="Z9" s="9">
        <v>694</v>
      </c>
      <c r="AA9" s="9">
        <v>40</v>
      </c>
      <c r="AB9" s="9">
        <v>20</v>
      </c>
      <c r="AC9" s="9"/>
      <c r="AD9" s="9">
        <v>260</v>
      </c>
      <c r="AE9" s="9">
        <v>40</v>
      </c>
      <c r="AF9" s="9">
        <v>60</v>
      </c>
      <c r="AG9" s="9">
        <v>34</v>
      </c>
      <c r="AH9" s="9">
        <v>40</v>
      </c>
      <c r="AI9" s="9">
        <v>85</v>
      </c>
      <c r="AJ9" s="9">
        <v>80</v>
      </c>
      <c r="AK9" s="9">
        <v>60</v>
      </c>
      <c r="AL9" s="9">
        <v>57</v>
      </c>
      <c r="AM9" s="9">
        <v>60</v>
      </c>
      <c r="AN9" s="9">
        <v>200</v>
      </c>
      <c r="AO9" s="9">
        <v>100</v>
      </c>
      <c r="AP9" s="9">
        <v>20</v>
      </c>
      <c r="AQ9" s="9">
        <v>3026</v>
      </c>
    </row>
    <row r="10" spans="1:43" x14ac:dyDescent="0.25">
      <c r="A10" s="8" t="s">
        <v>8361</v>
      </c>
      <c r="B10" s="9">
        <v>100</v>
      </c>
      <c r="C10" s="9">
        <v>20</v>
      </c>
      <c r="D10" s="9">
        <v>24</v>
      </c>
      <c r="E10" s="9">
        <v>40</v>
      </c>
      <c r="F10" s="9">
        <v>40</v>
      </c>
      <c r="G10" s="9">
        <v>180</v>
      </c>
      <c r="H10" s="9">
        <v>80</v>
      </c>
      <c r="I10" s="9">
        <v>40</v>
      </c>
      <c r="J10" s="9">
        <v>60</v>
      </c>
      <c r="K10" s="9">
        <v>40</v>
      </c>
      <c r="L10" s="9">
        <v>140</v>
      </c>
      <c r="M10" s="9">
        <v>20</v>
      </c>
      <c r="N10" s="9">
        <v>140</v>
      </c>
      <c r="O10" s="9">
        <v>160</v>
      </c>
      <c r="P10" s="9">
        <v>60</v>
      </c>
      <c r="Q10" s="9">
        <v>20</v>
      </c>
      <c r="R10" s="9">
        <v>20</v>
      </c>
      <c r="S10" s="9">
        <v>40</v>
      </c>
      <c r="T10" s="9">
        <v>140</v>
      </c>
      <c r="U10" s="9">
        <v>20</v>
      </c>
      <c r="V10" s="9">
        <v>60</v>
      </c>
      <c r="W10" s="9">
        <v>20</v>
      </c>
      <c r="X10" s="9">
        <v>160</v>
      </c>
      <c r="Y10" s="9">
        <v>20</v>
      </c>
      <c r="Z10" s="9">
        <v>1066</v>
      </c>
      <c r="AA10" s="9">
        <v>40</v>
      </c>
      <c r="AB10" s="9">
        <v>20</v>
      </c>
      <c r="AC10" s="9">
        <v>20</v>
      </c>
      <c r="AD10" s="9">
        <v>260</v>
      </c>
      <c r="AE10" s="9">
        <v>40</v>
      </c>
      <c r="AF10" s="9">
        <v>60</v>
      </c>
      <c r="AG10" s="9">
        <v>40</v>
      </c>
      <c r="AH10" s="9">
        <v>60</v>
      </c>
      <c r="AI10" s="9">
        <v>187</v>
      </c>
      <c r="AJ10" s="9">
        <v>80</v>
      </c>
      <c r="AK10" s="9">
        <v>60</v>
      </c>
      <c r="AL10" s="9">
        <v>57</v>
      </c>
      <c r="AM10" s="9">
        <v>100</v>
      </c>
      <c r="AN10" s="9">
        <v>200</v>
      </c>
      <c r="AO10" s="9">
        <v>160</v>
      </c>
      <c r="AP10" s="9">
        <v>20</v>
      </c>
      <c r="AQ10" s="9">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474E9-29F7-44D9-BE26-1D038E82ABFD}">
  <dimension ref="A1:F18"/>
  <sheetViews>
    <sheetView topLeftCell="A22" workbookViewId="0">
      <selection activeCell="A4" sqref="A4"/>
    </sheetView>
  </sheetViews>
  <sheetFormatPr defaultRowHeight="15" x14ac:dyDescent="0.25"/>
  <cols>
    <col min="1" max="1" width="13.5703125" bestFit="1" customWidth="1"/>
    <col min="2" max="2" width="11.140625" customWidth="1"/>
    <col min="3" max="3" width="6.140625" bestFit="1" customWidth="1"/>
    <col min="4" max="4" width="4.28515625" bestFit="1" customWidth="1"/>
    <col min="5" max="5" width="10" bestFit="1" customWidth="1"/>
    <col min="6" max="6" width="11.28515625" bestFit="1" customWidth="1"/>
  </cols>
  <sheetData>
    <row r="1" spans="1:6" x14ac:dyDescent="0.25">
      <c r="A1" s="7" t="s">
        <v>8308</v>
      </c>
      <c r="B1" t="s">
        <v>8364</v>
      </c>
    </row>
    <row r="2" spans="1:6" x14ac:dyDescent="0.25">
      <c r="A2" s="7" t="s">
        <v>8379</v>
      </c>
      <c r="B2" t="s">
        <v>8364</v>
      </c>
    </row>
    <row r="4" spans="1:6" x14ac:dyDescent="0.25">
      <c r="A4" s="7" t="s">
        <v>8362</v>
      </c>
      <c r="B4" s="7" t="s">
        <v>8363</v>
      </c>
    </row>
    <row r="5" spans="1:6" x14ac:dyDescent="0.25">
      <c r="A5" s="7" t="s">
        <v>8360</v>
      </c>
      <c r="B5" t="s">
        <v>8220</v>
      </c>
      <c r="C5" t="s">
        <v>8221</v>
      </c>
      <c r="D5" t="s">
        <v>8222</v>
      </c>
      <c r="E5" t="s">
        <v>8219</v>
      </c>
      <c r="F5" t="s">
        <v>8361</v>
      </c>
    </row>
    <row r="6" spans="1:6" x14ac:dyDescent="0.25">
      <c r="A6" s="13" t="s">
        <v>8373</v>
      </c>
      <c r="B6" s="9">
        <v>16</v>
      </c>
      <c r="C6" s="9">
        <v>78</v>
      </c>
      <c r="D6" s="9">
        <v>2</v>
      </c>
      <c r="E6" s="9">
        <v>272</v>
      </c>
      <c r="F6" s="9">
        <v>368</v>
      </c>
    </row>
    <row r="7" spans="1:6" x14ac:dyDescent="0.25">
      <c r="A7" s="13" t="s">
        <v>8374</v>
      </c>
      <c r="B7" s="9">
        <v>14</v>
      </c>
      <c r="C7" s="9">
        <v>68</v>
      </c>
      <c r="D7" s="9">
        <v>18</v>
      </c>
      <c r="E7" s="9">
        <v>252</v>
      </c>
      <c r="F7" s="9">
        <v>352</v>
      </c>
    </row>
    <row r="8" spans="1:6" x14ac:dyDescent="0.25">
      <c r="A8" s="13" t="s">
        <v>8375</v>
      </c>
      <c r="B8" s="9">
        <v>15</v>
      </c>
      <c r="C8" s="9">
        <v>57</v>
      </c>
      <c r="D8" s="9">
        <v>30</v>
      </c>
      <c r="E8" s="9">
        <v>243</v>
      </c>
      <c r="F8" s="9">
        <v>345</v>
      </c>
    </row>
    <row r="9" spans="1:6" x14ac:dyDescent="0.25">
      <c r="A9" s="13" t="s">
        <v>8376</v>
      </c>
      <c r="B9" s="9">
        <v>10</v>
      </c>
      <c r="C9" s="9">
        <v>61</v>
      </c>
      <c r="D9" s="9"/>
      <c r="E9" s="9">
        <v>252</v>
      </c>
      <c r="F9" s="9">
        <v>323</v>
      </c>
    </row>
    <row r="10" spans="1:6" x14ac:dyDescent="0.25">
      <c r="A10" s="13" t="s">
        <v>8367</v>
      </c>
      <c r="B10" s="9">
        <v>12</v>
      </c>
      <c r="C10" s="9">
        <v>83</v>
      </c>
      <c r="D10" s="9"/>
      <c r="E10" s="9">
        <v>290</v>
      </c>
      <c r="F10" s="9">
        <v>385</v>
      </c>
    </row>
    <row r="11" spans="1:6" x14ac:dyDescent="0.25">
      <c r="A11" s="13" t="s">
        <v>8377</v>
      </c>
      <c r="B11" s="9">
        <v>13</v>
      </c>
      <c r="C11" s="9">
        <v>91</v>
      </c>
      <c r="D11" s="9"/>
      <c r="E11" s="9">
        <v>284</v>
      </c>
      <c r="F11" s="9">
        <v>388</v>
      </c>
    </row>
    <row r="12" spans="1:6" x14ac:dyDescent="0.25">
      <c r="A12" s="13" t="s">
        <v>8368</v>
      </c>
      <c r="B12" s="9">
        <v>15</v>
      </c>
      <c r="C12" s="9">
        <v>84</v>
      </c>
      <c r="D12" s="9"/>
      <c r="E12" s="9">
        <v>285</v>
      </c>
      <c r="F12" s="9">
        <v>384</v>
      </c>
    </row>
    <row r="13" spans="1:6" x14ac:dyDescent="0.25">
      <c r="A13" s="13" t="s">
        <v>8369</v>
      </c>
      <c r="B13" s="9">
        <v>12</v>
      </c>
      <c r="C13" s="9">
        <v>83</v>
      </c>
      <c r="D13" s="9"/>
      <c r="E13" s="9">
        <v>238</v>
      </c>
      <c r="F13" s="9">
        <v>333</v>
      </c>
    </row>
    <row r="14" spans="1:6" x14ac:dyDescent="0.25">
      <c r="A14" s="13" t="s">
        <v>8370</v>
      </c>
      <c r="B14" s="9">
        <v>15</v>
      </c>
      <c r="C14" s="9">
        <v>68</v>
      </c>
      <c r="D14" s="9"/>
      <c r="E14" s="9">
        <v>216</v>
      </c>
      <c r="F14" s="9">
        <v>299</v>
      </c>
    </row>
    <row r="15" spans="1:6" x14ac:dyDescent="0.25">
      <c r="A15" s="13" t="s">
        <v>8371</v>
      </c>
      <c r="B15" s="9">
        <v>4</v>
      </c>
      <c r="C15" s="9">
        <v>88</v>
      </c>
      <c r="D15" s="9"/>
      <c r="E15" s="9">
        <v>262</v>
      </c>
      <c r="F15" s="9">
        <v>354</v>
      </c>
    </row>
    <row r="16" spans="1:6" x14ac:dyDescent="0.25">
      <c r="A16" s="13" t="s">
        <v>8372</v>
      </c>
      <c r="B16" s="9">
        <v>17</v>
      </c>
      <c r="C16" s="9">
        <v>58</v>
      </c>
      <c r="D16" s="9"/>
      <c r="E16" s="9">
        <v>255</v>
      </c>
      <c r="F16" s="9">
        <v>330</v>
      </c>
    </row>
    <row r="17" spans="1:6" x14ac:dyDescent="0.25">
      <c r="A17" s="13" t="s">
        <v>8378</v>
      </c>
      <c r="B17" s="9">
        <v>12</v>
      </c>
      <c r="C17" s="9">
        <v>64</v>
      </c>
      <c r="D17" s="9"/>
      <c r="E17" s="9">
        <v>177</v>
      </c>
      <c r="F17" s="9">
        <v>253</v>
      </c>
    </row>
    <row r="18" spans="1:6" x14ac:dyDescent="0.25">
      <c r="A18" s="13" t="s">
        <v>8361</v>
      </c>
      <c r="B18" s="9">
        <v>155</v>
      </c>
      <c r="C18" s="9">
        <v>883</v>
      </c>
      <c r="D18" s="9">
        <v>50</v>
      </c>
      <c r="E18" s="9">
        <v>3026</v>
      </c>
      <c r="F18"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A4110" zoomScaleNormal="100" workbookViewId="0">
      <selection activeCell="F2" sqref="F2"/>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16.28515625" style="5" customWidth="1"/>
    <col min="16" max="16" width="17.28515625" customWidth="1"/>
    <col min="17" max="17" width="15.42578125" customWidth="1"/>
    <col min="18" max="18" width="21.28515625" customWidth="1"/>
    <col min="19" max="19" width="21.28515625" style="12" customWidth="1"/>
    <col min="20" max="20" width="27" style="12" customWidth="1"/>
  </cols>
  <sheetData>
    <row r="1" spans="1:2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1" t="s">
        <v>8366</v>
      </c>
      <c r="T1" s="11" t="s">
        <v>8365</v>
      </c>
    </row>
    <row r="2" spans="1:20" ht="60" x14ac:dyDescent="0.25">
      <c r="A2">
        <v>0</v>
      </c>
      <c r="B2" s="3" t="s">
        <v>2</v>
      </c>
      <c r="C2" s="3" t="s">
        <v>4111</v>
      </c>
      <c r="D2">
        <v>8500</v>
      </c>
      <c r="E2">
        <v>11633</v>
      </c>
      <c r="F2" t="s">
        <v>8219</v>
      </c>
      <c r="G2" t="s">
        <v>8224</v>
      </c>
      <c r="H2" t="s">
        <v>8246</v>
      </c>
      <c r="I2" s="6">
        <v>1437620400</v>
      </c>
      <c r="J2">
        <v>1434931811</v>
      </c>
      <c r="K2" t="b">
        <v>0</v>
      </c>
      <c r="L2">
        <v>182</v>
      </c>
      <c r="M2" t="b">
        <v>1</v>
      </c>
      <c r="N2" t="s">
        <v>8265</v>
      </c>
      <c r="O2" s="5">
        <f>IFERROR(E2/D2,"")</f>
        <v>1.3685882352941177</v>
      </c>
      <c r="P2" s="6">
        <f>IFERROR(E2/L2,"")</f>
        <v>63.917582417582416</v>
      </c>
      <c r="Q2" t="s">
        <v>8310</v>
      </c>
      <c r="R2" t="s">
        <v>8311</v>
      </c>
      <c r="S2" s="10">
        <f>(J2/86400)+25569+(-5/24)</f>
        <v>42176.798738425925</v>
      </c>
      <c r="T2" s="10">
        <f>(I2/86400)+25569+(-5/24)</f>
        <v>42207.916666666664</v>
      </c>
    </row>
    <row r="3" spans="1:20" ht="30" x14ac:dyDescent="0.25">
      <c r="A3">
        <v>1</v>
      </c>
      <c r="B3" s="3" t="s">
        <v>3</v>
      </c>
      <c r="C3" s="3" t="s">
        <v>4112</v>
      </c>
      <c r="D3">
        <v>10275</v>
      </c>
      <c r="E3">
        <v>14653</v>
      </c>
      <c r="F3" t="s">
        <v>8219</v>
      </c>
      <c r="G3" t="s">
        <v>8224</v>
      </c>
      <c r="H3" t="s">
        <v>8246</v>
      </c>
      <c r="I3" s="6">
        <v>1488464683</v>
      </c>
      <c r="J3">
        <v>1485872683</v>
      </c>
      <c r="K3" t="b">
        <v>0</v>
      </c>
      <c r="L3">
        <v>79</v>
      </c>
      <c r="M3" t="b">
        <v>1</v>
      </c>
      <c r="N3" t="s">
        <v>8265</v>
      </c>
      <c r="O3" s="5">
        <f t="shared" ref="O3:O66" si="0">IFERROR(E3/D3,"")</f>
        <v>1.4260827250608272</v>
      </c>
      <c r="P3" s="6">
        <f t="shared" ref="P3:P66" si="1">IFERROR(E3/L3,"")</f>
        <v>185.48101265822785</v>
      </c>
      <c r="Q3" t="s">
        <v>8310</v>
      </c>
      <c r="R3" t="s">
        <v>8311</v>
      </c>
      <c r="S3" s="10">
        <f t="shared" ref="S3:S66" si="2">(J3/86400)+25569+(-5/24)</f>
        <v>42766.392164351848</v>
      </c>
      <c r="T3" s="10">
        <f t="shared" ref="T3:T66" si="3">(I3/86400)+25569+(-5/24)</f>
        <v>42796.392164351848</v>
      </c>
    </row>
    <row r="4" spans="1:20" ht="45" x14ac:dyDescent="0.25">
      <c r="A4">
        <v>2</v>
      </c>
      <c r="B4" s="3" t="s">
        <v>4</v>
      </c>
      <c r="C4" s="3" t="s">
        <v>4113</v>
      </c>
      <c r="D4">
        <v>500</v>
      </c>
      <c r="E4">
        <v>525</v>
      </c>
      <c r="F4" t="s">
        <v>8219</v>
      </c>
      <c r="G4" t="s">
        <v>8225</v>
      </c>
      <c r="H4" t="s">
        <v>8247</v>
      </c>
      <c r="I4">
        <v>1455555083</v>
      </c>
      <c r="J4">
        <v>1454691083</v>
      </c>
      <c r="K4" t="b">
        <v>0</v>
      </c>
      <c r="L4">
        <v>35</v>
      </c>
      <c r="M4" t="b">
        <v>1</v>
      </c>
      <c r="N4" t="s">
        <v>8265</v>
      </c>
      <c r="O4" s="5">
        <f t="shared" si="0"/>
        <v>1.05</v>
      </c>
      <c r="P4" s="6">
        <f t="shared" si="1"/>
        <v>15</v>
      </c>
      <c r="Q4" t="s">
        <v>8310</v>
      </c>
      <c r="R4" t="s">
        <v>8311</v>
      </c>
      <c r="S4" s="10">
        <f t="shared" si="2"/>
        <v>42405.494016203702</v>
      </c>
      <c r="T4" s="10">
        <f t="shared" si="3"/>
        <v>42415.494016203702</v>
      </c>
    </row>
    <row r="5" spans="1:20" ht="30" x14ac:dyDescent="0.25">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6">
        <f t="shared" si="1"/>
        <v>69.266666666666666</v>
      </c>
      <c r="Q5" t="s">
        <v>8310</v>
      </c>
      <c r="R5" t="s">
        <v>8311</v>
      </c>
      <c r="S5" s="10">
        <f t="shared" si="2"/>
        <v>41828.306793981479</v>
      </c>
      <c r="T5" s="10">
        <f t="shared" si="3"/>
        <v>41858.306793981479</v>
      </c>
    </row>
    <row r="6" spans="1:20" ht="60" x14ac:dyDescent="0.25">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6">
        <f t="shared" si="1"/>
        <v>190.55028169014085</v>
      </c>
      <c r="Q6" t="s">
        <v>8310</v>
      </c>
      <c r="R6" t="s">
        <v>8311</v>
      </c>
      <c r="S6" s="10">
        <f t="shared" si="2"/>
        <v>42327.625914351847</v>
      </c>
      <c r="T6" s="10">
        <f t="shared" si="3"/>
        <v>42357.625914351847</v>
      </c>
    </row>
    <row r="7" spans="1:20" ht="45" x14ac:dyDescent="0.25">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6">
        <f t="shared" si="1"/>
        <v>93.40425531914893</v>
      </c>
      <c r="Q7" t="s">
        <v>8310</v>
      </c>
      <c r="R7" t="s">
        <v>8311</v>
      </c>
      <c r="S7" s="10">
        <f t="shared" si="2"/>
        <v>42563.724618055552</v>
      </c>
      <c r="T7" s="10">
        <f t="shared" si="3"/>
        <v>42580.024305555555</v>
      </c>
    </row>
    <row r="8" spans="1:20" ht="60" x14ac:dyDescent="0.25">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6">
        <f t="shared" si="1"/>
        <v>146.87931034482759</v>
      </c>
      <c r="Q8" t="s">
        <v>8310</v>
      </c>
      <c r="R8" t="s">
        <v>8311</v>
      </c>
      <c r="S8" s="10">
        <f t="shared" si="2"/>
        <v>41793.864004629628</v>
      </c>
      <c r="T8" s="10">
        <f t="shared" si="3"/>
        <v>41803.864004629628</v>
      </c>
    </row>
    <row r="9" spans="1:20" ht="60" x14ac:dyDescent="0.25">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6">
        <f t="shared" si="1"/>
        <v>159.82456140350877</v>
      </c>
      <c r="Q9" t="s">
        <v>8310</v>
      </c>
      <c r="R9" t="s">
        <v>8311</v>
      </c>
      <c r="S9" s="10">
        <f t="shared" si="2"/>
        <v>42515.838738425919</v>
      </c>
      <c r="T9" s="10">
        <f t="shared" si="3"/>
        <v>42555.838738425919</v>
      </c>
    </row>
    <row r="10" spans="1:20" ht="30"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6">
        <f t="shared" si="1"/>
        <v>291.79333333333335</v>
      </c>
      <c r="Q10" t="s">
        <v>8310</v>
      </c>
      <c r="R10" t="s">
        <v>8311</v>
      </c>
      <c r="S10" s="10">
        <f t="shared" si="2"/>
        <v>42468.736249999994</v>
      </c>
      <c r="T10" s="10">
        <f t="shared" si="3"/>
        <v>42475.666666666664</v>
      </c>
    </row>
    <row r="11" spans="1:20" ht="45"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6">
        <f t="shared" si="1"/>
        <v>31.499500000000001</v>
      </c>
      <c r="Q11" t="s">
        <v>8310</v>
      </c>
      <c r="R11" t="s">
        <v>8311</v>
      </c>
      <c r="S11" s="10">
        <f t="shared" si="2"/>
        <v>42446.895185185182</v>
      </c>
      <c r="T11" s="10">
        <f t="shared" si="3"/>
        <v>42476.895185185182</v>
      </c>
    </row>
    <row r="12" spans="1:20" ht="60"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6">
        <f t="shared" si="1"/>
        <v>158.68421052631578</v>
      </c>
      <c r="Q12" t="s">
        <v>8310</v>
      </c>
      <c r="R12" t="s">
        <v>8311</v>
      </c>
      <c r="S12" s="10">
        <f t="shared" si="2"/>
        <v>41779.859710648147</v>
      </c>
      <c r="T12" s="10">
        <f t="shared" si="3"/>
        <v>41814.859710648147</v>
      </c>
    </row>
    <row r="13" spans="1:20" ht="60"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6">
        <f t="shared" si="1"/>
        <v>80.333333333333329</v>
      </c>
      <c r="Q13" t="s">
        <v>8310</v>
      </c>
      <c r="R13" t="s">
        <v>8311</v>
      </c>
      <c r="S13" s="10">
        <f t="shared" si="2"/>
        <v>42572.570162037031</v>
      </c>
      <c r="T13" s="10">
        <f t="shared" si="3"/>
        <v>42603.916666666664</v>
      </c>
    </row>
    <row r="14" spans="1:20"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6">
        <f t="shared" si="1"/>
        <v>59.961305925030231</v>
      </c>
      <c r="Q14" t="s">
        <v>8310</v>
      </c>
      <c r="R14" t="s">
        <v>8311</v>
      </c>
      <c r="S14" s="10">
        <f t="shared" si="2"/>
        <v>41791.504918981482</v>
      </c>
      <c r="T14" s="10">
        <f t="shared" si="3"/>
        <v>41835.916666666664</v>
      </c>
    </row>
    <row r="15" spans="1:20" ht="45"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6">
        <f t="shared" si="1"/>
        <v>109.78431372549019</v>
      </c>
      <c r="Q15" t="s">
        <v>8310</v>
      </c>
      <c r="R15" t="s">
        <v>8311</v>
      </c>
      <c r="S15" s="10">
        <f t="shared" si="2"/>
        <v>42508.468854166662</v>
      </c>
      <c r="T15" s="10">
        <f t="shared" si="3"/>
        <v>42544.643749999996</v>
      </c>
    </row>
    <row r="16" spans="1:20" ht="30"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6">
        <f t="shared" si="1"/>
        <v>147.70731707317074</v>
      </c>
      <c r="Q16" t="s">
        <v>8310</v>
      </c>
      <c r="R16" t="s">
        <v>8311</v>
      </c>
      <c r="S16" s="10">
        <f t="shared" si="2"/>
        <v>41807.818148148144</v>
      </c>
      <c r="T16" s="10">
        <f t="shared" si="3"/>
        <v>41833.374305555553</v>
      </c>
    </row>
    <row r="17" spans="1:20" ht="45"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6">
        <f t="shared" si="1"/>
        <v>21.755102040816325</v>
      </c>
      <c r="Q17" t="s">
        <v>8310</v>
      </c>
      <c r="R17" t="s">
        <v>8311</v>
      </c>
      <c r="S17" s="10">
        <f t="shared" si="2"/>
        <v>42256.183541666665</v>
      </c>
      <c r="T17" s="10">
        <f t="shared" si="3"/>
        <v>42274.634722222218</v>
      </c>
    </row>
    <row r="18" spans="1:20"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6">
        <f t="shared" si="1"/>
        <v>171.84285714285716</v>
      </c>
      <c r="Q18" t="s">
        <v>8310</v>
      </c>
      <c r="R18" t="s">
        <v>8311</v>
      </c>
      <c r="S18" s="10">
        <f t="shared" si="2"/>
        <v>41760.588090277779</v>
      </c>
      <c r="T18" s="10">
        <f t="shared" si="3"/>
        <v>41806.020833333328</v>
      </c>
    </row>
    <row r="19" spans="1:20" ht="60"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6">
        <f t="shared" si="1"/>
        <v>41.944444444444443</v>
      </c>
      <c r="Q19" t="s">
        <v>8310</v>
      </c>
      <c r="R19" t="s">
        <v>8311</v>
      </c>
      <c r="S19" s="10">
        <f t="shared" si="2"/>
        <v>41917.523402777777</v>
      </c>
      <c r="T19" s="10">
        <f t="shared" si="3"/>
        <v>41947.565069444441</v>
      </c>
    </row>
    <row r="20" spans="1:20"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6">
        <f t="shared" si="1"/>
        <v>93.264122807017543</v>
      </c>
      <c r="Q20" t="s">
        <v>8310</v>
      </c>
      <c r="R20" t="s">
        <v>8311</v>
      </c>
      <c r="S20" s="10">
        <f t="shared" si="2"/>
        <v>41869.333981481475</v>
      </c>
      <c r="T20" s="10">
        <f t="shared" si="3"/>
        <v>41899.333981481475</v>
      </c>
    </row>
    <row r="21" spans="1:20" ht="60"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6">
        <f t="shared" si="1"/>
        <v>56.136363636363633</v>
      </c>
      <c r="Q21" t="s">
        <v>8310</v>
      </c>
      <c r="R21" t="s">
        <v>8311</v>
      </c>
      <c r="S21" s="10">
        <f t="shared" si="2"/>
        <v>42175.608032407406</v>
      </c>
      <c r="T21" s="10">
        <f t="shared" si="3"/>
        <v>42205.608032407406</v>
      </c>
    </row>
    <row r="22" spans="1:20" ht="45"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6">
        <f t="shared" si="1"/>
        <v>80.16</v>
      </c>
      <c r="Q22" t="s">
        <v>8310</v>
      </c>
      <c r="R22" t="s">
        <v>8311</v>
      </c>
      <c r="S22" s="10">
        <f t="shared" si="2"/>
        <v>42200.549907407403</v>
      </c>
      <c r="T22" s="10">
        <f t="shared" si="3"/>
        <v>42260.549907407403</v>
      </c>
    </row>
    <row r="23" spans="1:20"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6">
        <f t="shared" si="1"/>
        <v>199.9009900990099</v>
      </c>
      <c r="Q23" t="s">
        <v>8310</v>
      </c>
      <c r="R23" t="s">
        <v>8311</v>
      </c>
      <c r="S23" s="10">
        <f t="shared" si="2"/>
        <v>41878.418854166666</v>
      </c>
      <c r="T23" s="10">
        <f t="shared" si="3"/>
        <v>41908.418854166666</v>
      </c>
    </row>
    <row r="24" spans="1:20" ht="30" x14ac:dyDescent="0.25">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6">
        <f t="shared" si="1"/>
        <v>51.25</v>
      </c>
      <c r="Q24" t="s">
        <v>8310</v>
      </c>
      <c r="R24" t="s">
        <v>8311</v>
      </c>
      <c r="S24" s="10">
        <f t="shared" si="2"/>
        <v>41989.703009259254</v>
      </c>
      <c r="T24" s="10">
        <f t="shared" si="3"/>
        <v>42005.124305555553</v>
      </c>
    </row>
    <row r="25" spans="1:20" ht="45"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6">
        <f t="shared" si="1"/>
        <v>103.04347826086956</v>
      </c>
      <c r="Q25" t="s">
        <v>8310</v>
      </c>
      <c r="R25" t="s">
        <v>8311</v>
      </c>
      <c r="S25" s="10">
        <f t="shared" si="2"/>
        <v>42097.570613425924</v>
      </c>
      <c r="T25" s="10">
        <f t="shared" si="3"/>
        <v>42124.430555555555</v>
      </c>
    </row>
    <row r="26" spans="1:20"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6">
        <f t="shared" si="1"/>
        <v>66.346149825783982</v>
      </c>
      <c r="Q26" t="s">
        <v>8310</v>
      </c>
      <c r="R26" t="s">
        <v>8311</v>
      </c>
      <c r="S26" s="10">
        <f t="shared" si="2"/>
        <v>42229.611840277772</v>
      </c>
      <c r="T26" s="10">
        <f t="shared" si="3"/>
        <v>42262.610416666663</v>
      </c>
    </row>
    <row r="27" spans="1:20" ht="60" x14ac:dyDescent="0.25">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6">
        <f t="shared" si="1"/>
        <v>57.142857142857146</v>
      </c>
      <c r="Q27" t="s">
        <v>8310</v>
      </c>
      <c r="R27" t="s">
        <v>8311</v>
      </c>
      <c r="S27" s="10">
        <f t="shared" si="2"/>
        <v>42317.816678240742</v>
      </c>
      <c r="T27" s="10">
        <f t="shared" si="3"/>
        <v>42377.816678240742</v>
      </c>
    </row>
    <row r="28" spans="1:20" ht="45"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6">
        <f t="shared" si="1"/>
        <v>102.10526315789474</v>
      </c>
      <c r="Q28" t="s">
        <v>8310</v>
      </c>
      <c r="R28" t="s">
        <v>8311</v>
      </c>
      <c r="S28" s="10">
        <f t="shared" si="2"/>
        <v>41828.307222222218</v>
      </c>
      <c r="T28" s="10">
        <f t="shared" si="3"/>
        <v>41868.307222222218</v>
      </c>
    </row>
    <row r="29" spans="1:20"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6">
        <f t="shared" si="1"/>
        <v>148.96666666666667</v>
      </c>
      <c r="Q29" t="s">
        <v>8310</v>
      </c>
      <c r="R29" t="s">
        <v>8311</v>
      </c>
      <c r="S29" s="10">
        <f t="shared" si="2"/>
        <v>41928.956400462957</v>
      </c>
      <c r="T29" s="10">
        <f t="shared" si="3"/>
        <v>41958.998067129629</v>
      </c>
    </row>
    <row r="30" spans="1:20"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6">
        <f t="shared" si="1"/>
        <v>169.6056338028169</v>
      </c>
      <c r="Q30" t="s">
        <v>8310</v>
      </c>
      <c r="R30" t="s">
        <v>8311</v>
      </c>
      <c r="S30" s="10">
        <f t="shared" si="2"/>
        <v>42324.755601851844</v>
      </c>
      <c r="T30" s="10">
        <f t="shared" si="3"/>
        <v>42354.755601851844</v>
      </c>
    </row>
    <row r="31" spans="1:20" ht="60"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6">
        <f t="shared" si="1"/>
        <v>31.623931623931625</v>
      </c>
      <c r="Q31" t="s">
        <v>8310</v>
      </c>
      <c r="R31" t="s">
        <v>8311</v>
      </c>
      <c r="S31" s="10">
        <f t="shared" si="2"/>
        <v>41812.464907407404</v>
      </c>
      <c r="T31" s="10">
        <f t="shared" si="3"/>
        <v>41842.464907407404</v>
      </c>
    </row>
    <row r="32" spans="1:20"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6">
        <f t="shared" si="1"/>
        <v>76.45264150943396</v>
      </c>
      <c r="Q32" t="s">
        <v>8310</v>
      </c>
      <c r="R32" t="s">
        <v>8311</v>
      </c>
      <c r="S32" s="10">
        <f t="shared" si="2"/>
        <v>41842.084664351853</v>
      </c>
      <c r="T32" s="10">
        <f t="shared" si="3"/>
        <v>41872.084664351853</v>
      </c>
    </row>
    <row r="33" spans="1:20" ht="45" x14ac:dyDescent="0.25">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6">
        <f t="shared" si="1"/>
        <v>13</v>
      </c>
      <c r="Q33" t="s">
        <v>8310</v>
      </c>
      <c r="R33" t="s">
        <v>8311</v>
      </c>
      <c r="S33" s="10">
        <f t="shared" si="2"/>
        <v>42376.583726851844</v>
      </c>
      <c r="T33" s="10">
        <f t="shared" si="3"/>
        <v>42394.583726851844</v>
      </c>
    </row>
    <row r="34" spans="1:20"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6">
        <f t="shared" si="1"/>
        <v>320.44943820224717</v>
      </c>
      <c r="Q34" t="s">
        <v>8310</v>
      </c>
      <c r="R34" t="s">
        <v>8311</v>
      </c>
      <c r="S34" s="10">
        <f t="shared" si="2"/>
        <v>42461.419178240736</v>
      </c>
      <c r="T34" s="10">
        <f t="shared" si="3"/>
        <v>42502.957638888889</v>
      </c>
    </row>
    <row r="35" spans="1:20" ht="60"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6">
        <f t="shared" si="1"/>
        <v>83.75</v>
      </c>
      <c r="Q35" t="s">
        <v>8310</v>
      </c>
      <c r="R35" t="s">
        <v>8311</v>
      </c>
      <c r="S35" s="10">
        <f t="shared" si="2"/>
        <v>42286.452557870369</v>
      </c>
      <c r="T35" s="10">
        <f t="shared" si="3"/>
        <v>42316.494224537033</v>
      </c>
    </row>
    <row r="36" spans="1:20" ht="60"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6">
        <f t="shared" si="1"/>
        <v>49.882352941176471</v>
      </c>
      <c r="Q36" t="s">
        <v>8310</v>
      </c>
      <c r="R36" t="s">
        <v>8311</v>
      </c>
      <c r="S36" s="10">
        <f t="shared" si="2"/>
        <v>41841.113437499997</v>
      </c>
      <c r="T36" s="10">
        <f t="shared" si="3"/>
        <v>41856.113437499997</v>
      </c>
    </row>
    <row r="37" spans="1:20" ht="45"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6">
        <f t="shared" si="1"/>
        <v>59.464285714285715</v>
      </c>
      <c r="Q37" t="s">
        <v>8310</v>
      </c>
      <c r="R37" t="s">
        <v>8311</v>
      </c>
      <c r="S37" s="10">
        <f t="shared" si="2"/>
        <v>42098.083495370367</v>
      </c>
      <c r="T37" s="10">
        <f t="shared" si="3"/>
        <v>42121.791666666664</v>
      </c>
    </row>
    <row r="38" spans="1:20" ht="30"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6">
        <f t="shared" si="1"/>
        <v>193.84090909090909</v>
      </c>
      <c r="Q38" t="s">
        <v>8310</v>
      </c>
      <c r="R38" t="s">
        <v>8311</v>
      </c>
      <c r="S38" s="10">
        <f t="shared" si="2"/>
        <v>42068.098668981482</v>
      </c>
      <c r="T38" s="10">
        <f t="shared" si="3"/>
        <v>42098.05700231481</v>
      </c>
    </row>
    <row r="39" spans="1:20"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6">
        <f t="shared" si="1"/>
        <v>159.51383399209487</v>
      </c>
      <c r="Q39" t="s">
        <v>8310</v>
      </c>
      <c r="R39" t="s">
        <v>8311</v>
      </c>
      <c r="S39" s="10">
        <f t="shared" si="2"/>
        <v>42032.484710648147</v>
      </c>
      <c r="T39" s="10">
        <f t="shared" si="3"/>
        <v>42062.484710648147</v>
      </c>
    </row>
    <row r="40" spans="1:20" ht="45"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6">
        <f t="shared" si="1"/>
        <v>41.68181818181818</v>
      </c>
      <c r="Q40" t="s">
        <v>8310</v>
      </c>
      <c r="R40" t="s">
        <v>8311</v>
      </c>
      <c r="S40" s="10">
        <f t="shared" si="2"/>
        <v>41374.84888888889</v>
      </c>
      <c r="T40" s="10">
        <f t="shared" si="3"/>
        <v>41404.84888888889</v>
      </c>
    </row>
    <row r="41" spans="1:20"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6">
        <f t="shared" si="1"/>
        <v>150.89861751152074</v>
      </c>
      <c r="Q41" t="s">
        <v>8310</v>
      </c>
      <c r="R41" t="s">
        <v>8311</v>
      </c>
      <c r="S41" s="10">
        <f t="shared" si="2"/>
        <v>41753.838749999995</v>
      </c>
      <c r="T41" s="10">
        <f t="shared" si="3"/>
        <v>41784.749305555553</v>
      </c>
    </row>
    <row r="42" spans="1:20" ht="60"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6">
        <f t="shared" si="1"/>
        <v>126.6875</v>
      </c>
      <c r="Q42" t="s">
        <v>8310</v>
      </c>
      <c r="R42" t="s">
        <v>8311</v>
      </c>
      <c r="S42" s="10">
        <f t="shared" si="2"/>
        <v>41789.005648148144</v>
      </c>
      <c r="T42" s="10">
        <f t="shared" si="3"/>
        <v>41808.958333333328</v>
      </c>
    </row>
    <row r="43" spans="1:20" ht="60"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6">
        <f t="shared" si="1"/>
        <v>105.26315789473684</v>
      </c>
      <c r="Q43" t="s">
        <v>8310</v>
      </c>
      <c r="R43" t="s">
        <v>8311</v>
      </c>
      <c r="S43" s="10">
        <f t="shared" si="2"/>
        <v>41887.360578703701</v>
      </c>
      <c r="T43" s="10">
        <f t="shared" si="3"/>
        <v>41917.360578703701</v>
      </c>
    </row>
    <row r="44" spans="1:20"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6">
        <f t="shared" si="1"/>
        <v>117.51479289940828</v>
      </c>
      <c r="Q44" t="s">
        <v>8310</v>
      </c>
      <c r="R44" t="s">
        <v>8311</v>
      </c>
      <c r="S44" s="10">
        <f t="shared" si="2"/>
        <v>41971.430856481478</v>
      </c>
      <c r="T44" s="10">
        <f t="shared" si="3"/>
        <v>42001.430856481478</v>
      </c>
    </row>
    <row r="45" spans="1:20"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6">
        <f t="shared" si="1"/>
        <v>117.36121673003802</v>
      </c>
      <c r="Q45" t="s">
        <v>8310</v>
      </c>
      <c r="R45" t="s">
        <v>8311</v>
      </c>
      <c r="S45" s="10">
        <f t="shared" si="2"/>
        <v>41802.582013888888</v>
      </c>
      <c r="T45" s="10">
        <f t="shared" si="3"/>
        <v>41832.791666666664</v>
      </c>
    </row>
    <row r="46" spans="1:20" ht="60"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6">
        <f t="shared" si="1"/>
        <v>133.33333333333334</v>
      </c>
      <c r="Q46" t="s">
        <v>8310</v>
      </c>
      <c r="R46" t="s">
        <v>8311</v>
      </c>
      <c r="S46" s="10">
        <f t="shared" si="2"/>
        <v>41873.890474537031</v>
      </c>
      <c r="T46" s="10">
        <f t="shared" si="3"/>
        <v>41918.890474537031</v>
      </c>
    </row>
    <row r="47" spans="1:20" ht="45"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6">
        <f t="shared" si="1"/>
        <v>98.360655737704917</v>
      </c>
      <c r="Q47" t="s">
        <v>8310</v>
      </c>
      <c r="R47" t="s">
        <v>8311</v>
      </c>
      <c r="S47" s="10">
        <f t="shared" si="2"/>
        <v>42457.415590277778</v>
      </c>
      <c r="T47" s="10">
        <f t="shared" si="3"/>
        <v>42487.415590277778</v>
      </c>
    </row>
    <row r="48" spans="1:20" ht="45"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6">
        <f t="shared" si="1"/>
        <v>194.44444444444446</v>
      </c>
      <c r="Q48" t="s">
        <v>8310</v>
      </c>
      <c r="R48" t="s">
        <v>8311</v>
      </c>
      <c r="S48" s="10">
        <f t="shared" si="2"/>
        <v>42323.756643518514</v>
      </c>
      <c r="T48" s="10">
        <f t="shared" si="3"/>
        <v>42353.756643518514</v>
      </c>
    </row>
    <row r="49" spans="1:20"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6">
        <f t="shared" si="1"/>
        <v>76.865000000000009</v>
      </c>
      <c r="Q49" t="s">
        <v>8310</v>
      </c>
      <c r="R49" t="s">
        <v>8311</v>
      </c>
      <c r="S49" s="10">
        <f t="shared" si="2"/>
        <v>41932.611192129625</v>
      </c>
      <c r="T49" s="10">
        <f t="shared" si="3"/>
        <v>41992.652858796289</v>
      </c>
    </row>
    <row r="50" spans="1:20" ht="60"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6">
        <f t="shared" si="1"/>
        <v>56.815789473684212</v>
      </c>
      <c r="Q50" t="s">
        <v>8310</v>
      </c>
      <c r="R50" t="s">
        <v>8311</v>
      </c>
      <c r="S50" s="10">
        <f t="shared" si="2"/>
        <v>42033.308564814812</v>
      </c>
      <c r="T50" s="10">
        <f t="shared" si="3"/>
        <v>42064.291666666664</v>
      </c>
    </row>
    <row r="51" spans="1:20"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6">
        <f t="shared" si="1"/>
        <v>137.93103448275863</v>
      </c>
      <c r="Q51" t="s">
        <v>8310</v>
      </c>
      <c r="R51" t="s">
        <v>8311</v>
      </c>
      <c r="S51" s="10">
        <f t="shared" si="2"/>
        <v>42270.968113425923</v>
      </c>
      <c r="T51" s="10">
        <f t="shared" si="3"/>
        <v>42300.968113425923</v>
      </c>
    </row>
    <row r="52" spans="1:20" ht="45" x14ac:dyDescent="0.25">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6">
        <f t="shared" si="1"/>
        <v>27.272727272727273</v>
      </c>
      <c r="Q52" t="s">
        <v>8310</v>
      </c>
      <c r="R52" t="s">
        <v>8311</v>
      </c>
      <c r="S52" s="10">
        <f t="shared" si="2"/>
        <v>41995.544652777775</v>
      </c>
      <c r="T52" s="10">
        <f t="shared" si="3"/>
        <v>42034.499999999993</v>
      </c>
    </row>
    <row r="53" spans="1:20"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6">
        <f t="shared" si="1"/>
        <v>118.33613445378151</v>
      </c>
      <c r="Q53" t="s">
        <v>8310</v>
      </c>
      <c r="R53" t="s">
        <v>8311</v>
      </c>
      <c r="S53" s="10">
        <f t="shared" si="2"/>
        <v>42196.72033564814</v>
      </c>
      <c r="T53" s="10">
        <f t="shared" si="3"/>
        <v>42226.72033564814</v>
      </c>
    </row>
    <row r="54" spans="1:20"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6">
        <f t="shared" si="1"/>
        <v>223.48076923076923</v>
      </c>
      <c r="Q54" t="s">
        <v>8310</v>
      </c>
      <c r="R54" t="s">
        <v>8311</v>
      </c>
      <c r="S54" s="10">
        <f t="shared" si="2"/>
        <v>41807.493587962963</v>
      </c>
      <c r="T54" s="10">
        <f t="shared" si="3"/>
        <v>41837.493587962963</v>
      </c>
    </row>
    <row r="55" spans="1:20" ht="30"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6">
        <f t="shared" si="1"/>
        <v>28.111111111111111</v>
      </c>
      <c r="Q55" t="s">
        <v>8310</v>
      </c>
      <c r="R55" t="s">
        <v>8311</v>
      </c>
      <c r="S55" s="10">
        <f t="shared" si="2"/>
        <v>41719.340798611105</v>
      </c>
      <c r="T55" s="10">
        <f t="shared" si="3"/>
        <v>41733.708333333328</v>
      </c>
    </row>
    <row r="56" spans="1:20"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6">
        <f t="shared" si="1"/>
        <v>194.23076923076923</v>
      </c>
      <c r="Q56" t="s">
        <v>8310</v>
      </c>
      <c r="R56" t="s">
        <v>8311</v>
      </c>
      <c r="S56" s="10">
        <f t="shared" si="2"/>
        <v>42333.504872685182</v>
      </c>
      <c r="T56" s="10">
        <f t="shared" si="3"/>
        <v>42363.504872685182</v>
      </c>
    </row>
    <row r="57" spans="1:20" ht="45"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6">
        <f t="shared" si="1"/>
        <v>128.95348837209303</v>
      </c>
      <c r="Q57" t="s">
        <v>8310</v>
      </c>
      <c r="R57" t="s">
        <v>8311</v>
      </c>
      <c r="S57" s="10">
        <f t="shared" si="2"/>
        <v>42496.760601851849</v>
      </c>
      <c r="T57" s="10">
        <f t="shared" si="3"/>
        <v>42517.760601851849</v>
      </c>
    </row>
    <row r="58" spans="1:20" ht="45"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6">
        <f t="shared" si="1"/>
        <v>49.316091954022987</v>
      </c>
      <c r="Q58" t="s">
        <v>8310</v>
      </c>
      <c r="R58" t="s">
        <v>8311</v>
      </c>
      <c r="S58" s="10">
        <f t="shared" si="2"/>
        <v>42149.340555555558</v>
      </c>
      <c r="T58" s="10">
        <f t="shared" si="3"/>
        <v>42163.458333333336</v>
      </c>
    </row>
    <row r="59" spans="1:20"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6">
        <f t="shared" si="1"/>
        <v>221.52173913043478</v>
      </c>
      <c r="Q59" t="s">
        <v>8310</v>
      </c>
      <c r="R59" t="s">
        <v>8311</v>
      </c>
      <c r="S59" s="10">
        <f t="shared" si="2"/>
        <v>42089.624560185184</v>
      </c>
      <c r="T59" s="10">
        <f t="shared" si="3"/>
        <v>42119.624560185184</v>
      </c>
    </row>
    <row r="60" spans="1:20"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6">
        <f t="shared" si="1"/>
        <v>137.21333333333334</v>
      </c>
      <c r="Q60" t="s">
        <v>8310</v>
      </c>
      <c r="R60" t="s">
        <v>8311</v>
      </c>
      <c r="S60" s="10">
        <f t="shared" si="2"/>
        <v>41932.536712962959</v>
      </c>
      <c r="T60" s="10">
        <f t="shared" si="3"/>
        <v>41962.578379629624</v>
      </c>
    </row>
    <row r="61" spans="1:20"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6">
        <f t="shared" si="1"/>
        <v>606.82242424242418</v>
      </c>
      <c r="Q61" t="s">
        <v>8310</v>
      </c>
      <c r="R61" t="s">
        <v>8311</v>
      </c>
      <c r="S61" s="10">
        <f t="shared" si="2"/>
        <v>42230.027499999997</v>
      </c>
      <c r="T61" s="10">
        <f t="shared" si="3"/>
        <v>42261.666666666664</v>
      </c>
    </row>
    <row r="62" spans="1:20"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6">
        <f t="shared" si="1"/>
        <v>43.040092592592593</v>
      </c>
      <c r="Q62" t="s">
        <v>8310</v>
      </c>
      <c r="R62" t="s">
        <v>8312</v>
      </c>
      <c r="S62" s="10">
        <f t="shared" si="2"/>
        <v>41701.693483796298</v>
      </c>
      <c r="T62" s="10">
        <f t="shared" si="3"/>
        <v>41720.791666666664</v>
      </c>
    </row>
    <row r="63" spans="1:20" ht="60"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6">
        <f t="shared" si="1"/>
        <v>322.39130434782606</v>
      </c>
      <c r="Q63" t="s">
        <v>8310</v>
      </c>
      <c r="R63" t="s">
        <v>8312</v>
      </c>
      <c r="S63" s="10">
        <f t="shared" si="2"/>
        <v>41409.605983796289</v>
      </c>
      <c r="T63" s="10">
        <f t="shared" si="3"/>
        <v>41431.605983796289</v>
      </c>
    </row>
    <row r="64" spans="1:20" ht="60"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6">
        <f t="shared" si="1"/>
        <v>96.708333333333329</v>
      </c>
      <c r="Q64" t="s">
        <v>8310</v>
      </c>
      <c r="R64" t="s">
        <v>8312</v>
      </c>
      <c r="S64" s="10">
        <f t="shared" si="2"/>
        <v>41311.591180555552</v>
      </c>
      <c r="T64" s="10">
        <f t="shared" si="3"/>
        <v>41336.591180555552</v>
      </c>
    </row>
    <row r="65" spans="1:20"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6">
        <f t="shared" si="1"/>
        <v>35.474531249999998</v>
      </c>
      <c r="Q65" t="s">
        <v>8310</v>
      </c>
      <c r="R65" t="s">
        <v>8312</v>
      </c>
      <c r="S65" s="10">
        <f t="shared" si="2"/>
        <v>41612.703854166662</v>
      </c>
      <c r="T65" s="10">
        <f t="shared" si="3"/>
        <v>41635.999305555553</v>
      </c>
    </row>
    <row r="66" spans="1:20" ht="60"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6">
        <f t="shared" si="1"/>
        <v>86.666666666666671</v>
      </c>
      <c r="Q66" t="s">
        <v>8310</v>
      </c>
      <c r="R66" t="s">
        <v>8312</v>
      </c>
      <c r="S66" s="10">
        <f t="shared" si="2"/>
        <v>41432.809965277775</v>
      </c>
      <c r="T66" s="10">
        <f t="shared" si="3"/>
        <v>41462.809965277775</v>
      </c>
    </row>
    <row r="67" spans="1:20" ht="45"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4">IFERROR(E67/D67,"")</f>
        <v>1.0752857142857142</v>
      </c>
      <c r="P67" s="6">
        <f t="shared" ref="P67:P130" si="5">IFERROR(E67/L67,"")</f>
        <v>132.05263157894737</v>
      </c>
      <c r="Q67" t="s">
        <v>8310</v>
      </c>
      <c r="R67" t="s">
        <v>8312</v>
      </c>
      <c r="S67" s="10">
        <f t="shared" ref="S67:S130" si="6">(J67/86400)+25569+(-5/24)</f>
        <v>41835.612893518519</v>
      </c>
      <c r="T67" s="10">
        <f t="shared" ref="T67:T130" si="7">(I67/86400)+25569+(-5/24)</f>
        <v>41862.040972222218</v>
      </c>
    </row>
    <row r="68" spans="1:20" ht="30"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5">
        <f t="shared" si="4"/>
        <v>1.1859999999999999</v>
      </c>
      <c r="P68" s="6">
        <f t="shared" si="5"/>
        <v>91.230769230769226</v>
      </c>
      <c r="Q68" t="s">
        <v>8310</v>
      </c>
      <c r="R68" t="s">
        <v>8312</v>
      </c>
      <c r="S68" s="10">
        <f t="shared" si="6"/>
        <v>42539.641435185178</v>
      </c>
      <c r="T68" s="10">
        <f t="shared" si="7"/>
        <v>42569.641435185178</v>
      </c>
    </row>
    <row r="69" spans="1:20" ht="45"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5">
        <f t="shared" si="4"/>
        <v>1.1625000000000001</v>
      </c>
      <c r="P69" s="6">
        <f t="shared" si="5"/>
        <v>116.25</v>
      </c>
      <c r="Q69" t="s">
        <v>8310</v>
      </c>
      <c r="R69" t="s">
        <v>8312</v>
      </c>
      <c r="S69" s="10">
        <f t="shared" si="6"/>
        <v>41075.375046296293</v>
      </c>
      <c r="T69" s="10">
        <f t="shared" si="7"/>
        <v>41105.375046296293</v>
      </c>
    </row>
    <row r="70" spans="1:20" ht="60" x14ac:dyDescent="0.25">
      <c r="A70">
        <v>68</v>
      </c>
      <c r="B70" s="3" t="s">
        <v>70</v>
      </c>
      <c r="C70" s="3" t="s">
        <v>4179</v>
      </c>
      <c r="D70">
        <v>600</v>
      </c>
      <c r="E70">
        <v>763</v>
      </c>
      <c r="F70" t="s">
        <v>8219</v>
      </c>
      <c r="G70" t="s">
        <v>8225</v>
      </c>
      <c r="H70" t="s">
        <v>8247</v>
      </c>
      <c r="I70">
        <v>1393162791</v>
      </c>
      <c r="J70">
        <v>1390570791</v>
      </c>
      <c r="K70" t="b">
        <v>0</v>
      </c>
      <c r="L70">
        <v>36</v>
      </c>
      <c r="M70" t="b">
        <v>1</v>
      </c>
      <c r="N70" t="s">
        <v>8266</v>
      </c>
      <c r="O70" s="5">
        <f t="shared" si="4"/>
        <v>1.2716666666666667</v>
      </c>
      <c r="P70" s="6">
        <f t="shared" si="5"/>
        <v>21.194444444444443</v>
      </c>
      <c r="Q70" t="s">
        <v>8310</v>
      </c>
      <c r="R70" t="s">
        <v>8312</v>
      </c>
      <c r="S70" s="10">
        <f t="shared" si="6"/>
        <v>41663.36100694444</v>
      </c>
      <c r="T70" s="10">
        <f t="shared" si="7"/>
        <v>41693.36100694444</v>
      </c>
    </row>
    <row r="71" spans="1:20"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4"/>
        <v>1.109423</v>
      </c>
      <c r="P71" s="6">
        <f t="shared" si="5"/>
        <v>62.327134831460668</v>
      </c>
      <c r="Q71" t="s">
        <v>8310</v>
      </c>
      <c r="R71" t="s">
        <v>8312</v>
      </c>
      <c r="S71" s="10">
        <f t="shared" si="6"/>
        <v>40785.979456018518</v>
      </c>
      <c r="T71" s="10">
        <f t="shared" si="7"/>
        <v>40818.082638888889</v>
      </c>
    </row>
    <row r="72" spans="1:20" ht="60" x14ac:dyDescent="0.25">
      <c r="A72">
        <v>70</v>
      </c>
      <c r="B72" s="3" t="s">
        <v>72</v>
      </c>
      <c r="C72" s="3" t="s">
        <v>4181</v>
      </c>
      <c r="D72">
        <v>500</v>
      </c>
      <c r="E72">
        <v>636</v>
      </c>
      <c r="F72" t="s">
        <v>8219</v>
      </c>
      <c r="G72" t="s">
        <v>8224</v>
      </c>
      <c r="H72" t="s">
        <v>8246</v>
      </c>
      <c r="I72">
        <v>1315171845</v>
      </c>
      <c r="J72">
        <v>1309987845</v>
      </c>
      <c r="K72" t="b">
        <v>0</v>
      </c>
      <c r="L72">
        <v>17</v>
      </c>
      <c r="M72" t="b">
        <v>1</v>
      </c>
      <c r="N72" t="s">
        <v>8266</v>
      </c>
      <c r="O72" s="5">
        <f t="shared" si="4"/>
        <v>1.272</v>
      </c>
      <c r="P72" s="6">
        <f t="shared" si="5"/>
        <v>37.411764705882355</v>
      </c>
      <c r="Q72" t="s">
        <v>8310</v>
      </c>
      <c r="R72" t="s">
        <v>8312</v>
      </c>
      <c r="S72" s="10">
        <f t="shared" si="6"/>
        <v>40730.688020833331</v>
      </c>
      <c r="T72" s="10">
        <f t="shared" si="7"/>
        <v>40790.688020833331</v>
      </c>
    </row>
    <row r="73" spans="1:20" ht="45"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5">
        <f t="shared" si="4"/>
        <v>1.2394444444444443</v>
      </c>
      <c r="P73" s="6">
        <f t="shared" si="5"/>
        <v>69.71875</v>
      </c>
      <c r="Q73" t="s">
        <v>8310</v>
      </c>
      <c r="R73" t="s">
        <v>8312</v>
      </c>
      <c r="S73" s="10">
        <f t="shared" si="6"/>
        <v>40997.063159722216</v>
      </c>
      <c r="T73" s="10">
        <f t="shared" si="7"/>
        <v>41057.063159722216</v>
      </c>
    </row>
    <row r="74" spans="1:20" ht="60"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5">
        <f t="shared" si="4"/>
        <v>1.084090909090909</v>
      </c>
      <c r="P74" s="6">
        <f t="shared" si="5"/>
        <v>58.170731707317074</v>
      </c>
      <c r="Q74" t="s">
        <v>8310</v>
      </c>
      <c r="R74" t="s">
        <v>8312</v>
      </c>
      <c r="S74" s="10">
        <f t="shared" si="6"/>
        <v>41207.801863425928</v>
      </c>
      <c r="T74" s="10">
        <f t="shared" si="7"/>
        <v>41227.791666666664</v>
      </c>
    </row>
    <row r="75" spans="1:20" ht="60" x14ac:dyDescent="0.25">
      <c r="A75">
        <v>73</v>
      </c>
      <c r="B75" s="3" t="s">
        <v>75</v>
      </c>
      <c r="C75" s="3" t="s">
        <v>4184</v>
      </c>
      <c r="D75">
        <v>900</v>
      </c>
      <c r="E75">
        <v>900</v>
      </c>
      <c r="F75" t="s">
        <v>8219</v>
      </c>
      <c r="G75" t="s">
        <v>8224</v>
      </c>
      <c r="H75" t="s">
        <v>8246</v>
      </c>
      <c r="I75">
        <v>1304395140</v>
      </c>
      <c r="J75">
        <v>1297620584</v>
      </c>
      <c r="K75" t="b">
        <v>0</v>
      </c>
      <c r="L75">
        <v>18</v>
      </c>
      <c r="M75" t="b">
        <v>1</v>
      </c>
      <c r="N75" t="s">
        <v>8266</v>
      </c>
      <c r="O75" s="5">
        <f t="shared" si="4"/>
        <v>1</v>
      </c>
      <c r="P75" s="6">
        <f t="shared" si="5"/>
        <v>50</v>
      </c>
      <c r="Q75" t="s">
        <v>8310</v>
      </c>
      <c r="R75" t="s">
        <v>8312</v>
      </c>
      <c r="S75" s="10">
        <f t="shared" si="6"/>
        <v>40587.548425925925</v>
      </c>
      <c r="T75" s="10">
        <f t="shared" si="7"/>
        <v>40665.957638888889</v>
      </c>
    </row>
    <row r="76" spans="1:20" ht="60"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5">
        <f t="shared" si="4"/>
        <v>1.1293199999999999</v>
      </c>
      <c r="P76" s="6">
        <f t="shared" si="5"/>
        <v>19.471034482758618</v>
      </c>
      <c r="Q76" t="s">
        <v>8310</v>
      </c>
      <c r="R76" t="s">
        <v>8312</v>
      </c>
      <c r="S76" s="10">
        <f t="shared" si="6"/>
        <v>42360.278877314813</v>
      </c>
      <c r="T76" s="10">
        <f t="shared" si="7"/>
        <v>42390.278877314813</v>
      </c>
    </row>
    <row r="77" spans="1:20" ht="45"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5">
        <f t="shared" si="4"/>
        <v>1.1542857142857144</v>
      </c>
      <c r="P77" s="6">
        <f t="shared" si="5"/>
        <v>85.957446808510639</v>
      </c>
      <c r="Q77" t="s">
        <v>8310</v>
      </c>
      <c r="R77" t="s">
        <v>8312</v>
      </c>
      <c r="S77" s="10">
        <f t="shared" si="6"/>
        <v>41357.000833333332</v>
      </c>
      <c r="T77" s="10">
        <f t="shared" si="7"/>
        <v>41387.000833333332</v>
      </c>
    </row>
    <row r="78" spans="1:20" ht="60" x14ac:dyDescent="0.25">
      <c r="A78">
        <v>76</v>
      </c>
      <c r="B78" s="3" t="s">
        <v>78</v>
      </c>
      <c r="C78" s="3" t="s">
        <v>4187</v>
      </c>
      <c r="D78">
        <v>300</v>
      </c>
      <c r="E78">
        <v>460</v>
      </c>
      <c r="F78" t="s">
        <v>8219</v>
      </c>
      <c r="G78" t="s">
        <v>8224</v>
      </c>
      <c r="H78" t="s">
        <v>8246</v>
      </c>
      <c r="I78">
        <v>1325007358</v>
      </c>
      <c r="J78">
        <v>1319819758</v>
      </c>
      <c r="K78" t="b">
        <v>0</v>
      </c>
      <c r="L78">
        <v>15</v>
      </c>
      <c r="M78" t="b">
        <v>1</v>
      </c>
      <c r="N78" t="s">
        <v>8266</v>
      </c>
      <c r="O78" s="5">
        <f t="shared" si="4"/>
        <v>1.5333333333333334</v>
      </c>
      <c r="P78" s="6">
        <f t="shared" si="5"/>
        <v>30.666666666666668</v>
      </c>
      <c r="Q78" t="s">
        <v>8310</v>
      </c>
      <c r="R78" t="s">
        <v>8312</v>
      </c>
      <c r="S78" s="10">
        <f t="shared" si="6"/>
        <v>40844.483310185184</v>
      </c>
      <c r="T78" s="10">
        <f t="shared" si="7"/>
        <v>40904.524976851848</v>
      </c>
    </row>
    <row r="79" spans="1:20" ht="45"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5">
        <f t="shared" si="4"/>
        <v>3.9249999999999998</v>
      </c>
      <c r="P79" s="6">
        <f t="shared" si="5"/>
        <v>60.384615384615387</v>
      </c>
      <c r="Q79" t="s">
        <v>8310</v>
      </c>
      <c r="R79" t="s">
        <v>8312</v>
      </c>
      <c r="S79" s="10">
        <f t="shared" si="6"/>
        <v>40996.936539351846</v>
      </c>
      <c r="T79" s="10">
        <f t="shared" si="7"/>
        <v>41049.915972222218</v>
      </c>
    </row>
    <row r="80" spans="1:20" ht="105" x14ac:dyDescent="0.25">
      <c r="A80">
        <v>78</v>
      </c>
      <c r="B80" s="3" t="s">
        <v>80</v>
      </c>
      <c r="C80" s="3" t="s">
        <v>4189</v>
      </c>
      <c r="D80">
        <v>50</v>
      </c>
      <c r="E80">
        <v>1351</v>
      </c>
      <c r="F80" t="s">
        <v>8219</v>
      </c>
      <c r="G80" t="s">
        <v>8230</v>
      </c>
      <c r="H80" t="s">
        <v>8249</v>
      </c>
      <c r="I80">
        <v>1472751121</v>
      </c>
      <c r="J80">
        <v>1471887121</v>
      </c>
      <c r="K80" t="b">
        <v>0</v>
      </c>
      <c r="L80">
        <v>35</v>
      </c>
      <c r="M80" t="b">
        <v>1</v>
      </c>
      <c r="N80" t="s">
        <v>8266</v>
      </c>
      <c r="O80" s="5">
        <f t="shared" si="4"/>
        <v>27.02</v>
      </c>
      <c r="P80" s="6">
        <f t="shared" si="5"/>
        <v>38.6</v>
      </c>
      <c r="Q80" t="s">
        <v>8310</v>
      </c>
      <c r="R80" t="s">
        <v>8312</v>
      </c>
      <c r="S80" s="10">
        <f t="shared" si="6"/>
        <v>42604.522233796299</v>
      </c>
      <c r="T80" s="10">
        <f t="shared" si="7"/>
        <v>42614.522233796299</v>
      </c>
    </row>
    <row r="81" spans="1:20" ht="45"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5">
        <f t="shared" si="4"/>
        <v>1.27</v>
      </c>
      <c r="P81" s="6">
        <f t="shared" si="5"/>
        <v>40.268292682926827</v>
      </c>
      <c r="Q81" t="s">
        <v>8310</v>
      </c>
      <c r="R81" t="s">
        <v>8312</v>
      </c>
      <c r="S81" s="10">
        <f t="shared" si="6"/>
        <v>41724.568206018514</v>
      </c>
      <c r="T81" s="10">
        <f t="shared" si="7"/>
        <v>41754.568206018514</v>
      </c>
    </row>
    <row r="82" spans="1:20"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5">
        <f t="shared" si="4"/>
        <v>1.0725</v>
      </c>
      <c r="P82" s="6">
        <f t="shared" si="5"/>
        <v>273.82978723404256</v>
      </c>
      <c r="Q82" t="s">
        <v>8310</v>
      </c>
      <c r="R82" t="s">
        <v>8312</v>
      </c>
      <c r="S82" s="10">
        <f t="shared" si="6"/>
        <v>41582.875648148147</v>
      </c>
      <c r="T82" s="10">
        <f t="shared" si="7"/>
        <v>41617.875648148147</v>
      </c>
    </row>
    <row r="83" spans="1:20" ht="60"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5">
        <f t="shared" si="4"/>
        <v>1.98</v>
      </c>
      <c r="P83" s="6">
        <f t="shared" si="5"/>
        <v>53.035714285714285</v>
      </c>
      <c r="Q83" t="s">
        <v>8310</v>
      </c>
      <c r="R83" t="s">
        <v>8312</v>
      </c>
      <c r="S83" s="10">
        <f t="shared" si="6"/>
        <v>41099.950543981475</v>
      </c>
      <c r="T83" s="10">
        <f t="shared" si="7"/>
        <v>41103.918055555558</v>
      </c>
    </row>
    <row r="84" spans="1:20"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5">
        <f t="shared" si="4"/>
        <v>1.0001249999999999</v>
      </c>
      <c r="P84" s="6">
        <f t="shared" si="5"/>
        <v>40.005000000000003</v>
      </c>
      <c r="Q84" t="s">
        <v>8310</v>
      </c>
      <c r="R84" t="s">
        <v>8312</v>
      </c>
      <c r="S84" s="10">
        <f t="shared" si="6"/>
        <v>40795.611817129626</v>
      </c>
      <c r="T84" s="10">
        <f t="shared" si="7"/>
        <v>40825.611817129626</v>
      </c>
    </row>
    <row r="85" spans="1:20" ht="60" x14ac:dyDescent="0.25">
      <c r="A85">
        <v>83</v>
      </c>
      <c r="B85" s="3" t="s">
        <v>85</v>
      </c>
      <c r="C85" s="3" t="s">
        <v>4194</v>
      </c>
      <c r="D85">
        <v>200</v>
      </c>
      <c r="E85">
        <v>205</v>
      </c>
      <c r="F85" t="s">
        <v>8219</v>
      </c>
      <c r="G85" t="s">
        <v>8225</v>
      </c>
      <c r="H85" t="s">
        <v>8247</v>
      </c>
      <c r="I85">
        <v>1424604600</v>
      </c>
      <c r="J85">
        <v>1423320389</v>
      </c>
      <c r="K85" t="b">
        <v>0</v>
      </c>
      <c r="L85">
        <v>13</v>
      </c>
      <c r="M85" t="b">
        <v>1</v>
      </c>
      <c r="N85" t="s">
        <v>8266</v>
      </c>
      <c r="O85" s="5">
        <f t="shared" si="4"/>
        <v>1.0249999999999999</v>
      </c>
      <c r="P85" s="6">
        <f t="shared" si="5"/>
        <v>15.76923076923077</v>
      </c>
      <c r="Q85" t="s">
        <v>8310</v>
      </c>
      <c r="R85" t="s">
        <v>8312</v>
      </c>
      <c r="S85" s="10">
        <f t="shared" si="6"/>
        <v>42042.407280092586</v>
      </c>
      <c r="T85" s="10">
        <f t="shared" si="7"/>
        <v>42057.270833333336</v>
      </c>
    </row>
    <row r="86" spans="1:20" ht="45" x14ac:dyDescent="0.25">
      <c r="A86">
        <v>84</v>
      </c>
      <c r="B86" s="3" t="s">
        <v>86</v>
      </c>
      <c r="C86" s="3" t="s">
        <v>4195</v>
      </c>
      <c r="D86">
        <v>500</v>
      </c>
      <c r="E86">
        <v>500</v>
      </c>
      <c r="F86" t="s">
        <v>8219</v>
      </c>
      <c r="G86" t="s">
        <v>8224</v>
      </c>
      <c r="H86" t="s">
        <v>8246</v>
      </c>
      <c r="I86">
        <v>1305483086</v>
      </c>
      <c r="J86">
        <v>1302891086</v>
      </c>
      <c r="K86" t="b">
        <v>0</v>
      </c>
      <c r="L86">
        <v>7</v>
      </c>
      <c r="M86" t="b">
        <v>1</v>
      </c>
      <c r="N86" t="s">
        <v>8266</v>
      </c>
      <c r="O86" s="5">
        <f t="shared" si="4"/>
        <v>1</v>
      </c>
      <c r="P86" s="6">
        <f t="shared" si="5"/>
        <v>71.428571428571431</v>
      </c>
      <c r="Q86" t="s">
        <v>8310</v>
      </c>
      <c r="R86" t="s">
        <v>8312</v>
      </c>
      <c r="S86" s="10">
        <f t="shared" si="6"/>
        <v>40648.54960648148</v>
      </c>
      <c r="T86" s="10">
        <f t="shared" si="7"/>
        <v>40678.54960648148</v>
      </c>
    </row>
    <row r="87" spans="1:20" ht="60"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5">
        <f t="shared" si="4"/>
        <v>1.2549999999999999</v>
      </c>
      <c r="P87" s="6">
        <f t="shared" si="5"/>
        <v>71.714285714285708</v>
      </c>
      <c r="Q87" t="s">
        <v>8310</v>
      </c>
      <c r="R87" t="s">
        <v>8312</v>
      </c>
      <c r="S87" s="10">
        <f t="shared" si="6"/>
        <v>40778.917094907403</v>
      </c>
      <c r="T87" s="10">
        <f t="shared" si="7"/>
        <v>40808.917094907403</v>
      </c>
    </row>
    <row r="88" spans="1:20" ht="75"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5">
        <f t="shared" si="4"/>
        <v>1.0646666666666667</v>
      </c>
      <c r="P88" s="6">
        <f t="shared" si="5"/>
        <v>375.76470588235293</v>
      </c>
      <c r="Q88" t="s">
        <v>8310</v>
      </c>
      <c r="R88" t="s">
        <v>8312</v>
      </c>
      <c r="S88" s="10">
        <f t="shared" si="6"/>
        <v>42291.347743055558</v>
      </c>
      <c r="T88" s="10">
        <f t="shared" si="7"/>
        <v>42365.389409722215</v>
      </c>
    </row>
    <row r="89" spans="1:20" ht="45"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5">
        <f t="shared" si="4"/>
        <v>1.046</v>
      </c>
      <c r="P89" s="6">
        <f t="shared" si="5"/>
        <v>104.6</v>
      </c>
      <c r="Q89" t="s">
        <v>8310</v>
      </c>
      <c r="R89" t="s">
        <v>8312</v>
      </c>
      <c r="S89" s="10">
        <f t="shared" si="6"/>
        <v>40322.331053240741</v>
      </c>
      <c r="T89" s="10">
        <f t="shared" si="7"/>
        <v>40331.861805555549</v>
      </c>
    </row>
    <row r="90" spans="1:20" ht="60"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5">
        <f t="shared" si="4"/>
        <v>1.0285714285714285</v>
      </c>
      <c r="P90" s="6">
        <f t="shared" si="5"/>
        <v>60</v>
      </c>
      <c r="Q90" t="s">
        <v>8310</v>
      </c>
      <c r="R90" t="s">
        <v>8312</v>
      </c>
      <c r="S90" s="10">
        <f t="shared" si="6"/>
        <v>41786.450590277775</v>
      </c>
      <c r="T90" s="10">
        <f t="shared" si="7"/>
        <v>41812.450590277775</v>
      </c>
    </row>
    <row r="91" spans="1:20" ht="45"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5">
        <f t="shared" si="4"/>
        <v>1.1506666666666667</v>
      </c>
      <c r="P91" s="6">
        <f t="shared" si="5"/>
        <v>123.28571428571429</v>
      </c>
      <c r="Q91" t="s">
        <v>8310</v>
      </c>
      <c r="R91" t="s">
        <v>8312</v>
      </c>
      <c r="S91" s="10">
        <f t="shared" si="6"/>
        <v>41402.543888888882</v>
      </c>
      <c r="T91" s="10">
        <f t="shared" si="7"/>
        <v>41427.543888888882</v>
      </c>
    </row>
    <row r="92" spans="1:20" ht="30" x14ac:dyDescent="0.25">
      <c r="A92">
        <v>90</v>
      </c>
      <c r="B92" s="3" t="s">
        <v>92</v>
      </c>
      <c r="C92" s="3" t="s">
        <v>4201</v>
      </c>
      <c r="D92">
        <v>500</v>
      </c>
      <c r="E92">
        <v>502</v>
      </c>
      <c r="F92" t="s">
        <v>8219</v>
      </c>
      <c r="G92" t="s">
        <v>8224</v>
      </c>
      <c r="H92" t="s">
        <v>8246</v>
      </c>
      <c r="I92">
        <v>1310454499</v>
      </c>
      <c r="J92">
        <v>1307862499</v>
      </c>
      <c r="K92" t="b">
        <v>0</v>
      </c>
      <c r="L92">
        <v>16</v>
      </c>
      <c r="M92" t="b">
        <v>1</v>
      </c>
      <c r="N92" t="s">
        <v>8266</v>
      </c>
      <c r="O92" s="5">
        <f t="shared" si="4"/>
        <v>1.004</v>
      </c>
      <c r="P92" s="6">
        <f t="shared" si="5"/>
        <v>31.375</v>
      </c>
      <c r="Q92" t="s">
        <v>8310</v>
      </c>
      <c r="R92" t="s">
        <v>8312</v>
      </c>
      <c r="S92" s="10">
        <f t="shared" si="6"/>
        <v>40706.089108796295</v>
      </c>
      <c r="T92" s="10">
        <f t="shared" si="7"/>
        <v>40736.089108796295</v>
      </c>
    </row>
    <row r="93" spans="1:20" ht="45"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5">
        <f t="shared" si="4"/>
        <v>1.2</v>
      </c>
      <c r="P93" s="6">
        <f t="shared" si="5"/>
        <v>78.260869565217391</v>
      </c>
      <c r="Q93" t="s">
        <v>8310</v>
      </c>
      <c r="R93" t="s">
        <v>8312</v>
      </c>
      <c r="S93" s="10">
        <f t="shared" si="6"/>
        <v>40619.194027777776</v>
      </c>
      <c r="T93" s="10">
        <f t="shared" si="7"/>
        <v>40680.194027777776</v>
      </c>
    </row>
    <row r="94" spans="1:20" ht="60"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5">
        <f t="shared" si="4"/>
        <v>1.052</v>
      </c>
      <c r="P94" s="6">
        <f t="shared" si="5"/>
        <v>122.32558139534883</v>
      </c>
      <c r="Q94" t="s">
        <v>8310</v>
      </c>
      <c r="R94" t="s">
        <v>8312</v>
      </c>
      <c r="S94" s="10">
        <f t="shared" si="6"/>
        <v>42720.990543981483</v>
      </c>
      <c r="T94" s="10">
        <f t="shared" si="7"/>
        <v>42767.124999999993</v>
      </c>
    </row>
    <row r="95" spans="1:20" ht="60"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5">
        <f t="shared" si="4"/>
        <v>1.1060000000000001</v>
      </c>
      <c r="P95" s="6">
        <f t="shared" si="5"/>
        <v>73.733333333333334</v>
      </c>
      <c r="Q95" t="s">
        <v>8310</v>
      </c>
      <c r="R95" t="s">
        <v>8312</v>
      </c>
      <c r="S95" s="10">
        <f t="shared" si="6"/>
        <v>41065.649733796294</v>
      </c>
      <c r="T95" s="10">
        <f t="shared" si="7"/>
        <v>41093.666666666664</v>
      </c>
    </row>
    <row r="96" spans="1:20" ht="45" x14ac:dyDescent="0.25">
      <c r="A96">
        <v>94</v>
      </c>
      <c r="B96" s="3" t="s">
        <v>96</v>
      </c>
      <c r="C96" s="3" t="s">
        <v>4205</v>
      </c>
      <c r="D96">
        <v>250</v>
      </c>
      <c r="E96">
        <v>260</v>
      </c>
      <c r="F96" t="s">
        <v>8219</v>
      </c>
      <c r="G96" t="s">
        <v>8225</v>
      </c>
      <c r="H96" t="s">
        <v>8247</v>
      </c>
      <c r="I96">
        <v>1396890822</v>
      </c>
      <c r="J96">
        <v>1395162822</v>
      </c>
      <c r="K96" t="b">
        <v>0</v>
      </c>
      <c r="L96">
        <v>12</v>
      </c>
      <c r="M96" t="b">
        <v>1</v>
      </c>
      <c r="N96" t="s">
        <v>8266</v>
      </c>
      <c r="O96" s="5">
        <f t="shared" si="4"/>
        <v>1.04</v>
      </c>
      <c r="P96" s="6">
        <f t="shared" si="5"/>
        <v>21.666666666666668</v>
      </c>
      <c r="Q96" t="s">
        <v>8310</v>
      </c>
      <c r="R96" t="s">
        <v>8312</v>
      </c>
      <c r="S96" s="10">
        <f t="shared" si="6"/>
        <v>41716.509513888886</v>
      </c>
      <c r="T96" s="10">
        <f t="shared" si="7"/>
        <v>41736.509513888886</v>
      </c>
    </row>
    <row r="97" spans="1:20" ht="60" x14ac:dyDescent="0.25">
      <c r="A97">
        <v>95</v>
      </c>
      <c r="B97" s="3" t="s">
        <v>97</v>
      </c>
      <c r="C97" s="3" t="s">
        <v>4206</v>
      </c>
      <c r="D97">
        <v>350</v>
      </c>
      <c r="E97">
        <v>460</v>
      </c>
      <c r="F97" t="s">
        <v>8219</v>
      </c>
      <c r="G97" t="s">
        <v>8224</v>
      </c>
      <c r="H97" t="s">
        <v>8246</v>
      </c>
      <c r="I97">
        <v>1330214841</v>
      </c>
      <c r="J97">
        <v>1327622841</v>
      </c>
      <c r="K97" t="b">
        <v>0</v>
      </c>
      <c r="L97">
        <v>21</v>
      </c>
      <c r="M97" t="b">
        <v>1</v>
      </c>
      <c r="N97" t="s">
        <v>8266</v>
      </c>
      <c r="O97" s="5">
        <f t="shared" si="4"/>
        <v>1.3142857142857143</v>
      </c>
      <c r="P97" s="6">
        <f t="shared" si="5"/>
        <v>21.904761904761905</v>
      </c>
      <c r="Q97" t="s">
        <v>8310</v>
      </c>
      <c r="R97" t="s">
        <v>8312</v>
      </c>
      <c r="S97" s="10">
        <f t="shared" si="6"/>
        <v>40934.796770833331</v>
      </c>
      <c r="T97" s="10">
        <f t="shared" si="7"/>
        <v>40964.796770833331</v>
      </c>
    </row>
    <row r="98" spans="1:20" ht="60"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5">
        <f t="shared" si="4"/>
        <v>1.1466666666666667</v>
      </c>
      <c r="P98" s="6">
        <f t="shared" si="5"/>
        <v>50.588235294117645</v>
      </c>
      <c r="Q98" t="s">
        <v>8310</v>
      </c>
      <c r="R98" t="s">
        <v>8312</v>
      </c>
      <c r="S98" s="10">
        <f t="shared" si="6"/>
        <v>40324.45417824074</v>
      </c>
      <c r="T98" s="10">
        <f t="shared" si="7"/>
        <v>40390.916666666664</v>
      </c>
    </row>
    <row r="99" spans="1:20" ht="45" x14ac:dyDescent="0.25">
      <c r="A99">
        <v>97</v>
      </c>
      <c r="B99" s="3" t="s">
        <v>99</v>
      </c>
      <c r="C99" s="3" t="s">
        <v>4208</v>
      </c>
      <c r="D99">
        <v>400</v>
      </c>
      <c r="E99">
        <v>425</v>
      </c>
      <c r="F99" t="s">
        <v>8219</v>
      </c>
      <c r="G99" t="s">
        <v>8224</v>
      </c>
      <c r="H99" t="s">
        <v>8246</v>
      </c>
      <c r="I99">
        <v>1310440482</v>
      </c>
      <c r="J99">
        <v>1307848482</v>
      </c>
      <c r="K99" t="b">
        <v>0</v>
      </c>
      <c r="L99">
        <v>8</v>
      </c>
      <c r="M99" t="b">
        <v>1</v>
      </c>
      <c r="N99" t="s">
        <v>8266</v>
      </c>
      <c r="O99" s="5">
        <f t="shared" si="4"/>
        <v>1.0625</v>
      </c>
      <c r="P99" s="6">
        <f t="shared" si="5"/>
        <v>53.125</v>
      </c>
      <c r="Q99" t="s">
        <v>8310</v>
      </c>
      <c r="R99" t="s">
        <v>8312</v>
      </c>
      <c r="S99" s="10">
        <f t="shared" si="6"/>
        <v>40705.926874999997</v>
      </c>
      <c r="T99" s="10">
        <f t="shared" si="7"/>
        <v>40735.926874999997</v>
      </c>
    </row>
    <row r="100" spans="1:20"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4"/>
        <v>1.0625</v>
      </c>
      <c r="P100" s="6">
        <f t="shared" si="5"/>
        <v>56.666666666666664</v>
      </c>
      <c r="Q100" t="s">
        <v>8310</v>
      </c>
      <c r="R100" t="s">
        <v>8312</v>
      </c>
      <c r="S100" s="10">
        <f t="shared" si="6"/>
        <v>41214.586504629631</v>
      </c>
      <c r="T100" s="10">
        <f t="shared" si="7"/>
        <v>41250.770833333328</v>
      </c>
    </row>
    <row r="101" spans="1:20"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4"/>
        <v>1.0601933333333333</v>
      </c>
      <c r="P101" s="6">
        <f t="shared" si="5"/>
        <v>40.776666666666664</v>
      </c>
      <c r="Q101" t="s">
        <v>8310</v>
      </c>
      <c r="R101" t="s">
        <v>8312</v>
      </c>
      <c r="S101" s="10">
        <f t="shared" si="6"/>
        <v>41631.694432870368</v>
      </c>
      <c r="T101" s="10">
        <f t="shared" si="7"/>
        <v>41661.694432870368</v>
      </c>
    </row>
    <row r="102" spans="1:20"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4"/>
        <v>1</v>
      </c>
      <c r="P102" s="6">
        <f t="shared" si="5"/>
        <v>192.30769230769232</v>
      </c>
      <c r="Q102" t="s">
        <v>8310</v>
      </c>
      <c r="R102" t="s">
        <v>8312</v>
      </c>
      <c r="S102" s="10">
        <f t="shared" si="6"/>
        <v>41197.544976851852</v>
      </c>
      <c r="T102" s="10">
        <f t="shared" si="7"/>
        <v>41217.586643518516</v>
      </c>
    </row>
    <row r="103" spans="1:20"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4"/>
        <v>1</v>
      </c>
      <c r="P103" s="6">
        <f t="shared" si="5"/>
        <v>100</v>
      </c>
      <c r="Q103" t="s">
        <v>8310</v>
      </c>
      <c r="R103" t="s">
        <v>8312</v>
      </c>
      <c r="S103" s="10">
        <f t="shared" si="6"/>
        <v>41274.568402777775</v>
      </c>
      <c r="T103" s="10">
        <f t="shared" si="7"/>
        <v>41298.568402777775</v>
      </c>
    </row>
    <row r="104" spans="1:20"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4"/>
        <v>1.2775000000000001</v>
      </c>
      <c r="P104" s="6">
        <f t="shared" si="5"/>
        <v>117.92307692307692</v>
      </c>
      <c r="Q104" t="s">
        <v>8310</v>
      </c>
      <c r="R104" t="s">
        <v>8312</v>
      </c>
      <c r="S104" s="10">
        <f t="shared" si="6"/>
        <v>40504.922835648147</v>
      </c>
      <c r="T104" s="10">
        <f t="shared" si="7"/>
        <v>40534.922835648147</v>
      </c>
    </row>
    <row r="105" spans="1:20"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4"/>
        <v>1.0515384615384615</v>
      </c>
      <c r="P105" s="6">
        <f t="shared" si="5"/>
        <v>27.897959183673468</v>
      </c>
      <c r="Q105" t="s">
        <v>8310</v>
      </c>
      <c r="R105" t="s">
        <v>8312</v>
      </c>
      <c r="S105" s="10">
        <f t="shared" si="6"/>
        <v>41682.597569444442</v>
      </c>
      <c r="T105" s="10">
        <f t="shared" si="7"/>
        <v>41705.597569444442</v>
      </c>
    </row>
    <row r="106" spans="1:20"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4"/>
        <v>1.2</v>
      </c>
      <c r="P106" s="6">
        <f t="shared" si="5"/>
        <v>60</v>
      </c>
      <c r="Q106" t="s">
        <v>8310</v>
      </c>
      <c r="R106" t="s">
        <v>8312</v>
      </c>
      <c r="S106" s="10">
        <f t="shared" si="6"/>
        <v>40612.486874999995</v>
      </c>
      <c r="T106" s="10">
        <f t="shared" si="7"/>
        <v>40635.833333333328</v>
      </c>
    </row>
    <row r="107" spans="1:20"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4"/>
        <v>1.074090909090909</v>
      </c>
      <c r="P107" s="6">
        <f t="shared" si="5"/>
        <v>39.383333333333333</v>
      </c>
      <c r="Q107" t="s">
        <v>8310</v>
      </c>
      <c r="R107" t="s">
        <v>8312</v>
      </c>
      <c r="S107" s="10">
        <f t="shared" si="6"/>
        <v>42485.516435185178</v>
      </c>
      <c r="T107" s="10">
        <f t="shared" si="7"/>
        <v>42503.791666666664</v>
      </c>
    </row>
    <row r="108" spans="1:20"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4"/>
        <v>1.0049999999999999</v>
      </c>
      <c r="P108" s="6">
        <f t="shared" si="5"/>
        <v>186.11111111111111</v>
      </c>
      <c r="Q108" t="s">
        <v>8310</v>
      </c>
      <c r="R108" t="s">
        <v>8312</v>
      </c>
      <c r="S108" s="10">
        <f t="shared" si="6"/>
        <v>40987.568298611106</v>
      </c>
      <c r="T108" s="10">
        <f t="shared" si="7"/>
        <v>41001.568298611106</v>
      </c>
    </row>
    <row r="109" spans="1:20"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4"/>
        <v>1.0246666666666666</v>
      </c>
      <c r="P109" s="6">
        <f t="shared" si="5"/>
        <v>111.37681159420291</v>
      </c>
      <c r="Q109" t="s">
        <v>8310</v>
      </c>
      <c r="R109" t="s">
        <v>8312</v>
      </c>
      <c r="S109" s="10">
        <f t="shared" si="6"/>
        <v>40635.774155092593</v>
      </c>
      <c r="T109" s="10">
        <f t="shared" si="7"/>
        <v>40657.774155092593</v>
      </c>
    </row>
    <row r="110" spans="1:20"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4"/>
        <v>2.4666666666666668</v>
      </c>
      <c r="P110" s="6">
        <f t="shared" si="5"/>
        <v>78.723404255319153</v>
      </c>
      <c r="Q110" t="s">
        <v>8310</v>
      </c>
      <c r="R110" t="s">
        <v>8312</v>
      </c>
      <c r="S110" s="10">
        <f t="shared" si="6"/>
        <v>41365.404745370368</v>
      </c>
      <c r="T110" s="10">
        <f t="shared" si="7"/>
        <v>41425.404745370368</v>
      </c>
    </row>
    <row r="111" spans="1:20"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4"/>
        <v>2.1949999999999998</v>
      </c>
      <c r="P111" s="6">
        <f t="shared" si="5"/>
        <v>46.702127659574465</v>
      </c>
      <c r="Q111" t="s">
        <v>8310</v>
      </c>
      <c r="R111" t="s">
        <v>8312</v>
      </c>
      <c r="S111" s="10">
        <f t="shared" si="6"/>
        <v>40569.817476851851</v>
      </c>
      <c r="T111" s="10">
        <f t="shared" si="7"/>
        <v>40599.817476851851</v>
      </c>
    </row>
    <row r="112" spans="1:20"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4"/>
        <v>1.3076923076923077</v>
      </c>
      <c r="P112" s="6">
        <f t="shared" si="5"/>
        <v>65.384615384615387</v>
      </c>
      <c r="Q112" t="s">
        <v>8310</v>
      </c>
      <c r="R112" t="s">
        <v>8312</v>
      </c>
      <c r="S112" s="10">
        <f t="shared" si="6"/>
        <v>41557.741354166668</v>
      </c>
      <c r="T112" s="10">
        <f t="shared" si="7"/>
        <v>41592.040972222218</v>
      </c>
    </row>
    <row r="113" spans="1:20"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4"/>
        <v>1.5457142857142858</v>
      </c>
      <c r="P113" s="6">
        <f t="shared" si="5"/>
        <v>102.0754716981132</v>
      </c>
      <c r="Q113" t="s">
        <v>8310</v>
      </c>
      <c r="R113" t="s">
        <v>8312</v>
      </c>
      <c r="S113" s="10">
        <f t="shared" si="6"/>
        <v>42125.124849537031</v>
      </c>
      <c r="T113" s="10">
        <f t="shared" si="7"/>
        <v>42155.124849537031</v>
      </c>
    </row>
    <row r="114" spans="1:20"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4"/>
        <v>1.04</v>
      </c>
      <c r="P114" s="6">
        <f t="shared" si="5"/>
        <v>64.197530864197532</v>
      </c>
      <c r="Q114" t="s">
        <v>8310</v>
      </c>
      <c r="R114" t="s">
        <v>8312</v>
      </c>
      <c r="S114" s="10">
        <f t="shared" si="6"/>
        <v>41717.834699074076</v>
      </c>
      <c r="T114" s="10">
        <f t="shared" si="7"/>
        <v>41741.875</v>
      </c>
    </row>
    <row r="115" spans="1:20"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4"/>
        <v>1.41</v>
      </c>
      <c r="P115" s="6">
        <f t="shared" si="5"/>
        <v>90.384615384615387</v>
      </c>
      <c r="Q115" t="s">
        <v>8310</v>
      </c>
      <c r="R115" t="s">
        <v>8312</v>
      </c>
      <c r="S115" s="10">
        <f t="shared" si="6"/>
        <v>40753.550092592588</v>
      </c>
      <c r="T115" s="10">
        <f t="shared" si="7"/>
        <v>40761.416666666664</v>
      </c>
    </row>
    <row r="116" spans="1:20"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4"/>
        <v>1.0333333333333334</v>
      </c>
      <c r="P116" s="6">
        <f t="shared" si="5"/>
        <v>88.571428571428569</v>
      </c>
      <c r="Q116" t="s">
        <v>8310</v>
      </c>
      <c r="R116" t="s">
        <v>8312</v>
      </c>
      <c r="S116" s="10">
        <f t="shared" si="6"/>
        <v>40861.065833333334</v>
      </c>
      <c r="T116" s="10">
        <f t="shared" si="7"/>
        <v>40921.065833333334</v>
      </c>
    </row>
    <row r="117" spans="1:20"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4"/>
        <v>1.4044444444444444</v>
      </c>
      <c r="P117" s="6">
        <f t="shared" si="5"/>
        <v>28.727272727272727</v>
      </c>
      <c r="Q117" t="s">
        <v>8310</v>
      </c>
      <c r="R117" t="s">
        <v>8312</v>
      </c>
      <c r="S117" s="10">
        <f t="shared" si="6"/>
        <v>40918.530601851853</v>
      </c>
      <c r="T117" s="10">
        <f t="shared" si="7"/>
        <v>40943.530601851853</v>
      </c>
    </row>
    <row r="118" spans="1:20"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4"/>
        <v>1.1365714285714286</v>
      </c>
      <c r="P118" s="6">
        <f t="shared" si="5"/>
        <v>69.78947368421052</v>
      </c>
      <c r="Q118" t="s">
        <v>8310</v>
      </c>
      <c r="R118" t="s">
        <v>8312</v>
      </c>
      <c r="S118" s="10">
        <f t="shared" si="6"/>
        <v>40595.288831018515</v>
      </c>
      <c r="T118" s="10">
        <f t="shared" si="7"/>
        <v>40641.247164351851</v>
      </c>
    </row>
    <row r="119" spans="1:20"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4"/>
        <v>1.0049377777777779</v>
      </c>
      <c r="P119" s="6">
        <f t="shared" si="5"/>
        <v>167.48962962962963</v>
      </c>
      <c r="Q119" t="s">
        <v>8310</v>
      </c>
      <c r="R119" t="s">
        <v>8312</v>
      </c>
      <c r="S119" s="10">
        <f t="shared" si="6"/>
        <v>40248.626666666663</v>
      </c>
      <c r="T119" s="10">
        <f t="shared" si="7"/>
        <v>40338.583333333328</v>
      </c>
    </row>
    <row r="120" spans="1:20"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4"/>
        <v>1.1303159999999999</v>
      </c>
      <c r="P120" s="6">
        <f t="shared" si="5"/>
        <v>144.91230769230768</v>
      </c>
      <c r="Q120" t="s">
        <v>8310</v>
      </c>
      <c r="R120" t="s">
        <v>8312</v>
      </c>
      <c r="S120" s="10">
        <f t="shared" si="6"/>
        <v>40722.845324074071</v>
      </c>
      <c r="T120" s="10">
        <f t="shared" si="7"/>
        <v>40752.845324074071</v>
      </c>
    </row>
    <row r="121" spans="1:20"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4"/>
        <v>1.0455692307692308</v>
      </c>
      <c r="P121" s="6">
        <f t="shared" si="5"/>
        <v>91.840540540540545</v>
      </c>
      <c r="Q121" t="s">
        <v>8310</v>
      </c>
      <c r="R121" t="s">
        <v>8312</v>
      </c>
      <c r="S121" s="10">
        <f t="shared" si="6"/>
        <v>40738.860949074071</v>
      </c>
      <c r="T121" s="10">
        <f t="shared" si="7"/>
        <v>40768.75</v>
      </c>
    </row>
    <row r="122" spans="1:20" ht="60" x14ac:dyDescent="0.25">
      <c r="A122">
        <v>120</v>
      </c>
      <c r="B122" s="3" t="s">
        <v>122</v>
      </c>
      <c r="C122" s="3" t="s">
        <v>4231</v>
      </c>
      <c r="D122">
        <v>70000</v>
      </c>
      <c r="E122">
        <v>10</v>
      </c>
      <c r="F122" t="s">
        <v>8219</v>
      </c>
      <c r="G122" t="s">
        <v>8231</v>
      </c>
      <c r="H122" t="s">
        <v>8252</v>
      </c>
      <c r="I122">
        <v>1475457107</v>
      </c>
      <c r="J122">
        <v>1472865107</v>
      </c>
      <c r="K122" t="b">
        <v>0</v>
      </c>
      <c r="L122">
        <v>1</v>
      </c>
      <c r="M122" t="b">
        <v>0</v>
      </c>
      <c r="N122" t="s">
        <v>8267</v>
      </c>
      <c r="O122" s="5">
        <f t="shared" si="4"/>
        <v>1.4285714285714287E-4</v>
      </c>
      <c r="P122" s="6">
        <f t="shared" si="5"/>
        <v>10</v>
      </c>
      <c r="Q122" t="s">
        <v>8310</v>
      </c>
      <c r="R122" t="s">
        <v>8313</v>
      </c>
      <c r="S122" s="10">
        <f t="shared" si="6"/>
        <v>42615.841516203705</v>
      </c>
      <c r="T122" s="10">
        <f t="shared" si="7"/>
        <v>42645.841516203705</v>
      </c>
    </row>
    <row r="123" spans="1:20" ht="60" x14ac:dyDescent="0.25">
      <c r="A123">
        <v>121</v>
      </c>
      <c r="B123" s="3" t="s">
        <v>123</v>
      </c>
      <c r="C123" s="3" t="s">
        <v>4232</v>
      </c>
      <c r="D123">
        <v>3000</v>
      </c>
      <c r="E123">
        <v>1</v>
      </c>
      <c r="F123" t="s">
        <v>8219</v>
      </c>
      <c r="G123" t="s">
        <v>8224</v>
      </c>
      <c r="H123" t="s">
        <v>8246</v>
      </c>
      <c r="I123">
        <v>1429352160</v>
      </c>
      <c r="J123">
        <v>1427993710</v>
      </c>
      <c r="K123" t="b">
        <v>0</v>
      </c>
      <c r="L123">
        <v>1</v>
      </c>
      <c r="M123" t="b">
        <v>0</v>
      </c>
      <c r="N123" t="s">
        <v>8267</v>
      </c>
      <c r="O123" s="5">
        <f t="shared" si="4"/>
        <v>3.3333333333333332E-4</v>
      </c>
      <c r="P123" s="6">
        <f t="shared" si="5"/>
        <v>1</v>
      </c>
      <c r="Q123" t="s">
        <v>8310</v>
      </c>
      <c r="R123" t="s">
        <v>8313</v>
      </c>
      <c r="S123" s="10">
        <f t="shared" si="6"/>
        <v>42096.496643518512</v>
      </c>
      <c r="T123" s="10">
        <f t="shared" si="7"/>
        <v>42112.219444444439</v>
      </c>
    </row>
    <row r="124" spans="1:20" ht="45" x14ac:dyDescent="0.25">
      <c r="A124">
        <v>122</v>
      </c>
      <c r="B124" s="3" t="s">
        <v>124</v>
      </c>
      <c r="C124" s="3" t="s">
        <v>4233</v>
      </c>
      <c r="D124">
        <v>100000000</v>
      </c>
      <c r="E124">
        <v>0</v>
      </c>
      <c r="F124" t="s">
        <v>8219</v>
      </c>
      <c r="G124" t="s">
        <v>8224</v>
      </c>
      <c r="H124" t="s">
        <v>8246</v>
      </c>
      <c r="I124">
        <v>1476094907</v>
      </c>
      <c r="J124">
        <v>1470910907</v>
      </c>
      <c r="K124" t="b">
        <v>0</v>
      </c>
      <c r="L124">
        <v>0</v>
      </c>
      <c r="M124" t="b">
        <v>0</v>
      </c>
      <c r="N124" t="s">
        <v>8267</v>
      </c>
      <c r="O124" s="5">
        <f t="shared" si="4"/>
        <v>0</v>
      </c>
      <c r="P124" s="6" t="str">
        <f t="shared" si="5"/>
        <v/>
      </c>
      <c r="Q124" t="s">
        <v>8310</v>
      </c>
      <c r="R124" t="s">
        <v>8313</v>
      </c>
      <c r="S124" s="10">
        <f t="shared" si="6"/>
        <v>42593.223460648143</v>
      </c>
      <c r="T124" s="10">
        <f t="shared" si="7"/>
        <v>42653.223460648143</v>
      </c>
    </row>
    <row r="125" spans="1:20" ht="60" x14ac:dyDescent="0.25">
      <c r="A125">
        <v>123</v>
      </c>
      <c r="B125" s="3" t="s">
        <v>125</v>
      </c>
      <c r="C125" s="3" t="s">
        <v>4234</v>
      </c>
      <c r="D125">
        <v>55000</v>
      </c>
      <c r="E125">
        <v>151</v>
      </c>
      <c r="F125" t="s">
        <v>8219</v>
      </c>
      <c r="G125" t="s">
        <v>8224</v>
      </c>
      <c r="H125" t="s">
        <v>8246</v>
      </c>
      <c r="I125">
        <v>1414533600</v>
      </c>
      <c r="J125">
        <v>1411411564</v>
      </c>
      <c r="K125" t="b">
        <v>0</v>
      </c>
      <c r="L125">
        <v>6</v>
      </c>
      <c r="M125" t="b">
        <v>0</v>
      </c>
      <c r="N125" t="s">
        <v>8267</v>
      </c>
      <c r="O125" s="5">
        <f t="shared" si="4"/>
        <v>2.7454545454545453E-3</v>
      </c>
      <c r="P125" s="6">
        <f t="shared" si="5"/>
        <v>25.166666666666668</v>
      </c>
      <c r="Q125" t="s">
        <v>8310</v>
      </c>
      <c r="R125" t="s">
        <v>8313</v>
      </c>
      <c r="S125" s="10">
        <f t="shared" si="6"/>
        <v>41904.573657407404</v>
      </c>
      <c r="T125" s="10">
        <f t="shared" si="7"/>
        <v>41940.708333333328</v>
      </c>
    </row>
    <row r="126" spans="1:20" ht="45" x14ac:dyDescent="0.25">
      <c r="A126">
        <v>124</v>
      </c>
      <c r="B126" s="3" t="s">
        <v>126</v>
      </c>
      <c r="C126" s="3" t="s">
        <v>4235</v>
      </c>
      <c r="D126">
        <v>4000</v>
      </c>
      <c r="E126">
        <v>0</v>
      </c>
      <c r="F126" t="s">
        <v>8219</v>
      </c>
      <c r="G126" t="s">
        <v>8224</v>
      </c>
      <c r="H126" t="s">
        <v>8246</v>
      </c>
      <c r="I126">
        <v>1431728242</v>
      </c>
      <c r="J126">
        <v>1429568242</v>
      </c>
      <c r="K126" t="b">
        <v>0</v>
      </c>
      <c r="L126">
        <v>0</v>
      </c>
      <c r="M126" t="b">
        <v>0</v>
      </c>
      <c r="N126" t="s">
        <v>8267</v>
      </c>
      <c r="O126" s="5">
        <f t="shared" si="4"/>
        <v>0</v>
      </c>
      <c r="P126" s="6" t="str">
        <f t="shared" si="5"/>
        <v/>
      </c>
      <c r="Q126" t="s">
        <v>8310</v>
      </c>
      <c r="R126" t="s">
        <v>8313</v>
      </c>
      <c r="S126" s="10">
        <f t="shared" si="6"/>
        <v>42114.720393518517</v>
      </c>
      <c r="T126" s="10">
        <f t="shared" si="7"/>
        <v>42139.720393518517</v>
      </c>
    </row>
    <row r="127" spans="1:20" ht="60" x14ac:dyDescent="0.25">
      <c r="A127">
        <v>125</v>
      </c>
      <c r="B127" s="3" t="s">
        <v>127</v>
      </c>
      <c r="C127" s="3" t="s">
        <v>4236</v>
      </c>
      <c r="D127">
        <v>500</v>
      </c>
      <c r="E127">
        <v>70</v>
      </c>
      <c r="F127" t="s">
        <v>8219</v>
      </c>
      <c r="G127" t="s">
        <v>8229</v>
      </c>
      <c r="H127" t="s">
        <v>8251</v>
      </c>
      <c r="I127">
        <v>1486165880</v>
      </c>
      <c r="J127">
        <v>1480981880</v>
      </c>
      <c r="K127" t="b">
        <v>0</v>
      </c>
      <c r="L127">
        <v>6</v>
      </c>
      <c r="M127" t="b">
        <v>0</v>
      </c>
      <c r="N127" t="s">
        <v>8267</v>
      </c>
      <c r="O127" s="5">
        <f t="shared" si="4"/>
        <v>0.14000000000000001</v>
      </c>
      <c r="P127" s="6">
        <f t="shared" si="5"/>
        <v>11.666666666666666</v>
      </c>
      <c r="Q127" t="s">
        <v>8310</v>
      </c>
      <c r="R127" t="s">
        <v>8313</v>
      </c>
      <c r="S127" s="10">
        <f t="shared" si="6"/>
        <v>42709.78564814815</v>
      </c>
      <c r="T127" s="10">
        <f t="shared" si="7"/>
        <v>42769.78564814815</v>
      </c>
    </row>
    <row r="128" spans="1:20" ht="60" x14ac:dyDescent="0.25">
      <c r="A128">
        <v>126</v>
      </c>
      <c r="B128" s="3" t="s">
        <v>128</v>
      </c>
      <c r="C128" s="3" t="s">
        <v>4237</v>
      </c>
      <c r="D128">
        <v>25000</v>
      </c>
      <c r="E128">
        <v>1387</v>
      </c>
      <c r="F128" t="s">
        <v>8219</v>
      </c>
      <c r="G128" t="s">
        <v>8224</v>
      </c>
      <c r="H128" t="s">
        <v>8246</v>
      </c>
      <c r="I128">
        <v>1433988000</v>
      </c>
      <c r="J128">
        <v>1431353337</v>
      </c>
      <c r="K128" t="b">
        <v>0</v>
      </c>
      <c r="L128">
        <v>13</v>
      </c>
      <c r="M128" t="b">
        <v>0</v>
      </c>
      <c r="N128" t="s">
        <v>8267</v>
      </c>
      <c r="O128" s="5">
        <f t="shared" si="4"/>
        <v>5.5480000000000002E-2</v>
      </c>
      <c r="P128" s="6">
        <f t="shared" si="5"/>
        <v>106.69230769230769</v>
      </c>
      <c r="Q128" t="s">
        <v>8310</v>
      </c>
      <c r="R128" t="s">
        <v>8313</v>
      </c>
      <c r="S128" s="10">
        <f t="shared" si="6"/>
        <v>42135.381215277775</v>
      </c>
      <c r="T128" s="10">
        <f t="shared" si="7"/>
        <v>42165.874999999993</v>
      </c>
    </row>
    <row r="129" spans="1:20" ht="60" x14ac:dyDescent="0.25">
      <c r="A129">
        <v>127</v>
      </c>
      <c r="B129" s="3" t="s">
        <v>129</v>
      </c>
      <c r="C129" s="3" t="s">
        <v>4238</v>
      </c>
      <c r="D129">
        <v>8000</v>
      </c>
      <c r="E129">
        <v>190</v>
      </c>
      <c r="F129" t="s">
        <v>8219</v>
      </c>
      <c r="G129" t="s">
        <v>8224</v>
      </c>
      <c r="H129" t="s">
        <v>8246</v>
      </c>
      <c r="I129">
        <v>1428069541</v>
      </c>
      <c r="J129">
        <v>1425481141</v>
      </c>
      <c r="K129" t="b">
        <v>0</v>
      </c>
      <c r="L129">
        <v>4</v>
      </c>
      <c r="M129" t="b">
        <v>0</v>
      </c>
      <c r="N129" t="s">
        <v>8267</v>
      </c>
      <c r="O129" s="5">
        <f t="shared" si="4"/>
        <v>2.375E-2</v>
      </c>
      <c r="P129" s="6">
        <f t="shared" si="5"/>
        <v>47.5</v>
      </c>
      <c r="Q129" t="s">
        <v>8310</v>
      </c>
      <c r="R129" t="s">
        <v>8313</v>
      </c>
      <c r="S129" s="10">
        <f t="shared" si="6"/>
        <v>42067.415983796294</v>
      </c>
      <c r="T129" s="10">
        <f t="shared" si="7"/>
        <v>42097.37431712963</v>
      </c>
    </row>
    <row r="130" spans="1:20" ht="30" x14ac:dyDescent="0.25">
      <c r="A130">
        <v>128</v>
      </c>
      <c r="B130" s="3" t="s">
        <v>130</v>
      </c>
      <c r="C130" s="3" t="s">
        <v>4239</v>
      </c>
      <c r="D130">
        <v>100000</v>
      </c>
      <c r="E130">
        <v>1867</v>
      </c>
      <c r="F130" t="s">
        <v>8219</v>
      </c>
      <c r="G130" t="s">
        <v>8224</v>
      </c>
      <c r="H130" t="s">
        <v>8246</v>
      </c>
      <c r="I130">
        <v>1476941293</v>
      </c>
      <c r="J130">
        <v>1473917293</v>
      </c>
      <c r="K130" t="b">
        <v>0</v>
      </c>
      <c r="L130">
        <v>6</v>
      </c>
      <c r="M130" t="b">
        <v>0</v>
      </c>
      <c r="N130" t="s">
        <v>8267</v>
      </c>
      <c r="O130" s="5">
        <f t="shared" si="4"/>
        <v>1.8669999999999999E-2</v>
      </c>
      <c r="P130" s="6">
        <f t="shared" si="5"/>
        <v>311.16666666666669</v>
      </c>
      <c r="Q130" t="s">
        <v>8310</v>
      </c>
      <c r="R130" t="s">
        <v>8313</v>
      </c>
      <c r="S130" s="10">
        <f t="shared" si="6"/>
        <v>42628.019594907404</v>
      </c>
      <c r="T130" s="10">
        <f t="shared" si="7"/>
        <v>42663.019594907404</v>
      </c>
    </row>
    <row r="131" spans="1:20" ht="60" x14ac:dyDescent="0.25">
      <c r="A131">
        <v>129</v>
      </c>
      <c r="B131" s="3" t="s">
        <v>131</v>
      </c>
      <c r="C131" s="3" t="s">
        <v>4240</v>
      </c>
      <c r="D131">
        <v>20000</v>
      </c>
      <c r="E131">
        <v>0</v>
      </c>
      <c r="F131" t="s">
        <v>8219</v>
      </c>
      <c r="G131" t="s">
        <v>8224</v>
      </c>
      <c r="H131" t="s">
        <v>8246</v>
      </c>
      <c r="I131">
        <v>1414708183</v>
      </c>
      <c r="J131">
        <v>1409524183</v>
      </c>
      <c r="K131" t="b">
        <v>0</v>
      </c>
      <c r="L131">
        <v>0</v>
      </c>
      <c r="M131" t="b">
        <v>0</v>
      </c>
      <c r="N131" t="s">
        <v>8267</v>
      </c>
      <c r="O131" s="5">
        <f t="shared" ref="O131:O194" si="8">IFERROR(E131/D131,"")</f>
        <v>0</v>
      </c>
      <c r="P131" s="6" t="str">
        <f t="shared" ref="P131:P194" si="9">IFERROR(E131/L131,"")</f>
        <v/>
      </c>
      <c r="Q131" t="s">
        <v>8310</v>
      </c>
      <c r="R131" t="s">
        <v>8313</v>
      </c>
      <c r="S131" s="10">
        <f t="shared" ref="S131:S194" si="10">(J131/86400)+25569+(-5/24)</f>
        <v>41882.728969907403</v>
      </c>
      <c r="T131" s="10">
        <f t="shared" ref="T131:T194" si="11">(I131/86400)+25569+(-5/24)</f>
        <v>41942.728969907403</v>
      </c>
    </row>
    <row r="132" spans="1:20" ht="60" x14ac:dyDescent="0.25">
      <c r="A132">
        <v>130</v>
      </c>
      <c r="B132" s="3" t="s">
        <v>132</v>
      </c>
      <c r="C132" s="3" t="s">
        <v>4241</v>
      </c>
      <c r="D132">
        <v>600</v>
      </c>
      <c r="E132">
        <v>0</v>
      </c>
      <c r="F132" t="s">
        <v>8219</v>
      </c>
      <c r="G132" t="s">
        <v>8225</v>
      </c>
      <c r="H132" t="s">
        <v>8247</v>
      </c>
      <c r="I132">
        <v>1402949760</v>
      </c>
      <c r="J132">
        <v>1400536692</v>
      </c>
      <c r="K132" t="b">
        <v>0</v>
      </c>
      <c r="L132">
        <v>0</v>
      </c>
      <c r="M132" t="b">
        <v>0</v>
      </c>
      <c r="N132" t="s">
        <v>8267</v>
      </c>
      <c r="O132" s="5">
        <f t="shared" si="8"/>
        <v>0</v>
      </c>
      <c r="P132" s="6" t="str">
        <f t="shared" si="9"/>
        <v/>
      </c>
      <c r="Q132" t="s">
        <v>8310</v>
      </c>
      <c r="R132" t="s">
        <v>8313</v>
      </c>
      <c r="S132" s="10">
        <f t="shared" si="10"/>
        <v>41778.707083333335</v>
      </c>
      <c r="T132" s="10">
        <f t="shared" si="11"/>
        <v>41806.636111111111</v>
      </c>
    </row>
    <row r="133" spans="1:20" x14ac:dyDescent="0.25">
      <c r="A133">
        <v>131</v>
      </c>
      <c r="B133" s="3" t="s">
        <v>133</v>
      </c>
      <c r="C133" s="3" t="s">
        <v>4242</v>
      </c>
      <c r="D133">
        <v>1200</v>
      </c>
      <c r="E133">
        <v>0</v>
      </c>
      <c r="F133" t="s">
        <v>8219</v>
      </c>
      <c r="G133" t="s">
        <v>8224</v>
      </c>
      <c r="H133" t="s">
        <v>8246</v>
      </c>
      <c r="I133">
        <v>1467763200</v>
      </c>
      <c r="J133">
        <v>1466453161</v>
      </c>
      <c r="K133" t="b">
        <v>0</v>
      </c>
      <c r="L133">
        <v>0</v>
      </c>
      <c r="M133" t="b">
        <v>0</v>
      </c>
      <c r="N133" t="s">
        <v>8267</v>
      </c>
      <c r="O133" s="5">
        <f t="shared" si="8"/>
        <v>0</v>
      </c>
      <c r="P133" s="6" t="str">
        <f t="shared" si="9"/>
        <v/>
      </c>
      <c r="Q133" t="s">
        <v>8310</v>
      </c>
      <c r="R133" t="s">
        <v>8313</v>
      </c>
      <c r="S133" s="10">
        <f t="shared" si="10"/>
        <v>42541.629178240742</v>
      </c>
      <c r="T133" s="10">
        <f t="shared" si="11"/>
        <v>42556.791666666664</v>
      </c>
    </row>
    <row r="134" spans="1:20" ht="60" x14ac:dyDescent="0.25">
      <c r="A134">
        <v>132</v>
      </c>
      <c r="B134" s="3" t="s">
        <v>134</v>
      </c>
      <c r="C134" s="3" t="s">
        <v>4243</v>
      </c>
      <c r="D134">
        <v>80000</v>
      </c>
      <c r="E134">
        <v>7655</v>
      </c>
      <c r="F134" t="s">
        <v>8219</v>
      </c>
      <c r="G134" t="s">
        <v>8224</v>
      </c>
      <c r="H134" t="s">
        <v>8246</v>
      </c>
      <c r="I134">
        <v>1415392207</v>
      </c>
      <c r="J134">
        <v>1411500607</v>
      </c>
      <c r="K134" t="b">
        <v>0</v>
      </c>
      <c r="L134">
        <v>81</v>
      </c>
      <c r="M134" t="b">
        <v>0</v>
      </c>
      <c r="N134" t="s">
        <v>8267</v>
      </c>
      <c r="O134" s="5">
        <f t="shared" si="8"/>
        <v>9.5687499999999995E-2</v>
      </c>
      <c r="P134" s="6">
        <f t="shared" si="9"/>
        <v>94.506172839506178</v>
      </c>
      <c r="Q134" t="s">
        <v>8310</v>
      </c>
      <c r="R134" t="s">
        <v>8313</v>
      </c>
      <c r="S134" s="10">
        <f t="shared" si="10"/>
        <v>41905.60424768518</v>
      </c>
      <c r="T134" s="10">
        <f t="shared" si="11"/>
        <v>41950.645914351851</v>
      </c>
    </row>
    <row r="135" spans="1:20" ht="45" x14ac:dyDescent="0.25">
      <c r="A135">
        <v>133</v>
      </c>
      <c r="B135" s="3" t="s">
        <v>135</v>
      </c>
      <c r="C135" s="3" t="s">
        <v>4244</v>
      </c>
      <c r="D135">
        <v>71764</v>
      </c>
      <c r="E135">
        <v>0</v>
      </c>
      <c r="F135" t="s">
        <v>8219</v>
      </c>
      <c r="G135" t="s">
        <v>8224</v>
      </c>
      <c r="H135" t="s">
        <v>8246</v>
      </c>
      <c r="I135">
        <v>1464715860</v>
      </c>
      <c r="J135">
        <v>1462130584</v>
      </c>
      <c r="K135" t="b">
        <v>0</v>
      </c>
      <c r="L135">
        <v>0</v>
      </c>
      <c r="M135" t="b">
        <v>0</v>
      </c>
      <c r="N135" t="s">
        <v>8267</v>
      </c>
      <c r="O135" s="5">
        <f t="shared" si="8"/>
        <v>0</v>
      </c>
      <c r="P135" s="6" t="str">
        <f t="shared" si="9"/>
        <v/>
      </c>
      <c r="Q135" t="s">
        <v>8310</v>
      </c>
      <c r="R135" t="s">
        <v>8313</v>
      </c>
      <c r="S135" s="10">
        <f t="shared" si="10"/>
        <v>42491.599351851844</v>
      </c>
      <c r="T135" s="10">
        <f t="shared" si="11"/>
        <v>42521.521527777775</v>
      </c>
    </row>
    <row r="136" spans="1:20" ht="30" x14ac:dyDescent="0.25">
      <c r="A136">
        <v>134</v>
      </c>
      <c r="B136" s="3" t="s">
        <v>136</v>
      </c>
      <c r="C136" s="3" t="s">
        <v>4245</v>
      </c>
      <c r="D136">
        <v>5000</v>
      </c>
      <c r="E136">
        <v>0</v>
      </c>
      <c r="F136" t="s">
        <v>8219</v>
      </c>
      <c r="G136" t="s">
        <v>8224</v>
      </c>
      <c r="H136" t="s">
        <v>8246</v>
      </c>
      <c r="I136">
        <v>1441386000</v>
      </c>
      <c r="J136">
        <v>1438811418</v>
      </c>
      <c r="K136" t="b">
        <v>0</v>
      </c>
      <c r="L136">
        <v>0</v>
      </c>
      <c r="M136" t="b">
        <v>0</v>
      </c>
      <c r="N136" t="s">
        <v>8267</v>
      </c>
      <c r="O136" s="5">
        <f t="shared" si="8"/>
        <v>0</v>
      </c>
      <c r="P136" s="6" t="str">
        <f t="shared" si="9"/>
        <v/>
      </c>
      <c r="Q136" t="s">
        <v>8310</v>
      </c>
      <c r="R136" t="s">
        <v>8313</v>
      </c>
      <c r="S136" s="10">
        <f t="shared" si="10"/>
        <v>42221.701597222222</v>
      </c>
      <c r="T136" s="10">
        <f t="shared" si="11"/>
        <v>42251.499999999993</v>
      </c>
    </row>
    <row r="137" spans="1:20" ht="45" x14ac:dyDescent="0.25">
      <c r="A137">
        <v>135</v>
      </c>
      <c r="B137" s="3" t="s">
        <v>137</v>
      </c>
      <c r="C137" s="3" t="s">
        <v>4246</v>
      </c>
      <c r="D137">
        <v>3000</v>
      </c>
      <c r="E137">
        <v>403</v>
      </c>
      <c r="F137" t="s">
        <v>8219</v>
      </c>
      <c r="G137" t="s">
        <v>8224</v>
      </c>
      <c r="H137" t="s">
        <v>8246</v>
      </c>
      <c r="I137">
        <v>1404241200</v>
      </c>
      <c r="J137">
        <v>1401354597</v>
      </c>
      <c r="K137" t="b">
        <v>0</v>
      </c>
      <c r="L137">
        <v>5</v>
      </c>
      <c r="M137" t="b">
        <v>0</v>
      </c>
      <c r="N137" t="s">
        <v>8267</v>
      </c>
      <c r="O137" s="5">
        <f t="shared" si="8"/>
        <v>0.13433333333333333</v>
      </c>
      <c r="P137" s="6">
        <f t="shared" si="9"/>
        <v>80.599999999999994</v>
      </c>
      <c r="Q137" t="s">
        <v>8310</v>
      </c>
      <c r="R137" t="s">
        <v>8313</v>
      </c>
      <c r="S137" s="10">
        <f t="shared" si="10"/>
        <v>41788.173576388886</v>
      </c>
      <c r="T137" s="10">
        <f t="shared" si="11"/>
        <v>41821.583333333328</v>
      </c>
    </row>
    <row r="138" spans="1:20" ht="60" x14ac:dyDescent="0.25">
      <c r="A138">
        <v>136</v>
      </c>
      <c r="B138" s="3" t="s">
        <v>138</v>
      </c>
      <c r="C138" s="3" t="s">
        <v>4232</v>
      </c>
      <c r="D138">
        <v>3000</v>
      </c>
      <c r="E138">
        <v>0</v>
      </c>
      <c r="F138" t="s">
        <v>8219</v>
      </c>
      <c r="G138" t="s">
        <v>8224</v>
      </c>
      <c r="H138" t="s">
        <v>8246</v>
      </c>
      <c r="I138">
        <v>1431771360</v>
      </c>
      <c r="J138">
        <v>1427968234</v>
      </c>
      <c r="K138" t="b">
        <v>0</v>
      </c>
      <c r="L138">
        <v>0</v>
      </c>
      <c r="M138" t="b">
        <v>0</v>
      </c>
      <c r="N138" t="s">
        <v>8267</v>
      </c>
      <c r="O138" s="5">
        <f t="shared" si="8"/>
        <v>0</v>
      </c>
      <c r="P138" s="6" t="str">
        <f t="shared" si="9"/>
        <v/>
      </c>
      <c r="Q138" t="s">
        <v>8310</v>
      </c>
      <c r="R138" t="s">
        <v>8313</v>
      </c>
      <c r="S138" s="10">
        <f t="shared" si="10"/>
        <v>42096.201782407406</v>
      </c>
      <c r="T138" s="10">
        <f t="shared" si="11"/>
        <v>42140.219444444439</v>
      </c>
    </row>
    <row r="139" spans="1:20" ht="60" x14ac:dyDescent="0.25">
      <c r="A139">
        <v>137</v>
      </c>
      <c r="B139" s="3" t="s">
        <v>139</v>
      </c>
      <c r="C139" s="3" t="s">
        <v>4247</v>
      </c>
      <c r="D139">
        <v>55000</v>
      </c>
      <c r="E139">
        <v>0</v>
      </c>
      <c r="F139" t="s">
        <v>8219</v>
      </c>
      <c r="G139" t="s">
        <v>8232</v>
      </c>
      <c r="H139" t="s">
        <v>8253</v>
      </c>
      <c r="I139">
        <v>1444657593</v>
      </c>
      <c r="J139">
        <v>1440337593</v>
      </c>
      <c r="K139" t="b">
        <v>0</v>
      </c>
      <c r="L139">
        <v>0</v>
      </c>
      <c r="M139" t="b">
        <v>0</v>
      </c>
      <c r="N139" t="s">
        <v>8267</v>
      </c>
      <c r="O139" s="5">
        <f t="shared" si="8"/>
        <v>0</v>
      </c>
      <c r="P139" s="6" t="str">
        <f t="shared" si="9"/>
        <v/>
      </c>
      <c r="Q139" t="s">
        <v>8310</v>
      </c>
      <c r="R139" t="s">
        <v>8313</v>
      </c>
      <c r="S139" s="10">
        <f t="shared" si="10"/>
        <v>42239.365659722222</v>
      </c>
      <c r="T139" s="10">
        <f t="shared" si="11"/>
        <v>42289.365659722222</v>
      </c>
    </row>
    <row r="140" spans="1:20" ht="60" x14ac:dyDescent="0.25">
      <c r="A140">
        <v>138</v>
      </c>
      <c r="B140" s="3" t="s">
        <v>140</v>
      </c>
      <c r="C140" s="3" t="s">
        <v>4248</v>
      </c>
      <c r="D140">
        <v>150000</v>
      </c>
      <c r="E140">
        <v>4712</v>
      </c>
      <c r="F140" t="s">
        <v>8219</v>
      </c>
      <c r="G140" t="s">
        <v>8224</v>
      </c>
      <c r="H140" t="s">
        <v>8246</v>
      </c>
      <c r="I140">
        <v>1438405140</v>
      </c>
      <c r="J140">
        <v>1435731041</v>
      </c>
      <c r="K140" t="b">
        <v>0</v>
      </c>
      <c r="L140">
        <v>58</v>
      </c>
      <c r="M140" t="b">
        <v>0</v>
      </c>
      <c r="N140" t="s">
        <v>8267</v>
      </c>
      <c r="O140" s="5">
        <f t="shared" si="8"/>
        <v>3.1413333333333335E-2</v>
      </c>
      <c r="P140" s="6">
        <f t="shared" si="9"/>
        <v>81.241379310344826</v>
      </c>
      <c r="Q140" t="s">
        <v>8310</v>
      </c>
      <c r="R140" t="s">
        <v>8313</v>
      </c>
      <c r="S140" s="10">
        <f t="shared" si="10"/>
        <v>42186.049085648141</v>
      </c>
      <c r="T140" s="10">
        <f t="shared" si="11"/>
        <v>42216.999305555553</v>
      </c>
    </row>
    <row r="141" spans="1:20" ht="45" x14ac:dyDescent="0.25">
      <c r="A141">
        <v>139</v>
      </c>
      <c r="B141" s="3" t="s">
        <v>141</v>
      </c>
      <c r="C141" s="3" t="s">
        <v>4249</v>
      </c>
      <c r="D141">
        <v>500</v>
      </c>
      <c r="E141">
        <v>500</v>
      </c>
      <c r="F141" t="s">
        <v>8219</v>
      </c>
      <c r="G141" t="s">
        <v>8224</v>
      </c>
      <c r="H141" t="s">
        <v>8246</v>
      </c>
      <c r="I141">
        <v>1436738772</v>
      </c>
      <c r="J141">
        <v>1435874772</v>
      </c>
      <c r="K141" t="b">
        <v>0</v>
      </c>
      <c r="L141">
        <v>1</v>
      </c>
      <c r="M141" t="b">
        <v>0</v>
      </c>
      <c r="N141" t="s">
        <v>8267</v>
      </c>
      <c r="O141" s="5">
        <f t="shared" si="8"/>
        <v>1</v>
      </c>
      <c r="P141" s="6">
        <f t="shared" si="9"/>
        <v>500</v>
      </c>
      <c r="Q141" t="s">
        <v>8310</v>
      </c>
      <c r="R141" t="s">
        <v>8313</v>
      </c>
      <c r="S141" s="10">
        <f t="shared" si="10"/>
        <v>42187.712638888886</v>
      </c>
      <c r="T141" s="10">
        <f t="shared" si="11"/>
        <v>42197.712638888886</v>
      </c>
    </row>
    <row r="142" spans="1:20" ht="60" x14ac:dyDescent="0.25">
      <c r="A142">
        <v>140</v>
      </c>
      <c r="B142" s="3" t="s">
        <v>142</v>
      </c>
      <c r="C142" s="3" t="s">
        <v>4250</v>
      </c>
      <c r="D142">
        <v>200000</v>
      </c>
      <c r="E142">
        <v>0</v>
      </c>
      <c r="F142" t="s">
        <v>8219</v>
      </c>
      <c r="G142" t="s">
        <v>8224</v>
      </c>
      <c r="H142" t="s">
        <v>8246</v>
      </c>
      <c r="I142">
        <v>1426823132</v>
      </c>
      <c r="J142">
        <v>1424234732</v>
      </c>
      <c r="K142" t="b">
        <v>0</v>
      </c>
      <c r="L142">
        <v>0</v>
      </c>
      <c r="M142" t="b">
        <v>0</v>
      </c>
      <c r="N142" t="s">
        <v>8267</v>
      </c>
      <c r="O142" s="5">
        <f t="shared" si="8"/>
        <v>0</v>
      </c>
      <c r="P142" s="6" t="str">
        <f t="shared" si="9"/>
        <v/>
      </c>
      <c r="Q142" t="s">
        <v>8310</v>
      </c>
      <c r="R142" t="s">
        <v>8313</v>
      </c>
      <c r="S142" s="10">
        <f t="shared" si="10"/>
        <v>42052.989953703705</v>
      </c>
      <c r="T142" s="10">
        <f t="shared" si="11"/>
        <v>42082.948287037034</v>
      </c>
    </row>
    <row r="143" spans="1:20" ht="45" x14ac:dyDescent="0.25">
      <c r="A143">
        <v>141</v>
      </c>
      <c r="B143" s="3" t="s">
        <v>143</v>
      </c>
      <c r="C143" s="3" t="s">
        <v>4251</v>
      </c>
      <c r="D143">
        <v>12000</v>
      </c>
      <c r="E143">
        <v>1293</v>
      </c>
      <c r="F143" t="s">
        <v>8219</v>
      </c>
      <c r="G143" t="s">
        <v>8224</v>
      </c>
      <c r="H143" t="s">
        <v>8246</v>
      </c>
      <c r="I143">
        <v>1433043623</v>
      </c>
      <c r="J143">
        <v>1429155623</v>
      </c>
      <c r="K143" t="b">
        <v>0</v>
      </c>
      <c r="L143">
        <v>28</v>
      </c>
      <c r="M143" t="b">
        <v>0</v>
      </c>
      <c r="N143" t="s">
        <v>8267</v>
      </c>
      <c r="O143" s="5">
        <f t="shared" si="8"/>
        <v>0.10775</v>
      </c>
      <c r="P143" s="6">
        <f t="shared" si="9"/>
        <v>46.178571428571431</v>
      </c>
      <c r="Q143" t="s">
        <v>8310</v>
      </c>
      <c r="R143" t="s">
        <v>8313</v>
      </c>
      <c r="S143" s="10">
        <f t="shared" si="10"/>
        <v>42109.944710648146</v>
      </c>
      <c r="T143" s="10">
        <f t="shared" si="11"/>
        <v>42154.944710648146</v>
      </c>
    </row>
    <row r="144" spans="1:20" ht="60" x14ac:dyDescent="0.25">
      <c r="A144">
        <v>142</v>
      </c>
      <c r="B144" s="3" t="s">
        <v>144</v>
      </c>
      <c r="C144" s="3" t="s">
        <v>4252</v>
      </c>
      <c r="D144">
        <v>3000</v>
      </c>
      <c r="E144">
        <v>10</v>
      </c>
      <c r="F144" t="s">
        <v>8219</v>
      </c>
      <c r="G144" t="s">
        <v>8224</v>
      </c>
      <c r="H144" t="s">
        <v>8246</v>
      </c>
      <c r="I144">
        <v>1416176778</v>
      </c>
      <c r="J144">
        <v>1414358778</v>
      </c>
      <c r="K144" t="b">
        <v>0</v>
      </c>
      <c r="L144">
        <v>1</v>
      </c>
      <c r="M144" t="b">
        <v>0</v>
      </c>
      <c r="N144" t="s">
        <v>8267</v>
      </c>
      <c r="O144" s="5">
        <f t="shared" si="8"/>
        <v>3.3333333333333335E-3</v>
      </c>
      <c r="P144" s="6">
        <f t="shared" si="9"/>
        <v>10</v>
      </c>
      <c r="Q144" t="s">
        <v>8310</v>
      </c>
      <c r="R144" t="s">
        <v>8313</v>
      </c>
      <c r="S144" s="10">
        <f t="shared" si="10"/>
        <v>41938.684930555552</v>
      </c>
      <c r="T144" s="10">
        <f t="shared" si="11"/>
        <v>41959.726597222216</v>
      </c>
    </row>
    <row r="145" spans="1:20" ht="60" x14ac:dyDescent="0.25">
      <c r="A145">
        <v>143</v>
      </c>
      <c r="B145" s="3" t="s">
        <v>145</v>
      </c>
      <c r="C145" s="3" t="s">
        <v>4253</v>
      </c>
      <c r="D145">
        <v>5500</v>
      </c>
      <c r="E145">
        <v>0</v>
      </c>
      <c r="F145" t="s">
        <v>8219</v>
      </c>
      <c r="G145" t="s">
        <v>8226</v>
      </c>
      <c r="H145" t="s">
        <v>8248</v>
      </c>
      <c r="I145">
        <v>1472882100</v>
      </c>
      <c r="J145">
        <v>1467941542</v>
      </c>
      <c r="K145" t="b">
        <v>0</v>
      </c>
      <c r="L145">
        <v>0</v>
      </c>
      <c r="M145" t="b">
        <v>0</v>
      </c>
      <c r="N145" t="s">
        <v>8267</v>
      </c>
      <c r="O145" s="5">
        <f t="shared" si="8"/>
        <v>0</v>
      </c>
      <c r="P145" s="6" t="str">
        <f t="shared" si="9"/>
        <v/>
      </c>
      <c r="Q145" t="s">
        <v>8310</v>
      </c>
      <c r="R145" t="s">
        <v>8313</v>
      </c>
      <c r="S145" s="10">
        <f t="shared" si="10"/>
        <v>42558.855810185181</v>
      </c>
      <c r="T145" s="10">
        <f t="shared" si="11"/>
        <v>42616.038194444445</v>
      </c>
    </row>
    <row r="146" spans="1:20" ht="45" x14ac:dyDescent="0.25">
      <c r="A146">
        <v>144</v>
      </c>
      <c r="B146" s="3" t="s">
        <v>146</v>
      </c>
      <c r="C146" s="3" t="s">
        <v>4254</v>
      </c>
      <c r="D146">
        <v>7500</v>
      </c>
      <c r="E146">
        <v>2070</v>
      </c>
      <c r="F146" t="s">
        <v>8219</v>
      </c>
      <c r="G146" t="s">
        <v>8229</v>
      </c>
      <c r="H146" t="s">
        <v>8251</v>
      </c>
      <c r="I146">
        <v>1428945472</v>
      </c>
      <c r="J146">
        <v>1423765072</v>
      </c>
      <c r="K146" t="b">
        <v>0</v>
      </c>
      <c r="L146">
        <v>37</v>
      </c>
      <c r="M146" t="b">
        <v>0</v>
      </c>
      <c r="N146" t="s">
        <v>8267</v>
      </c>
      <c r="O146" s="5">
        <f t="shared" si="8"/>
        <v>0.27600000000000002</v>
      </c>
      <c r="P146" s="6">
        <f t="shared" si="9"/>
        <v>55.945945945945944</v>
      </c>
      <c r="Q146" t="s">
        <v>8310</v>
      </c>
      <c r="R146" t="s">
        <v>8313</v>
      </c>
      <c r="S146" s="10">
        <f t="shared" si="10"/>
        <v>42047.554074074076</v>
      </c>
      <c r="T146" s="10">
        <f t="shared" si="11"/>
        <v>42107.512407407405</v>
      </c>
    </row>
    <row r="147" spans="1:20" ht="60" x14ac:dyDescent="0.25">
      <c r="A147">
        <v>145</v>
      </c>
      <c r="B147" s="3" t="s">
        <v>147</v>
      </c>
      <c r="C147" s="3" t="s">
        <v>4255</v>
      </c>
      <c r="D147">
        <v>4500</v>
      </c>
      <c r="E147">
        <v>338</v>
      </c>
      <c r="F147" t="s">
        <v>8219</v>
      </c>
      <c r="G147" t="s">
        <v>8224</v>
      </c>
      <c r="H147" t="s">
        <v>8246</v>
      </c>
      <c r="I147">
        <v>1439298052</v>
      </c>
      <c r="J147">
        <v>1436965252</v>
      </c>
      <c r="K147" t="b">
        <v>0</v>
      </c>
      <c r="L147">
        <v>9</v>
      </c>
      <c r="M147" t="b">
        <v>0</v>
      </c>
      <c r="N147" t="s">
        <v>8267</v>
      </c>
      <c r="O147" s="5">
        <f t="shared" si="8"/>
        <v>7.5111111111111115E-2</v>
      </c>
      <c r="P147" s="6">
        <f t="shared" si="9"/>
        <v>37.555555555555557</v>
      </c>
      <c r="Q147" t="s">
        <v>8310</v>
      </c>
      <c r="R147" t="s">
        <v>8313</v>
      </c>
      <c r="S147" s="10">
        <f t="shared" si="10"/>
        <v>42200.333935185183</v>
      </c>
      <c r="T147" s="10">
        <f t="shared" si="11"/>
        <v>42227.333935185183</v>
      </c>
    </row>
    <row r="148" spans="1:20" ht="60" x14ac:dyDescent="0.25">
      <c r="A148">
        <v>146</v>
      </c>
      <c r="B148" s="3" t="s">
        <v>148</v>
      </c>
      <c r="C148" s="3" t="s">
        <v>4256</v>
      </c>
      <c r="D148">
        <v>20000</v>
      </c>
      <c r="E148">
        <v>115</v>
      </c>
      <c r="F148" t="s">
        <v>8219</v>
      </c>
      <c r="G148" t="s">
        <v>8224</v>
      </c>
      <c r="H148" t="s">
        <v>8246</v>
      </c>
      <c r="I148">
        <v>1484698998</v>
      </c>
      <c r="J148">
        <v>1479514998</v>
      </c>
      <c r="K148" t="b">
        <v>0</v>
      </c>
      <c r="L148">
        <v>3</v>
      </c>
      <c r="M148" t="b">
        <v>0</v>
      </c>
      <c r="N148" t="s">
        <v>8267</v>
      </c>
      <c r="O148" s="5">
        <f t="shared" si="8"/>
        <v>5.7499999999999999E-3</v>
      </c>
      <c r="P148" s="6">
        <f t="shared" si="9"/>
        <v>38.333333333333336</v>
      </c>
      <c r="Q148" t="s">
        <v>8310</v>
      </c>
      <c r="R148" t="s">
        <v>8313</v>
      </c>
      <c r="S148" s="10">
        <f t="shared" si="10"/>
        <v>42692.807847222219</v>
      </c>
      <c r="T148" s="10">
        <f t="shared" si="11"/>
        <v>42752.807847222219</v>
      </c>
    </row>
    <row r="149" spans="1:20" ht="30" x14ac:dyDescent="0.25">
      <c r="A149">
        <v>147</v>
      </c>
      <c r="B149" s="3" t="s">
        <v>149</v>
      </c>
      <c r="C149" s="3" t="s">
        <v>4257</v>
      </c>
      <c r="D149">
        <v>7000</v>
      </c>
      <c r="E149">
        <v>0</v>
      </c>
      <c r="F149" t="s">
        <v>8219</v>
      </c>
      <c r="G149" t="s">
        <v>8225</v>
      </c>
      <c r="H149" t="s">
        <v>8247</v>
      </c>
      <c r="I149">
        <v>1420741080</v>
      </c>
      <c r="J149">
        <v>1417026340</v>
      </c>
      <c r="K149" t="b">
        <v>0</v>
      </c>
      <c r="L149">
        <v>0</v>
      </c>
      <c r="M149" t="b">
        <v>0</v>
      </c>
      <c r="N149" t="s">
        <v>8267</v>
      </c>
      <c r="O149" s="5">
        <f t="shared" si="8"/>
        <v>0</v>
      </c>
      <c r="P149" s="6" t="str">
        <f t="shared" si="9"/>
        <v/>
      </c>
      <c r="Q149" t="s">
        <v>8310</v>
      </c>
      <c r="R149" t="s">
        <v>8313</v>
      </c>
      <c r="S149" s="10">
        <f t="shared" si="10"/>
        <v>41969.559490740743</v>
      </c>
      <c r="T149" s="10">
        <f t="shared" si="11"/>
        <v>42012.554166666661</v>
      </c>
    </row>
    <row r="150" spans="1:20" ht="60" x14ac:dyDescent="0.25">
      <c r="A150">
        <v>148</v>
      </c>
      <c r="B150" s="3" t="s">
        <v>150</v>
      </c>
      <c r="C150" s="3" t="s">
        <v>4258</v>
      </c>
      <c r="D150">
        <v>50000</v>
      </c>
      <c r="E150">
        <v>40</v>
      </c>
      <c r="F150" t="s">
        <v>8219</v>
      </c>
      <c r="G150" t="s">
        <v>8224</v>
      </c>
      <c r="H150" t="s">
        <v>8246</v>
      </c>
      <c r="I150">
        <v>1456555536</v>
      </c>
      <c r="J150">
        <v>1453963536</v>
      </c>
      <c r="K150" t="b">
        <v>0</v>
      </c>
      <c r="L150">
        <v>2</v>
      </c>
      <c r="M150" t="b">
        <v>0</v>
      </c>
      <c r="N150" t="s">
        <v>8267</v>
      </c>
      <c r="O150" s="5">
        <f t="shared" si="8"/>
        <v>8.0000000000000004E-4</v>
      </c>
      <c r="P150" s="6">
        <f t="shared" si="9"/>
        <v>20</v>
      </c>
      <c r="Q150" t="s">
        <v>8310</v>
      </c>
      <c r="R150" t="s">
        <v>8313</v>
      </c>
      <c r="S150" s="10">
        <f t="shared" si="10"/>
        <v>42397.073333333326</v>
      </c>
      <c r="T150" s="10">
        <f t="shared" si="11"/>
        <v>42427.073333333326</v>
      </c>
    </row>
    <row r="151" spans="1:20" ht="60" x14ac:dyDescent="0.25">
      <c r="A151">
        <v>149</v>
      </c>
      <c r="B151" s="3" t="s">
        <v>151</v>
      </c>
      <c r="C151" s="3" t="s">
        <v>4259</v>
      </c>
      <c r="D151">
        <v>10000</v>
      </c>
      <c r="E151">
        <v>92</v>
      </c>
      <c r="F151" t="s">
        <v>8219</v>
      </c>
      <c r="G151" t="s">
        <v>8224</v>
      </c>
      <c r="H151" t="s">
        <v>8246</v>
      </c>
      <c r="I151">
        <v>1419494400</v>
      </c>
      <c r="J151">
        <v>1416888470</v>
      </c>
      <c r="K151" t="b">
        <v>0</v>
      </c>
      <c r="L151">
        <v>6</v>
      </c>
      <c r="M151" t="b">
        <v>0</v>
      </c>
      <c r="N151" t="s">
        <v>8267</v>
      </c>
      <c r="O151" s="5">
        <f t="shared" si="8"/>
        <v>9.1999999999999998E-3</v>
      </c>
      <c r="P151" s="6">
        <f t="shared" si="9"/>
        <v>15.333333333333334</v>
      </c>
      <c r="Q151" t="s">
        <v>8310</v>
      </c>
      <c r="R151" t="s">
        <v>8313</v>
      </c>
      <c r="S151" s="10">
        <f t="shared" si="10"/>
        <v>41967.963773148142</v>
      </c>
      <c r="T151" s="10">
        <f t="shared" si="11"/>
        <v>41998.124999999993</v>
      </c>
    </row>
    <row r="152" spans="1:20" ht="45" x14ac:dyDescent="0.25">
      <c r="A152">
        <v>150</v>
      </c>
      <c r="B152" s="3" t="s">
        <v>152</v>
      </c>
      <c r="C152" s="3" t="s">
        <v>4260</v>
      </c>
      <c r="D152">
        <v>130000</v>
      </c>
      <c r="E152">
        <v>30112</v>
      </c>
      <c r="F152" t="s">
        <v>8219</v>
      </c>
      <c r="G152" t="s">
        <v>8224</v>
      </c>
      <c r="H152" t="s">
        <v>8246</v>
      </c>
      <c r="I152">
        <v>1432612382</v>
      </c>
      <c r="J152">
        <v>1427428382</v>
      </c>
      <c r="K152" t="b">
        <v>0</v>
      </c>
      <c r="L152">
        <v>67</v>
      </c>
      <c r="M152" t="b">
        <v>0</v>
      </c>
      <c r="N152" t="s">
        <v>8267</v>
      </c>
      <c r="O152" s="5">
        <f t="shared" si="8"/>
        <v>0.23163076923076922</v>
      </c>
      <c r="P152" s="6">
        <f t="shared" si="9"/>
        <v>449.43283582089555</v>
      </c>
      <c r="Q152" t="s">
        <v>8310</v>
      </c>
      <c r="R152" t="s">
        <v>8313</v>
      </c>
      <c r="S152" s="10">
        <f t="shared" si="10"/>
        <v>42089.95349537037</v>
      </c>
      <c r="T152" s="10">
        <f t="shared" si="11"/>
        <v>42149.95349537037</v>
      </c>
    </row>
    <row r="153" spans="1:20" ht="60" x14ac:dyDescent="0.25">
      <c r="A153">
        <v>151</v>
      </c>
      <c r="B153" s="3" t="s">
        <v>153</v>
      </c>
      <c r="C153" s="3" t="s">
        <v>4261</v>
      </c>
      <c r="D153">
        <v>250000</v>
      </c>
      <c r="E153">
        <v>140</v>
      </c>
      <c r="F153" t="s">
        <v>8219</v>
      </c>
      <c r="G153" t="s">
        <v>8226</v>
      </c>
      <c r="H153" t="s">
        <v>8248</v>
      </c>
      <c r="I153">
        <v>1434633191</v>
      </c>
      <c r="J153">
        <v>1429449191</v>
      </c>
      <c r="K153" t="b">
        <v>0</v>
      </c>
      <c r="L153">
        <v>5</v>
      </c>
      <c r="M153" t="b">
        <v>0</v>
      </c>
      <c r="N153" t="s">
        <v>8267</v>
      </c>
      <c r="O153" s="5">
        <f t="shared" si="8"/>
        <v>5.5999999999999995E-4</v>
      </c>
      <c r="P153" s="6">
        <f t="shared" si="9"/>
        <v>28</v>
      </c>
      <c r="Q153" t="s">
        <v>8310</v>
      </c>
      <c r="R153" t="s">
        <v>8313</v>
      </c>
      <c r="S153" s="10">
        <f t="shared" si="10"/>
        <v>42113.342488425922</v>
      </c>
      <c r="T153" s="10">
        <f t="shared" si="11"/>
        <v>42173.342488425922</v>
      </c>
    </row>
    <row r="154" spans="1:20" ht="30" x14ac:dyDescent="0.25">
      <c r="A154">
        <v>152</v>
      </c>
      <c r="B154" s="3" t="s">
        <v>154</v>
      </c>
      <c r="C154" s="3" t="s">
        <v>4262</v>
      </c>
      <c r="D154">
        <v>380000</v>
      </c>
      <c r="E154">
        <v>30</v>
      </c>
      <c r="F154" t="s">
        <v>8219</v>
      </c>
      <c r="G154" t="s">
        <v>8224</v>
      </c>
      <c r="H154" t="s">
        <v>8246</v>
      </c>
      <c r="I154">
        <v>1411437100</v>
      </c>
      <c r="J154">
        <v>1408845100</v>
      </c>
      <c r="K154" t="b">
        <v>0</v>
      </c>
      <c r="L154">
        <v>2</v>
      </c>
      <c r="M154" t="b">
        <v>0</v>
      </c>
      <c r="N154" t="s">
        <v>8267</v>
      </c>
      <c r="O154" s="5">
        <f t="shared" si="8"/>
        <v>7.8947368421052633E-5</v>
      </c>
      <c r="P154" s="6">
        <f t="shared" si="9"/>
        <v>15</v>
      </c>
      <c r="Q154" t="s">
        <v>8310</v>
      </c>
      <c r="R154" t="s">
        <v>8313</v>
      </c>
      <c r="S154" s="10">
        <f t="shared" si="10"/>
        <v>41874.869212962956</v>
      </c>
      <c r="T154" s="10">
        <f t="shared" si="11"/>
        <v>41904.869212962956</v>
      </c>
    </row>
    <row r="155" spans="1:20" ht="45" x14ac:dyDescent="0.25">
      <c r="A155">
        <v>153</v>
      </c>
      <c r="B155" s="3" t="s">
        <v>155</v>
      </c>
      <c r="C155" s="3" t="s">
        <v>4263</v>
      </c>
      <c r="D155">
        <v>50000</v>
      </c>
      <c r="E155">
        <v>359</v>
      </c>
      <c r="F155" t="s">
        <v>8219</v>
      </c>
      <c r="G155" t="s">
        <v>8224</v>
      </c>
      <c r="H155" t="s">
        <v>8246</v>
      </c>
      <c r="I155">
        <v>1417532644</v>
      </c>
      <c r="J155">
        <v>1413900244</v>
      </c>
      <c r="K155" t="b">
        <v>0</v>
      </c>
      <c r="L155">
        <v>10</v>
      </c>
      <c r="M155" t="b">
        <v>0</v>
      </c>
      <c r="N155" t="s">
        <v>8267</v>
      </c>
      <c r="O155" s="5">
        <f t="shared" si="8"/>
        <v>7.1799999999999998E-3</v>
      </c>
      <c r="P155" s="6">
        <f t="shared" si="9"/>
        <v>35.9</v>
      </c>
      <c r="Q155" t="s">
        <v>8310</v>
      </c>
      <c r="R155" t="s">
        <v>8313</v>
      </c>
      <c r="S155" s="10">
        <f t="shared" si="10"/>
        <v>41933.377824074072</v>
      </c>
      <c r="T155" s="10">
        <f t="shared" si="11"/>
        <v>41975.419490740744</v>
      </c>
    </row>
    <row r="156" spans="1:20" ht="45" x14ac:dyDescent="0.25">
      <c r="A156">
        <v>154</v>
      </c>
      <c r="B156" s="3" t="s">
        <v>156</v>
      </c>
      <c r="C156" s="3" t="s">
        <v>4264</v>
      </c>
      <c r="D156">
        <v>1500</v>
      </c>
      <c r="E156">
        <v>40</v>
      </c>
      <c r="F156" t="s">
        <v>8219</v>
      </c>
      <c r="G156" t="s">
        <v>8224</v>
      </c>
      <c r="H156" t="s">
        <v>8246</v>
      </c>
      <c r="I156">
        <v>1433336895</v>
      </c>
      <c r="J156">
        <v>1429621695</v>
      </c>
      <c r="K156" t="b">
        <v>0</v>
      </c>
      <c r="L156">
        <v>3</v>
      </c>
      <c r="M156" t="b">
        <v>0</v>
      </c>
      <c r="N156" t="s">
        <v>8267</v>
      </c>
      <c r="O156" s="5">
        <f t="shared" si="8"/>
        <v>2.6666666666666668E-2</v>
      </c>
      <c r="P156" s="6">
        <f t="shared" si="9"/>
        <v>13.333333333333334</v>
      </c>
      <c r="Q156" t="s">
        <v>8310</v>
      </c>
      <c r="R156" t="s">
        <v>8313</v>
      </c>
      <c r="S156" s="10">
        <f t="shared" si="10"/>
        <v>42115.339062499996</v>
      </c>
      <c r="T156" s="10">
        <f t="shared" si="11"/>
        <v>42158.339062499996</v>
      </c>
    </row>
    <row r="157" spans="1:20" ht="60" x14ac:dyDescent="0.25">
      <c r="A157">
        <v>155</v>
      </c>
      <c r="B157" s="3" t="s">
        <v>157</v>
      </c>
      <c r="C157" s="3" t="s">
        <v>4265</v>
      </c>
      <c r="D157">
        <v>1350000</v>
      </c>
      <c r="E157">
        <v>81</v>
      </c>
      <c r="F157" t="s">
        <v>8219</v>
      </c>
      <c r="G157" t="s">
        <v>8224</v>
      </c>
      <c r="H157" t="s">
        <v>8246</v>
      </c>
      <c r="I157">
        <v>1437657935</v>
      </c>
      <c r="J157">
        <v>1434201935</v>
      </c>
      <c r="K157" t="b">
        <v>0</v>
      </c>
      <c r="L157">
        <v>4</v>
      </c>
      <c r="M157" t="b">
        <v>0</v>
      </c>
      <c r="N157" t="s">
        <v>8267</v>
      </c>
      <c r="O157" s="5">
        <f t="shared" si="8"/>
        <v>6.0000000000000002E-5</v>
      </c>
      <c r="P157" s="6">
        <f t="shared" si="9"/>
        <v>20.25</v>
      </c>
      <c r="Q157" t="s">
        <v>8310</v>
      </c>
      <c r="R157" t="s">
        <v>8313</v>
      </c>
      <c r="S157" s="10">
        <f t="shared" si="10"/>
        <v>42168.351099537038</v>
      </c>
      <c r="T157" s="10">
        <f t="shared" si="11"/>
        <v>42208.351099537038</v>
      </c>
    </row>
    <row r="158" spans="1:20" ht="60" x14ac:dyDescent="0.25">
      <c r="A158">
        <v>156</v>
      </c>
      <c r="B158" s="3" t="s">
        <v>158</v>
      </c>
      <c r="C158" s="3" t="s">
        <v>4266</v>
      </c>
      <c r="D158">
        <v>35000</v>
      </c>
      <c r="E158">
        <v>1785</v>
      </c>
      <c r="F158" t="s">
        <v>8219</v>
      </c>
      <c r="G158" t="s">
        <v>8229</v>
      </c>
      <c r="H158" t="s">
        <v>8251</v>
      </c>
      <c r="I158">
        <v>1407034796</v>
      </c>
      <c r="J158">
        <v>1401850796</v>
      </c>
      <c r="K158" t="b">
        <v>0</v>
      </c>
      <c r="L158">
        <v>15</v>
      </c>
      <c r="M158" t="b">
        <v>0</v>
      </c>
      <c r="N158" t="s">
        <v>8267</v>
      </c>
      <c r="O158" s="5">
        <f t="shared" si="8"/>
        <v>5.0999999999999997E-2</v>
      </c>
      <c r="P158" s="6">
        <f t="shared" si="9"/>
        <v>119</v>
      </c>
      <c r="Q158" t="s">
        <v>8310</v>
      </c>
      <c r="R158" t="s">
        <v>8313</v>
      </c>
      <c r="S158" s="10">
        <f t="shared" si="10"/>
        <v>41793.916620370372</v>
      </c>
      <c r="T158" s="10">
        <f t="shared" si="11"/>
        <v>41853.916620370372</v>
      </c>
    </row>
    <row r="159" spans="1:20" ht="45" x14ac:dyDescent="0.25">
      <c r="A159">
        <v>157</v>
      </c>
      <c r="B159" s="3" t="s">
        <v>159</v>
      </c>
      <c r="C159" s="3" t="s">
        <v>4267</v>
      </c>
      <c r="D159">
        <v>2995</v>
      </c>
      <c r="E159">
        <v>8</v>
      </c>
      <c r="F159" t="s">
        <v>8219</v>
      </c>
      <c r="G159" t="s">
        <v>8224</v>
      </c>
      <c r="H159" t="s">
        <v>8246</v>
      </c>
      <c r="I159">
        <v>1456523572</v>
      </c>
      <c r="J159">
        <v>1453931572</v>
      </c>
      <c r="K159" t="b">
        <v>0</v>
      </c>
      <c r="L159">
        <v>2</v>
      </c>
      <c r="M159" t="b">
        <v>0</v>
      </c>
      <c r="N159" t="s">
        <v>8267</v>
      </c>
      <c r="O159" s="5">
        <f t="shared" si="8"/>
        <v>2.671118530884808E-3</v>
      </c>
      <c r="P159" s="6">
        <f t="shared" si="9"/>
        <v>4</v>
      </c>
      <c r="Q159" t="s">
        <v>8310</v>
      </c>
      <c r="R159" t="s">
        <v>8313</v>
      </c>
      <c r="S159" s="10">
        <f t="shared" si="10"/>
        <v>42396.703379629624</v>
      </c>
      <c r="T159" s="10">
        <f t="shared" si="11"/>
        <v>42426.703379629624</v>
      </c>
    </row>
    <row r="160" spans="1:20" ht="60" x14ac:dyDescent="0.25">
      <c r="A160">
        <v>158</v>
      </c>
      <c r="B160" s="3" t="s">
        <v>160</v>
      </c>
      <c r="C160" s="3" t="s">
        <v>4268</v>
      </c>
      <c r="D160">
        <v>5000</v>
      </c>
      <c r="E160">
        <v>0</v>
      </c>
      <c r="F160" t="s">
        <v>8219</v>
      </c>
      <c r="G160" t="s">
        <v>8224</v>
      </c>
      <c r="H160" t="s">
        <v>8246</v>
      </c>
      <c r="I160">
        <v>1413942628</v>
      </c>
      <c r="J160">
        <v>1411350628</v>
      </c>
      <c r="K160" t="b">
        <v>0</v>
      </c>
      <c r="L160">
        <v>0</v>
      </c>
      <c r="M160" t="b">
        <v>0</v>
      </c>
      <c r="N160" t="s">
        <v>8267</v>
      </c>
      <c r="O160" s="5">
        <f t="shared" si="8"/>
        <v>0</v>
      </c>
      <c r="P160" s="6" t="str">
        <f t="shared" si="9"/>
        <v/>
      </c>
      <c r="Q160" t="s">
        <v>8310</v>
      </c>
      <c r="R160" t="s">
        <v>8313</v>
      </c>
      <c r="S160" s="10">
        <f t="shared" si="10"/>
        <v>41903.868379629625</v>
      </c>
      <c r="T160" s="10">
        <f t="shared" si="11"/>
        <v>41933.868379629625</v>
      </c>
    </row>
    <row r="161" spans="1:20" ht="60" x14ac:dyDescent="0.25">
      <c r="A161">
        <v>159</v>
      </c>
      <c r="B161" s="3" t="s">
        <v>161</v>
      </c>
      <c r="C161" s="3" t="s">
        <v>4269</v>
      </c>
      <c r="D161">
        <v>500000</v>
      </c>
      <c r="E161">
        <v>10</v>
      </c>
      <c r="F161" t="s">
        <v>8219</v>
      </c>
      <c r="G161" t="s">
        <v>8224</v>
      </c>
      <c r="H161" t="s">
        <v>8246</v>
      </c>
      <c r="I161">
        <v>1467541545</v>
      </c>
      <c r="J161">
        <v>1464085545</v>
      </c>
      <c r="K161" t="b">
        <v>0</v>
      </c>
      <c r="L161">
        <v>1</v>
      </c>
      <c r="M161" t="b">
        <v>0</v>
      </c>
      <c r="N161" t="s">
        <v>8267</v>
      </c>
      <c r="O161" s="5">
        <f t="shared" si="8"/>
        <v>2.0000000000000002E-5</v>
      </c>
      <c r="P161" s="6">
        <f t="shared" si="9"/>
        <v>10</v>
      </c>
      <c r="Q161" t="s">
        <v>8310</v>
      </c>
      <c r="R161" t="s">
        <v>8313</v>
      </c>
      <c r="S161" s="10">
        <f t="shared" si="10"/>
        <v>42514.226215277777</v>
      </c>
      <c r="T161" s="10">
        <f t="shared" si="11"/>
        <v>42554.226215277777</v>
      </c>
    </row>
    <row r="162" spans="1:20" ht="60" x14ac:dyDescent="0.25">
      <c r="A162">
        <v>160</v>
      </c>
      <c r="B162" s="3" t="s">
        <v>162</v>
      </c>
      <c r="C162" s="3" t="s">
        <v>4270</v>
      </c>
      <c r="D162">
        <v>5000</v>
      </c>
      <c r="E162">
        <v>0</v>
      </c>
      <c r="F162" t="s">
        <v>8219</v>
      </c>
      <c r="G162" t="s">
        <v>8224</v>
      </c>
      <c r="H162" t="s">
        <v>8246</v>
      </c>
      <c r="I162">
        <v>1439675691</v>
      </c>
      <c r="J162">
        <v>1434491691</v>
      </c>
      <c r="K162" t="b">
        <v>0</v>
      </c>
      <c r="L162">
        <v>0</v>
      </c>
      <c r="M162" t="b">
        <v>0</v>
      </c>
      <c r="N162" t="s">
        <v>8268</v>
      </c>
      <c r="O162" s="5">
        <f t="shared" si="8"/>
        <v>0</v>
      </c>
      <c r="P162" s="6" t="str">
        <f t="shared" si="9"/>
        <v/>
      </c>
      <c r="Q162" t="s">
        <v>8310</v>
      </c>
      <c r="R162" t="s">
        <v>8314</v>
      </c>
      <c r="S162" s="10">
        <f t="shared" si="10"/>
        <v>42171.70475694444</v>
      </c>
      <c r="T162" s="10">
        <f t="shared" si="11"/>
        <v>42231.70475694444</v>
      </c>
    </row>
    <row r="163" spans="1:20" ht="60" x14ac:dyDescent="0.25">
      <c r="A163">
        <v>161</v>
      </c>
      <c r="B163" s="3" t="s">
        <v>163</v>
      </c>
      <c r="C163" s="3" t="s">
        <v>4271</v>
      </c>
      <c r="D163">
        <v>50000</v>
      </c>
      <c r="E163">
        <v>5</v>
      </c>
      <c r="F163" t="s">
        <v>8219</v>
      </c>
      <c r="G163" t="s">
        <v>8224</v>
      </c>
      <c r="H163" t="s">
        <v>8246</v>
      </c>
      <c r="I163">
        <v>1404318595</v>
      </c>
      <c r="J163">
        <v>1401726595</v>
      </c>
      <c r="K163" t="b">
        <v>0</v>
      </c>
      <c r="L163">
        <v>1</v>
      </c>
      <c r="M163" t="b">
        <v>0</v>
      </c>
      <c r="N163" t="s">
        <v>8268</v>
      </c>
      <c r="O163" s="5">
        <f t="shared" si="8"/>
        <v>1E-4</v>
      </c>
      <c r="P163" s="6">
        <f t="shared" si="9"/>
        <v>5</v>
      </c>
      <c r="Q163" t="s">
        <v>8310</v>
      </c>
      <c r="R163" t="s">
        <v>8314</v>
      </c>
      <c r="S163" s="10">
        <f t="shared" si="10"/>
        <v>41792.479108796295</v>
      </c>
      <c r="T163" s="10">
        <f t="shared" si="11"/>
        <v>41822.479108796295</v>
      </c>
    </row>
    <row r="164" spans="1:20" ht="45" x14ac:dyDescent="0.25">
      <c r="A164">
        <v>162</v>
      </c>
      <c r="B164" s="3" t="s">
        <v>164</v>
      </c>
      <c r="C164" s="3" t="s">
        <v>4272</v>
      </c>
      <c r="D164">
        <v>2800</v>
      </c>
      <c r="E164">
        <v>435</v>
      </c>
      <c r="F164" t="s">
        <v>8219</v>
      </c>
      <c r="G164" t="s">
        <v>8224</v>
      </c>
      <c r="H164" t="s">
        <v>8246</v>
      </c>
      <c r="I164">
        <v>1408232520</v>
      </c>
      <c r="J164">
        <v>1405393356</v>
      </c>
      <c r="K164" t="b">
        <v>0</v>
      </c>
      <c r="L164">
        <v>10</v>
      </c>
      <c r="M164" t="b">
        <v>0</v>
      </c>
      <c r="N164" t="s">
        <v>8268</v>
      </c>
      <c r="O164" s="5">
        <f t="shared" si="8"/>
        <v>0.15535714285714286</v>
      </c>
      <c r="P164" s="6">
        <f t="shared" si="9"/>
        <v>43.5</v>
      </c>
      <c r="Q164" t="s">
        <v>8310</v>
      </c>
      <c r="R164" t="s">
        <v>8314</v>
      </c>
      <c r="S164" s="10">
        <f t="shared" si="10"/>
        <v>41834.91847222222</v>
      </c>
      <c r="T164" s="10">
        <f t="shared" si="11"/>
        <v>41867.779166666667</v>
      </c>
    </row>
    <row r="165" spans="1:20" ht="60" x14ac:dyDescent="0.25">
      <c r="A165">
        <v>163</v>
      </c>
      <c r="B165" s="3" t="s">
        <v>165</v>
      </c>
      <c r="C165" s="3" t="s">
        <v>4273</v>
      </c>
      <c r="D165">
        <v>2000000</v>
      </c>
      <c r="E165">
        <v>0</v>
      </c>
      <c r="F165" t="s">
        <v>8219</v>
      </c>
      <c r="G165" t="s">
        <v>8224</v>
      </c>
      <c r="H165" t="s">
        <v>8246</v>
      </c>
      <c r="I165">
        <v>1443657600</v>
      </c>
      <c r="J165">
        <v>1440716654</v>
      </c>
      <c r="K165" t="b">
        <v>0</v>
      </c>
      <c r="L165">
        <v>0</v>
      </c>
      <c r="M165" t="b">
        <v>0</v>
      </c>
      <c r="N165" t="s">
        <v>8268</v>
      </c>
      <c r="O165" s="5">
        <f t="shared" si="8"/>
        <v>0</v>
      </c>
      <c r="P165" s="6" t="str">
        <f t="shared" si="9"/>
        <v/>
      </c>
      <c r="Q165" t="s">
        <v>8310</v>
      </c>
      <c r="R165" t="s">
        <v>8314</v>
      </c>
      <c r="S165" s="10">
        <f t="shared" si="10"/>
        <v>42243.752939814811</v>
      </c>
      <c r="T165" s="10">
        <f t="shared" si="11"/>
        <v>42277.791666666664</v>
      </c>
    </row>
    <row r="166" spans="1:20" ht="60" x14ac:dyDescent="0.25">
      <c r="A166">
        <v>164</v>
      </c>
      <c r="B166" s="3" t="s">
        <v>166</v>
      </c>
      <c r="C166" s="3" t="s">
        <v>4274</v>
      </c>
      <c r="D166">
        <v>120000</v>
      </c>
      <c r="E166">
        <v>640</v>
      </c>
      <c r="F166" t="s">
        <v>8219</v>
      </c>
      <c r="G166" t="s">
        <v>8224</v>
      </c>
      <c r="H166" t="s">
        <v>8246</v>
      </c>
      <c r="I166">
        <v>1411150701</v>
      </c>
      <c r="J166">
        <v>1405966701</v>
      </c>
      <c r="K166" t="b">
        <v>0</v>
      </c>
      <c r="L166">
        <v>7</v>
      </c>
      <c r="M166" t="b">
        <v>0</v>
      </c>
      <c r="N166" t="s">
        <v>8268</v>
      </c>
      <c r="O166" s="5">
        <f t="shared" si="8"/>
        <v>5.3333333333333332E-3</v>
      </c>
      <c r="P166" s="6">
        <f t="shared" si="9"/>
        <v>91.428571428571431</v>
      </c>
      <c r="Q166" t="s">
        <v>8310</v>
      </c>
      <c r="R166" t="s">
        <v>8314</v>
      </c>
      <c r="S166" s="10">
        <f t="shared" si="10"/>
        <v>41841.554409722223</v>
      </c>
      <c r="T166" s="10">
        <f t="shared" si="11"/>
        <v>41901.554409722223</v>
      </c>
    </row>
    <row r="167" spans="1:20" ht="30" x14ac:dyDescent="0.25">
      <c r="A167">
        <v>165</v>
      </c>
      <c r="B167" s="3" t="s">
        <v>167</v>
      </c>
      <c r="C167" s="3" t="s">
        <v>4275</v>
      </c>
      <c r="D167">
        <v>17000</v>
      </c>
      <c r="E167">
        <v>0</v>
      </c>
      <c r="F167" t="s">
        <v>8219</v>
      </c>
      <c r="G167" t="s">
        <v>8225</v>
      </c>
      <c r="H167" t="s">
        <v>8247</v>
      </c>
      <c r="I167">
        <v>1452613724</v>
      </c>
      <c r="J167">
        <v>1450021724</v>
      </c>
      <c r="K167" t="b">
        <v>0</v>
      </c>
      <c r="L167">
        <v>0</v>
      </c>
      <c r="M167" t="b">
        <v>0</v>
      </c>
      <c r="N167" t="s">
        <v>8268</v>
      </c>
      <c r="O167" s="5">
        <f t="shared" si="8"/>
        <v>0</v>
      </c>
      <c r="P167" s="6" t="str">
        <f t="shared" si="9"/>
        <v/>
      </c>
      <c r="Q167" t="s">
        <v>8310</v>
      </c>
      <c r="R167" t="s">
        <v>8314</v>
      </c>
      <c r="S167" s="10">
        <f t="shared" si="10"/>
        <v>42351.450509259252</v>
      </c>
      <c r="T167" s="10">
        <f t="shared" si="11"/>
        <v>42381.450509259252</v>
      </c>
    </row>
    <row r="168" spans="1:20" ht="45" x14ac:dyDescent="0.25">
      <c r="A168">
        <v>166</v>
      </c>
      <c r="B168" s="3" t="s">
        <v>168</v>
      </c>
      <c r="C168" s="3" t="s">
        <v>4276</v>
      </c>
      <c r="D168">
        <v>5000</v>
      </c>
      <c r="E168">
        <v>3000</v>
      </c>
      <c r="F168" t="s">
        <v>8219</v>
      </c>
      <c r="G168" t="s">
        <v>8224</v>
      </c>
      <c r="H168" t="s">
        <v>8246</v>
      </c>
      <c r="I168">
        <v>1484531362</v>
      </c>
      <c r="J168">
        <v>1481939362</v>
      </c>
      <c r="K168" t="b">
        <v>0</v>
      </c>
      <c r="L168">
        <v>1</v>
      </c>
      <c r="M168" t="b">
        <v>0</v>
      </c>
      <c r="N168" t="s">
        <v>8268</v>
      </c>
      <c r="O168" s="5">
        <f t="shared" si="8"/>
        <v>0.6</v>
      </c>
      <c r="P168" s="6">
        <f t="shared" si="9"/>
        <v>3000</v>
      </c>
      <c r="Q168" t="s">
        <v>8310</v>
      </c>
      <c r="R168" t="s">
        <v>8314</v>
      </c>
      <c r="S168" s="10">
        <f t="shared" si="10"/>
        <v>42720.867615740739</v>
      </c>
      <c r="T168" s="10">
        <f t="shared" si="11"/>
        <v>42750.867615740739</v>
      </c>
    </row>
    <row r="169" spans="1:20" ht="45" x14ac:dyDescent="0.25">
      <c r="A169">
        <v>167</v>
      </c>
      <c r="B169" s="3" t="s">
        <v>169</v>
      </c>
      <c r="C169" s="3" t="s">
        <v>4277</v>
      </c>
      <c r="D169">
        <v>110000</v>
      </c>
      <c r="E169">
        <v>11</v>
      </c>
      <c r="F169" t="s">
        <v>8219</v>
      </c>
      <c r="G169" t="s">
        <v>8224</v>
      </c>
      <c r="H169" t="s">
        <v>8246</v>
      </c>
      <c r="I169">
        <v>1438726535</v>
      </c>
      <c r="J169">
        <v>1433542535</v>
      </c>
      <c r="K169" t="b">
        <v>0</v>
      </c>
      <c r="L169">
        <v>2</v>
      </c>
      <c r="M169" t="b">
        <v>0</v>
      </c>
      <c r="N169" t="s">
        <v>8268</v>
      </c>
      <c r="O169" s="5">
        <f t="shared" si="8"/>
        <v>1E-4</v>
      </c>
      <c r="P169" s="6">
        <f t="shared" si="9"/>
        <v>5.5</v>
      </c>
      <c r="Q169" t="s">
        <v>8310</v>
      </c>
      <c r="R169" t="s">
        <v>8314</v>
      </c>
      <c r="S169" s="10">
        <f t="shared" si="10"/>
        <v>42160.719155092585</v>
      </c>
      <c r="T169" s="10">
        <f t="shared" si="11"/>
        <v>42220.719155092585</v>
      </c>
    </row>
    <row r="170" spans="1:20" ht="60" x14ac:dyDescent="0.25">
      <c r="A170">
        <v>168</v>
      </c>
      <c r="B170" s="3" t="s">
        <v>170</v>
      </c>
      <c r="C170" s="3" t="s">
        <v>4278</v>
      </c>
      <c r="D170">
        <v>8000</v>
      </c>
      <c r="E170">
        <v>325</v>
      </c>
      <c r="F170" t="s">
        <v>8219</v>
      </c>
      <c r="G170" t="s">
        <v>8224</v>
      </c>
      <c r="H170" t="s">
        <v>8246</v>
      </c>
      <c r="I170">
        <v>1426791770</v>
      </c>
      <c r="J170">
        <v>1424203370</v>
      </c>
      <c r="K170" t="b">
        <v>0</v>
      </c>
      <c r="L170">
        <v>3</v>
      </c>
      <c r="M170" t="b">
        <v>0</v>
      </c>
      <c r="N170" t="s">
        <v>8268</v>
      </c>
      <c r="O170" s="5">
        <f t="shared" si="8"/>
        <v>4.0625000000000001E-2</v>
      </c>
      <c r="P170" s="6">
        <f t="shared" si="9"/>
        <v>108.33333333333333</v>
      </c>
      <c r="Q170" t="s">
        <v>8310</v>
      </c>
      <c r="R170" t="s">
        <v>8314</v>
      </c>
      <c r="S170" s="10">
        <f t="shared" si="10"/>
        <v>42052.626967592594</v>
      </c>
      <c r="T170" s="10">
        <f t="shared" si="11"/>
        <v>42082.585300925923</v>
      </c>
    </row>
    <row r="171" spans="1:20" ht="60" x14ac:dyDescent="0.25">
      <c r="A171">
        <v>169</v>
      </c>
      <c r="B171" s="3" t="s">
        <v>171</v>
      </c>
      <c r="C171" s="3" t="s">
        <v>4279</v>
      </c>
      <c r="D171">
        <v>2500</v>
      </c>
      <c r="E171">
        <v>560</v>
      </c>
      <c r="F171" t="s">
        <v>8219</v>
      </c>
      <c r="G171" t="s">
        <v>8225</v>
      </c>
      <c r="H171" t="s">
        <v>8247</v>
      </c>
      <c r="I171">
        <v>1413634059</v>
      </c>
      <c r="J171">
        <v>1411042059</v>
      </c>
      <c r="K171" t="b">
        <v>0</v>
      </c>
      <c r="L171">
        <v>10</v>
      </c>
      <c r="M171" t="b">
        <v>0</v>
      </c>
      <c r="N171" t="s">
        <v>8268</v>
      </c>
      <c r="O171" s="5">
        <f t="shared" si="8"/>
        <v>0.224</v>
      </c>
      <c r="P171" s="6">
        <f t="shared" si="9"/>
        <v>56</v>
      </c>
      <c r="Q171" t="s">
        <v>8310</v>
      </c>
      <c r="R171" t="s">
        <v>8314</v>
      </c>
      <c r="S171" s="10">
        <f t="shared" si="10"/>
        <v>41900.296979166662</v>
      </c>
      <c r="T171" s="10">
        <f t="shared" si="11"/>
        <v>41930.296979166662</v>
      </c>
    </row>
    <row r="172" spans="1:20" ht="60" x14ac:dyDescent="0.25">
      <c r="A172">
        <v>170</v>
      </c>
      <c r="B172" s="3" t="s">
        <v>172</v>
      </c>
      <c r="C172" s="3" t="s">
        <v>4280</v>
      </c>
      <c r="D172">
        <v>10000</v>
      </c>
      <c r="E172">
        <v>325</v>
      </c>
      <c r="F172" t="s">
        <v>8219</v>
      </c>
      <c r="G172" t="s">
        <v>8224</v>
      </c>
      <c r="H172" t="s">
        <v>8246</v>
      </c>
      <c r="I172">
        <v>1440912480</v>
      </c>
      <c r="J172">
        <v>1438385283</v>
      </c>
      <c r="K172" t="b">
        <v>0</v>
      </c>
      <c r="L172">
        <v>10</v>
      </c>
      <c r="M172" t="b">
        <v>0</v>
      </c>
      <c r="N172" t="s">
        <v>8268</v>
      </c>
      <c r="O172" s="5">
        <f t="shared" si="8"/>
        <v>3.2500000000000001E-2</v>
      </c>
      <c r="P172" s="6">
        <f t="shared" si="9"/>
        <v>32.5</v>
      </c>
      <c r="Q172" t="s">
        <v>8310</v>
      </c>
      <c r="R172" t="s">
        <v>8314</v>
      </c>
      <c r="S172" s="10">
        <f t="shared" si="10"/>
        <v>42216.769479166665</v>
      </c>
      <c r="T172" s="10">
        <f t="shared" si="11"/>
        <v>42246.019444444442</v>
      </c>
    </row>
    <row r="173" spans="1:20" ht="45" x14ac:dyDescent="0.25">
      <c r="A173">
        <v>171</v>
      </c>
      <c r="B173" s="3" t="s">
        <v>173</v>
      </c>
      <c r="C173" s="3" t="s">
        <v>4281</v>
      </c>
      <c r="D173">
        <v>50000</v>
      </c>
      <c r="E173">
        <v>1</v>
      </c>
      <c r="F173" t="s">
        <v>8219</v>
      </c>
      <c r="G173" t="s">
        <v>8224</v>
      </c>
      <c r="H173" t="s">
        <v>8246</v>
      </c>
      <c r="I173">
        <v>1470975614</v>
      </c>
      <c r="J173">
        <v>1465791614</v>
      </c>
      <c r="K173" t="b">
        <v>0</v>
      </c>
      <c r="L173">
        <v>1</v>
      </c>
      <c r="M173" t="b">
        <v>0</v>
      </c>
      <c r="N173" t="s">
        <v>8268</v>
      </c>
      <c r="O173" s="5">
        <f t="shared" si="8"/>
        <v>2.0000000000000002E-5</v>
      </c>
      <c r="P173" s="6">
        <f t="shared" si="9"/>
        <v>1</v>
      </c>
      <c r="Q173" t="s">
        <v>8310</v>
      </c>
      <c r="R173" t="s">
        <v>8314</v>
      </c>
      <c r="S173" s="10">
        <f t="shared" si="10"/>
        <v>42533.972384259258</v>
      </c>
      <c r="T173" s="10">
        <f t="shared" si="11"/>
        <v>42593.972384259258</v>
      </c>
    </row>
    <row r="174" spans="1:20" ht="45" x14ac:dyDescent="0.25">
      <c r="A174">
        <v>172</v>
      </c>
      <c r="B174" s="3" t="s">
        <v>174</v>
      </c>
      <c r="C174" s="3" t="s">
        <v>4282</v>
      </c>
      <c r="D174">
        <v>95000</v>
      </c>
      <c r="E174">
        <v>0</v>
      </c>
      <c r="F174" t="s">
        <v>8219</v>
      </c>
      <c r="G174" t="s">
        <v>8224</v>
      </c>
      <c r="H174" t="s">
        <v>8246</v>
      </c>
      <c r="I174">
        <v>1426753723</v>
      </c>
      <c r="J174">
        <v>1423733323</v>
      </c>
      <c r="K174" t="b">
        <v>0</v>
      </c>
      <c r="L174">
        <v>0</v>
      </c>
      <c r="M174" t="b">
        <v>0</v>
      </c>
      <c r="N174" t="s">
        <v>8268</v>
      </c>
      <c r="O174" s="5">
        <f t="shared" si="8"/>
        <v>0</v>
      </c>
      <c r="P174" s="6" t="str">
        <f t="shared" si="9"/>
        <v/>
      </c>
      <c r="Q174" t="s">
        <v>8310</v>
      </c>
      <c r="R174" t="s">
        <v>8314</v>
      </c>
      <c r="S174" s="10">
        <f t="shared" si="10"/>
        <v>42047.186608796292</v>
      </c>
      <c r="T174" s="10">
        <f t="shared" si="11"/>
        <v>42082.144942129627</v>
      </c>
    </row>
    <row r="175" spans="1:20" ht="45" x14ac:dyDescent="0.25">
      <c r="A175">
        <v>173</v>
      </c>
      <c r="B175" s="3" t="s">
        <v>175</v>
      </c>
      <c r="C175" s="3" t="s">
        <v>4283</v>
      </c>
      <c r="D175">
        <v>1110</v>
      </c>
      <c r="E175">
        <v>0</v>
      </c>
      <c r="F175" t="s">
        <v>8219</v>
      </c>
      <c r="G175" t="s">
        <v>8225</v>
      </c>
      <c r="H175" t="s">
        <v>8247</v>
      </c>
      <c r="I175">
        <v>1425131108</v>
      </c>
      <c r="J175">
        <v>1422539108</v>
      </c>
      <c r="K175" t="b">
        <v>0</v>
      </c>
      <c r="L175">
        <v>0</v>
      </c>
      <c r="M175" t="b">
        <v>0</v>
      </c>
      <c r="N175" t="s">
        <v>8268</v>
      </c>
      <c r="O175" s="5">
        <f t="shared" si="8"/>
        <v>0</v>
      </c>
      <c r="P175" s="6" t="str">
        <f t="shared" si="9"/>
        <v/>
      </c>
      <c r="Q175" t="s">
        <v>8310</v>
      </c>
      <c r="R175" t="s">
        <v>8314</v>
      </c>
      <c r="S175" s="10">
        <f t="shared" si="10"/>
        <v>42033.364675925921</v>
      </c>
      <c r="T175" s="10">
        <f t="shared" si="11"/>
        <v>42063.364675925921</v>
      </c>
    </row>
    <row r="176" spans="1:20" ht="60" x14ac:dyDescent="0.25">
      <c r="A176">
        <v>174</v>
      </c>
      <c r="B176" s="3" t="s">
        <v>176</v>
      </c>
      <c r="C176" s="3" t="s">
        <v>4284</v>
      </c>
      <c r="D176">
        <v>6000</v>
      </c>
      <c r="E176">
        <v>0</v>
      </c>
      <c r="F176" t="s">
        <v>8219</v>
      </c>
      <c r="G176" t="s">
        <v>8233</v>
      </c>
      <c r="H176" t="s">
        <v>8249</v>
      </c>
      <c r="I176">
        <v>1431108776</v>
      </c>
      <c r="J176">
        <v>1425924776</v>
      </c>
      <c r="K176" t="b">
        <v>0</v>
      </c>
      <c r="L176">
        <v>0</v>
      </c>
      <c r="M176" t="b">
        <v>0</v>
      </c>
      <c r="N176" t="s">
        <v>8268</v>
      </c>
      <c r="O176" s="5">
        <f t="shared" si="8"/>
        <v>0</v>
      </c>
      <c r="P176" s="6" t="str">
        <f t="shared" si="9"/>
        <v/>
      </c>
      <c r="Q176" t="s">
        <v>8310</v>
      </c>
      <c r="R176" t="s">
        <v>8314</v>
      </c>
      <c r="S176" s="10">
        <f t="shared" si="10"/>
        <v>42072.55064814815</v>
      </c>
      <c r="T176" s="10">
        <f t="shared" si="11"/>
        <v>42132.55064814815</v>
      </c>
    </row>
    <row r="177" spans="1:20" ht="60" x14ac:dyDescent="0.25">
      <c r="A177">
        <v>175</v>
      </c>
      <c r="B177" s="3" t="s">
        <v>177</v>
      </c>
      <c r="C177" s="3" t="s">
        <v>4285</v>
      </c>
      <c r="D177">
        <v>20000</v>
      </c>
      <c r="E177">
        <v>1297</v>
      </c>
      <c r="F177" t="s">
        <v>8219</v>
      </c>
      <c r="G177" t="s">
        <v>8225</v>
      </c>
      <c r="H177" t="s">
        <v>8247</v>
      </c>
      <c r="I177">
        <v>1409337611</v>
      </c>
      <c r="J177">
        <v>1407177611</v>
      </c>
      <c r="K177" t="b">
        <v>0</v>
      </c>
      <c r="L177">
        <v>26</v>
      </c>
      <c r="M177" t="b">
        <v>0</v>
      </c>
      <c r="N177" t="s">
        <v>8268</v>
      </c>
      <c r="O177" s="5">
        <f t="shared" si="8"/>
        <v>6.4850000000000005E-2</v>
      </c>
      <c r="P177" s="6">
        <f t="shared" si="9"/>
        <v>49.884615384615387</v>
      </c>
      <c r="Q177" t="s">
        <v>8310</v>
      </c>
      <c r="R177" t="s">
        <v>8314</v>
      </c>
      <c r="S177" s="10">
        <f t="shared" si="10"/>
        <v>41855.569571759253</v>
      </c>
      <c r="T177" s="10">
        <f t="shared" si="11"/>
        <v>41880.569571759253</v>
      </c>
    </row>
    <row r="178" spans="1:20" ht="60" x14ac:dyDescent="0.25">
      <c r="A178">
        <v>176</v>
      </c>
      <c r="B178" s="3" t="s">
        <v>178</v>
      </c>
      <c r="C178" s="3" t="s">
        <v>4286</v>
      </c>
      <c r="D178">
        <v>1500</v>
      </c>
      <c r="E178">
        <v>0</v>
      </c>
      <c r="F178" t="s">
        <v>8219</v>
      </c>
      <c r="G178" t="s">
        <v>8224</v>
      </c>
      <c r="H178" t="s">
        <v>8246</v>
      </c>
      <c r="I178">
        <v>1438803999</v>
      </c>
      <c r="J178">
        <v>1436211999</v>
      </c>
      <c r="K178" t="b">
        <v>0</v>
      </c>
      <c r="L178">
        <v>0</v>
      </c>
      <c r="M178" t="b">
        <v>0</v>
      </c>
      <c r="N178" t="s">
        <v>8268</v>
      </c>
      <c r="O178" s="5">
        <f t="shared" si="8"/>
        <v>0</v>
      </c>
      <c r="P178" s="6" t="str">
        <f t="shared" si="9"/>
        <v/>
      </c>
      <c r="Q178" t="s">
        <v>8310</v>
      </c>
      <c r="R178" t="s">
        <v>8314</v>
      </c>
      <c r="S178" s="10">
        <f t="shared" si="10"/>
        <v>42191.615729166668</v>
      </c>
      <c r="T178" s="10">
        <f t="shared" si="11"/>
        <v>42221.615729166668</v>
      </c>
    </row>
    <row r="179" spans="1:20" ht="30" x14ac:dyDescent="0.25">
      <c r="A179">
        <v>177</v>
      </c>
      <c r="B179" s="3" t="s">
        <v>179</v>
      </c>
      <c r="C179" s="3" t="s">
        <v>4287</v>
      </c>
      <c r="D179">
        <v>450</v>
      </c>
      <c r="E179">
        <v>180</v>
      </c>
      <c r="F179" t="s">
        <v>8219</v>
      </c>
      <c r="G179" t="s">
        <v>8224</v>
      </c>
      <c r="H179" t="s">
        <v>8246</v>
      </c>
      <c r="I179">
        <v>1427155726</v>
      </c>
      <c r="J179">
        <v>1425690526</v>
      </c>
      <c r="K179" t="b">
        <v>0</v>
      </c>
      <c r="L179">
        <v>7</v>
      </c>
      <c r="M179" t="b">
        <v>0</v>
      </c>
      <c r="N179" t="s">
        <v>8268</v>
      </c>
      <c r="O179" s="5">
        <f t="shared" si="8"/>
        <v>0.4</v>
      </c>
      <c r="P179" s="6">
        <f t="shared" si="9"/>
        <v>25.714285714285715</v>
      </c>
      <c r="Q179" t="s">
        <v>8310</v>
      </c>
      <c r="R179" t="s">
        <v>8314</v>
      </c>
      <c r="S179" s="10">
        <f t="shared" si="10"/>
        <v>42069.839421296296</v>
      </c>
      <c r="T179" s="10">
        <f t="shared" si="11"/>
        <v>42086.797754629624</v>
      </c>
    </row>
    <row r="180" spans="1:20" ht="45" x14ac:dyDescent="0.25">
      <c r="A180">
        <v>178</v>
      </c>
      <c r="B180" s="3" t="s">
        <v>180</v>
      </c>
      <c r="C180" s="3" t="s">
        <v>4288</v>
      </c>
      <c r="D180">
        <v>500000</v>
      </c>
      <c r="E180">
        <v>0</v>
      </c>
      <c r="F180" t="s">
        <v>8219</v>
      </c>
      <c r="G180" t="s">
        <v>8227</v>
      </c>
      <c r="H180" t="s">
        <v>8249</v>
      </c>
      <c r="I180">
        <v>1448582145</v>
      </c>
      <c r="J180">
        <v>1445986545</v>
      </c>
      <c r="K180" t="b">
        <v>0</v>
      </c>
      <c r="L180">
        <v>0</v>
      </c>
      <c r="M180" t="b">
        <v>0</v>
      </c>
      <c r="N180" t="s">
        <v>8268</v>
      </c>
      <c r="O180" s="5">
        <f t="shared" si="8"/>
        <v>0</v>
      </c>
      <c r="P180" s="6" t="str">
        <f t="shared" si="9"/>
        <v/>
      </c>
      <c r="Q180" t="s">
        <v>8310</v>
      </c>
      <c r="R180" t="s">
        <v>8314</v>
      </c>
      <c r="S180" s="10">
        <f t="shared" si="10"/>
        <v>42304.747048611105</v>
      </c>
      <c r="T180" s="10">
        <f t="shared" si="11"/>
        <v>42334.788715277777</v>
      </c>
    </row>
    <row r="181" spans="1:20" ht="30" x14ac:dyDescent="0.25">
      <c r="A181">
        <v>179</v>
      </c>
      <c r="B181" s="3" t="s">
        <v>181</v>
      </c>
      <c r="C181" s="3" t="s">
        <v>4289</v>
      </c>
      <c r="D181">
        <v>1000</v>
      </c>
      <c r="E181">
        <v>200</v>
      </c>
      <c r="F181" t="s">
        <v>8219</v>
      </c>
      <c r="G181" t="s">
        <v>8224</v>
      </c>
      <c r="H181" t="s">
        <v>8246</v>
      </c>
      <c r="I181">
        <v>1457056555</v>
      </c>
      <c r="J181">
        <v>1454464555</v>
      </c>
      <c r="K181" t="b">
        <v>0</v>
      </c>
      <c r="L181">
        <v>2</v>
      </c>
      <c r="M181" t="b">
        <v>0</v>
      </c>
      <c r="N181" t="s">
        <v>8268</v>
      </c>
      <c r="O181" s="5">
        <f t="shared" si="8"/>
        <v>0.2</v>
      </c>
      <c r="P181" s="6">
        <f t="shared" si="9"/>
        <v>100</v>
      </c>
      <c r="Q181" t="s">
        <v>8310</v>
      </c>
      <c r="R181" t="s">
        <v>8314</v>
      </c>
      <c r="S181" s="10">
        <f t="shared" si="10"/>
        <v>42402.872164351851</v>
      </c>
      <c r="T181" s="10">
        <f t="shared" si="11"/>
        <v>42432.872164351851</v>
      </c>
    </row>
    <row r="182" spans="1:20" ht="45" x14ac:dyDescent="0.25">
      <c r="A182">
        <v>180</v>
      </c>
      <c r="B182" s="3" t="s">
        <v>182</v>
      </c>
      <c r="C182" s="3" t="s">
        <v>4290</v>
      </c>
      <c r="D182">
        <v>1200</v>
      </c>
      <c r="E182">
        <v>401</v>
      </c>
      <c r="F182" t="s">
        <v>8219</v>
      </c>
      <c r="G182" t="s">
        <v>8225</v>
      </c>
      <c r="H182" t="s">
        <v>8247</v>
      </c>
      <c r="I182">
        <v>1428951600</v>
      </c>
      <c r="J182">
        <v>1425512843</v>
      </c>
      <c r="K182" t="b">
        <v>0</v>
      </c>
      <c r="L182">
        <v>13</v>
      </c>
      <c r="M182" t="b">
        <v>0</v>
      </c>
      <c r="N182" t="s">
        <v>8268</v>
      </c>
      <c r="O182" s="5">
        <f t="shared" si="8"/>
        <v>0.33416666666666667</v>
      </c>
      <c r="P182" s="6">
        <f t="shared" si="9"/>
        <v>30.846153846153847</v>
      </c>
      <c r="Q182" t="s">
        <v>8310</v>
      </c>
      <c r="R182" t="s">
        <v>8314</v>
      </c>
      <c r="S182" s="10">
        <f t="shared" si="10"/>
        <v>42067.782905092587</v>
      </c>
      <c r="T182" s="10">
        <f t="shared" si="11"/>
        <v>42107.583333333336</v>
      </c>
    </row>
    <row r="183" spans="1:20" ht="60" x14ac:dyDescent="0.25">
      <c r="A183">
        <v>181</v>
      </c>
      <c r="B183" s="3" t="s">
        <v>183</v>
      </c>
      <c r="C183" s="3" t="s">
        <v>4291</v>
      </c>
      <c r="D183">
        <v>3423</v>
      </c>
      <c r="E183">
        <v>722</v>
      </c>
      <c r="F183" t="s">
        <v>8219</v>
      </c>
      <c r="G183" t="s">
        <v>8225</v>
      </c>
      <c r="H183" t="s">
        <v>8247</v>
      </c>
      <c r="I183">
        <v>1434995295</v>
      </c>
      <c r="J183">
        <v>1432403295</v>
      </c>
      <c r="K183" t="b">
        <v>0</v>
      </c>
      <c r="L183">
        <v>4</v>
      </c>
      <c r="M183" t="b">
        <v>0</v>
      </c>
      <c r="N183" t="s">
        <v>8268</v>
      </c>
      <c r="O183" s="5">
        <f t="shared" si="8"/>
        <v>0.21092608822670172</v>
      </c>
      <c r="P183" s="6">
        <f t="shared" si="9"/>
        <v>180.5</v>
      </c>
      <c r="Q183" t="s">
        <v>8310</v>
      </c>
      <c r="R183" t="s">
        <v>8314</v>
      </c>
      <c r="S183" s="10">
        <f t="shared" si="10"/>
        <v>42147.533506944441</v>
      </c>
      <c r="T183" s="10">
        <f t="shared" si="11"/>
        <v>42177.533506944441</v>
      </c>
    </row>
    <row r="184" spans="1:20" ht="60" x14ac:dyDescent="0.25">
      <c r="A184">
        <v>182</v>
      </c>
      <c r="B184" s="3" t="s">
        <v>184</v>
      </c>
      <c r="C184" s="3" t="s">
        <v>4292</v>
      </c>
      <c r="D184">
        <v>1000</v>
      </c>
      <c r="E184">
        <v>0</v>
      </c>
      <c r="F184" t="s">
        <v>8219</v>
      </c>
      <c r="G184" t="s">
        <v>8224</v>
      </c>
      <c r="H184" t="s">
        <v>8246</v>
      </c>
      <c r="I184">
        <v>1483748232</v>
      </c>
      <c r="J184">
        <v>1481156232</v>
      </c>
      <c r="K184" t="b">
        <v>0</v>
      </c>
      <c r="L184">
        <v>0</v>
      </c>
      <c r="M184" t="b">
        <v>0</v>
      </c>
      <c r="N184" t="s">
        <v>8268</v>
      </c>
      <c r="O184" s="5">
        <f t="shared" si="8"/>
        <v>0</v>
      </c>
      <c r="P184" s="6" t="str">
        <f t="shared" si="9"/>
        <v/>
      </c>
      <c r="Q184" t="s">
        <v>8310</v>
      </c>
      <c r="R184" t="s">
        <v>8314</v>
      </c>
      <c r="S184" s="10">
        <f t="shared" si="10"/>
        <v>42711.803611111107</v>
      </c>
      <c r="T184" s="10">
        <f t="shared" si="11"/>
        <v>42741.803611111107</v>
      </c>
    </row>
    <row r="185" spans="1:20" x14ac:dyDescent="0.25">
      <c r="A185">
        <v>183</v>
      </c>
      <c r="B185" s="3" t="s">
        <v>185</v>
      </c>
      <c r="C185" s="3" t="s">
        <v>4293</v>
      </c>
      <c r="D185">
        <v>12500</v>
      </c>
      <c r="E185">
        <v>4482</v>
      </c>
      <c r="F185" t="s">
        <v>8219</v>
      </c>
      <c r="G185" t="s">
        <v>8225</v>
      </c>
      <c r="H185" t="s">
        <v>8247</v>
      </c>
      <c r="I185">
        <v>1417033610</v>
      </c>
      <c r="J185">
        <v>1414438010</v>
      </c>
      <c r="K185" t="b">
        <v>0</v>
      </c>
      <c r="L185">
        <v>12</v>
      </c>
      <c r="M185" t="b">
        <v>0</v>
      </c>
      <c r="N185" t="s">
        <v>8268</v>
      </c>
      <c r="O185" s="5">
        <f t="shared" si="8"/>
        <v>0.35855999999999999</v>
      </c>
      <c r="P185" s="6">
        <f t="shared" si="9"/>
        <v>373.5</v>
      </c>
      <c r="Q185" t="s">
        <v>8310</v>
      </c>
      <c r="R185" t="s">
        <v>8314</v>
      </c>
      <c r="S185" s="10">
        <f t="shared" si="10"/>
        <v>41939.601967592593</v>
      </c>
      <c r="T185" s="10">
        <f t="shared" si="11"/>
        <v>41969.643634259257</v>
      </c>
    </row>
    <row r="186" spans="1:20" ht="60" x14ac:dyDescent="0.25">
      <c r="A186">
        <v>184</v>
      </c>
      <c r="B186" s="3" t="s">
        <v>186</v>
      </c>
      <c r="C186" s="3" t="s">
        <v>4294</v>
      </c>
      <c r="D186">
        <v>1500</v>
      </c>
      <c r="E186">
        <v>51</v>
      </c>
      <c r="F186" t="s">
        <v>8219</v>
      </c>
      <c r="G186" t="s">
        <v>8229</v>
      </c>
      <c r="H186" t="s">
        <v>8251</v>
      </c>
      <c r="I186">
        <v>1409543940</v>
      </c>
      <c r="J186">
        <v>1404586762</v>
      </c>
      <c r="K186" t="b">
        <v>0</v>
      </c>
      <c r="L186">
        <v>2</v>
      </c>
      <c r="M186" t="b">
        <v>0</v>
      </c>
      <c r="N186" t="s">
        <v>8268</v>
      </c>
      <c r="O186" s="5">
        <f t="shared" si="8"/>
        <v>3.4000000000000002E-2</v>
      </c>
      <c r="P186" s="6">
        <f t="shared" si="9"/>
        <v>25.5</v>
      </c>
      <c r="Q186" t="s">
        <v>8310</v>
      </c>
      <c r="R186" t="s">
        <v>8314</v>
      </c>
      <c r="S186" s="10">
        <f t="shared" si="10"/>
        <v>41825.58289351852</v>
      </c>
      <c r="T186" s="10">
        <f t="shared" si="11"/>
        <v>41882.957638888889</v>
      </c>
    </row>
    <row r="187" spans="1:20" x14ac:dyDescent="0.25">
      <c r="A187">
        <v>185</v>
      </c>
      <c r="B187" s="3" t="s">
        <v>187</v>
      </c>
      <c r="C187" s="3" t="s">
        <v>4295</v>
      </c>
      <c r="D187">
        <v>40000</v>
      </c>
      <c r="E187">
        <v>2200</v>
      </c>
      <c r="F187" t="s">
        <v>8219</v>
      </c>
      <c r="G187" t="s">
        <v>8234</v>
      </c>
      <c r="H187" t="s">
        <v>8254</v>
      </c>
      <c r="I187">
        <v>1471557139</v>
      </c>
      <c r="J187">
        <v>1468965139</v>
      </c>
      <c r="K187" t="b">
        <v>0</v>
      </c>
      <c r="L187">
        <v>10</v>
      </c>
      <c r="M187" t="b">
        <v>0</v>
      </c>
      <c r="N187" t="s">
        <v>8268</v>
      </c>
      <c r="O187" s="5">
        <f t="shared" si="8"/>
        <v>5.5E-2</v>
      </c>
      <c r="P187" s="6">
        <f t="shared" si="9"/>
        <v>220</v>
      </c>
      <c r="Q187" t="s">
        <v>8310</v>
      </c>
      <c r="R187" t="s">
        <v>8314</v>
      </c>
      <c r="S187" s="10">
        <f t="shared" si="10"/>
        <v>42570.702997685185</v>
      </c>
      <c r="T187" s="10">
        <f t="shared" si="11"/>
        <v>42600.702997685185</v>
      </c>
    </row>
    <row r="188" spans="1:20" ht="60" x14ac:dyDescent="0.25">
      <c r="A188">
        <v>186</v>
      </c>
      <c r="B188" s="3" t="s">
        <v>188</v>
      </c>
      <c r="C188" s="3" t="s">
        <v>4296</v>
      </c>
      <c r="D188">
        <v>5000</v>
      </c>
      <c r="E188">
        <v>0</v>
      </c>
      <c r="F188" t="s">
        <v>8219</v>
      </c>
      <c r="G188" t="s">
        <v>8224</v>
      </c>
      <c r="H188" t="s">
        <v>8246</v>
      </c>
      <c r="I188">
        <v>1488571200</v>
      </c>
      <c r="J188">
        <v>1485977434</v>
      </c>
      <c r="K188" t="b">
        <v>0</v>
      </c>
      <c r="L188">
        <v>0</v>
      </c>
      <c r="M188" t="b">
        <v>0</v>
      </c>
      <c r="N188" t="s">
        <v>8268</v>
      </c>
      <c r="O188" s="5">
        <f t="shared" si="8"/>
        <v>0</v>
      </c>
      <c r="P188" s="6" t="str">
        <f t="shared" si="9"/>
        <v/>
      </c>
      <c r="Q188" t="s">
        <v>8310</v>
      </c>
      <c r="R188" t="s">
        <v>8314</v>
      </c>
      <c r="S188" s="10">
        <f t="shared" si="10"/>
        <v>42767.604560185187</v>
      </c>
      <c r="T188" s="10">
        <f t="shared" si="11"/>
        <v>42797.624999999993</v>
      </c>
    </row>
    <row r="189" spans="1:20" ht="45" x14ac:dyDescent="0.25">
      <c r="A189">
        <v>187</v>
      </c>
      <c r="B189" s="3" t="s">
        <v>189</v>
      </c>
      <c r="C189" s="3" t="s">
        <v>4297</v>
      </c>
      <c r="D189">
        <v>5000</v>
      </c>
      <c r="E189">
        <v>800</v>
      </c>
      <c r="F189" t="s">
        <v>8219</v>
      </c>
      <c r="G189" t="s">
        <v>8224</v>
      </c>
      <c r="H189" t="s">
        <v>8246</v>
      </c>
      <c r="I189">
        <v>1437461940</v>
      </c>
      <c r="J189">
        <v>1435383457</v>
      </c>
      <c r="K189" t="b">
        <v>0</v>
      </c>
      <c r="L189">
        <v>5</v>
      </c>
      <c r="M189" t="b">
        <v>0</v>
      </c>
      <c r="N189" t="s">
        <v>8268</v>
      </c>
      <c r="O189" s="5">
        <f t="shared" si="8"/>
        <v>0.16</v>
      </c>
      <c r="P189" s="6">
        <f t="shared" si="9"/>
        <v>160</v>
      </c>
      <c r="Q189" t="s">
        <v>8310</v>
      </c>
      <c r="R189" t="s">
        <v>8314</v>
      </c>
      <c r="S189" s="10">
        <f t="shared" si="10"/>
        <v>42182.02612268518</v>
      </c>
      <c r="T189" s="10">
        <f t="shared" si="11"/>
        <v>42206.082638888889</v>
      </c>
    </row>
    <row r="190" spans="1:20" ht="60" x14ac:dyDescent="0.25">
      <c r="A190">
        <v>188</v>
      </c>
      <c r="B190" s="3" t="s">
        <v>190</v>
      </c>
      <c r="C190" s="3" t="s">
        <v>4298</v>
      </c>
      <c r="D190">
        <v>1500</v>
      </c>
      <c r="E190">
        <v>0</v>
      </c>
      <c r="F190" t="s">
        <v>8219</v>
      </c>
      <c r="G190" t="s">
        <v>8224</v>
      </c>
      <c r="H190" t="s">
        <v>8246</v>
      </c>
      <c r="I190">
        <v>1409891015</v>
      </c>
      <c r="J190">
        <v>1407299015</v>
      </c>
      <c r="K190" t="b">
        <v>0</v>
      </c>
      <c r="L190">
        <v>0</v>
      </c>
      <c r="M190" t="b">
        <v>0</v>
      </c>
      <c r="N190" t="s">
        <v>8268</v>
      </c>
      <c r="O190" s="5">
        <f t="shared" si="8"/>
        <v>0</v>
      </c>
      <c r="P190" s="6" t="str">
        <f t="shared" si="9"/>
        <v/>
      </c>
      <c r="Q190" t="s">
        <v>8310</v>
      </c>
      <c r="R190" t="s">
        <v>8314</v>
      </c>
      <c r="S190" s="10">
        <f t="shared" si="10"/>
        <v>41856.974710648145</v>
      </c>
      <c r="T190" s="10">
        <f t="shared" si="11"/>
        <v>41886.974710648145</v>
      </c>
    </row>
    <row r="191" spans="1:20" ht="60" x14ac:dyDescent="0.25">
      <c r="A191">
        <v>189</v>
      </c>
      <c r="B191" s="3" t="s">
        <v>191</v>
      </c>
      <c r="C191" s="3" t="s">
        <v>4299</v>
      </c>
      <c r="D191">
        <v>500000</v>
      </c>
      <c r="E191">
        <v>345</v>
      </c>
      <c r="F191" t="s">
        <v>8219</v>
      </c>
      <c r="G191" t="s">
        <v>8224</v>
      </c>
      <c r="H191" t="s">
        <v>8246</v>
      </c>
      <c r="I191">
        <v>1472920477</v>
      </c>
      <c r="J191">
        <v>1467736477</v>
      </c>
      <c r="K191" t="b">
        <v>0</v>
      </c>
      <c r="L191">
        <v>5</v>
      </c>
      <c r="M191" t="b">
        <v>0</v>
      </c>
      <c r="N191" t="s">
        <v>8268</v>
      </c>
      <c r="O191" s="5">
        <f t="shared" si="8"/>
        <v>6.8999999999999997E-4</v>
      </c>
      <c r="P191" s="6">
        <f t="shared" si="9"/>
        <v>69</v>
      </c>
      <c r="Q191" t="s">
        <v>8310</v>
      </c>
      <c r="R191" t="s">
        <v>8314</v>
      </c>
      <c r="S191" s="10">
        <f t="shared" si="10"/>
        <v>42556.482372685183</v>
      </c>
      <c r="T191" s="10">
        <f t="shared" si="11"/>
        <v>42616.482372685183</v>
      </c>
    </row>
    <row r="192" spans="1:20" x14ac:dyDescent="0.25">
      <c r="A192">
        <v>190</v>
      </c>
      <c r="B192" s="3" t="s">
        <v>192</v>
      </c>
      <c r="C192" s="3" t="s">
        <v>4300</v>
      </c>
      <c r="D192">
        <v>12000</v>
      </c>
      <c r="E192">
        <v>50</v>
      </c>
      <c r="F192" t="s">
        <v>8219</v>
      </c>
      <c r="G192" t="s">
        <v>8224</v>
      </c>
      <c r="H192" t="s">
        <v>8246</v>
      </c>
      <c r="I192">
        <v>1466091446</v>
      </c>
      <c r="J192">
        <v>1465227446</v>
      </c>
      <c r="K192" t="b">
        <v>0</v>
      </c>
      <c r="L192">
        <v>1</v>
      </c>
      <c r="M192" t="b">
        <v>0</v>
      </c>
      <c r="N192" t="s">
        <v>8268</v>
      </c>
      <c r="O192" s="5">
        <f t="shared" si="8"/>
        <v>4.1666666666666666E-3</v>
      </c>
      <c r="P192" s="6">
        <f t="shared" si="9"/>
        <v>50</v>
      </c>
      <c r="Q192" t="s">
        <v>8310</v>
      </c>
      <c r="R192" t="s">
        <v>8314</v>
      </c>
      <c r="S192" s="10">
        <f t="shared" si="10"/>
        <v>42527.442662037036</v>
      </c>
      <c r="T192" s="10">
        <f t="shared" si="11"/>
        <v>42537.442662037036</v>
      </c>
    </row>
    <row r="193" spans="1:20" ht="45" x14ac:dyDescent="0.25">
      <c r="A193">
        <v>191</v>
      </c>
      <c r="B193" s="3" t="s">
        <v>193</v>
      </c>
      <c r="C193" s="3" t="s">
        <v>4301</v>
      </c>
      <c r="D193">
        <v>5000</v>
      </c>
      <c r="E193">
        <v>250</v>
      </c>
      <c r="F193" t="s">
        <v>8219</v>
      </c>
      <c r="G193" t="s">
        <v>8226</v>
      </c>
      <c r="H193" t="s">
        <v>8248</v>
      </c>
      <c r="I193">
        <v>1443782138</v>
      </c>
      <c r="J193">
        <v>1440326138</v>
      </c>
      <c r="K193" t="b">
        <v>0</v>
      </c>
      <c r="L193">
        <v>3</v>
      </c>
      <c r="M193" t="b">
        <v>0</v>
      </c>
      <c r="N193" t="s">
        <v>8268</v>
      </c>
      <c r="O193" s="5">
        <f t="shared" si="8"/>
        <v>0.05</v>
      </c>
      <c r="P193" s="6">
        <f t="shared" si="9"/>
        <v>83.333333333333329</v>
      </c>
      <c r="Q193" t="s">
        <v>8310</v>
      </c>
      <c r="R193" t="s">
        <v>8314</v>
      </c>
      <c r="S193" s="10">
        <f t="shared" si="10"/>
        <v>42239.233078703699</v>
      </c>
      <c r="T193" s="10">
        <f t="shared" si="11"/>
        <v>42279.233078703699</v>
      </c>
    </row>
    <row r="194" spans="1:20" ht="60" x14ac:dyDescent="0.25">
      <c r="A194">
        <v>192</v>
      </c>
      <c r="B194" s="3" t="s">
        <v>194</v>
      </c>
      <c r="C194" s="3" t="s">
        <v>4302</v>
      </c>
      <c r="D194">
        <v>1000000</v>
      </c>
      <c r="E194">
        <v>17</v>
      </c>
      <c r="F194" t="s">
        <v>8219</v>
      </c>
      <c r="G194" t="s">
        <v>8224</v>
      </c>
      <c r="H194" t="s">
        <v>8246</v>
      </c>
      <c r="I194">
        <v>1413572432</v>
      </c>
      <c r="J194">
        <v>1410980432</v>
      </c>
      <c r="K194" t="b">
        <v>0</v>
      </c>
      <c r="L194">
        <v>3</v>
      </c>
      <c r="M194" t="b">
        <v>0</v>
      </c>
      <c r="N194" t="s">
        <v>8268</v>
      </c>
      <c r="O194" s="5">
        <f t="shared" si="8"/>
        <v>1.7E-5</v>
      </c>
      <c r="P194" s="6">
        <f t="shared" si="9"/>
        <v>5.666666666666667</v>
      </c>
      <c r="Q194" t="s">
        <v>8310</v>
      </c>
      <c r="R194" t="s">
        <v>8314</v>
      </c>
      <c r="S194" s="10">
        <f t="shared" si="10"/>
        <v>41899.583703703705</v>
      </c>
      <c r="T194" s="10">
        <f t="shared" si="11"/>
        <v>41929.583703703705</v>
      </c>
    </row>
    <row r="195" spans="1:20" ht="60" x14ac:dyDescent="0.25">
      <c r="A195">
        <v>193</v>
      </c>
      <c r="B195" s="3" t="s">
        <v>195</v>
      </c>
      <c r="C195" s="3" t="s">
        <v>4303</v>
      </c>
      <c r="D195">
        <v>1000</v>
      </c>
      <c r="E195">
        <v>0</v>
      </c>
      <c r="F195" t="s">
        <v>8219</v>
      </c>
      <c r="G195" t="s">
        <v>8225</v>
      </c>
      <c r="H195" t="s">
        <v>8247</v>
      </c>
      <c r="I195">
        <v>1417217166</v>
      </c>
      <c r="J195">
        <v>1412029566</v>
      </c>
      <c r="K195" t="b">
        <v>0</v>
      </c>
      <c r="L195">
        <v>0</v>
      </c>
      <c r="M195" t="b">
        <v>0</v>
      </c>
      <c r="N195" t="s">
        <v>8268</v>
      </c>
      <c r="O195" s="5">
        <f t="shared" ref="O195:O258" si="12">IFERROR(E195/D195,"")</f>
        <v>0</v>
      </c>
      <c r="P195" s="6" t="str">
        <f t="shared" ref="P195:P258" si="13">IFERROR(E195/L195,"")</f>
        <v/>
      </c>
      <c r="Q195" t="s">
        <v>8310</v>
      </c>
      <c r="R195" t="s">
        <v>8314</v>
      </c>
      <c r="S195" s="10">
        <f t="shared" ref="S195:S258" si="14">(J195/86400)+25569+(-5/24)</f>
        <v>41911.726458333331</v>
      </c>
      <c r="T195" s="10">
        <f t="shared" ref="T195:T258" si="15">(I195/86400)+25569+(-5/24)</f>
        <v>41971.768124999995</v>
      </c>
    </row>
    <row r="196" spans="1:20" ht="45" x14ac:dyDescent="0.25">
      <c r="A196">
        <v>194</v>
      </c>
      <c r="B196" s="3" t="s">
        <v>196</v>
      </c>
      <c r="C196" s="3" t="s">
        <v>4304</v>
      </c>
      <c r="D196">
        <v>2500</v>
      </c>
      <c r="E196">
        <v>3</v>
      </c>
      <c r="F196" t="s">
        <v>8219</v>
      </c>
      <c r="G196" t="s">
        <v>8225</v>
      </c>
      <c r="H196" t="s">
        <v>8247</v>
      </c>
      <c r="I196">
        <v>1457308531</v>
      </c>
      <c r="J196">
        <v>1452124531</v>
      </c>
      <c r="K196" t="b">
        <v>0</v>
      </c>
      <c r="L196">
        <v>3</v>
      </c>
      <c r="M196" t="b">
        <v>0</v>
      </c>
      <c r="N196" t="s">
        <v>8268</v>
      </c>
      <c r="O196" s="5">
        <f t="shared" si="12"/>
        <v>1.1999999999999999E-3</v>
      </c>
      <c r="P196" s="6">
        <f t="shared" si="13"/>
        <v>1</v>
      </c>
      <c r="Q196" t="s">
        <v>8310</v>
      </c>
      <c r="R196" t="s">
        <v>8314</v>
      </c>
      <c r="S196" s="10">
        <f t="shared" si="14"/>
        <v>42375.788553240738</v>
      </c>
      <c r="T196" s="10">
        <f t="shared" si="15"/>
        <v>42435.788553240738</v>
      </c>
    </row>
    <row r="197" spans="1:20" ht="45" x14ac:dyDescent="0.25">
      <c r="A197">
        <v>195</v>
      </c>
      <c r="B197" s="3" t="s">
        <v>197</v>
      </c>
      <c r="C197" s="3" t="s">
        <v>4305</v>
      </c>
      <c r="D197">
        <v>2000000</v>
      </c>
      <c r="E197">
        <v>0</v>
      </c>
      <c r="F197" t="s">
        <v>8219</v>
      </c>
      <c r="G197" t="s">
        <v>8224</v>
      </c>
      <c r="H197" t="s">
        <v>8246</v>
      </c>
      <c r="I197">
        <v>1436544332</v>
      </c>
      <c r="J197">
        <v>1431360332</v>
      </c>
      <c r="K197" t="b">
        <v>0</v>
      </c>
      <c r="L197">
        <v>0</v>
      </c>
      <c r="M197" t="b">
        <v>0</v>
      </c>
      <c r="N197" t="s">
        <v>8268</v>
      </c>
      <c r="O197" s="5">
        <f t="shared" si="12"/>
        <v>0</v>
      </c>
      <c r="P197" s="6" t="str">
        <f t="shared" si="13"/>
        <v/>
      </c>
      <c r="Q197" t="s">
        <v>8310</v>
      </c>
      <c r="R197" t="s">
        <v>8314</v>
      </c>
      <c r="S197" s="10">
        <f t="shared" si="14"/>
        <v>42135.462175925924</v>
      </c>
      <c r="T197" s="10">
        <f t="shared" si="15"/>
        <v>42195.462175925924</v>
      </c>
    </row>
    <row r="198" spans="1:20" ht="45" x14ac:dyDescent="0.25">
      <c r="A198">
        <v>196</v>
      </c>
      <c r="B198" s="3" t="s">
        <v>198</v>
      </c>
      <c r="C198" s="3" t="s">
        <v>4306</v>
      </c>
      <c r="D198">
        <v>3500</v>
      </c>
      <c r="E198">
        <v>1465</v>
      </c>
      <c r="F198" t="s">
        <v>8219</v>
      </c>
      <c r="G198" t="s">
        <v>8225</v>
      </c>
      <c r="H198" t="s">
        <v>8247</v>
      </c>
      <c r="I198">
        <v>1444510800</v>
      </c>
      <c r="J198">
        <v>1442062898</v>
      </c>
      <c r="K198" t="b">
        <v>0</v>
      </c>
      <c r="L198">
        <v>19</v>
      </c>
      <c r="M198" t="b">
        <v>0</v>
      </c>
      <c r="N198" t="s">
        <v>8268</v>
      </c>
      <c r="O198" s="5">
        <f t="shared" si="12"/>
        <v>0.41857142857142859</v>
      </c>
      <c r="P198" s="6">
        <f t="shared" si="13"/>
        <v>77.10526315789474</v>
      </c>
      <c r="Q198" t="s">
        <v>8310</v>
      </c>
      <c r="R198" t="s">
        <v>8314</v>
      </c>
      <c r="S198" s="10">
        <f t="shared" si="14"/>
        <v>42259.334467592591</v>
      </c>
      <c r="T198" s="10">
        <f t="shared" si="15"/>
        <v>42287.666666666664</v>
      </c>
    </row>
    <row r="199" spans="1:20" ht="60" x14ac:dyDescent="0.25">
      <c r="A199">
        <v>197</v>
      </c>
      <c r="B199" s="3" t="s">
        <v>199</v>
      </c>
      <c r="C199" s="3" t="s">
        <v>4307</v>
      </c>
      <c r="D199">
        <v>2500</v>
      </c>
      <c r="E199">
        <v>262</v>
      </c>
      <c r="F199" t="s">
        <v>8219</v>
      </c>
      <c r="G199" t="s">
        <v>8225</v>
      </c>
      <c r="H199" t="s">
        <v>8247</v>
      </c>
      <c r="I199">
        <v>1487365200</v>
      </c>
      <c r="J199">
        <v>1483734100</v>
      </c>
      <c r="K199" t="b">
        <v>0</v>
      </c>
      <c r="L199">
        <v>8</v>
      </c>
      <c r="M199" t="b">
        <v>0</v>
      </c>
      <c r="N199" t="s">
        <v>8268</v>
      </c>
      <c r="O199" s="5">
        <f t="shared" si="12"/>
        <v>0.1048</v>
      </c>
      <c r="P199" s="6">
        <f t="shared" si="13"/>
        <v>32.75</v>
      </c>
      <c r="Q199" t="s">
        <v>8310</v>
      </c>
      <c r="R199" t="s">
        <v>8314</v>
      </c>
      <c r="S199" s="10">
        <f t="shared" si="14"/>
        <v>42741.640046296299</v>
      </c>
      <c r="T199" s="10">
        <f t="shared" si="15"/>
        <v>42783.666666666664</v>
      </c>
    </row>
    <row r="200" spans="1:20" ht="60" x14ac:dyDescent="0.25">
      <c r="A200">
        <v>198</v>
      </c>
      <c r="B200" s="3" t="s">
        <v>200</v>
      </c>
      <c r="C200" s="3" t="s">
        <v>4308</v>
      </c>
      <c r="D200">
        <v>25000</v>
      </c>
      <c r="E200">
        <v>279</v>
      </c>
      <c r="F200" t="s">
        <v>8219</v>
      </c>
      <c r="G200" t="s">
        <v>8224</v>
      </c>
      <c r="H200" t="s">
        <v>8246</v>
      </c>
      <c r="I200">
        <v>1412500322</v>
      </c>
      <c r="J200">
        <v>1409908322</v>
      </c>
      <c r="K200" t="b">
        <v>0</v>
      </c>
      <c r="L200">
        <v>6</v>
      </c>
      <c r="M200" t="b">
        <v>0</v>
      </c>
      <c r="N200" t="s">
        <v>8268</v>
      </c>
      <c r="O200" s="5">
        <f t="shared" si="12"/>
        <v>1.116E-2</v>
      </c>
      <c r="P200" s="6">
        <f t="shared" si="13"/>
        <v>46.5</v>
      </c>
      <c r="Q200" t="s">
        <v>8310</v>
      </c>
      <c r="R200" t="s">
        <v>8314</v>
      </c>
      <c r="S200" s="10">
        <f t="shared" si="14"/>
        <v>41887.175023148149</v>
      </c>
      <c r="T200" s="10">
        <f t="shared" si="15"/>
        <v>41917.175023148149</v>
      </c>
    </row>
    <row r="201" spans="1:20" ht="60" x14ac:dyDescent="0.25">
      <c r="A201">
        <v>199</v>
      </c>
      <c r="B201" s="3" t="s">
        <v>201</v>
      </c>
      <c r="C201" s="3" t="s">
        <v>4309</v>
      </c>
      <c r="D201">
        <v>10000</v>
      </c>
      <c r="E201">
        <v>0</v>
      </c>
      <c r="F201" t="s">
        <v>8219</v>
      </c>
      <c r="G201" t="s">
        <v>8224</v>
      </c>
      <c r="H201" t="s">
        <v>8246</v>
      </c>
      <c r="I201">
        <v>1472698702</v>
      </c>
      <c r="J201">
        <v>1470106702</v>
      </c>
      <c r="K201" t="b">
        <v>0</v>
      </c>
      <c r="L201">
        <v>0</v>
      </c>
      <c r="M201" t="b">
        <v>0</v>
      </c>
      <c r="N201" t="s">
        <v>8268</v>
      </c>
      <c r="O201" s="5">
        <f t="shared" si="12"/>
        <v>0</v>
      </c>
      <c r="P201" s="6" t="str">
        <f t="shared" si="13"/>
        <v/>
      </c>
      <c r="Q201" t="s">
        <v>8310</v>
      </c>
      <c r="R201" t="s">
        <v>8314</v>
      </c>
      <c r="S201" s="10">
        <f t="shared" si="14"/>
        <v>42583.915532407402</v>
      </c>
      <c r="T201" s="10">
        <f t="shared" si="15"/>
        <v>42613.915532407402</v>
      </c>
    </row>
    <row r="202" spans="1:20" ht="45" x14ac:dyDescent="0.25">
      <c r="A202">
        <v>200</v>
      </c>
      <c r="B202" s="3" t="s">
        <v>202</v>
      </c>
      <c r="C202" s="3" t="s">
        <v>4310</v>
      </c>
      <c r="D202">
        <v>6000</v>
      </c>
      <c r="E202">
        <v>1571.55</v>
      </c>
      <c r="F202" t="s">
        <v>8219</v>
      </c>
      <c r="G202" t="s">
        <v>8224</v>
      </c>
      <c r="H202" t="s">
        <v>8246</v>
      </c>
      <c r="I202">
        <v>1410746403</v>
      </c>
      <c r="J202">
        <v>1408154403</v>
      </c>
      <c r="K202" t="b">
        <v>0</v>
      </c>
      <c r="L202">
        <v>18</v>
      </c>
      <c r="M202" t="b">
        <v>0</v>
      </c>
      <c r="N202" t="s">
        <v>8268</v>
      </c>
      <c r="O202" s="5">
        <f t="shared" si="12"/>
        <v>0.26192500000000002</v>
      </c>
      <c r="P202" s="6">
        <f t="shared" si="13"/>
        <v>87.308333333333337</v>
      </c>
      <c r="Q202" t="s">
        <v>8310</v>
      </c>
      <c r="R202" t="s">
        <v>8314</v>
      </c>
      <c r="S202" s="10">
        <f t="shared" si="14"/>
        <v>41866.875034722216</v>
      </c>
      <c r="T202" s="10">
        <f t="shared" si="15"/>
        <v>41896.875034722216</v>
      </c>
    </row>
    <row r="203" spans="1:20" ht="60" x14ac:dyDescent="0.25">
      <c r="A203">
        <v>201</v>
      </c>
      <c r="B203" s="3" t="s">
        <v>203</v>
      </c>
      <c r="C203" s="3" t="s">
        <v>4311</v>
      </c>
      <c r="D203">
        <v>650</v>
      </c>
      <c r="E203">
        <v>380</v>
      </c>
      <c r="F203" t="s">
        <v>8219</v>
      </c>
      <c r="G203" t="s">
        <v>8224</v>
      </c>
      <c r="H203" t="s">
        <v>8246</v>
      </c>
      <c r="I203">
        <v>1423424329</v>
      </c>
      <c r="J203">
        <v>1421696329</v>
      </c>
      <c r="K203" t="b">
        <v>0</v>
      </c>
      <c r="L203">
        <v>7</v>
      </c>
      <c r="M203" t="b">
        <v>0</v>
      </c>
      <c r="N203" t="s">
        <v>8268</v>
      </c>
      <c r="O203" s="5">
        <f t="shared" si="12"/>
        <v>0.58461538461538465</v>
      </c>
      <c r="P203" s="6">
        <f t="shared" si="13"/>
        <v>54.285714285714285</v>
      </c>
      <c r="Q203" t="s">
        <v>8310</v>
      </c>
      <c r="R203" t="s">
        <v>8314</v>
      </c>
      <c r="S203" s="10">
        <f t="shared" si="14"/>
        <v>42023.610289351847</v>
      </c>
      <c r="T203" s="10">
        <f t="shared" si="15"/>
        <v>42043.610289351847</v>
      </c>
    </row>
    <row r="204" spans="1:20" x14ac:dyDescent="0.25">
      <c r="A204">
        <v>202</v>
      </c>
      <c r="B204" s="3" t="s">
        <v>204</v>
      </c>
      <c r="C204" s="3" t="s">
        <v>4312</v>
      </c>
      <c r="D204">
        <v>6000</v>
      </c>
      <c r="E204">
        <v>0</v>
      </c>
      <c r="F204" t="s">
        <v>8219</v>
      </c>
      <c r="G204" t="s">
        <v>8224</v>
      </c>
      <c r="H204" t="s">
        <v>8246</v>
      </c>
      <c r="I204">
        <v>1444337940</v>
      </c>
      <c r="J204">
        <v>1441750564</v>
      </c>
      <c r="K204" t="b">
        <v>0</v>
      </c>
      <c r="L204">
        <v>0</v>
      </c>
      <c r="M204" t="b">
        <v>0</v>
      </c>
      <c r="N204" t="s">
        <v>8268</v>
      </c>
      <c r="O204" s="5">
        <f t="shared" si="12"/>
        <v>0</v>
      </c>
      <c r="P204" s="6" t="str">
        <f t="shared" si="13"/>
        <v/>
      </c>
      <c r="Q204" t="s">
        <v>8310</v>
      </c>
      <c r="R204" t="s">
        <v>8314</v>
      </c>
      <c r="S204" s="10">
        <f t="shared" si="14"/>
        <v>42255.719490740739</v>
      </c>
      <c r="T204" s="10">
        <f t="shared" si="15"/>
        <v>42285.665972222218</v>
      </c>
    </row>
    <row r="205" spans="1:20" ht="60" x14ac:dyDescent="0.25">
      <c r="A205">
        <v>203</v>
      </c>
      <c r="B205" s="3" t="s">
        <v>205</v>
      </c>
      <c r="C205" s="3" t="s">
        <v>4313</v>
      </c>
      <c r="D205">
        <v>2500</v>
      </c>
      <c r="E205">
        <v>746</v>
      </c>
      <c r="F205" t="s">
        <v>8219</v>
      </c>
      <c r="G205" t="s">
        <v>8225</v>
      </c>
      <c r="H205" t="s">
        <v>8247</v>
      </c>
      <c r="I205">
        <v>1422562864</v>
      </c>
      <c r="J205">
        <v>1417378864</v>
      </c>
      <c r="K205" t="b">
        <v>0</v>
      </c>
      <c r="L205">
        <v>8</v>
      </c>
      <c r="M205" t="b">
        <v>0</v>
      </c>
      <c r="N205" t="s">
        <v>8268</v>
      </c>
      <c r="O205" s="5">
        <f t="shared" si="12"/>
        <v>0.2984</v>
      </c>
      <c r="P205" s="6">
        <f t="shared" si="13"/>
        <v>93.25</v>
      </c>
      <c r="Q205" t="s">
        <v>8310</v>
      </c>
      <c r="R205" t="s">
        <v>8314</v>
      </c>
      <c r="S205" s="10">
        <f t="shared" si="14"/>
        <v>41973.639629629623</v>
      </c>
      <c r="T205" s="10">
        <f t="shared" si="15"/>
        <v>42033.639629629623</v>
      </c>
    </row>
    <row r="206" spans="1:20" ht="60" x14ac:dyDescent="0.25">
      <c r="A206">
        <v>204</v>
      </c>
      <c r="B206" s="3" t="s">
        <v>206</v>
      </c>
      <c r="C206" s="3" t="s">
        <v>4314</v>
      </c>
      <c r="D206">
        <v>300000</v>
      </c>
      <c r="E206">
        <v>152165</v>
      </c>
      <c r="F206" t="s">
        <v>8219</v>
      </c>
      <c r="G206" t="s">
        <v>8226</v>
      </c>
      <c r="H206" t="s">
        <v>8248</v>
      </c>
      <c r="I206">
        <v>1470319203</v>
      </c>
      <c r="J206">
        <v>1467727203</v>
      </c>
      <c r="K206" t="b">
        <v>0</v>
      </c>
      <c r="L206">
        <v>1293</v>
      </c>
      <c r="M206" t="b">
        <v>0</v>
      </c>
      <c r="N206" t="s">
        <v>8268</v>
      </c>
      <c r="O206" s="5">
        <f t="shared" si="12"/>
        <v>0.50721666666666665</v>
      </c>
      <c r="P206" s="6">
        <f t="shared" si="13"/>
        <v>117.68368136117556</v>
      </c>
      <c r="Q206" t="s">
        <v>8310</v>
      </c>
      <c r="R206" t="s">
        <v>8314</v>
      </c>
      <c r="S206" s="10">
        <f t="shared" si="14"/>
        <v>42556.375034722216</v>
      </c>
      <c r="T206" s="10">
        <f t="shared" si="15"/>
        <v>42586.375034722216</v>
      </c>
    </row>
    <row r="207" spans="1:20" ht="45" x14ac:dyDescent="0.25">
      <c r="A207">
        <v>205</v>
      </c>
      <c r="B207" s="3" t="s">
        <v>207</v>
      </c>
      <c r="C207" s="3" t="s">
        <v>4315</v>
      </c>
      <c r="D207">
        <v>8000</v>
      </c>
      <c r="E207">
        <v>1300</v>
      </c>
      <c r="F207" t="s">
        <v>8219</v>
      </c>
      <c r="G207" t="s">
        <v>8224</v>
      </c>
      <c r="H207" t="s">
        <v>8246</v>
      </c>
      <c r="I207">
        <v>1444144222</v>
      </c>
      <c r="J207">
        <v>1441120222</v>
      </c>
      <c r="K207" t="b">
        <v>0</v>
      </c>
      <c r="L207">
        <v>17</v>
      </c>
      <c r="M207" t="b">
        <v>0</v>
      </c>
      <c r="N207" t="s">
        <v>8268</v>
      </c>
      <c r="O207" s="5">
        <f t="shared" si="12"/>
        <v>0.16250000000000001</v>
      </c>
      <c r="P207" s="6">
        <f t="shared" si="13"/>
        <v>76.470588235294116</v>
      </c>
      <c r="Q207" t="s">
        <v>8310</v>
      </c>
      <c r="R207" t="s">
        <v>8314</v>
      </c>
      <c r="S207" s="10">
        <f t="shared" si="14"/>
        <v>42248.423865740733</v>
      </c>
      <c r="T207" s="10">
        <f t="shared" si="15"/>
        <v>42283.423865740733</v>
      </c>
    </row>
    <row r="208" spans="1:20" ht="45" x14ac:dyDescent="0.25">
      <c r="A208">
        <v>206</v>
      </c>
      <c r="B208" s="3" t="s">
        <v>208</v>
      </c>
      <c r="C208" s="3" t="s">
        <v>4316</v>
      </c>
      <c r="D208">
        <v>12700</v>
      </c>
      <c r="E208">
        <v>0</v>
      </c>
      <c r="F208" t="s">
        <v>8219</v>
      </c>
      <c r="G208" t="s">
        <v>8224</v>
      </c>
      <c r="H208" t="s">
        <v>8246</v>
      </c>
      <c r="I208">
        <v>1470441983</v>
      </c>
      <c r="J208">
        <v>1468627583</v>
      </c>
      <c r="K208" t="b">
        <v>0</v>
      </c>
      <c r="L208">
        <v>0</v>
      </c>
      <c r="M208" t="b">
        <v>0</v>
      </c>
      <c r="N208" t="s">
        <v>8268</v>
      </c>
      <c r="O208" s="5">
        <f t="shared" si="12"/>
        <v>0</v>
      </c>
      <c r="P208" s="6" t="str">
        <f t="shared" si="13"/>
        <v/>
      </c>
      <c r="Q208" t="s">
        <v>8310</v>
      </c>
      <c r="R208" t="s">
        <v>8314</v>
      </c>
      <c r="S208" s="10">
        <f t="shared" si="14"/>
        <v>42566.79609953703</v>
      </c>
      <c r="T208" s="10">
        <f t="shared" si="15"/>
        <v>42587.79609953703</v>
      </c>
    </row>
    <row r="209" spans="1:20" ht="45" x14ac:dyDescent="0.25">
      <c r="A209">
        <v>207</v>
      </c>
      <c r="B209" s="3" t="s">
        <v>209</v>
      </c>
      <c r="C209" s="3" t="s">
        <v>4317</v>
      </c>
      <c r="D209">
        <v>14000</v>
      </c>
      <c r="E209">
        <v>2130</v>
      </c>
      <c r="F209" t="s">
        <v>8219</v>
      </c>
      <c r="G209" t="s">
        <v>8229</v>
      </c>
      <c r="H209" t="s">
        <v>8251</v>
      </c>
      <c r="I209">
        <v>1420346638</v>
      </c>
      <c r="J209">
        <v>1417754638</v>
      </c>
      <c r="K209" t="b">
        <v>0</v>
      </c>
      <c r="L209">
        <v>13</v>
      </c>
      <c r="M209" t="b">
        <v>0</v>
      </c>
      <c r="N209" t="s">
        <v>8268</v>
      </c>
      <c r="O209" s="5">
        <f t="shared" si="12"/>
        <v>0.15214285714285714</v>
      </c>
      <c r="P209" s="6">
        <f t="shared" si="13"/>
        <v>163.84615384615384</v>
      </c>
      <c r="Q209" t="s">
        <v>8310</v>
      </c>
      <c r="R209" t="s">
        <v>8314</v>
      </c>
      <c r="S209" s="10">
        <f t="shared" si="14"/>
        <v>41977.988865740735</v>
      </c>
      <c r="T209" s="10">
        <f t="shared" si="15"/>
        <v>42007.988865740735</v>
      </c>
    </row>
    <row r="210" spans="1:20" ht="60" x14ac:dyDescent="0.25">
      <c r="A210">
        <v>208</v>
      </c>
      <c r="B210" s="3" t="s">
        <v>210</v>
      </c>
      <c r="C210" s="3" t="s">
        <v>4318</v>
      </c>
      <c r="D210">
        <v>50000</v>
      </c>
      <c r="E210">
        <v>0</v>
      </c>
      <c r="F210" t="s">
        <v>8219</v>
      </c>
      <c r="G210" t="s">
        <v>8226</v>
      </c>
      <c r="H210" t="s">
        <v>8248</v>
      </c>
      <c r="I210">
        <v>1418719967</v>
      </c>
      <c r="J210">
        <v>1416127967</v>
      </c>
      <c r="K210" t="b">
        <v>0</v>
      </c>
      <c r="L210">
        <v>0</v>
      </c>
      <c r="M210" t="b">
        <v>0</v>
      </c>
      <c r="N210" t="s">
        <v>8268</v>
      </c>
      <c r="O210" s="5">
        <f t="shared" si="12"/>
        <v>0</v>
      </c>
      <c r="P210" s="6" t="str">
        <f t="shared" si="13"/>
        <v/>
      </c>
      <c r="Q210" t="s">
        <v>8310</v>
      </c>
      <c r="R210" t="s">
        <v>8314</v>
      </c>
      <c r="S210" s="10">
        <f t="shared" si="14"/>
        <v>41959.16165509259</v>
      </c>
      <c r="T210" s="10">
        <f t="shared" si="15"/>
        <v>41989.16165509259</v>
      </c>
    </row>
    <row r="211" spans="1:20" ht="60" x14ac:dyDescent="0.25">
      <c r="A211">
        <v>209</v>
      </c>
      <c r="B211" s="3" t="s">
        <v>211</v>
      </c>
      <c r="C211" s="3" t="s">
        <v>4319</v>
      </c>
      <c r="D211">
        <v>25000</v>
      </c>
      <c r="E211">
        <v>0</v>
      </c>
      <c r="F211" t="s">
        <v>8219</v>
      </c>
      <c r="G211" t="s">
        <v>8224</v>
      </c>
      <c r="H211" t="s">
        <v>8246</v>
      </c>
      <c r="I211">
        <v>1436566135</v>
      </c>
      <c r="J211">
        <v>1433974135</v>
      </c>
      <c r="K211" t="b">
        <v>0</v>
      </c>
      <c r="L211">
        <v>0</v>
      </c>
      <c r="M211" t="b">
        <v>0</v>
      </c>
      <c r="N211" t="s">
        <v>8268</v>
      </c>
      <c r="O211" s="5">
        <f t="shared" si="12"/>
        <v>0</v>
      </c>
      <c r="P211" s="6" t="str">
        <f t="shared" si="13"/>
        <v/>
      </c>
      <c r="Q211" t="s">
        <v>8310</v>
      </c>
      <c r="R211" t="s">
        <v>8314</v>
      </c>
      <c r="S211" s="10">
        <f t="shared" si="14"/>
        <v>42165.714525462965</v>
      </c>
      <c r="T211" s="10">
        <f t="shared" si="15"/>
        <v>42195.714525462965</v>
      </c>
    </row>
    <row r="212" spans="1:20" ht="60" x14ac:dyDescent="0.25">
      <c r="A212">
        <v>210</v>
      </c>
      <c r="B212" s="3" t="s">
        <v>212</v>
      </c>
      <c r="C212" s="3" t="s">
        <v>4320</v>
      </c>
      <c r="D212">
        <v>12000</v>
      </c>
      <c r="E212">
        <v>3030</v>
      </c>
      <c r="F212" t="s">
        <v>8219</v>
      </c>
      <c r="G212" t="s">
        <v>8224</v>
      </c>
      <c r="H212" t="s">
        <v>8246</v>
      </c>
      <c r="I212">
        <v>1443675600</v>
      </c>
      <c r="J212">
        <v>1441157592</v>
      </c>
      <c r="K212" t="b">
        <v>0</v>
      </c>
      <c r="L212">
        <v>33</v>
      </c>
      <c r="M212" t="b">
        <v>0</v>
      </c>
      <c r="N212" t="s">
        <v>8268</v>
      </c>
      <c r="O212" s="5">
        <f t="shared" si="12"/>
        <v>0.2525</v>
      </c>
      <c r="P212" s="6">
        <f t="shared" si="13"/>
        <v>91.818181818181813</v>
      </c>
      <c r="Q212" t="s">
        <v>8310</v>
      </c>
      <c r="R212" t="s">
        <v>8314</v>
      </c>
      <c r="S212" s="10">
        <f t="shared" si="14"/>
        <v>42248.856388888882</v>
      </c>
      <c r="T212" s="10">
        <f t="shared" si="15"/>
        <v>42277.999999999993</v>
      </c>
    </row>
    <row r="213" spans="1:20" ht="60" x14ac:dyDescent="0.25">
      <c r="A213">
        <v>211</v>
      </c>
      <c r="B213" s="3" t="s">
        <v>213</v>
      </c>
      <c r="C213" s="3" t="s">
        <v>4321</v>
      </c>
      <c r="D213">
        <v>5000</v>
      </c>
      <c r="E213">
        <v>2230</v>
      </c>
      <c r="F213" t="s">
        <v>8219</v>
      </c>
      <c r="G213" t="s">
        <v>8224</v>
      </c>
      <c r="H213" t="s">
        <v>8246</v>
      </c>
      <c r="I213">
        <v>1442634617</v>
      </c>
      <c r="J213">
        <v>1440042617</v>
      </c>
      <c r="K213" t="b">
        <v>0</v>
      </c>
      <c r="L213">
        <v>12</v>
      </c>
      <c r="M213" t="b">
        <v>0</v>
      </c>
      <c r="N213" t="s">
        <v>8268</v>
      </c>
      <c r="O213" s="5">
        <f t="shared" si="12"/>
        <v>0.44600000000000001</v>
      </c>
      <c r="P213" s="6">
        <f t="shared" si="13"/>
        <v>185.83333333333334</v>
      </c>
      <c r="Q213" t="s">
        <v>8310</v>
      </c>
      <c r="R213" t="s">
        <v>8314</v>
      </c>
      <c r="S213" s="10">
        <f t="shared" si="14"/>
        <v>42235.951585648145</v>
      </c>
      <c r="T213" s="10">
        <f t="shared" si="15"/>
        <v>42265.951585648145</v>
      </c>
    </row>
    <row r="214" spans="1:20" ht="45" x14ac:dyDescent="0.25">
      <c r="A214">
        <v>212</v>
      </c>
      <c r="B214" s="3" t="s">
        <v>214</v>
      </c>
      <c r="C214" s="3" t="s">
        <v>4322</v>
      </c>
      <c r="D214">
        <v>6300</v>
      </c>
      <c r="E214">
        <v>1</v>
      </c>
      <c r="F214" t="s">
        <v>8219</v>
      </c>
      <c r="G214" t="s">
        <v>8224</v>
      </c>
      <c r="H214" t="s">
        <v>8246</v>
      </c>
      <c r="I214">
        <v>1460837320</v>
      </c>
      <c r="J214">
        <v>1455656920</v>
      </c>
      <c r="K214" t="b">
        <v>0</v>
      </c>
      <c r="L214">
        <v>1</v>
      </c>
      <c r="M214" t="b">
        <v>0</v>
      </c>
      <c r="N214" t="s">
        <v>8268</v>
      </c>
      <c r="O214" s="5">
        <f t="shared" si="12"/>
        <v>1.5873015873015873E-4</v>
      </c>
      <c r="P214" s="6">
        <f t="shared" si="13"/>
        <v>1</v>
      </c>
      <c r="Q214" t="s">
        <v>8310</v>
      </c>
      <c r="R214" t="s">
        <v>8314</v>
      </c>
      <c r="S214" s="10">
        <f t="shared" si="14"/>
        <v>42416.672685185178</v>
      </c>
      <c r="T214" s="10">
        <f t="shared" si="15"/>
        <v>42476.631018518521</v>
      </c>
    </row>
    <row r="215" spans="1:20" ht="45" x14ac:dyDescent="0.25">
      <c r="A215">
        <v>213</v>
      </c>
      <c r="B215" s="3" t="s">
        <v>215</v>
      </c>
      <c r="C215" s="3" t="s">
        <v>4323</v>
      </c>
      <c r="D215">
        <v>50000</v>
      </c>
      <c r="E215">
        <v>20</v>
      </c>
      <c r="F215" t="s">
        <v>8219</v>
      </c>
      <c r="G215" t="s">
        <v>8224</v>
      </c>
      <c r="H215" t="s">
        <v>8246</v>
      </c>
      <c r="I215">
        <v>1439734001</v>
      </c>
      <c r="J215">
        <v>1437142547</v>
      </c>
      <c r="K215" t="b">
        <v>0</v>
      </c>
      <c r="L215">
        <v>1</v>
      </c>
      <c r="M215" t="b">
        <v>0</v>
      </c>
      <c r="N215" t="s">
        <v>8268</v>
      </c>
      <c r="O215" s="5">
        <f t="shared" si="12"/>
        <v>4.0000000000000002E-4</v>
      </c>
      <c r="P215" s="6">
        <f t="shared" si="13"/>
        <v>20</v>
      </c>
      <c r="Q215" t="s">
        <v>8310</v>
      </c>
      <c r="R215" t="s">
        <v>8314</v>
      </c>
      <c r="S215" s="10">
        <f t="shared" si="14"/>
        <v>42202.385960648149</v>
      </c>
      <c r="T215" s="10">
        <f t="shared" si="15"/>
        <v>42232.379641203697</v>
      </c>
    </row>
    <row r="216" spans="1:20" ht="60" x14ac:dyDescent="0.25">
      <c r="A216">
        <v>214</v>
      </c>
      <c r="B216" s="3" t="s">
        <v>216</v>
      </c>
      <c r="C216" s="3" t="s">
        <v>4324</v>
      </c>
      <c r="D216">
        <v>12500</v>
      </c>
      <c r="E216">
        <v>1</v>
      </c>
      <c r="F216" t="s">
        <v>8219</v>
      </c>
      <c r="G216" t="s">
        <v>8224</v>
      </c>
      <c r="H216" t="s">
        <v>8246</v>
      </c>
      <c r="I216">
        <v>1425655349</v>
      </c>
      <c r="J216">
        <v>1420471349</v>
      </c>
      <c r="K216" t="b">
        <v>0</v>
      </c>
      <c r="L216">
        <v>1</v>
      </c>
      <c r="M216" t="b">
        <v>0</v>
      </c>
      <c r="N216" t="s">
        <v>8268</v>
      </c>
      <c r="O216" s="5">
        <f t="shared" si="12"/>
        <v>8.0000000000000007E-5</v>
      </c>
      <c r="P216" s="6">
        <f t="shared" si="13"/>
        <v>1</v>
      </c>
      <c r="Q216" t="s">
        <v>8310</v>
      </c>
      <c r="R216" t="s">
        <v>8314</v>
      </c>
      <c r="S216" s="10">
        <f t="shared" si="14"/>
        <v>42009.432280092595</v>
      </c>
      <c r="T216" s="10">
        <f t="shared" si="15"/>
        <v>42069.432280092595</v>
      </c>
    </row>
    <row r="217" spans="1:20" ht="60" x14ac:dyDescent="0.25">
      <c r="A217">
        <v>215</v>
      </c>
      <c r="B217" s="3" t="s">
        <v>217</v>
      </c>
      <c r="C217" s="3" t="s">
        <v>4325</v>
      </c>
      <c r="D217">
        <v>4400</v>
      </c>
      <c r="E217">
        <v>10</v>
      </c>
      <c r="F217" t="s">
        <v>8219</v>
      </c>
      <c r="G217" t="s">
        <v>8225</v>
      </c>
      <c r="H217" t="s">
        <v>8247</v>
      </c>
      <c r="I217">
        <v>1455753540</v>
      </c>
      <c r="J217">
        <v>1452058282</v>
      </c>
      <c r="K217" t="b">
        <v>0</v>
      </c>
      <c r="L217">
        <v>1</v>
      </c>
      <c r="M217" t="b">
        <v>0</v>
      </c>
      <c r="N217" t="s">
        <v>8268</v>
      </c>
      <c r="O217" s="5">
        <f t="shared" si="12"/>
        <v>2.2727272727272726E-3</v>
      </c>
      <c r="P217" s="6">
        <f t="shared" si="13"/>
        <v>10</v>
      </c>
      <c r="Q217" t="s">
        <v>8310</v>
      </c>
      <c r="R217" t="s">
        <v>8314</v>
      </c>
      <c r="S217" s="10">
        <f t="shared" si="14"/>
        <v>42375.021782407406</v>
      </c>
      <c r="T217" s="10">
        <f t="shared" si="15"/>
        <v>42417.790972222218</v>
      </c>
    </row>
    <row r="218" spans="1:20" ht="60" x14ac:dyDescent="0.25">
      <c r="A218">
        <v>216</v>
      </c>
      <c r="B218" s="3" t="s">
        <v>218</v>
      </c>
      <c r="C218" s="3" t="s">
        <v>4326</v>
      </c>
      <c r="D218">
        <v>50000</v>
      </c>
      <c r="E218">
        <v>27849.22</v>
      </c>
      <c r="F218" t="s">
        <v>8219</v>
      </c>
      <c r="G218" t="s">
        <v>8224</v>
      </c>
      <c r="H218" t="s">
        <v>8246</v>
      </c>
      <c r="I218">
        <v>1429740037</v>
      </c>
      <c r="J218">
        <v>1425423637</v>
      </c>
      <c r="K218" t="b">
        <v>0</v>
      </c>
      <c r="L218">
        <v>84</v>
      </c>
      <c r="M218" t="b">
        <v>0</v>
      </c>
      <c r="N218" t="s">
        <v>8268</v>
      </c>
      <c r="O218" s="5">
        <f t="shared" si="12"/>
        <v>0.55698440000000005</v>
      </c>
      <c r="P218" s="6">
        <f t="shared" si="13"/>
        <v>331.53833333333336</v>
      </c>
      <c r="Q218" t="s">
        <v>8310</v>
      </c>
      <c r="R218" t="s">
        <v>8314</v>
      </c>
      <c r="S218" s="10">
        <f t="shared" si="14"/>
        <v>42066.750428240739</v>
      </c>
      <c r="T218" s="10">
        <f t="shared" si="15"/>
        <v>42116.708761574067</v>
      </c>
    </row>
    <row r="219" spans="1:20" x14ac:dyDescent="0.25">
      <c r="A219">
        <v>217</v>
      </c>
      <c r="B219" s="3" t="s">
        <v>219</v>
      </c>
      <c r="C219" s="3" t="s">
        <v>4327</v>
      </c>
      <c r="D219">
        <v>100000</v>
      </c>
      <c r="E219">
        <v>11943</v>
      </c>
      <c r="F219" t="s">
        <v>8219</v>
      </c>
      <c r="G219" t="s">
        <v>8235</v>
      </c>
      <c r="H219" t="s">
        <v>8255</v>
      </c>
      <c r="I219">
        <v>1419780149</v>
      </c>
      <c r="J219">
        <v>1417101749</v>
      </c>
      <c r="K219" t="b">
        <v>0</v>
      </c>
      <c r="L219">
        <v>38</v>
      </c>
      <c r="M219" t="b">
        <v>0</v>
      </c>
      <c r="N219" t="s">
        <v>8268</v>
      </c>
      <c r="O219" s="5">
        <f t="shared" si="12"/>
        <v>0.11942999999999999</v>
      </c>
      <c r="P219" s="6">
        <f t="shared" si="13"/>
        <v>314.28947368421052</v>
      </c>
      <c r="Q219" t="s">
        <v>8310</v>
      </c>
      <c r="R219" t="s">
        <v>8314</v>
      </c>
      <c r="S219" s="10">
        <f t="shared" si="14"/>
        <v>41970.432280092595</v>
      </c>
      <c r="T219" s="10">
        <f t="shared" si="15"/>
        <v>42001.432280092595</v>
      </c>
    </row>
    <row r="220" spans="1:20" ht="60" x14ac:dyDescent="0.25">
      <c r="A220">
        <v>218</v>
      </c>
      <c r="B220" s="3" t="s">
        <v>220</v>
      </c>
      <c r="C220" s="3" t="s">
        <v>4328</v>
      </c>
      <c r="D220">
        <v>5000</v>
      </c>
      <c r="E220">
        <v>100</v>
      </c>
      <c r="F220" t="s">
        <v>8219</v>
      </c>
      <c r="G220" t="s">
        <v>8224</v>
      </c>
      <c r="H220" t="s">
        <v>8246</v>
      </c>
      <c r="I220">
        <v>1431702289</v>
      </c>
      <c r="J220">
        <v>1426518289</v>
      </c>
      <c r="K220" t="b">
        <v>0</v>
      </c>
      <c r="L220">
        <v>1</v>
      </c>
      <c r="M220" t="b">
        <v>0</v>
      </c>
      <c r="N220" t="s">
        <v>8268</v>
      </c>
      <c r="O220" s="5">
        <f t="shared" si="12"/>
        <v>0.02</v>
      </c>
      <c r="P220" s="6">
        <f t="shared" si="13"/>
        <v>100</v>
      </c>
      <c r="Q220" t="s">
        <v>8310</v>
      </c>
      <c r="R220" t="s">
        <v>8314</v>
      </c>
      <c r="S220" s="10">
        <f t="shared" si="14"/>
        <v>42079.420011574075</v>
      </c>
      <c r="T220" s="10">
        <f t="shared" si="15"/>
        <v>42139.420011574075</v>
      </c>
    </row>
    <row r="221" spans="1:20" ht="45" x14ac:dyDescent="0.25">
      <c r="A221">
        <v>219</v>
      </c>
      <c r="B221" s="3" t="s">
        <v>221</v>
      </c>
      <c r="C221" s="3" t="s">
        <v>4329</v>
      </c>
      <c r="D221">
        <v>50000</v>
      </c>
      <c r="E221">
        <v>8815</v>
      </c>
      <c r="F221" t="s">
        <v>8219</v>
      </c>
      <c r="G221" t="s">
        <v>8224</v>
      </c>
      <c r="H221" t="s">
        <v>8246</v>
      </c>
      <c r="I221">
        <v>1459493940</v>
      </c>
      <c r="J221">
        <v>1456732225</v>
      </c>
      <c r="K221" t="b">
        <v>0</v>
      </c>
      <c r="L221">
        <v>76</v>
      </c>
      <c r="M221" t="b">
        <v>0</v>
      </c>
      <c r="N221" t="s">
        <v>8268</v>
      </c>
      <c r="O221" s="5">
        <f t="shared" si="12"/>
        <v>0.17630000000000001</v>
      </c>
      <c r="P221" s="6">
        <f t="shared" si="13"/>
        <v>115.98684210526316</v>
      </c>
      <c r="Q221" t="s">
        <v>8310</v>
      </c>
      <c r="R221" t="s">
        <v>8314</v>
      </c>
      <c r="S221" s="10">
        <f t="shared" si="14"/>
        <v>42429.118344907409</v>
      </c>
      <c r="T221" s="10">
        <f t="shared" si="15"/>
        <v>42461.082638888889</v>
      </c>
    </row>
    <row r="222" spans="1:20" ht="45" x14ac:dyDescent="0.25">
      <c r="A222">
        <v>220</v>
      </c>
      <c r="B222" s="3" t="s">
        <v>222</v>
      </c>
      <c r="C222" s="3" t="s">
        <v>4330</v>
      </c>
      <c r="D222">
        <v>50000</v>
      </c>
      <c r="E222">
        <v>360</v>
      </c>
      <c r="F222" t="s">
        <v>8219</v>
      </c>
      <c r="G222" t="s">
        <v>8224</v>
      </c>
      <c r="H222" t="s">
        <v>8246</v>
      </c>
      <c r="I222">
        <v>1440101160</v>
      </c>
      <c r="J222">
        <v>1436542030</v>
      </c>
      <c r="K222" t="b">
        <v>0</v>
      </c>
      <c r="L222">
        <v>3</v>
      </c>
      <c r="M222" t="b">
        <v>0</v>
      </c>
      <c r="N222" t="s">
        <v>8268</v>
      </c>
      <c r="O222" s="5">
        <f t="shared" si="12"/>
        <v>7.1999999999999998E-3</v>
      </c>
      <c r="P222" s="6">
        <f t="shared" si="13"/>
        <v>120</v>
      </c>
      <c r="Q222" t="s">
        <v>8310</v>
      </c>
      <c r="R222" t="s">
        <v>8314</v>
      </c>
      <c r="S222" s="10">
        <f t="shared" si="14"/>
        <v>42195.435532407406</v>
      </c>
      <c r="T222" s="10">
        <f t="shared" si="15"/>
        <v>42236.629166666666</v>
      </c>
    </row>
    <row r="223" spans="1:20" ht="30" x14ac:dyDescent="0.25">
      <c r="A223">
        <v>221</v>
      </c>
      <c r="B223" s="3" t="s">
        <v>223</v>
      </c>
      <c r="C223" s="3" t="s">
        <v>4331</v>
      </c>
      <c r="D223">
        <v>50000</v>
      </c>
      <c r="E223">
        <v>0</v>
      </c>
      <c r="F223" t="s">
        <v>8219</v>
      </c>
      <c r="G223" t="s">
        <v>8224</v>
      </c>
      <c r="H223" t="s">
        <v>8246</v>
      </c>
      <c r="I223">
        <v>1427569564</v>
      </c>
      <c r="J223">
        <v>1422389164</v>
      </c>
      <c r="K223" t="b">
        <v>0</v>
      </c>
      <c r="L223">
        <v>0</v>
      </c>
      <c r="M223" t="b">
        <v>0</v>
      </c>
      <c r="N223" t="s">
        <v>8268</v>
      </c>
      <c r="O223" s="5">
        <f t="shared" si="12"/>
        <v>0</v>
      </c>
      <c r="P223" s="6" t="str">
        <f t="shared" si="13"/>
        <v/>
      </c>
      <c r="Q223" t="s">
        <v>8310</v>
      </c>
      <c r="R223" t="s">
        <v>8314</v>
      </c>
      <c r="S223" s="10">
        <f t="shared" si="14"/>
        <v>42031.629212962966</v>
      </c>
      <c r="T223" s="10">
        <f t="shared" si="15"/>
        <v>42091.587546296294</v>
      </c>
    </row>
    <row r="224" spans="1:20" ht="60" x14ac:dyDescent="0.25">
      <c r="A224">
        <v>222</v>
      </c>
      <c r="B224" s="3" t="s">
        <v>224</v>
      </c>
      <c r="C224" s="3" t="s">
        <v>4332</v>
      </c>
      <c r="D224">
        <v>1000</v>
      </c>
      <c r="E224">
        <v>130</v>
      </c>
      <c r="F224" t="s">
        <v>8219</v>
      </c>
      <c r="G224" t="s">
        <v>8224</v>
      </c>
      <c r="H224" t="s">
        <v>8246</v>
      </c>
      <c r="I224">
        <v>1427423940</v>
      </c>
      <c r="J224">
        <v>1422383318</v>
      </c>
      <c r="K224" t="b">
        <v>0</v>
      </c>
      <c r="L224">
        <v>2</v>
      </c>
      <c r="M224" t="b">
        <v>0</v>
      </c>
      <c r="N224" t="s">
        <v>8268</v>
      </c>
      <c r="O224" s="5">
        <f t="shared" si="12"/>
        <v>0.13</v>
      </c>
      <c r="P224" s="6">
        <f t="shared" si="13"/>
        <v>65</v>
      </c>
      <c r="Q224" t="s">
        <v>8310</v>
      </c>
      <c r="R224" t="s">
        <v>8314</v>
      </c>
      <c r="S224" s="10">
        <f t="shared" si="14"/>
        <v>42031.561550925922</v>
      </c>
      <c r="T224" s="10">
        <f t="shared" si="15"/>
        <v>42089.902083333327</v>
      </c>
    </row>
    <row r="225" spans="1:20" ht="60" x14ac:dyDescent="0.25">
      <c r="A225">
        <v>223</v>
      </c>
      <c r="B225" s="3" t="s">
        <v>225</v>
      </c>
      <c r="C225" s="3" t="s">
        <v>4333</v>
      </c>
      <c r="D225">
        <v>1500000</v>
      </c>
      <c r="E225">
        <v>0</v>
      </c>
      <c r="F225" t="s">
        <v>8219</v>
      </c>
      <c r="G225" t="s">
        <v>8224</v>
      </c>
      <c r="H225" t="s">
        <v>8246</v>
      </c>
      <c r="I225">
        <v>1463879100</v>
      </c>
      <c r="J225">
        <v>1461287350</v>
      </c>
      <c r="K225" t="b">
        <v>0</v>
      </c>
      <c r="L225">
        <v>0</v>
      </c>
      <c r="M225" t="b">
        <v>0</v>
      </c>
      <c r="N225" t="s">
        <v>8268</v>
      </c>
      <c r="O225" s="5">
        <f t="shared" si="12"/>
        <v>0</v>
      </c>
      <c r="P225" s="6" t="str">
        <f t="shared" si="13"/>
        <v/>
      </c>
      <c r="Q225" t="s">
        <v>8310</v>
      </c>
      <c r="R225" t="s">
        <v>8314</v>
      </c>
      <c r="S225" s="10">
        <f t="shared" si="14"/>
        <v>42481.839699074073</v>
      </c>
      <c r="T225" s="10">
        <f t="shared" si="15"/>
        <v>42511.836805555555</v>
      </c>
    </row>
    <row r="226" spans="1:20" ht="60" x14ac:dyDescent="0.25">
      <c r="A226">
        <v>224</v>
      </c>
      <c r="B226" s="3" t="s">
        <v>226</v>
      </c>
      <c r="C226" s="3" t="s">
        <v>4334</v>
      </c>
      <c r="D226">
        <v>6000000</v>
      </c>
      <c r="E226">
        <v>0</v>
      </c>
      <c r="F226" t="s">
        <v>8219</v>
      </c>
      <c r="G226" t="s">
        <v>8226</v>
      </c>
      <c r="H226" t="s">
        <v>8248</v>
      </c>
      <c r="I226">
        <v>1436506726</v>
      </c>
      <c r="J226">
        <v>1431322726</v>
      </c>
      <c r="K226" t="b">
        <v>0</v>
      </c>
      <c r="L226">
        <v>0</v>
      </c>
      <c r="M226" t="b">
        <v>0</v>
      </c>
      <c r="N226" t="s">
        <v>8268</v>
      </c>
      <c r="O226" s="5">
        <f t="shared" si="12"/>
        <v>0</v>
      </c>
      <c r="P226" s="6" t="str">
        <f t="shared" si="13"/>
        <v/>
      </c>
      <c r="Q226" t="s">
        <v>8310</v>
      </c>
      <c r="R226" t="s">
        <v>8314</v>
      </c>
      <c r="S226" s="10">
        <f t="shared" si="14"/>
        <v>42135.026921296296</v>
      </c>
      <c r="T226" s="10">
        <f t="shared" si="15"/>
        <v>42195.026921296296</v>
      </c>
    </row>
    <row r="227" spans="1:20" ht="45" x14ac:dyDescent="0.25">
      <c r="A227">
        <v>225</v>
      </c>
      <c r="B227" s="3" t="s">
        <v>227</v>
      </c>
      <c r="C227" s="3" t="s">
        <v>4335</v>
      </c>
      <c r="D227">
        <v>200</v>
      </c>
      <c r="E227">
        <v>0</v>
      </c>
      <c r="F227" t="s">
        <v>8219</v>
      </c>
      <c r="G227" t="s">
        <v>8224</v>
      </c>
      <c r="H227" t="s">
        <v>8246</v>
      </c>
      <c r="I227">
        <v>1460153054</v>
      </c>
      <c r="J227">
        <v>1457564654</v>
      </c>
      <c r="K227" t="b">
        <v>0</v>
      </c>
      <c r="L227">
        <v>0</v>
      </c>
      <c r="M227" t="b">
        <v>0</v>
      </c>
      <c r="N227" t="s">
        <v>8268</v>
      </c>
      <c r="O227" s="5">
        <f t="shared" si="12"/>
        <v>0</v>
      </c>
      <c r="P227" s="6" t="str">
        <f t="shared" si="13"/>
        <v/>
      </c>
      <c r="Q227" t="s">
        <v>8310</v>
      </c>
      <c r="R227" t="s">
        <v>8314</v>
      </c>
      <c r="S227" s="10">
        <f t="shared" si="14"/>
        <v>42438.752939814811</v>
      </c>
      <c r="T227" s="10">
        <f t="shared" si="15"/>
        <v>42468.711273148147</v>
      </c>
    </row>
    <row r="228" spans="1:20" ht="45" x14ac:dyDescent="0.25">
      <c r="A228">
        <v>226</v>
      </c>
      <c r="B228" s="3" t="s">
        <v>228</v>
      </c>
      <c r="C228" s="3" t="s">
        <v>4336</v>
      </c>
      <c r="D228">
        <v>29000</v>
      </c>
      <c r="E228">
        <v>250</v>
      </c>
      <c r="F228" t="s">
        <v>8219</v>
      </c>
      <c r="G228" t="s">
        <v>8225</v>
      </c>
      <c r="H228" t="s">
        <v>8247</v>
      </c>
      <c r="I228">
        <v>1433064540</v>
      </c>
      <c r="J228">
        <v>1428854344</v>
      </c>
      <c r="K228" t="b">
        <v>0</v>
      </c>
      <c r="L228">
        <v>2</v>
      </c>
      <c r="M228" t="b">
        <v>0</v>
      </c>
      <c r="N228" t="s">
        <v>8268</v>
      </c>
      <c r="O228" s="5">
        <f t="shared" si="12"/>
        <v>8.6206896551724137E-3</v>
      </c>
      <c r="P228" s="6">
        <f t="shared" si="13"/>
        <v>125</v>
      </c>
      <c r="Q228" t="s">
        <v>8310</v>
      </c>
      <c r="R228" t="s">
        <v>8314</v>
      </c>
      <c r="S228" s="10">
        <f t="shared" si="14"/>
        <v>42106.457685185182</v>
      </c>
      <c r="T228" s="10">
        <f t="shared" si="15"/>
        <v>42155.186805555553</v>
      </c>
    </row>
    <row r="229" spans="1:20" ht="45" x14ac:dyDescent="0.25">
      <c r="A229">
        <v>227</v>
      </c>
      <c r="B229" s="3" t="s">
        <v>229</v>
      </c>
      <c r="C229" s="3" t="s">
        <v>4337</v>
      </c>
      <c r="D229">
        <v>28000</v>
      </c>
      <c r="E229">
        <v>0</v>
      </c>
      <c r="F229" t="s">
        <v>8219</v>
      </c>
      <c r="G229" t="s">
        <v>8224</v>
      </c>
      <c r="H229" t="s">
        <v>8246</v>
      </c>
      <c r="I229">
        <v>1436477241</v>
      </c>
      <c r="J229">
        <v>1433885241</v>
      </c>
      <c r="K229" t="b">
        <v>0</v>
      </c>
      <c r="L229">
        <v>0</v>
      </c>
      <c r="M229" t="b">
        <v>0</v>
      </c>
      <c r="N229" t="s">
        <v>8268</v>
      </c>
      <c r="O229" s="5">
        <f t="shared" si="12"/>
        <v>0</v>
      </c>
      <c r="P229" s="6" t="str">
        <f t="shared" si="13"/>
        <v/>
      </c>
      <c r="Q229" t="s">
        <v>8310</v>
      </c>
      <c r="R229" t="s">
        <v>8314</v>
      </c>
      <c r="S229" s="10">
        <f t="shared" si="14"/>
        <v>42164.685659722221</v>
      </c>
      <c r="T229" s="10">
        <f t="shared" si="15"/>
        <v>42194.685659722221</v>
      </c>
    </row>
    <row r="230" spans="1:20" ht="30" x14ac:dyDescent="0.25">
      <c r="A230">
        <v>228</v>
      </c>
      <c r="B230" s="3" t="s">
        <v>230</v>
      </c>
      <c r="C230" s="3" t="s">
        <v>4338</v>
      </c>
      <c r="D230">
        <v>8000</v>
      </c>
      <c r="E230">
        <v>0</v>
      </c>
      <c r="F230" t="s">
        <v>8219</v>
      </c>
      <c r="G230" t="s">
        <v>8225</v>
      </c>
      <c r="H230" t="s">
        <v>8247</v>
      </c>
      <c r="I230">
        <v>1433176105</v>
      </c>
      <c r="J230">
        <v>1427992105</v>
      </c>
      <c r="K230" t="b">
        <v>0</v>
      </c>
      <c r="L230">
        <v>0</v>
      </c>
      <c r="M230" t="b">
        <v>0</v>
      </c>
      <c r="N230" t="s">
        <v>8268</v>
      </c>
      <c r="O230" s="5">
        <f t="shared" si="12"/>
        <v>0</v>
      </c>
      <c r="P230" s="6" t="str">
        <f t="shared" si="13"/>
        <v/>
      </c>
      <c r="Q230" t="s">
        <v>8310</v>
      </c>
      <c r="R230" t="s">
        <v>8314</v>
      </c>
      <c r="S230" s="10">
        <f t="shared" si="14"/>
        <v>42096.478067129625</v>
      </c>
      <c r="T230" s="10">
        <f t="shared" si="15"/>
        <v>42156.478067129625</v>
      </c>
    </row>
    <row r="231" spans="1:20" ht="60" x14ac:dyDescent="0.25">
      <c r="A231">
        <v>229</v>
      </c>
      <c r="B231" s="3" t="s">
        <v>231</v>
      </c>
      <c r="C231" s="3" t="s">
        <v>4339</v>
      </c>
      <c r="D231">
        <v>3000</v>
      </c>
      <c r="E231">
        <v>0</v>
      </c>
      <c r="F231" t="s">
        <v>8219</v>
      </c>
      <c r="G231" t="s">
        <v>8236</v>
      </c>
      <c r="H231" t="s">
        <v>8249</v>
      </c>
      <c r="I231">
        <v>1455402297</v>
      </c>
      <c r="J231">
        <v>1452810297</v>
      </c>
      <c r="K231" t="b">
        <v>0</v>
      </c>
      <c r="L231">
        <v>0</v>
      </c>
      <c r="M231" t="b">
        <v>0</v>
      </c>
      <c r="N231" t="s">
        <v>8268</v>
      </c>
      <c r="O231" s="5">
        <f t="shared" si="12"/>
        <v>0</v>
      </c>
      <c r="P231" s="6" t="str">
        <f t="shared" si="13"/>
        <v/>
      </c>
      <c r="Q231" t="s">
        <v>8310</v>
      </c>
      <c r="R231" t="s">
        <v>8314</v>
      </c>
      <c r="S231" s="10">
        <f t="shared" si="14"/>
        <v>42383.725659722222</v>
      </c>
      <c r="T231" s="10">
        <f t="shared" si="15"/>
        <v>42413.725659722222</v>
      </c>
    </row>
    <row r="232" spans="1:20" ht="60" x14ac:dyDescent="0.25">
      <c r="A232">
        <v>230</v>
      </c>
      <c r="B232" s="3" t="s">
        <v>232</v>
      </c>
      <c r="C232" s="3" t="s">
        <v>4340</v>
      </c>
      <c r="D232">
        <v>15000</v>
      </c>
      <c r="E232">
        <v>60</v>
      </c>
      <c r="F232" t="s">
        <v>8219</v>
      </c>
      <c r="G232" t="s">
        <v>8224</v>
      </c>
      <c r="H232" t="s">
        <v>8246</v>
      </c>
      <c r="I232">
        <v>1433443151</v>
      </c>
      <c r="J232">
        <v>1430851151</v>
      </c>
      <c r="K232" t="b">
        <v>0</v>
      </c>
      <c r="L232">
        <v>2</v>
      </c>
      <c r="M232" t="b">
        <v>0</v>
      </c>
      <c r="N232" t="s">
        <v>8268</v>
      </c>
      <c r="O232" s="5">
        <f t="shared" si="12"/>
        <v>4.0000000000000001E-3</v>
      </c>
      <c r="P232" s="6">
        <f t="shared" si="13"/>
        <v>30</v>
      </c>
      <c r="Q232" t="s">
        <v>8310</v>
      </c>
      <c r="R232" t="s">
        <v>8314</v>
      </c>
      <c r="S232" s="10">
        <f t="shared" si="14"/>
        <v>42129.568877314814</v>
      </c>
      <c r="T232" s="10">
        <f t="shared" si="15"/>
        <v>42159.568877314814</v>
      </c>
    </row>
    <row r="233" spans="1:20" ht="60" x14ac:dyDescent="0.25">
      <c r="A233">
        <v>231</v>
      </c>
      <c r="B233" s="3" t="s">
        <v>233</v>
      </c>
      <c r="C233" s="3" t="s">
        <v>4341</v>
      </c>
      <c r="D233">
        <v>1500000</v>
      </c>
      <c r="E233">
        <v>0</v>
      </c>
      <c r="F233" t="s">
        <v>8219</v>
      </c>
      <c r="G233" t="s">
        <v>8224</v>
      </c>
      <c r="H233" t="s">
        <v>8246</v>
      </c>
      <c r="I233">
        <v>1451775651</v>
      </c>
      <c r="J233">
        <v>1449183651</v>
      </c>
      <c r="K233" t="b">
        <v>0</v>
      </c>
      <c r="L233">
        <v>0</v>
      </c>
      <c r="M233" t="b">
        <v>0</v>
      </c>
      <c r="N233" t="s">
        <v>8268</v>
      </c>
      <c r="O233" s="5">
        <f t="shared" si="12"/>
        <v>0</v>
      </c>
      <c r="P233" s="6" t="str">
        <f t="shared" si="13"/>
        <v/>
      </c>
      <c r="Q233" t="s">
        <v>8310</v>
      </c>
      <c r="R233" t="s">
        <v>8314</v>
      </c>
      <c r="S233" s="10">
        <f t="shared" si="14"/>
        <v>42341.75059027777</v>
      </c>
      <c r="T233" s="10">
        <f t="shared" si="15"/>
        <v>42371.75059027777</v>
      </c>
    </row>
    <row r="234" spans="1:20" ht="60" x14ac:dyDescent="0.25">
      <c r="A234">
        <v>232</v>
      </c>
      <c r="B234" s="3" t="s">
        <v>234</v>
      </c>
      <c r="C234" s="3" t="s">
        <v>4342</v>
      </c>
      <c r="D234">
        <v>4000</v>
      </c>
      <c r="E234">
        <v>110</v>
      </c>
      <c r="F234" t="s">
        <v>8219</v>
      </c>
      <c r="G234" t="s">
        <v>8225</v>
      </c>
      <c r="H234" t="s">
        <v>8247</v>
      </c>
      <c r="I234">
        <v>1425066546</v>
      </c>
      <c r="J234">
        <v>1422474546</v>
      </c>
      <c r="K234" t="b">
        <v>0</v>
      </c>
      <c r="L234">
        <v>7</v>
      </c>
      <c r="M234" t="b">
        <v>0</v>
      </c>
      <c r="N234" t="s">
        <v>8268</v>
      </c>
      <c r="O234" s="5">
        <f t="shared" si="12"/>
        <v>2.75E-2</v>
      </c>
      <c r="P234" s="6">
        <f t="shared" si="13"/>
        <v>15.714285714285714</v>
      </c>
      <c r="Q234" t="s">
        <v>8310</v>
      </c>
      <c r="R234" t="s">
        <v>8314</v>
      </c>
      <c r="S234" s="10">
        <f t="shared" si="14"/>
        <v>42032.617430555554</v>
      </c>
      <c r="T234" s="10">
        <f t="shared" si="15"/>
        <v>42062.617430555554</v>
      </c>
    </row>
    <row r="235" spans="1:20" ht="45" x14ac:dyDescent="0.25">
      <c r="A235">
        <v>233</v>
      </c>
      <c r="B235" s="3" t="s">
        <v>235</v>
      </c>
      <c r="C235" s="3" t="s">
        <v>4343</v>
      </c>
      <c r="D235">
        <v>350000</v>
      </c>
      <c r="E235">
        <v>0</v>
      </c>
      <c r="F235" t="s">
        <v>8219</v>
      </c>
      <c r="G235" t="s">
        <v>8224</v>
      </c>
      <c r="H235" t="s">
        <v>8246</v>
      </c>
      <c r="I235">
        <v>1475185972</v>
      </c>
      <c r="J235">
        <v>1472593972</v>
      </c>
      <c r="K235" t="b">
        <v>0</v>
      </c>
      <c r="L235">
        <v>0</v>
      </c>
      <c r="M235" t="b">
        <v>0</v>
      </c>
      <c r="N235" t="s">
        <v>8268</v>
      </c>
      <c r="O235" s="5">
        <f t="shared" si="12"/>
        <v>0</v>
      </c>
      <c r="P235" s="6" t="str">
        <f t="shared" si="13"/>
        <v/>
      </c>
      <c r="Q235" t="s">
        <v>8310</v>
      </c>
      <c r="R235" t="s">
        <v>8314</v>
      </c>
      <c r="S235" s="10">
        <f t="shared" si="14"/>
        <v>42612.703379629624</v>
      </c>
      <c r="T235" s="10">
        <f t="shared" si="15"/>
        <v>42642.703379629624</v>
      </c>
    </row>
    <row r="236" spans="1:20" ht="60" x14ac:dyDescent="0.25">
      <c r="A236">
        <v>234</v>
      </c>
      <c r="B236" s="3" t="s">
        <v>236</v>
      </c>
      <c r="C236" s="3" t="s">
        <v>4344</v>
      </c>
      <c r="D236">
        <v>1000</v>
      </c>
      <c r="E236">
        <v>401</v>
      </c>
      <c r="F236" t="s">
        <v>8219</v>
      </c>
      <c r="G236" t="s">
        <v>8224</v>
      </c>
      <c r="H236" t="s">
        <v>8246</v>
      </c>
      <c r="I236">
        <v>1434847859</v>
      </c>
      <c r="J236">
        <v>1431391859</v>
      </c>
      <c r="K236" t="b">
        <v>0</v>
      </c>
      <c r="L236">
        <v>5</v>
      </c>
      <c r="M236" t="b">
        <v>0</v>
      </c>
      <c r="N236" t="s">
        <v>8268</v>
      </c>
      <c r="O236" s="5">
        <f t="shared" si="12"/>
        <v>0.40100000000000002</v>
      </c>
      <c r="P236" s="6">
        <f t="shared" si="13"/>
        <v>80.2</v>
      </c>
      <c r="Q236" t="s">
        <v>8310</v>
      </c>
      <c r="R236" t="s">
        <v>8314</v>
      </c>
      <c r="S236" s="10">
        <f t="shared" si="14"/>
        <v>42135.82707175926</v>
      </c>
      <c r="T236" s="10">
        <f t="shared" si="15"/>
        <v>42175.82707175926</v>
      </c>
    </row>
    <row r="237" spans="1:20" ht="45" x14ac:dyDescent="0.25">
      <c r="A237">
        <v>235</v>
      </c>
      <c r="B237" s="3" t="s">
        <v>237</v>
      </c>
      <c r="C237" s="3" t="s">
        <v>4345</v>
      </c>
      <c r="D237">
        <v>10000</v>
      </c>
      <c r="E237">
        <v>0</v>
      </c>
      <c r="F237" t="s">
        <v>8219</v>
      </c>
      <c r="G237" t="s">
        <v>8224</v>
      </c>
      <c r="H237" t="s">
        <v>8246</v>
      </c>
      <c r="I237">
        <v>1436478497</v>
      </c>
      <c r="J237">
        <v>1433886497</v>
      </c>
      <c r="K237" t="b">
        <v>0</v>
      </c>
      <c r="L237">
        <v>0</v>
      </c>
      <c r="M237" t="b">
        <v>0</v>
      </c>
      <c r="N237" t="s">
        <v>8268</v>
      </c>
      <c r="O237" s="5">
        <f t="shared" si="12"/>
        <v>0</v>
      </c>
      <c r="P237" s="6" t="str">
        <f t="shared" si="13"/>
        <v/>
      </c>
      <c r="Q237" t="s">
        <v>8310</v>
      </c>
      <c r="R237" t="s">
        <v>8314</v>
      </c>
      <c r="S237" s="10">
        <f t="shared" si="14"/>
        <v>42164.700196759259</v>
      </c>
      <c r="T237" s="10">
        <f t="shared" si="15"/>
        <v>42194.700196759259</v>
      </c>
    </row>
    <row r="238" spans="1:20" ht="60" x14ac:dyDescent="0.25">
      <c r="A238">
        <v>236</v>
      </c>
      <c r="B238" s="3" t="s">
        <v>238</v>
      </c>
      <c r="C238" s="3" t="s">
        <v>4346</v>
      </c>
      <c r="D238">
        <v>150000</v>
      </c>
      <c r="E238">
        <v>0</v>
      </c>
      <c r="F238" t="s">
        <v>8219</v>
      </c>
      <c r="G238" t="s">
        <v>8224</v>
      </c>
      <c r="H238" t="s">
        <v>8246</v>
      </c>
      <c r="I238">
        <v>1451952000</v>
      </c>
      <c r="J238">
        <v>1447380099</v>
      </c>
      <c r="K238" t="b">
        <v>0</v>
      </c>
      <c r="L238">
        <v>0</v>
      </c>
      <c r="M238" t="b">
        <v>0</v>
      </c>
      <c r="N238" t="s">
        <v>8268</v>
      </c>
      <c r="O238" s="5">
        <f t="shared" si="12"/>
        <v>0</v>
      </c>
      <c r="P238" s="6" t="str">
        <f t="shared" si="13"/>
        <v/>
      </c>
      <c r="Q238" t="s">
        <v>8310</v>
      </c>
      <c r="R238" t="s">
        <v>8314</v>
      </c>
      <c r="S238" s="10">
        <f t="shared" si="14"/>
        <v>42320.876145833332</v>
      </c>
      <c r="T238" s="10">
        <f t="shared" si="15"/>
        <v>42373.791666666664</v>
      </c>
    </row>
    <row r="239" spans="1:20" ht="30" x14ac:dyDescent="0.25">
      <c r="A239">
        <v>237</v>
      </c>
      <c r="B239" s="3" t="s">
        <v>239</v>
      </c>
      <c r="C239" s="3" t="s">
        <v>4347</v>
      </c>
      <c r="D239">
        <v>15000</v>
      </c>
      <c r="E239">
        <v>50</v>
      </c>
      <c r="F239" t="s">
        <v>8219</v>
      </c>
      <c r="G239" t="s">
        <v>8224</v>
      </c>
      <c r="H239" t="s">
        <v>8246</v>
      </c>
      <c r="I239">
        <v>1457445069</v>
      </c>
      <c r="J239">
        <v>1452261069</v>
      </c>
      <c r="K239" t="b">
        <v>0</v>
      </c>
      <c r="L239">
        <v>1</v>
      </c>
      <c r="M239" t="b">
        <v>0</v>
      </c>
      <c r="N239" t="s">
        <v>8268</v>
      </c>
      <c r="O239" s="5">
        <f t="shared" si="12"/>
        <v>3.3333333333333335E-3</v>
      </c>
      <c r="P239" s="6">
        <f t="shared" si="13"/>
        <v>50</v>
      </c>
      <c r="Q239" t="s">
        <v>8310</v>
      </c>
      <c r="R239" t="s">
        <v>8314</v>
      </c>
      <c r="S239" s="10">
        <f t="shared" si="14"/>
        <v>42377.368854166663</v>
      </c>
      <c r="T239" s="10">
        <f t="shared" si="15"/>
        <v>42437.368854166663</v>
      </c>
    </row>
    <row r="240" spans="1:20" ht="60" x14ac:dyDescent="0.25">
      <c r="A240">
        <v>238</v>
      </c>
      <c r="B240" s="3" t="s">
        <v>240</v>
      </c>
      <c r="C240" s="3" t="s">
        <v>4348</v>
      </c>
      <c r="D240">
        <v>26000</v>
      </c>
      <c r="E240">
        <v>0</v>
      </c>
      <c r="F240" t="s">
        <v>8219</v>
      </c>
      <c r="G240" t="s">
        <v>8224</v>
      </c>
      <c r="H240" t="s">
        <v>8246</v>
      </c>
      <c r="I240">
        <v>1483088400</v>
      </c>
      <c r="J240">
        <v>1481324760</v>
      </c>
      <c r="K240" t="b">
        <v>0</v>
      </c>
      <c r="L240">
        <v>0</v>
      </c>
      <c r="M240" t="b">
        <v>0</v>
      </c>
      <c r="N240" t="s">
        <v>8268</v>
      </c>
      <c r="O240" s="5">
        <f t="shared" si="12"/>
        <v>0</v>
      </c>
      <c r="P240" s="6" t="str">
        <f t="shared" si="13"/>
        <v/>
      </c>
      <c r="Q240" t="s">
        <v>8310</v>
      </c>
      <c r="R240" t="s">
        <v>8314</v>
      </c>
      <c r="S240" s="10">
        <f t="shared" si="14"/>
        <v>42713.754166666666</v>
      </c>
      <c r="T240" s="10">
        <f t="shared" si="15"/>
        <v>42734.166666666664</v>
      </c>
    </row>
    <row r="241" spans="1:20" ht="45" x14ac:dyDescent="0.25">
      <c r="A241">
        <v>239</v>
      </c>
      <c r="B241" s="3" t="s">
        <v>241</v>
      </c>
      <c r="C241" s="3" t="s">
        <v>4349</v>
      </c>
      <c r="D241">
        <v>1000</v>
      </c>
      <c r="E241">
        <v>250</v>
      </c>
      <c r="F241" t="s">
        <v>8219</v>
      </c>
      <c r="G241" t="s">
        <v>8226</v>
      </c>
      <c r="H241" t="s">
        <v>8248</v>
      </c>
      <c r="I241">
        <v>1446984000</v>
      </c>
      <c r="J241">
        <v>1445308730</v>
      </c>
      <c r="K241" t="b">
        <v>0</v>
      </c>
      <c r="L241">
        <v>5</v>
      </c>
      <c r="M241" t="b">
        <v>0</v>
      </c>
      <c r="N241" t="s">
        <v>8268</v>
      </c>
      <c r="O241" s="5">
        <f t="shared" si="12"/>
        <v>0.25</v>
      </c>
      <c r="P241" s="6">
        <f t="shared" si="13"/>
        <v>50</v>
      </c>
      <c r="Q241" t="s">
        <v>8310</v>
      </c>
      <c r="R241" t="s">
        <v>8314</v>
      </c>
      <c r="S241" s="10">
        <f t="shared" si="14"/>
        <v>42296.901967592588</v>
      </c>
      <c r="T241" s="10">
        <f t="shared" si="15"/>
        <v>42316.291666666664</v>
      </c>
    </row>
    <row r="242" spans="1:20"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2"/>
        <v>1.0763413333333334</v>
      </c>
      <c r="P242" s="6">
        <f t="shared" si="13"/>
        <v>117.84759124087591</v>
      </c>
      <c r="Q242" t="s">
        <v>8310</v>
      </c>
      <c r="R242" t="s">
        <v>8315</v>
      </c>
      <c r="S242" s="10">
        <f t="shared" si="14"/>
        <v>41354.500127314815</v>
      </c>
      <c r="T242" s="10">
        <f t="shared" si="15"/>
        <v>41399.500127314815</v>
      </c>
    </row>
    <row r="243" spans="1:20"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2"/>
        <v>1.1263736263736264</v>
      </c>
      <c r="P243" s="6">
        <f t="shared" si="13"/>
        <v>109.04255319148936</v>
      </c>
      <c r="Q243" t="s">
        <v>8310</v>
      </c>
      <c r="R243" t="s">
        <v>8315</v>
      </c>
      <c r="S243" s="10">
        <f t="shared" si="14"/>
        <v>41949.489629629628</v>
      </c>
      <c r="T243" s="10">
        <f t="shared" si="15"/>
        <v>41994.489629629628</v>
      </c>
    </row>
    <row r="244" spans="1:20"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2"/>
        <v>1.1346153846153846</v>
      </c>
      <c r="P244" s="6">
        <f t="shared" si="13"/>
        <v>73.019801980198025</v>
      </c>
      <c r="Q244" t="s">
        <v>8310</v>
      </c>
      <c r="R244" t="s">
        <v>8315</v>
      </c>
      <c r="S244" s="10">
        <f t="shared" si="14"/>
        <v>40862.28460648148</v>
      </c>
      <c r="T244" s="10">
        <f t="shared" si="15"/>
        <v>40897.28460648148</v>
      </c>
    </row>
    <row r="245" spans="1:20"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2"/>
        <v>1.0259199999999999</v>
      </c>
      <c r="P245" s="6">
        <f t="shared" si="13"/>
        <v>78.195121951219505</v>
      </c>
      <c r="Q245" t="s">
        <v>8310</v>
      </c>
      <c r="R245" t="s">
        <v>8315</v>
      </c>
      <c r="S245" s="10">
        <f t="shared" si="14"/>
        <v>41661.839166666665</v>
      </c>
      <c r="T245" s="10">
        <f t="shared" si="15"/>
        <v>41691.839166666665</v>
      </c>
    </row>
    <row r="246" spans="1:20"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2"/>
        <v>1.1375714285714287</v>
      </c>
      <c r="P246" s="6">
        <f t="shared" si="13"/>
        <v>47.398809523809526</v>
      </c>
      <c r="Q246" t="s">
        <v>8310</v>
      </c>
      <c r="R246" t="s">
        <v>8315</v>
      </c>
      <c r="S246" s="10">
        <f t="shared" si="14"/>
        <v>40213.115266203698</v>
      </c>
      <c r="T246" s="10">
        <f t="shared" si="15"/>
        <v>40253.087500000001</v>
      </c>
    </row>
    <row r="247" spans="1:20"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2"/>
        <v>1.0371999999999999</v>
      </c>
      <c r="P247" s="6">
        <f t="shared" si="13"/>
        <v>54.020833333333336</v>
      </c>
      <c r="Q247" t="s">
        <v>8310</v>
      </c>
      <c r="R247" t="s">
        <v>8315</v>
      </c>
      <c r="S247" s="10">
        <f t="shared" si="14"/>
        <v>41106.844733796293</v>
      </c>
      <c r="T247" s="10">
        <f t="shared" si="15"/>
        <v>41136.844733796293</v>
      </c>
    </row>
    <row r="248" spans="1:20"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2"/>
        <v>3.0546000000000002</v>
      </c>
      <c r="P248" s="6">
        <f t="shared" si="13"/>
        <v>68.488789237668158</v>
      </c>
      <c r="Q248" t="s">
        <v>8310</v>
      </c>
      <c r="R248" t="s">
        <v>8315</v>
      </c>
      <c r="S248" s="10">
        <f t="shared" si="14"/>
        <v>40480.155150462961</v>
      </c>
      <c r="T248" s="10">
        <f t="shared" si="15"/>
        <v>40530.196817129625</v>
      </c>
    </row>
    <row r="249" spans="1:20"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2"/>
        <v>1.341</v>
      </c>
      <c r="P249" s="6">
        <f t="shared" si="13"/>
        <v>108.14516129032258</v>
      </c>
      <c r="Q249" t="s">
        <v>8310</v>
      </c>
      <c r="R249" t="s">
        <v>8315</v>
      </c>
      <c r="S249" s="10">
        <f t="shared" si="14"/>
        <v>40430.395995370367</v>
      </c>
      <c r="T249" s="10">
        <f t="shared" si="15"/>
        <v>40466.943749999999</v>
      </c>
    </row>
    <row r="250" spans="1:20"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2"/>
        <v>1.0133294117647058</v>
      </c>
      <c r="P250" s="6">
        <f t="shared" si="13"/>
        <v>589.95205479452056</v>
      </c>
      <c r="Q250" t="s">
        <v>8310</v>
      </c>
      <c r="R250" t="s">
        <v>8315</v>
      </c>
      <c r="S250" s="10">
        <f t="shared" si="14"/>
        <v>40870.566076388888</v>
      </c>
      <c r="T250" s="10">
        <f t="shared" si="15"/>
        <v>40915.566076388888</v>
      </c>
    </row>
    <row r="251" spans="1:20"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2"/>
        <v>1.1292</v>
      </c>
      <c r="P251" s="6">
        <f t="shared" si="13"/>
        <v>48.051063829787232</v>
      </c>
      <c r="Q251" t="s">
        <v>8310</v>
      </c>
      <c r="R251" t="s">
        <v>8315</v>
      </c>
      <c r="S251" s="10">
        <f t="shared" si="14"/>
        <v>40332.715509259258</v>
      </c>
      <c r="T251" s="10">
        <f t="shared" si="15"/>
        <v>40412.527777777774</v>
      </c>
    </row>
    <row r="252" spans="1:20"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2"/>
        <v>1.0558333333333334</v>
      </c>
      <c r="P252" s="6">
        <f t="shared" si="13"/>
        <v>72.482837528604122</v>
      </c>
      <c r="Q252" t="s">
        <v>8310</v>
      </c>
      <c r="R252" t="s">
        <v>8315</v>
      </c>
      <c r="S252" s="10">
        <f t="shared" si="14"/>
        <v>41401.357534722221</v>
      </c>
      <c r="T252" s="10">
        <f t="shared" si="15"/>
        <v>41431.357534722221</v>
      </c>
    </row>
    <row r="253" spans="1:20"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2"/>
        <v>1.2557142857142858</v>
      </c>
      <c r="P253" s="6">
        <f t="shared" si="13"/>
        <v>57.077922077922075</v>
      </c>
      <c r="Q253" t="s">
        <v>8310</v>
      </c>
      <c r="R253" t="s">
        <v>8315</v>
      </c>
      <c r="S253" s="10">
        <f t="shared" si="14"/>
        <v>41013.579236111109</v>
      </c>
      <c r="T253" s="10">
        <f t="shared" si="15"/>
        <v>41045.583333333328</v>
      </c>
    </row>
    <row r="254" spans="1:20"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2"/>
        <v>1.8455999999999999</v>
      </c>
      <c r="P254" s="6">
        <f t="shared" si="13"/>
        <v>85.444444444444443</v>
      </c>
      <c r="Q254" t="s">
        <v>8310</v>
      </c>
      <c r="R254" t="s">
        <v>8315</v>
      </c>
      <c r="S254" s="10">
        <f t="shared" si="14"/>
        <v>40266.454374999994</v>
      </c>
      <c r="T254" s="10">
        <f t="shared" si="15"/>
        <v>40329.957638888889</v>
      </c>
    </row>
    <row r="255" spans="1:20"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2"/>
        <v>1.0073333333333334</v>
      </c>
      <c r="P255" s="6">
        <f t="shared" si="13"/>
        <v>215.85714285714286</v>
      </c>
      <c r="Q255" t="s">
        <v>8310</v>
      </c>
      <c r="R255" t="s">
        <v>8315</v>
      </c>
      <c r="S255" s="10">
        <f t="shared" si="14"/>
        <v>40924.44253472222</v>
      </c>
      <c r="T255" s="10">
        <f t="shared" si="15"/>
        <v>40954.44253472222</v>
      </c>
    </row>
    <row r="256" spans="1:20"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2"/>
        <v>1.1694724999999999</v>
      </c>
      <c r="P256" s="6">
        <f t="shared" si="13"/>
        <v>89.38643312101911</v>
      </c>
      <c r="Q256" t="s">
        <v>8310</v>
      </c>
      <c r="R256" t="s">
        <v>8315</v>
      </c>
      <c r="S256" s="10">
        <f t="shared" si="14"/>
        <v>42263.744328703702</v>
      </c>
      <c r="T256" s="10">
        <f t="shared" si="15"/>
        <v>42293.874999999993</v>
      </c>
    </row>
    <row r="257" spans="1:20"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2"/>
        <v>1.0673325</v>
      </c>
      <c r="P257" s="6">
        <f t="shared" si="13"/>
        <v>45.418404255319146</v>
      </c>
      <c r="Q257" t="s">
        <v>8310</v>
      </c>
      <c r="R257" t="s">
        <v>8315</v>
      </c>
      <c r="S257" s="10">
        <f t="shared" si="14"/>
        <v>40588.318078703705</v>
      </c>
      <c r="T257" s="10">
        <f t="shared" si="15"/>
        <v>40618.276412037034</v>
      </c>
    </row>
    <row r="258" spans="1:20"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2"/>
        <v>1.391</v>
      </c>
      <c r="P258" s="6">
        <f t="shared" si="13"/>
        <v>65.756363636363631</v>
      </c>
      <c r="Q258" t="s">
        <v>8310</v>
      </c>
      <c r="R258" t="s">
        <v>8315</v>
      </c>
      <c r="S258" s="10">
        <f t="shared" si="14"/>
        <v>41319.560960648145</v>
      </c>
      <c r="T258" s="10">
        <f t="shared" si="15"/>
        <v>41349.560960648145</v>
      </c>
    </row>
    <row r="259" spans="1:20"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16">IFERROR(E259/D259,"")</f>
        <v>1.0672648571428571</v>
      </c>
      <c r="P259" s="6">
        <f t="shared" ref="P259:P322" si="17">IFERROR(E259/L259,"")</f>
        <v>66.70405357142856</v>
      </c>
      <c r="Q259" t="s">
        <v>8310</v>
      </c>
      <c r="R259" t="s">
        <v>8315</v>
      </c>
      <c r="S259" s="10">
        <f t="shared" ref="S259:S322" si="18">(J259/86400)+25569+(-5/24)</f>
        <v>42479.418541666666</v>
      </c>
      <c r="T259" s="10">
        <f t="shared" ref="T259:T322" si="19">(I259/86400)+25569+(-5/24)</f>
        <v>42509.418541666666</v>
      </c>
    </row>
    <row r="260" spans="1:20"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16"/>
        <v>1.9114</v>
      </c>
      <c r="P260" s="6">
        <f t="shared" si="17"/>
        <v>83.345930232558146</v>
      </c>
      <c r="Q260" t="s">
        <v>8310</v>
      </c>
      <c r="R260" t="s">
        <v>8315</v>
      </c>
      <c r="S260" s="10">
        <f t="shared" si="18"/>
        <v>40681.843356481477</v>
      </c>
      <c r="T260" s="10">
        <f t="shared" si="19"/>
        <v>40711.843356481477</v>
      </c>
    </row>
    <row r="261" spans="1:20"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16"/>
        <v>1.3193789333333332</v>
      </c>
      <c r="P261" s="6">
        <f t="shared" si="17"/>
        <v>105.04609341825902</v>
      </c>
      <c r="Q261" t="s">
        <v>8310</v>
      </c>
      <c r="R261" t="s">
        <v>8315</v>
      </c>
      <c r="S261" s="10">
        <f t="shared" si="18"/>
        <v>42072.529733796291</v>
      </c>
      <c r="T261" s="10">
        <f t="shared" si="19"/>
        <v>42102.529733796291</v>
      </c>
    </row>
    <row r="262" spans="1:20"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16"/>
        <v>1.0640000000000001</v>
      </c>
      <c r="P262" s="6">
        <f t="shared" si="17"/>
        <v>120.90909090909091</v>
      </c>
      <c r="Q262" t="s">
        <v>8310</v>
      </c>
      <c r="R262" t="s">
        <v>8315</v>
      </c>
      <c r="S262" s="10">
        <f t="shared" si="18"/>
        <v>40330.547210648147</v>
      </c>
      <c r="T262" s="10">
        <f t="shared" si="19"/>
        <v>40376.207638888889</v>
      </c>
    </row>
    <row r="263" spans="1:20"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16"/>
        <v>1.0740000000000001</v>
      </c>
      <c r="P263" s="6">
        <f t="shared" si="17"/>
        <v>97.63636363636364</v>
      </c>
      <c r="Q263" t="s">
        <v>8310</v>
      </c>
      <c r="R263" t="s">
        <v>8315</v>
      </c>
      <c r="S263" s="10">
        <f t="shared" si="18"/>
        <v>41017.677129629628</v>
      </c>
      <c r="T263" s="10">
        <f t="shared" si="19"/>
        <v>41067.413194444445</v>
      </c>
    </row>
    <row r="264" spans="1:20"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16"/>
        <v>2.4</v>
      </c>
      <c r="P264" s="6">
        <f t="shared" si="17"/>
        <v>41.379310344827587</v>
      </c>
      <c r="Q264" t="s">
        <v>8310</v>
      </c>
      <c r="R264" t="s">
        <v>8315</v>
      </c>
      <c r="S264" s="10">
        <f t="shared" si="18"/>
        <v>40555.039675925924</v>
      </c>
      <c r="T264" s="10">
        <f t="shared" si="19"/>
        <v>40600.039675925924</v>
      </c>
    </row>
    <row r="265" spans="1:20"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16"/>
        <v>1.1808107999999999</v>
      </c>
      <c r="P265" s="6">
        <f t="shared" si="17"/>
        <v>30.654485981308412</v>
      </c>
      <c r="Q265" t="s">
        <v>8310</v>
      </c>
      <c r="R265" t="s">
        <v>8315</v>
      </c>
      <c r="S265" s="10">
        <f t="shared" si="18"/>
        <v>41149.746458333328</v>
      </c>
      <c r="T265" s="10">
        <f t="shared" si="19"/>
        <v>41179.746458333328</v>
      </c>
    </row>
    <row r="266" spans="1:20"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16"/>
        <v>1.1819999999999999</v>
      </c>
      <c r="P266" s="6">
        <f t="shared" si="17"/>
        <v>64.945054945054949</v>
      </c>
      <c r="Q266" t="s">
        <v>8310</v>
      </c>
      <c r="R266" t="s">
        <v>8315</v>
      </c>
      <c r="S266" s="10">
        <f t="shared" si="18"/>
        <v>41010.411979166667</v>
      </c>
      <c r="T266" s="10">
        <f t="shared" si="19"/>
        <v>41040.411979166667</v>
      </c>
    </row>
    <row r="267" spans="1:20"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16"/>
        <v>1.111</v>
      </c>
      <c r="P267" s="6">
        <f t="shared" si="17"/>
        <v>95.775862068965523</v>
      </c>
      <c r="Q267" t="s">
        <v>8310</v>
      </c>
      <c r="R267" t="s">
        <v>8315</v>
      </c>
      <c r="S267" s="10">
        <f t="shared" si="18"/>
        <v>40267.03738425926</v>
      </c>
      <c r="T267" s="10">
        <f t="shared" si="19"/>
        <v>40308.636111111111</v>
      </c>
    </row>
    <row r="268" spans="1:20"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16"/>
        <v>1.4550000000000001</v>
      </c>
      <c r="P268" s="6">
        <f t="shared" si="17"/>
        <v>40.416666666666664</v>
      </c>
      <c r="Q268" t="s">
        <v>8310</v>
      </c>
      <c r="R268" t="s">
        <v>8315</v>
      </c>
      <c r="S268" s="10">
        <f t="shared" si="18"/>
        <v>40204.966516203705</v>
      </c>
      <c r="T268" s="10">
        <f t="shared" si="19"/>
        <v>40290.95208333333</v>
      </c>
    </row>
    <row r="269" spans="1:20"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16"/>
        <v>1.3162883248730965</v>
      </c>
      <c r="P269" s="6">
        <f t="shared" si="17"/>
        <v>78.578424242424248</v>
      </c>
      <c r="Q269" t="s">
        <v>8310</v>
      </c>
      <c r="R269" t="s">
        <v>8315</v>
      </c>
      <c r="S269" s="10">
        <f t="shared" si="18"/>
        <v>41785.244201388887</v>
      </c>
      <c r="T269" s="10">
        <f t="shared" si="19"/>
        <v>41815.244201388887</v>
      </c>
    </row>
    <row r="270" spans="1:20"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16"/>
        <v>1.1140000000000001</v>
      </c>
      <c r="P270" s="6">
        <f t="shared" si="17"/>
        <v>50.18018018018018</v>
      </c>
      <c r="Q270" t="s">
        <v>8310</v>
      </c>
      <c r="R270" t="s">
        <v>8315</v>
      </c>
      <c r="S270" s="10">
        <f t="shared" si="18"/>
        <v>40808.944189814814</v>
      </c>
      <c r="T270" s="10">
        <f t="shared" si="19"/>
        <v>40853.985856481479</v>
      </c>
    </row>
    <row r="271" spans="1:20"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16"/>
        <v>1.4723377</v>
      </c>
      <c r="P271" s="6">
        <f t="shared" si="17"/>
        <v>92.251735588972423</v>
      </c>
      <c r="Q271" t="s">
        <v>8310</v>
      </c>
      <c r="R271" t="s">
        <v>8315</v>
      </c>
      <c r="S271" s="10">
        <f t="shared" si="18"/>
        <v>42757.988680555551</v>
      </c>
      <c r="T271" s="10">
        <f t="shared" si="19"/>
        <v>42787.988680555551</v>
      </c>
    </row>
    <row r="272" spans="1:20"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16"/>
        <v>1.5260869565217392</v>
      </c>
      <c r="P272" s="6">
        <f t="shared" si="17"/>
        <v>57.540983606557376</v>
      </c>
      <c r="Q272" t="s">
        <v>8310</v>
      </c>
      <c r="R272" t="s">
        <v>8315</v>
      </c>
      <c r="S272" s="10">
        <f t="shared" si="18"/>
        <v>40637.658217592594</v>
      </c>
      <c r="T272" s="10">
        <f t="shared" si="19"/>
        <v>40687.958333333328</v>
      </c>
    </row>
    <row r="273" spans="1:20"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16"/>
        <v>1.0468</v>
      </c>
      <c r="P273" s="6">
        <f t="shared" si="17"/>
        <v>109.42160278745645</v>
      </c>
      <c r="Q273" t="s">
        <v>8310</v>
      </c>
      <c r="R273" t="s">
        <v>8315</v>
      </c>
      <c r="S273" s="10">
        <f t="shared" si="18"/>
        <v>41611.891909722217</v>
      </c>
      <c r="T273" s="10">
        <f t="shared" si="19"/>
        <v>41641.125</v>
      </c>
    </row>
    <row r="274" spans="1:20"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16"/>
        <v>1.7743366666666667</v>
      </c>
      <c r="P274" s="6">
        <f t="shared" si="17"/>
        <v>81.892461538461546</v>
      </c>
      <c r="Q274" t="s">
        <v>8310</v>
      </c>
      <c r="R274" t="s">
        <v>8315</v>
      </c>
      <c r="S274" s="10">
        <f t="shared" si="18"/>
        <v>40235.692025462959</v>
      </c>
      <c r="T274" s="10">
        <f t="shared" si="19"/>
        <v>40296.575694444444</v>
      </c>
    </row>
    <row r="275" spans="1:20"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16"/>
        <v>1.077758</v>
      </c>
      <c r="P275" s="6">
        <f t="shared" si="17"/>
        <v>45.667711864406776</v>
      </c>
      <c r="Q275" t="s">
        <v>8310</v>
      </c>
      <c r="R275" t="s">
        <v>8315</v>
      </c>
      <c r="S275" s="10">
        <f t="shared" si="18"/>
        <v>40697.29011574074</v>
      </c>
      <c r="T275" s="10">
        <f t="shared" si="19"/>
        <v>40727.29011574074</v>
      </c>
    </row>
    <row r="276" spans="1:20"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16"/>
        <v>1.56</v>
      </c>
      <c r="P276" s="6">
        <f t="shared" si="17"/>
        <v>55.221238938053098</v>
      </c>
      <c r="Q276" t="s">
        <v>8310</v>
      </c>
      <c r="R276" t="s">
        <v>8315</v>
      </c>
      <c r="S276" s="10">
        <f t="shared" si="18"/>
        <v>40969.704039351847</v>
      </c>
      <c r="T276" s="10">
        <f t="shared" si="19"/>
        <v>41004.082638888889</v>
      </c>
    </row>
    <row r="277" spans="1:20"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16"/>
        <v>1.08395</v>
      </c>
      <c r="P277" s="6">
        <f t="shared" si="17"/>
        <v>65.298192771084331</v>
      </c>
      <c r="Q277" t="s">
        <v>8310</v>
      </c>
      <c r="R277" t="s">
        <v>8315</v>
      </c>
      <c r="S277" s="10">
        <f t="shared" si="18"/>
        <v>41192.823680555557</v>
      </c>
      <c r="T277" s="10">
        <f t="shared" si="19"/>
        <v>41222.865347222221</v>
      </c>
    </row>
    <row r="278" spans="1:20"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16"/>
        <v>1.476</v>
      </c>
      <c r="P278" s="6">
        <f t="shared" si="17"/>
        <v>95.225806451612897</v>
      </c>
      <c r="Q278" t="s">
        <v>8310</v>
      </c>
      <c r="R278" t="s">
        <v>8315</v>
      </c>
      <c r="S278" s="10">
        <f t="shared" si="18"/>
        <v>40966.873541666668</v>
      </c>
      <c r="T278" s="10">
        <f t="shared" si="19"/>
        <v>41026.831874999996</v>
      </c>
    </row>
    <row r="279" spans="1:20"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16"/>
        <v>1.1038153846153846</v>
      </c>
      <c r="P279" s="6">
        <f t="shared" si="17"/>
        <v>75.444794952681391</v>
      </c>
      <c r="Q279" t="s">
        <v>8310</v>
      </c>
      <c r="R279" t="s">
        <v>8315</v>
      </c>
      <c r="S279" s="10">
        <f t="shared" si="18"/>
        <v>42117.68309027778</v>
      </c>
      <c r="T279" s="10">
        <f t="shared" si="19"/>
        <v>42147.68309027778</v>
      </c>
    </row>
    <row r="280" spans="1:20"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16"/>
        <v>1.5034814814814814</v>
      </c>
      <c r="P280" s="6">
        <f t="shared" si="17"/>
        <v>97.816867469879512</v>
      </c>
      <c r="Q280" t="s">
        <v>8310</v>
      </c>
      <c r="R280" t="s">
        <v>8315</v>
      </c>
      <c r="S280" s="10">
        <f t="shared" si="18"/>
        <v>41163.832627314812</v>
      </c>
      <c r="T280" s="10">
        <f t="shared" si="19"/>
        <v>41193.832627314812</v>
      </c>
    </row>
    <row r="281" spans="1:20"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16"/>
        <v>1.5731829411764706</v>
      </c>
      <c r="P281" s="6">
        <f t="shared" si="17"/>
        <v>87.685606557377056</v>
      </c>
      <c r="Q281" t="s">
        <v>8310</v>
      </c>
      <c r="R281" t="s">
        <v>8315</v>
      </c>
      <c r="S281" s="10">
        <f t="shared" si="18"/>
        <v>42759.035833333335</v>
      </c>
      <c r="T281" s="10">
        <f t="shared" si="19"/>
        <v>42792.875694444439</v>
      </c>
    </row>
    <row r="282" spans="1:20"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16"/>
        <v>1.5614399999999999</v>
      </c>
      <c r="P282" s="6">
        <f t="shared" si="17"/>
        <v>54.748948106591868</v>
      </c>
      <c r="Q282" t="s">
        <v>8310</v>
      </c>
      <c r="R282" t="s">
        <v>8315</v>
      </c>
      <c r="S282" s="10">
        <f t="shared" si="18"/>
        <v>41744.382349537038</v>
      </c>
      <c r="T282" s="10">
        <f t="shared" si="19"/>
        <v>41789.382349537038</v>
      </c>
    </row>
    <row r="283" spans="1:20"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16"/>
        <v>1.2058763636363636</v>
      </c>
      <c r="P283" s="6">
        <f t="shared" si="17"/>
        <v>83.953417721518989</v>
      </c>
      <c r="Q283" t="s">
        <v>8310</v>
      </c>
      <c r="R283" t="s">
        <v>8315</v>
      </c>
      <c r="S283" s="10">
        <f t="shared" si="18"/>
        <v>39949.955011574071</v>
      </c>
      <c r="T283" s="10">
        <f t="shared" si="19"/>
        <v>40035.601388888885</v>
      </c>
    </row>
    <row r="284" spans="1:20"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16"/>
        <v>1.0118888888888888</v>
      </c>
      <c r="P284" s="6">
        <f t="shared" si="17"/>
        <v>254.38547486033519</v>
      </c>
      <c r="Q284" t="s">
        <v>8310</v>
      </c>
      <c r="R284" t="s">
        <v>8315</v>
      </c>
      <c r="S284" s="10">
        <f t="shared" si="18"/>
        <v>40194.711712962962</v>
      </c>
      <c r="T284" s="10">
        <f t="shared" si="19"/>
        <v>40231.708333333328</v>
      </c>
    </row>
    <row r="285" spans="1:20"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16"/>
        <v>1.142725</v>
      </c>
      <c r="P285" s="6">
        <f t="shared" si="17"/>
        <v>101.8269801980198</v>
      </c>
      <c r="Q285" t="s">
        <v>8310</v>
      </c>
      <c r="R285" t="s">
        <v>8315</v>
      </c>
      <c r="S285" s="10">
        <f t="shared" si="18"/>
        <v>40675.501666666663</v>
      </c>
      <c r="T285" s="10">
        <f t="shared" si="19"/>
        <v>40694.999305555553</v>
      </c>
    </row>
    <row r="286" spans="1:20"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16"/>
        <v>1.0462615</v>
      </c>
      <c r="P286" s="6">
        <f t="shared" si="17"/>
        <v>55.066394736842106</v>
      </c>
      <c r="Q286" t="s">
        <v>8310</v>
      </c>
      <c r="R286" t="s">
        <v>8315</v>
      </c>
      <c r="S286" s="10">
        <f t="shared" si="18"/>
        <v>40904.529861111107</v>
      </c>
      <c r="T286" s="10">
        <f t="shared" si="19"/>
        <v>40929.529861111107</v>
      </c>
    </row>
    <row r="287" spans="1:20"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16"/>
        <v>2.2882507142857142</v>
      </c>
      <c r="P287" s="6">
        <f t="shared" si="17"/>
        <v>56.901438721136763</v>
      </c>
      <c r="Q287" t="s">
        <v>8310</v>
      </c>
      <c r="R287" t="s">
        <v>8315</v>
      </c>
      <c r="S287" s="10">
        <f t="shared" si="18"/>
        <v>41506.547777777778</v>
      </c>
      <c r="T287" s="10">
        <f t="shared" si="19"/>
        <v>41536.547777777778</v>
      </c>
    </row>
    <row r="288" spans="1:20"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16"/>
        <v>1.0915333333333332</v>
      </c>
      <c r="P288" s="6">
        <f t="shared" si="17"/>
        <v>121.28148148148148</v>
      </c>
      <c r="Q288" t="s">
        <v>8310</v>
      </c>
      <c r="R288" t="s">
        <v>8315</v>
      </c>
      <c r="S288" s="10">
        <f t="shared" si="18"/>
        <v>41313.607916666668</v>
      </c>
      <c r="T288" s="10">
        <f t="shared" si="19"/>
        <v>41358.566249999996</v>
      </c>
    </row>
    <row r="289" spans="1:20"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16"/>
        <v>1.7629999999999999</v>
      </c>
      <c r="P289" s="6">
        <f t="shared" si="17"/>
        <v>91.189655172413794</v>
      </c>
      <c r="Q289" t="s">
        <v>8310</v>
      </c>
      <c r="R289" t="s">
        <v>8315</v>
      </c>
      <c r="S289" s="10">
        <f t="shared" si="18"/>
        <v>41184.069652777776</v>
      </c>
      <c r="T289" s="10">
        <f t="shared" si="19"/>
        <v>41214.958333333328</v>
      </c>
    </row>
    <row r="290" spans="1:20"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16"/>
        <v>1.0321061999999999</v>
      </c>
      <c r="P290" s="6">
        <f t="shared" si="17"/>
        <v>115.44812080536913</v>
      </c>
      <c r="Q290" t="s">
        <v>8310</v>
      </c>
      <c r="R290" t="s">
        <v>8315</v>
      </c>
      <c r="S290" s="10">
        <f t="shared" si="18"/>
        <v>41050.960567129623</v>
      </c>
      <c r="T290" s="10">
        <f t="shared" si="19"/>
        <v>41085.960567129623</v>
      </c>
    </row>
    <row r="291" spans="1:20"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16"/>
        <v>1.0482</v>
      </c>
      <c r="P291" s="6">
        <f t="shared" si="17"/>
        <v>67.771551724137936</v>
      </c>
      <c r="Q291" t="s">
        <v>8310</v>
      </c>
      <c r="R291" t="s">
        <v>8315</v>
      </c>
      <c r="S291" s="10">
        <f t="shared" si="18"/>
        <v>41550.248078703698</v>
      </c>
      <c r="T291" s="10">
        <f t="shared" si="19"/>
        <v>41580.248078703698</v>
      </c>
    </row>
    <row r="292" spans="1:20"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16"/>
        <v>1.0668444444444445</v>
      </c>
      <c r="P292" s="6">
        <f t="shared" si="17"/>
        <v>28.576190476190476</v>
      </c>
      <c r="Q292" t="s">
        <v>8310</v>
      </c>
      <c r="R292" t="s">
        <v>8315</v>
      </c>
      <c r="S292" s="10">
        <f t="shared" si="18"/>
        <v>40526.160844907405</v>
      </c>
      <c r="T292" s="10">
        <f t="shared" si="19"/>
        <v>40576.124305555553</v>
      </c>
    </row>
    <row r="293" spans="1:20"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16"/>
        <v>1.2001999999999999</v>
      </c>
      <c r="P293" s="6">
        <f t="shared" si="17"/>
        <v>46.8828125</v>
      </c>
      <c r="Q293" t="s">
        <v>8310</v>
      </c>
      <c r="R293" t="s">
        <v>8315</v>
      </c>
      <c r="S293" s="10">
        <f t="shared" si="18"/>
        <v>41376.560717592591</v>
      </c>
      <c r="T293" s="10">
        <f t="shared" si="19"/>
        <v>41394.792361111111</v>
      </c>
    </row>
    <row r="294" spans="1:20"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16"/>
        <v>1.0150693333333334</v>
      </c>
      <c r="P294" s="6">
        <f t="shared" si="17"/>
        <v>154.42231237322514</v>
      </c>
      <c r="Q294" t="s">
        <v>8310</v>
      </c>
      <c r="R294" t="s">
        <v>8315</v>
      </c>
      <c r="S294" s="10">
        <f t="shared" si="18"/>
        <v>40812.594895833332</v>
      </c>
      <c r="T294" s="10">
        <f t="shared" si="19"/>
        <v>40844.957638888889</v>
      </c>
    </row>
    <row r="295" spans="1:20"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16"/>
        <v>1.0138461538461538</v>
      </c>
      <c r="P295" s="6">
        <f t="shared" si="17"/>
        <v>201.22137404580153</v>
      </c>
      <c r="Q295" t="s">
        <v>8310</v>
      </c>
      <c r="R295" t="s">
        <v>8315</v>
      </c>
      <c r="S295" s="10">
        <f t="shared" si="18"/>
        <v>41719.459652777776</v>
      </c>
      <c r="T295" s="10">
        <f t="shared" si="19"/>
        <v>41749.459652777776</v>
      </c>
    </row>
    <row r="296" spans="1:20"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16"/>
        <v>1</v>
      </c>
      <c r="P296" s="6">
        <f t="shared" si="17"/>
        <v>100</v>
      </c>
      <c r="Q296" t="s">
        <v>8310</v>
      </c>
      <c r="R296" t="s">
        <v>8315</v>
      </c>
      <c r="S296" s="10">
        <f t="shared" si="18"/>
        <v>40342.876087962963</v>
      </c>
      <c r="T296" s="10">
        <f t="shared" si="19"/>
        <v>40378.458333333328</v>
      </c>
    </row>
    <row r="297" spans="1:20"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16"/>
        <v>1.3310911999999999</v>
      </c>
      <c r="P297" s="6">
        <f t="shared" si="17"/>
        <v>100.08204511278196</v>
      </c>
      <c r="Q297" t="s">
        <v>8310</v>
      </c>
      <c r="R297" t="s">
        <v>8315</v>
      </c>
      <c r="S297" s="10">
        <f t="shared" si="18"/>
        <v>41518.796400462961</v>
      </c>
      <c r="T297" s="10">
        <f t="shared" si="19"/>
        <v>41578.791666666664</v>
      </c>
    </row>
    <row r="298" spans="1:20"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16"/>
        <v>1.187262</v>
      </c>
      <c r="P298" s="6">
        <f t="shared" si="17"/>
        <v>230.08953488372092</v>
      </c>
      <c r="Q298" t="s">
        <v>8310</v>
      </c>
      <c r="R298" t="s">
        <v>8315</v>
      </c>
      <c r="S298" s="10">
        <f t="shared" si="18"/>
        <v>41134.267164351848</v>
      </c>
      <c r="T298" s="10">
        <f t="shared" si="19"/>
        <v>41159.267164351848</v>
      </c>
    </row>
    <row r="299" spans="1:20"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16"/>
        <v>1.0064</v>
      </c>
      <c r="P299" s="6">
        <f t="shared" si="17"/>
        <v>141.74647887323943</v>
      </c>
      <c r="Q299" t="s">
        <v>8310</v>
      </c>
      <c r="R299" t="s">
        <v>8315</v>
      </c>
      <c r="S299" s="10">
        <f t="shared" si="18"/>
        <v>42089.519687499997</v>
      </c>
      <c r="T299" s="10">
        <f t="shared" si="19"/>
        <v>42124.957638888889</v>
      </c>
    </row>
    <row r="300" spans="1:20"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16"/>
        <v>1.089324126984127</v>
      </c>
      <c r="P300" s="6">
        <f t="shared" si="17"/>
        <v>56.344351395730705</v>
      </c>
      <c r="Q300" t="s">
        <v>8310</v>
      </c>
      <c r="R300" t="s">
        <v>8315</v>
      </c>
      <c r="S300" s="10">
        <f t="shared" si="18"/>
        <v>41709.255185185182</v>
      </c>
      <c r="T300" s="10">
        <f t="shared" si="19"/>
        <v>41768.666666666664</v>
      </c>
    </row>
    <row r="301" spans="1:20"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16"/>
        <v>1.789525</v>
      </c>
      <c r="P301" s="6">
        <f t="shared" si="17"/>
        <v>73.341188524590166</v>
      </c>
      <c r="Q301" t="s">
        <v>8310</v>
      </c>
      <c r="R301" t="s">
        <v>8315</v>
      </c>
      <c r="S301" s="10">
        <f t="shared" si="18"/>
        <v>40469.016898148147</v>
      </c>
      <c r="T301" s="10">
        <f t="shared" si="19"/>
        <v>40499.058564814812</v>
      </c>
    </row>
    <row r="302" spans="1:20"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16"/>
        <v>1.0172264</v>
      </c>
      <c r="P302" s="6">
        <f t="shared" si="17"/>
        <v>85.337785234899329</v>
      </c>
      <c r="Q302" t="s">
        <v>8310</v>
      </c>
      <c r="R302" t="s">
        <v>8315</v>
      </c>
      <c r="S302" s="10">
        <f t="shared" si="18"/>
        <v>40626.751597222217</v>
      </c>
      <c r="T302" s="10">
        <f t="shared" si="19"/>
        <v>40657.751597222217</v>
      </c>
    </row>
    <row r="303" spans="1:20"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16"/>
        <v>1.1873499999999999</v>
      </c>
      <c r="P303" s="6">
        <f t="shared" si="17"/>
        <v>61.496215139442228</v>
      </c>
      <c r="Q303" t="s">
        <v>8310</v>
      </c>
      <c r="R303" t="s">
        <v>8315</v>
      </c>
      <c r="S303" s="10">
        <f t="shared" si="18"/>
        <v>41312.529340277775</v>
      </c>
      <c r="T303" s="10">
        <f t="shared" si="19"/>
        <v>41352.487673611111</v>
      </c>
    </row>
    <row r="304" spans="1:20"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16"/>
        <v>1.0045999999999999</v>
      </c>
      <c r="P304" s="6">
        <f t="shared" si="17"/>
        <v>93.018518518518519</v>
      </c>
      <c r="Q304" t="s">
        <v>8310</v>
      </c>
      <c r="R304" t="s">
        <v>8315</v>
      </c>
      <c r="S304" s="10">
        <f t="shared" si="18"/>
        <v>40933.648587962962</v>
      </c>
      <c r="T304" s="10">
        <f t="shared" si="19"/>
        <v>40963.648587962962</v>
      </c>
    </row>
    <row r="305" spans="1:20"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16"/>
        <v>1.3746666666666667</v>
      </c>
      <c r="P305" s="6">
        <f t="shared" si="17"/>
        <v>50.292682926829265</v>
      </c>
      <c r="Q305" t="s">
        <v>8310</v>
      </c>
      <c r="R305" t="s">
        <v>8315</v>
      </c>
      <c r="S305" s="10">
        <f t="shared" si="18"/>
        <v>41031.862800925919</v>
      </c>
      <c r="T305" s="10">
        <f t="shared" si="19"/>
        <v>41061.862800925919</v>
      </c>
    </row>
    <row r="306" spans="1:20"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16"/>
        <v>2.3164705882352941</v>
      </c>
      <c r="P306" s="6">
        <f t="shared" si="17"/>
        <v>106.43243243243244</v>
      </c>
      <c r="Q306" t="s">
        <v>8310</v>
      </c>
      <c r="R306" t="s">
        <v>8315</v>
      </c>
      <c r="S306" s="10">
        <f t="shared" si="18"/>
        <v>41113.88653935185</v>
      </c>
      <c r="T306" s="10">
        <f t="shared" si="19"/>
        <v>41152.875</v>
      </c>
    </row>
    <row r="307" spans="1:20"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16"/>
        <v>1.3033333333333332</v>
      </c>
      <c r="P307" s="6">
        <f t="shared" si="17"/>
        <v>51.719576719576722</v>
      </c>
      <c r="Q307" t="s">
        <v>8310</v>
      </c>
      <c r="R307" t="s">
        <v>8315</v>
      </c>
      <c r="S307" s="10">
        <f t="shared" si="18"/>
        <v>40948.421863425923</v>
      </c>
      <c r="T307" s="10">
        <f t="shared" si="19"/>
        <v>40978.421863425923</v>
      </c>
    </row>
    <row r="308" spans="1:20"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16"/>
        <v>2.9289999999999998</v>
      </c>
      <c r="P308" s="6">
        <f t="shared" si="17"/>
        <v>36.612499999999997</v>
      </c>
      <c r="Q308" t="s">
        <v>8310</v>
      </c>
      <c r="R308" t="s">
        <v>8315</v>
      </c>
      <c r="S308" s="10">
        <f t="shared" si="18"/>
        <v>41333.628854166665</v>
      </c>
      <c r="T308" s="10">
        <f t="shared" si="19"/>
        <v>41353.587187499994</v>
      </c>
    </row>
    <row r="309" spans="1:20"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16"/>
        <v>1.1131818181818183</v>
      </c>
      <c r="P309" s="6">
        <f t="shared" si="17"/>
        <v>42.517361111111114</v>
      </c>
      <c r="Q309" t="s">
        <v>8310</v>
      </c>
      <c r="R309" t="s">
        <v>8315</v>
      </c>
      <c r="S309" s="10">
        <f t="shared" si="18"/>
        <v>41282.736122685186</v>
      </c>
      <c r="T309" s="10">
        <f t="shared" si="19"/>
        <v>41312.736122685186</v>
      </c>
    </row>
    <row r="310" spans="1:20"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16"/>
        <v>1.0556666666666668</v>
      </c>
      <c r="P310" s="6">
        <f t="shared" si="17"/>
        <v>62.712871287128714</v>
      </c>
      <c r="Q310" t="s">
        <v>8310</v>
      </c>
      <c r="R310" t="s">
        <v>8315</v>
      </c>
      <c r="S310" s="10">
        <f t="shared" si="18"/>
        <v>40567.486226851848</v>
      </c>
      <c r="T310" s="10">
        <f t="shared" si="19"/>
        <v>40612.486226851848</v>
      </c>
    </row>
    <row r="311" spans="1:20"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16"/>
        <v>1.1894444444444445</v>
      </c>
      <c r="P311" s="6">
        <f t="shared" si="17"/>
        <v>89.957983193277315</v>
      </c>
      <c r="Q311" t="s">
        <v>8310</v>
      </c>
      <c r="R311" t="s">
        <v>8315</v>
      </c>
      <c r="S311" s="10">
        <f t="shared" si="18"/>
        <v>41134.543217592589</v>
      </c>
      <c r="T311" s="10">
        <f t="shared" si="19"/>
        <v>41155.543217592589</v>
      </c>
    </row>
    <row r="312" spans="1:20"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16"/>
        <v>1.04129</v>
      </c>
      <c r="P312" s="6">
        <f t="shared" si="17"/>
        <v>28.924722222222222</v>
      </c>
      <c r="Q312" t="s">
        <v>8310</v>
      </c>
      <c r="R312" t="s">
        <v>8315</v>
      </c>
      <c r="S312" s="10">
        <f t="shared" si="18"/>
        <v>40820.974803240737</v>
      </c>
      <c r="T312" s="10">
        <f t="shared" si="19"/>
        <v>40835.875</v>
      </c>
    </row>
    <row r="313" spans="1:20"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16"/>
        <v>1.0410165</v>
      </c>
      <c r="P313" s="6">
        <f t="shared" si="17"/>
        <v>138.8022</v>
      </c>
      <c r="Q313" t="s">
        <v>8310</v>
      </c>
      <c r="R313" t="s">
        <v>8315</v>
      </c>
      <c r="S313" s="10">
        <f t="shared" si="18"/>
        <v>40868.011481481481</v>
      </c>
      <c r="T313" s="10">
        <f t="shared" si="19"/>
        <v>40909.124305555553</v>
      </c>
    </row>
    <row r="314" spans="1:20"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16"/>
        <v>1.1187499999999999</v>
      </c>
      <c r="P314" s="6">
        <f t="shared" si="17"/>
        <v>61.301369863013697</v>
      </c>
      <c r="Q314" t="s">
        <v>8310</v>
      </c>
      <c r="R314" t="s">
        <v>8315</v>
      </c>
      <c r="S314" s="10">
        <f t="shared" si="18"/>
        <v>41348.669351851851</v>
      </c>
      <c r="T314" s="10">
        <f t="shared" si="19"/>
        <v>41378.669351851851</v>
      </c>
    </row>
    <row r="315" spans="1:20"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16"/>
        <v>1.0473529411764706</v>
      </c>
      <c r="P315" s="6">
        <f t="shared" si="17"/>
        <v>80.202702702702709</v>
      </c>
      <c r="Q315" t="s">
        <v>8310</v>
      </c>
      <c r="R315" t="s">
        <v>8315</v>
      </c>
      <c r="S315" s="10">
        <f t="shared" si="18"/>
        <v>40357.019606481481</v>
      </c>
      <c r="T315" s="10">
        <f t="shared" si="19"/>
        <v>40401.457638888889</v>
      </c>
    </row>
    <row r="316" spans="1:20"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16"/>
        <v>3.8515000000000001</v>
      </c>
      <c r="P316" s="6">
        <f t="shared" si="17"/>
        <v>32.095833333333331</v>
      </c>
      <c r="Q316" t="s">
        <v>8310</v>
      </c>
      <c r="R316" t="s">
        <v>8315</v>
      </c>
      <c r="S316" s="10">
        <f t="shared" si="18"/>
        <v>41304.624861111108</v>
      </c>
      <c r="T316" s="10">
        <f t="shared" si="19"/>
        <v>41334.624861111108</v>
      </c>
    </row>
    <row r="317" spans="1:20"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16"/>
        <v>1.01248</v>
      </c>
      <c r="P317" s="6">
        <f t="shared" si="17"/>
        <v>200.88888888888889</v>
      </c>
      <c r="Q317" t="s">
        <v>8310</v>
      </c>
      <c r="R317" t="s">
        <v>8315</v>
      </c>
      <c r="S317" s="10">
        <f t="shared" si="18"/>
        <v>41113.564050925925</v>
      </c>
      <c r="T317" s="10">
        <f t="shared" si="19"/>
        <v>41143.564050925925</v>
      </c>
    </row>
    <row r="318" spans="1:20"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16"/>
        <v>1.1377333333333333</v>
      </c>
      <c r="P318" s="6">
        <f t="shared" si="17"/>
        <v>108.01265822784811</v>
      </c>
      <c r="Q318" t="s">
        <v>8310</v>
      </c>
      <c r="R318" t="s">
        <v>8315</v>
      </c>
      <c r="S318" s="10">
        <f t="shared" si="18"/>
        <v>41950.715243055551</v>
      </c>
      <c r="T318" s="10">
        <f t="shared" si="19"/>
        <v>41983.999305555553</v>
      </c>
    </row>
    <row r="319" spans="1:20"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16"/>
        <v>1.0080333333333333</v>
      </c>
      <c r="P319" s="6">
        <f t="shared" si="17"/>
        <v>95.699367088607602</v>
      </c>
      <c r="Q319" t="s">
        <v>8310</v>
      </c>
      <c r="R319" t="s">
        <v>8315</v>
      </c>
      <c r="S319" s="10">
        <f t="shared" si="18"/>
        <v>41589.468553240738</v>
      </c>
      <c r="T319" s="10">
        <f t="shared" si="19"/>
        <v>41619.468553240738</v>
      </c>
    </row>
    <row r="320" spans="1:20"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16"/>
        <v>2.8332000000000002</v>
      </c>
      <c r="P320" s="6">
        <f t="shared" si="17"/>
        <v>49.880281690140848</v>
      </c>
      <c r="Q320" t="s">
        <v>8310</v>
      </c>
      <c r="R320" t="s">
        <v>8315</v>
      </c>
      <c r="S320" s="10">
        <f t="shared" si="18"/>
        <v>41329.830451388887</v>
      </c>
      <c r="T320" s="10">
        <f t="shared" si="19"/>
        <v>41359.788784722223</v>
      </c>
    </row>
    <row r="321" spans="1:20"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16"/>
        <v>1.1268</v>
      </c>
      <c r="P321" s="6">
        <f t="shared" si="17"/>
        <v>110.47058823529412</v>
      </c>
      <c r="Q321" t="s">
        <v>8310</v>
      </c>
      <c r="R321" t="s">
        <v>8315</v>
      </c>
      <c r="S321" s="10">
        <f t="shared" si="18"/>
        <v>40123.629965277774</v>
      </c>
      <c r="T321" s="10">
        <f t="shared" si="19"/>
        <v>40211.124305555553</v>
      </c>
    </row>
    <row r="322" spans="1:20"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16"/>
        <v>1.0658000000000001</v>
      </c>
      <c r="P322" s="6">
        <f t="shared" si="17"/>
        <v>134.91139240506328</v>
      </c>
      <c r="Q322" t="s">
        <v>8310</v>
      </c>
      <c r="R322" t="s">
        <v>8315</v>
      </c>
      <c r="S322" s="10">
        <f t="shared" si="18"/>
        <v>42331.34297453703</v>
      </c>
      <c r="T322" s="10">
        <f t="shared" si="19"/>
        <v>42360.749999999993</v>
      </c>
    </row>
    <row r="323" spans="1:20"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20">IFERROR(E323/D323,"")</f>
        <v>1.0266285714285714</v>
      </c>
      <c r="P323" s="6">
        <f t="shared" ref="P323:P386" si="21">IFERROR(E323/L323,"")</f>
        <v>106.62314540059347</v>
      </c>
      <c r="Q323" t="s">
        <v>8310</v>
      </c>
      <c r="R323" t="s">
        <v>8315</v>
      </c>
      <c r="S323" s="10">
        <f t="shared" ref="S323:S386" si="22">(J323/86400)+25569+(-5/24)</f>
        <v>42647.238263888888</v>
      </c>
      <c r="T323" s="10">
        <f t="shared" ref="T323:T386" si="23">(I323/86400)+25569+(-5/24)</f>
        <v>42682.279930555553</v>
      </c>
    </row>
    <row r="324" spans="1:20"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20"/>
        <v>1.0791200000000001</v>
      </c>
      <c r="P324" s="6">
        <f t="shared" si="21"/>
        <v>145.04301075268816</v>
      </c>
      <c r="Q324" t="s">
        <v>8310</v>
      </c>
      <c r="R324" t="s">
        <v>8315</v>
      </c>
      <c r="S324" s="10">
        <f t="shared" si="22"/>
        <v>42473.361666666664</v>
      </c>
      <c r="T324" s="10">
        <f t="shared" si="23"/>
        <v>42503.361666666664</v>
      </c>
    </row>
    <row r="325" spans="1:20"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20"/>
        <v>1.2307407407407407</v>
      </c>
      <c r="P325" s="6">
        <f t="shared" si="21"/>
        <v>114.58620689655173</v>
      </c>
      <c r="Q325" t="s">
        <v>8310</v>
      </c>
      <c r="R325" t="s">
        <v>8315</v>
      </c>
      <c r="S325" s="10">
        <f t="shared" si="22"/>
        <v>42697.113032407404</v>
      </c>
      <c r="T325" s="10">
        <f t="shared" si="23"/>
        <v>42725.124305555553</v>
      </c>
    </row>
    <row r="326" spans="1:20"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20"/>
        <v>1.016</v>
      </c>
      <c r="P326" s="6">
        <f t="shared" si="21"/>
        <v>105.3170731707317</v>
      </c>
      <c r="Q326" t="s">
        <v>8310</v>
      </c>
      <c r="R326" t="s">
        <v>8315</v>
      </c>
      <c r="S326" s="10">
        <f t="shared" si="22"/>
        <v>42184.417916666665</v>
      </c>
      <c r="T326" s="10">
        <f t="shared" si="23"/>
        <v>42217.417916666665</v>
      </c>
    </row>
    <row r="327" spans="1:20"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20"/>
        <v>1.04396</v>
      </c>
      <c r="P327" s="6">
        <f t="shared" si="21"/>
        <v>70.921195652173907</v>
      </c>
      <c r="Q327" t="s">
        <v>8310</v>
      </c>
      <c r="R327" t="s">
        <v>8315</v>
      </c>
      <c r="S327" s="10">
        <f t="shared" si="22"/>
        <v>42688.979548611103</v>
      </c>
      <c r="T327" s="10">
        <f t="shared" si="23"/>
        <v>42723.979548611103</v>
      </c>
    </row>
    <row r="328" spans="1:20"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20"/>
        <v>1.1292973333333334</v>
      </c>
      <c r="P328" s="6">
        <f t="shared" si="21"/>
        <v>147.17167680278018</v>
      </c>
      <c r="Q328" t="s">
        <v>8310</v>
      </c>
      <c r="R328" t="s">
        <v>8315</v>
      </c>
      <c r="S328" s="10">
        <f t="shared" si="22"/>
        <v>42775.106550925928</v>
      </c>
      <c r="T328" s="10">
        <f t="shared" si="23"/>
        <v>42808.747916666667</v>
      </c>
    </row>
    <row r="329" spans="1:20"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20"/>
        <v>1.3640000000000001</v>
      </c>
      <c r="P329" s="6">
        <f t="shared" si="21"/>
        <v>160.47058823529412</v>
      </c>
      <c r="Q329" t="s">
        <v>8310</v>
      </c>
      <c r="R329" t="s">
        <v>8315</v>
      </c>
      <c r="S329" s="10">
        <f t="shared" si="22"/>
        <v>42058.026956018519</v>
      </c>
      <c r="T329" s="10">
        <f t="shared" si="23"/>
        <v>42085.124999999993</v>
      </c>
    </row>
    <row r="330" spans="1:20"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20"/>
        <v>1.036144</v>
      </c>
      <c r="P330" s="6">
        <f t="shared" si="21"/>
        <v>156.04578313253012</v>
      </c>
      <c r="Q330" t="s">
        <v>8310</v>
      </c>
      <c r="R330" t="s">
        <v>8315</v>
      </c>
      <c r="S330" s="10">
        <f t="shared" si="22"/>
        <v>42278.738287037035</v>
      </c>
      <c r="T330" s="10">
        <f t="shared" si="23"/>
        <v>42308.958333333336</v>
      </c>
    </row>
    <row r="331" spans="1:20"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20"/>
        <v>1.0549999999999999</v>
      </c>
      <c r="P331" s="6">
        <f t="shared" si="21"/>
        <v>63.17365269461078</v>
      </c>
      <c r="Q331" t="s">
        <v>8310</v>
      </c>
      <c r="R331" t="s">
        <v>8315</v>
      </c>
      <c r="S331" s="10">
        <f t="shared" si="22"/>
        <v>42291.258414351854</v>
      </c>
      <c r="T331" s="10">
        <f t="shared" si="23"/>
        <v>42314.958333333336</v>
      </c>
    </row>
    <row r="332" spans="1:20"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20"/>
        <v>1.0182857142857142</v>
      </c>
      <c r="P332" s="6">
        <f t="shared" si="21"/>
        <v>104.82352941176471</v>
      </c>
      <c r="Q332" t="s">
        <v>8310</v>
      </c>
      <c r="R332" t="s">
        <v>8315</v>
      </c>
      <c r="S332" s="10">
        <f t="shared" si="22"/>
        <v>41379.307442129626</v>
      </c>
      <c r="T332" s="10">
        <f t="shared" si="23"/>
        <v>41410.957638888889</v>
      </c>
    </row>
    <row r="333" spans="1:20"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20"/>
        <v>1.0660499999999999</v>
      </c>
      <c r="P333" s="6">
        <f t="shared" si="21"/>
        <v>97.356164383561648</v>
      </c>
      <c r="Q333" t="s">
        <v>8310</v>
      </c>
      <c r="R333" t="s">
        <v>8315</v>
      </c>
      <c r="S333" s="10">
        <f t="shared" si="22"/>
        <v>42507.373078703698</v>
      </c>
      <c r="T333" s="10">
        <f t="shared" si="23"/>
        <v>42538.373078703698</v>
      </c>
    </row>
    <row r="334" spans="1:20"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20"/>
        <v>1.13015</v>
      </c>
      <c r="P334" s="6">
        <f t="shared" si="21"/>
        <v>203.63063063063063</v>
      </c>
      <c r="Q334" t="s">
        <v>8310</v>
      </c>
      <c r="R334" t="s">
        <v>8315</v>
      </c>
      <c r="S334" s="10">
        <f t="shared" si="22"/>
        <v>42263.471956018511</v>
      </c>
      <c r="T334" s="10">
        <f t="shared" si="23"/>
        <v>42305.124999999993</v>
      </c>
    </row>
    <row r="335" spans="1:20"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20"/>
        <v>1.252275</v>
      </c>
      <c r="P335" s="6">
        <f t="shared" si="21"/>
        <v>188.31203007518798</v>
      </c>
      <c r="Q335" t="s">
        <v>8310</v>
      </c>
      <c r="R335" t="s">
        <v>8315</v>
      </c>
      <c r="S335" s="10">
        <f t="shared" si="22"/>
        <v>42437.428136574068</v>
      </c>
      <c r="T335" s="10">
        <f t="shared" si="23"/>
        <v>42467.386469907404</v>
      </c>
    </row>
    <row r="336" spans="1:20"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20"/>
        <v>1.0119</v>
      </c>
      <c r="P336" s="6">
        <f t="shared" si="21"/>
        <v>146.65217391304347</v>
      </c>
      <c r="Q336" t="s">
        <v>8310</v>
      </c>
      <c r="R336" t="s">
        <v>8315</v>
      </c>
      <c r="S336" s="10">
        <f t="shared" si="22"/>
        <v>42101.474039351851</v>
      </c>
      <c r="T336" s="10">
        <f t="shared" si="23"/>
        <v>42139.583333333336</v>
      </c>
    </row>
    <row r="337" spans="1:20"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20"/>
        <v>1.0276470588235294</v>
      </c>
      <c r="P337" s="6">
        <f t="shared" si="21"/>
        <v>109.1875</v>
      </c>
      <c r="Q337" t="s">
        <v>8310</v>
      </c>
      <c r="R337" t="s">
        <v>8315</v>
      </c>
      <c r="S337" s="10">
        <f t="shared" si="22"/>
        <v>42101.529108796291</v>
      </c>
      <c r="T337" s="10">
        <f t="shared" si="23"/>
        <v>42132.708333333336</v>
      </c>
    </row>
    <row r="338" spans="1:20"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20"/>
        <v>1.1683911999999999</v>
      </c>
      <c r="P338" s="6">
        <f t="shared" si="21"/>
        <v>59.249046653144013</v>
      </c>
      <c r="Q338" t="s">
        <v>8310</v>
      </c>
      <c r="R338" t="s">
        <v>8315</v>
      </c>
      <c r="S338" s="10">
        <f t="shared" si="22"/>
        <v>42291.387939814813</v>
      </c>
      <c r="T338" s="10">
        <f t="shared" si="23"/>
        <v>42321.429606481477</v>
      </c>
    </row>
    <row r="339" spans="1:20"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20"/>
        <v>1.0116833333333335</v>
      </c>
      <c r="P339" s="6">
        <f t="shared" si="21"/>
        <v>97.904838709677421</v>
      </c>
      <c r="Q339" t="s">
        <v>8310</v>
      </c>
      <c r="R339" t="s">
        <v>8315</v>
      </c>
      <c r="S339" s="10">
        <f t="shared" si="22"/>
        <v>42046.920231481483</v>
      </c>
      <c r="T339" s="10">
        <f t="shared" si="23"/>
        <v>42076.878564814811</v>
      </c>
    </row>
    <row r="340" spans="1:20"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20"/>
        <v>1.1013360000000001</v>
      </c>
      <c r="P340" s="6">
        <f t="shared" si="21"/>
        <v>70.000169491525426</v>
      </c>
      <c r="Q340" t="s">
        <v>8310</v>
      </c>
      <c r="R340" t="s">
        <v>8315</v>
      </c>
      <c r="S340" s="10">
        <f t="shared" si="22"/>
        <v>42559.547337962962</v>
      </c>
      <c r="T340" s="10">
        <f t="shared" si="23"/>
        <v>42615.833333333336</v>
      </c>
    </row>
    <row r="341" spans="1:20"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20"/>
        <v>1.0808333333333333</v>
      </c>
      <c r="P341" s="6">
        <f t="shared" si="21"/>
        <v>72.865168539325836</v>
      </c>
      <c r="Q341" t="s">
        <v>8310</v>
      </c>
      <c r="R341" t="s">
        <v>8315</v>
      </c>
      <c r="S341" s="10">
        <f t="shared" si="22"/>
        <v>42093.551712962959</v>
      </c>
      <c r="T341" s="10">
        <f t="shared" si="23"/>
        <v>42123.551712962959</v>
      </c>
    </row>
    <row r="342" spans="1:20"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20"/>
        <v>1.2502285714285715</v>
      </c>
      <c r="P342" s="6">
        <f t="shared" si="21"/>
        <v>146.34782608695653</v>
      </c>
      <c r="Q342" t="s">
        <v>8310</v>
      </c>
      <c r="R342" t="s">
        <v>8315</v>
      </c>
      <c r="S342" s="10">
        <f t="shared" si="22"/>
        <v>42772.460729166669</v>
      </c>
      <c r="T342" s="10">
        <f t="shared" si="23"/>
        <v>42802.666666666664</v>
      </c>
    </row>
    <row r="343" spans="1:20"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20"/>
        <v>1.0671428571428572</v>
      </c>
      <c r="P343" s="6">
        <f t="shared" si="21"/>
        <v>67.909090909090907</v>
      </c>
      <c r="Q343" t="s">
        <v>8310</v>
      </c>
      <c r="R343" t="s">
        <v>8315</v>
      </c>
      <c r="S343" s="10">
        <f t="shared" si="22"/>
        <v>41894.671273148146</v>
      </c>
      <c r="T343" s="10">
        <f t="shared" si="23"/>
        <v>41912.957638888889</v>
      </c>
    </row>
    <row r="344" spans="1:20"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20"/>
        <v>1.0036639999999999</v>
      </c>
      <c r="P344" s="6">
        <f t="shared" si="21"/>
        <v>169.85083076923075</v>
      </c>
      <c r="Q344" t="s">
        <v>8310</v>
      </c>
      <c r="R344" t="s">
        <v>8315</v>
      </c>
      <c r="S344" s="10">
        <f t="shared" si="22"/>
        <v>42459.572511574072</v>
      </c>
      <c r="T344" s="10">
        <f t="shared" si="23"/>
        <v>42489.572511574072</v>
      </c>
    </row>
    <row r="345" spans="1:20"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20"/>
        <v>1.0202863333333334</v>
      </c>
      <c r="P345" s="6">
        <f t="shared" si="21"/>
        <v>58.413339694656486</v>
      </c>
      <c r="Q345" t="s">
        <v>8310</v>
      </c>
      <c r="R345" t="s">
        <v>8315</v>
      </c>
      <c r="S345" s="10">
        <f t="shared" si="22"/>
        <v>41926.529456018514</v>
      </c>
      <c r="T345" s="10">
        <f t="shared" si="23"/>
        <v>41956.916666666664</v>
      </c>
    </row>
    <row r="346" spans="1:20"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20"/>
        <v>1.0208358208955224</v>
      </c>
      <c r="P346" s="6">
        <f t="shared" si="21"/>
        <v>119.99298245614035</v>
      </c>
      <c r="Q346" t="s">
        <v>8310</v>
      </c>
      <c r="R346" t="s">
        <v>8315</v>
      </c>
      <c r="S346" s="10">
        <f t="shared" si="22"/>
        <v>42111.762662037036</v>
      </c>
      <c r="T346" s="10">
        <f t="shared" si="23"/>
        <v>42155.888888888883</v>
      </c>
    </row>
    <row r="347" spans="1:20"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20"/>
        <v>1.2327586206896552</v>
      </c>
      <c r="P347" s="6">
        <f t="shared" si="21"/>
        <v>99.860335195530723</v>
      </c>
      <c r="Q347" t="s">
        <v>8310</v>
      </c>
      <c r="R347" t="s">
        <v>8315</v>
      </c>
      <c r="S347" s="10">
        <f t="shared" si="22"/>
        <v>42114.735995370364</v>
      </c>
      <c r="T347" s="10">
        <f t="shared" si="23"/>
        <v>42144.735995370364</v>
      </c>
    </row>
    <row r="348" spans="1:20"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20"/>
        <v>1.7028880000000002</v>
      </c>
      <c r="P348" s="6">
        <f t="shared" si="21"/>
        <v>90.579148936170213</v>
      </c>
      <c r="Q348" t="s">
        <v>8310</v>
      </c>
      <c r="R348" t="s">
        <v>8315</v>
      </c>
      <c r="S348" s="10">
        <f t="shared" si="22"/>
        <v>42261.291909722218</v>
      </c>
      <c r="T348" s="10">
        <f t="shared" si="23"/>
        <v>42291.291909722218</v>
      </c>
    </row>
    <row r="349" spans="1:20"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20"/>
        <v>1.1159049999999999</v>
      </c>
      <c r="P349" s="6">
        <f t="shared" si="21"/>
        <v>117.77361477572559</v>
      </c>
      <c r="Q349" t="s">
        <v>8310</v>
      </c>
      <c r="R349" t="s">
        <v>8315</v>
      </c>
      <c r="S349" s="10">
        <f t="shared" si="22"/>
        <v>42292.287141203698</v>
      </c>
      <c r="T349" s="10">
        <f t="shared" si="23"/>
        <v>42322.32880787037</v>
      </c>
    </row>
    <row r="350" spans="1:20"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20"/>
        <v>1.03</v>
      </c>
      <c r="P350" s="6">
        <f t="shared" si="21"/>
        <v>86.554621848739501</v>
      </c>
      <c r="Q350" t="s">
        <v>8310</v>
      </c>
      <c r="R350" t="s">
        <v>8315</v>
      </c>
      <c r="S350" s="10">
        <f t="shared" si="22"/>
        <v>42207.378657407404</v>
      </c>
      <c r="T350" s="10">
        <f t="shared" si="23"/>
        <v>42237.378657407404</v>
      </c>
    </row>
    <row r="351" spans="1:20"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20"/>
        <v>1.0663570159857905</v>
      </c>
      <c r="P351" s="6">
        <f t="shared" si="21"/>
        <v>71.899281437125751</v>
      </c>
      <c r="Q351" t="s">
        <v>8310</v>
      </c>
      <c r="R351" t="s">
        <v>8315</v>
      </c>
      <c r="S351" s="10">
        <f t="shared" si="22"/>
        <v>42760.290601851848</v>
      </c>
      <c r="T351" s="10">
        <f t="shared" si="23"/>
        <v>42790.290601851848</v>
      </c>
    </row>
    <row r="352" spans="1:20"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20"/>
        <v>1.1476</v>
      </c>
      <c r="P352" s="6">
        <f t="shared" si="21"/>
        <v>129.81900452488688</v>
      </c>
      <c r="Q352" t="s">
        <v>8310</v>
      </c>
      <c r="R352" t="s">
        <v>8315</v>
      </c>
      <c r="S352" s="10">
        <f t="shared" si="22"/>
        <v>42585.857743055552</v>
      </c>
      <c r="T352" s="10">
        <f t="shared" si="23"/>
        <v>42623.957638888889</v>
      </c>
    </row>
    <row r="353" spans="1:20"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20"/>
        <v>1.2734117647058822</v>
      </c>
      <c r="P353" s="6">
        <f t="shared" si="21"/>
        <v>44.912863070539416</v>
      </c>
      <c r="Q353" t="s">
        <v>8310</v>
      </c>
      <c r="R353" t="s">
        <v>8315</v>
      </c>
      <c r="S353" s="10">
        <f t="shared" si="22"/>
        <v>42427.75641203703</v>
      </c>
      <c r="T353" s="10">
        <f t="shared" si="23"/>
        <v>42467.714745370373</v>
      </c>
    </row>
    <row r="354" spans="1:20"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20"/>
        <v>1.1656</v>
      </c>
      <c r="P354" s="6">
        <f t="shared" si="21"/>
        <v>40.755244755244753</v>
      </c>
      <c r="Q354" t="s">
        <v>8310</v>
      </c>
      <c r="R354" t="s">
        <v>8315</v>
      </c>
      <c r="S354" s="10">
        <f t="shared" si="22"/>
        <v>41889.959120370368</v>
      </c>
      <c r="T354" s="10">
        <f t="shared" si="23"/>
        <v>41919.959120370368</v>
      </c>
    </row>
    <row r="355" spans="1:20"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20"/>
        <v>1.0861819426615318</v>
      </c>
      <c r="P355" s="6">
        <f t="shared" si="21"/>
        <v>103.52394779771615</v>
      </c>
      <c r="Q355" t="s">
        <v>8310</v>
      </c>
      <c r="R355" t="s">
        <v>8315</v>
      </c>
      <c r="S355" s="10">
        <f t="shared" si="22"/>
        <v>42297.583553240744</v>
      </c>
      <c r="T355" s="10">
        <f t="shared" si="23"/>
        <v>42327.625219907401</v>
      </c>
    </row>
    <row r="356" spans="1:20"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20"/>
        <v>1.0394285714285714</v>
      </c>
      <c r="P356" s="6">
        <f t="shared" si="21"/>
        <v>125.44827586206897</v>
      </c>
      <c r="Q356" t="s">
        <v>8310</v>
      </c>
      <c r="R356" t="s">
        <v>8315</v>
      </c>
      <c r="S356" s="10">
        <f t="shared" si="22"/>
        <v>42438.619456018518</v>
      </c>
      <c r="T356" s="10">
        <f t="shared" si="23"/>
        <v>42468.577789351846</v>
      </c>
    </row>
    <row r="357" spans="1:20"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20"/>
        <v>1.1625714285714286</v>
      </c>
      <c r="P357" s="6">
        <f t="shared" si="21"/>
        <v>246.60606060606059</v>
      </c>
      <c r="Q357" t="s">
        <v>8310</v>
      </c>
      <c r="R357" t="s">
        <v>8315</v>
      </c>
      <c r="S357" s="10">
        <f t="shared" si="22"/>
        <v>41943.0855787037</v>
      </c>
      <c r="T357" s="10">
        <f t="shared" si="23"/>
        <v>41974.127245370364</v>
      </c>
    </row>
    <row r="358" spans="1:20"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20"/>
        <v>1.0269239999999999</v>
      </c>
      <c r="P358" s="6">
        <f t="shared" si="21"/>
        <v>79.401340206185566</v>
      </c>
      <c r="Q358" t="s">
        <v>8310</v>
      </c>
      <c r="R358" t="s">
        <v>8315</v>
      </c>
      <c r="S358" s="10">
        <f t="shared" si="22"/>
        <v>42415.594826388886</v>
      </c>
      <c r="T358" s="10">
        <f t="shared" si="23"/>
        <v>42445.553159722222</v>
      </c>
    </row>
    <row r="359" spans="1:20"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20"/>
        <v>1.74</v>
      </c>
      <c r="P359" s="6">
        <f t="shared" si="21"/>
        <v>86.138613861386133</v>
      </c>
      <c r="Q359" t="s">
        <v>8310</v>
      </c>
      <c r="R359" t="s">
        <v>8315</v>
      </c>
      <c r="S359" s="10">
        <f t="shared" si="22"/>
        <v>42078.01385416666</v>
      </c>
      <c r="T359" s="10">
        <f t="shared" si="23"/>
        <v>42118.01385416666</v>
      </c>
    </row>
    <row r="360" spans="1:20"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20"/>
        <v>1.03088</v>
      </c>
      <c r="P360" s="6">
        <f t="shared" si="21"/>
        <v>193.04868913857678</v>
      </c>
      <c r="Q360" t="s">
        <v>8310</v>
      </c>
      <c r="R360" t="s">
        <v>8315</v>
      </c>
      <c r="S360" s="10">
        <f t="shared" si="22"/>
        <v>42507.651863425919</v>
      </c>
      <c r="T360" s="10">
        <f t="shared" si="23"/>
        <v>42536.416666666664</v>
      </c>
    </row>
    <row r="361" spans="1:20"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20"/>
        <v>1.0485537190082646</v>
      </c>
      <c r="P361" s="6">
        <f t="shared" si="21"/>
        <v>84.023178807947019</v>
      </c>
      <c r="Q361" t="s">
        <v>8310</v>
      </c>
      <c r="R361" t="s">
        <v>8315</v>
      </c>
      <c r="S361" s="10">
        <f t="shared" si="22"/>
        <v>41934.86215277778</v>
      </c>
      <c r="T361" s="10">
        <f t="shared" si="23"/>
        <v>41957.008333333331</v>
      </c>
    </row>
    <row r="362" spans="1:20"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20"/>
        <v>1.0137499999999999</v>
      </c>
      <c r="P362" s="6">
        <f t="shared" si="21"/>
        <v>139.82758620689654</v>
      </c>
      <c r="Q362" t="s">
        <v>8310</v>
      </c>
      <c r="R362" t="s">
        <v>8315</v>
      </c>
      <c r="S362" s="10">
        <f t="shared" si="22"/>
        <v>42163.689583333333</v>
      </c>
      <c r="T362" s="10">
        <f t="shared" si="23"/>
        <v>42207.924305555549</v>
      </c>
    </row>
    <row r="363" spans="1:20"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20"/>
        <v>1.1107699999999998</v>
      </c>
      <c r="P363" s="6">
        <f t="shared" si="21"/>
        <v>109.82189265536722</v>
      </c>
      <c r="Q363" t="s">
        <v>8310</v>
      </c>
      <c r="R363" t="s">
        <v>8315</v>
      </c>
      <c r="S363" s="10">
        <f t="shared" si="22"/>
        <v>41935.792893518512</v>
      </c>
      <c r="T363" s="10">
        <f t="shared" si="23"/>
        <v>41965.834560185183</v>
      </c>
    </row>
    <row r="364" spans="1:20"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20"/>
        <v>1.2415933781686497</v>
      </c>
      <c r="P364" s="6">
        <f t="shared" si="21"/>
        <v>139.53488372093022</v>
      </c>
      <c r="Q364" t="s">
        <v>8310</v>
      </c>
      <c r="R364" t="s">
        <v>8315</v>
      </c>
      <c r="S364" s="10">
        <f t="shared" si="22"/>
        <v>41837.002210648148</v>
      </c>
      <c r="T364" s="10">
        <f t="shared" si="23"/>
        <v>41858.791666666664</v>
      </c>
    </row>
    <row r="365" spans="1:20"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20"/>
        <v>1.0133333333333334</v>
      </c>
      <c r="P365" s="6">
        <f t="shared" si="21"/>
        <v>347.84615384615387</v>
      </c>
      <c r="Q365" t="s">
        <v>8310</v>
      </c>
      <c r="R365" t="s">
        <v>8315</v>
      </c>
      <c r="S365" s="10">
        <f t="shared" si="22"/>
        <v>40255.53629629629</v>
      </c>
      <c r="T365" s="10">
        <f t="shared" si="23"/>
        <v>40300.598611111105</v>
      </c>
    </row>
    <row r="366" spans="1:20"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20"/>
        <v>1.1016142857142857</v>
      </c>
      <c r="P366" s="6">
        <f t="shared" si="21"/>
        <v>68.24159292035398</v>
      </c>
      <c r="Q366" t="s">
        <v>8310</v>
      </c>
      <c r="R366" t="s">
        <v>8315</v>
      </c>
      <c r="S366" s="10">
        <f t="shared" si="22"/>
        <v>41780.651296296295</v>
      </c>
      <c r="T366" s="10">
        <f t="shared" si="23"/>
        <v>41810.957638888889</v>
      </c>
    </row>
    <row r="367" spans="1:20"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20"/>
        <v>1.0397333333333334</v>
      </c>
      <c r="P367" s="6">
        <f t="shared" si="21"/>
        <v>239.93846153846152</v>
      </c>
      <c r="Q367" t="s">
        <v>8310</v>
      </c>
      <c r="R367" t="s">
        <v>8315</v>
      </c>
      <c r="S367" s="10">
        <f t="shared" si="22"/>
        <v>41668.398136574069</v>
      </c>
      <c r="T367" s="10">
        <f t="shared" si="23"/>
        <v>41698.398136574069</v>
      </c>
    </row>
    <row r="368" spans="1:20"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20"/>
        <v>1.013157894736842</v>
      </c>
      <c r="P368" s="6">
        <f t="shared" si="21"/>
        <v>287.31343283582089</v>
      </c>
      <c r="Q368" t="s">
        <v>8310</v>
      </c>
      <c r="R368" t="s">
        <v>8315</v>
      </c>
      <c r="S368" s="10">
        <f t="shared" si="22"/>
        <v>41019.584699074076</v>
      </c>
      <c r="T368" s="10">
        <f t="shared" si="23"/>
        <v>41049.584699074076</v>
      </c>
    </row>
    <row r="369" spans="1:20"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20"/>
        <v>1.033501</v>
      </c>
      <c r="P369" s="6">
        <f t="shared" si="21"/>
        <v>86.84882352941176</v>
      </c>
      <c r="Q369" t="s">
        <v>8310</v>
      </c>
      <c r="R369" t="s">
        <v>8315</v>
      </c>
      <c r="S369" s="10">
        <f t="shared" si="22"/>
        <v>41355.368958333333</v>
      </c>
      <c r="T369" s="10">
        <f t="shared" si="23"/>
        <v>41394.999305555553</v>
      </c>
    </row>
    <row r="370" spans="1:20"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20"/>
        <v>1.04112</v>
      </c>
      <c r="P370" s="6">
        <f t="shared" si="21"/>
        <v>81.84905660377359</v>
      </c>
      <c r="Q370" t="s">
        <v>8310</v>
      </c>
      <c r="R370" t="s">
        <v>8315</v>
      </c>
      <c r="S370" s="10">
        <f t="shared" si="22"/>
        <v>42043.397245370368</v>
      </c>
      <c r="T370" s="10">
        <f t="shared" si="23"/>
        <v>42078.355578703697</v>
      </c>
    </row>
    <row r="371" spans="1:20"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20"/>
        <v>1.1015569230769231</v>
      </c>
      <c r="P371" s="6">
        <f t="shared" si="21"/>
        <v>42.874970059880241</v>
      </c>
      <c r="Q371" t="s">
        <v>8310</v>
      </c>
      <c r="R371" t="s">
        <v>8315</v>
      </c>
      <c r="S371" s="10">
        <f t="shared" si="22"/>
        <v>40893.3433912037</v>
      </c>
      <c r="T371" s="10">
        <f t="shared" si="23"/>
        <v>40923.3433912037</v>
      </c>
    </row>
    <row r="372" spans="1:20"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20"/>
        <v>1.2202</v>
      </c>
      <c r="P372" s="6">
        <f t="shared" si="21"/>
        <v>709.41860465116281</v>
      </c>
      <c r="Q372" t="s">
        <v>8310</v>
      </c>
      <c r="R372" t="s">
        <v>8315</v>
      </c>
      <c r="S372" s="10">
        <f t="shared" si="22"/>
        <v>42711.586805555555</v>
      </c>
      <c r="T372" s="10">
        <f t="shared" si="23"/>
        <v>42741.586805555555</v>
      </c>
    </row>
    <row r="373" spans="1:20"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20"/>
        <v>1.1416866666666667</v>
      </c>
      <c r="P373" s="6">
        <f t="shared" si="21"/>
        <v>161.25517890772127</v>
      </c>
      <c r="Q373" t="s">
        <v>8310</v>
      </c>
      <c r="R373" t="s">
        <v>8315</v>
      </c>
      <c r="S373" s="10">
        <f t="shared" si="22"/>
        <v>41261.559479166666</v>
      </c>
      <c r="T373" s="10">
        <f t="shared" si="23"/>
        <v>41306.559479166666</v>
      </c>
    </row>
    <row r="374" spans="1:20"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20"/>
        <v>1.2533333333333334</v>
      </c>
      <c r="P374" s="6">
        <f t="shared" si="21"/>
        <v>41.777777777777779</v>
      </c>
      <c r="Q374" t="s">
        <v>8310</v>
      </c>
      <c r="R374" t="s">
        <v>8315</v>
      </c>
      <c r="S374" s="10">
        <f t="shared" si="22"/>
        <v>42425.368564814817</v>
      </c>
      <c r="T374" s="10">
        <f t="shared" si="23"/>
        <v>42465.458333333336</v>
      </c>
    </row>
    <row r="375" spans="1:20"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20"/>
        <v>1.0666666666666667</v>
      </c>
      <c r="P375" s="6">
        <f t="shared" si="21"/>
        <v>89.887640449438209</v>
      </c>
      <c r="Q375" t="s">
        <v>8310</v>
      </c>
      <c r="R375" t="s">
        <v>8315</v>
      </c>
      <c r="S375" s="10">
        <f t="shared" si="22"/>
        <v>41078.703680555554</v>
      </c>
      <c r="T375" s="10">
        <f t="shared" si="23"/>
        <v>41108.703680555554</v>
      </c>
    </row>
    <row r="376" spans="1:20"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20"/>
        <v>1.3065</v>
      </c>
      <c r="P376" s="6">
        <f t="shared" si="21"/>
        <v>45.051724137931032</v>
      </c>
      <c r="Q376" t="s">
        <v>8310</v>
      </c>
      <c r="R376" t="s">
        <v>8315</v>
      </c>
      <c r="S376" s="10">
        <f t="shared" si="22"/>
        <v>40757.680914351848</v>
      </c>
      <c r="T376" s="10">
        <f t="shared" si="23"/>
        <v>40802.680914351848</v>
      </c>
    </row>
    <row r="377" spans="1:20"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20"/>
        <v>1.2</v>
      </c>
      <c r="P377" s="6">
        <f t="shared" si="21"/>
        <v>42.857142857142854</v>
      </c>
      <c r="Q377" t="s">
        <v>8310</v>
      </c>
      <c r="R377" t="s">
        <v>8315</v>
      </c>
      <c r="S377" s="10">
        <f t="shared" si="22"/>
        <v>41657.77674768518</v>
      </c>
      <c r="T377" s="10">
        <f t="shared" si="23"/>
        <v>41699.512499999997</v>
      </c>
    </row>
    <row r="378" spans="1:20"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20"/>
        <v>1.0595918367346939</v>
      </c>
      <c r="P378" s="6">
        <f t="shared" si="21"/>
        <v>54.083333333333336</v>
      </c>
      <c r="Q378" t="s">
        <v>8310</v>
      </c>
      <c r="R378" t="s">
        <v>8315</v>
      </c>
      <c r="S378" s="10">
        <f t="shared" si="22"/>
        <v>42576.244398148141</v>
      </c>
      <c r="T378" s="10">
        <f t="shared" si="23"/>
        <v>42607.244398148141</v>
      </c>
    </row>
    <row r="379" spans="1:20"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20"/>
        <v>1.1439999999999999</v>
      </c>
      <c r="P379" s="6">
        <f t="shared" si="21"/>
        <v>103.21804511278195</v>
      </c>
      <c r="Q379" t="s">
        <v>8310</v>
      </c>
      <c r="R379" t="s">
        <v>8315</v>
      </c>
      <c r="S379" s="10">
        <f t="shared" si="22"/>
        <v>42292.042453703696</v>
      </c>
      <c r="T379" s="10">
        <f t="shared" si="23"/>
        <v>42322.084027777775</v>
      </c>
    </row>
    <row r="380" spans="1:20"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20"/>
        <v>1.1176666666666666</v>
      </c>
      <c r="P380" s="6">
        <f t="shared" si="21"/>
        <v>40.397590361445786</v>
      </c>
      <c r="Q380" t="s">
        <v>8310</v>
      </c>
      <c r="R380" t="s">
        <v>8315</v>
      </c>
      <c r="S380" s="10">
        <f t="shared" si="22"/>
        <v>42370.363518518519</v>
      </c>
      <c r="T380" s="10">
        <f t="shared" si="23"/>
        <v>42394.786111111105</v>
      </c>
    </row>
    <row r="381" spans="1:20"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20"/>
        <v>1.1608000000000001</v>
      </c>
      <c r="P381" s="6">
        <f t="shared" si="21"/>
        <v>116.85906040268456</v>
      </c>
      <c r="Q381" t="s">
        <v>8310</v>
      </c>
      <c r="R381" t="s">
        <v>8315</v>
      </c>
      <c r="S381" s="10">
        <f t="shared" si="22"/>
        <v>40987.479999999996</v>
      </c>
      <c r="T381" s="10">
        <f t="shared" si="23"/>
        <v>41032.479999999996</v>
      </c>
    </row>
    <row r="382" spans="1:20"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20"/>
        <v>1.415</v>
      </c>
      <c r="P382" s="6">
        <f t="shared" si="21"/>
        <v>115.51020408163265</v>
      </c>
      <c r="Q382" t="s">
        <v>8310</v>
      </c>
      <c r="R382" t="s">
        <v>8315</v>
      </c>
      <c r="S382" s="10">
        <f t="shared" si="22"/>
        <v>42367.511481481481</v>
      </c>
      <c r="T382" s="10">
        <f t="shared" si="23"/>
        <v>42392.511481481481</v>
      </c>
    </row>
    <row r="383" spans="1:20"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20"/>
        <v>1.0472999999999999</v>
      </c>
      <c r="P383" s="6">
        <f t="shared" si="21"/>
        <v>104.31274900398407</v>
      </c>
      <c r="Q383" t="s">
        <v>8310</v>
      </c>
      <c r="R383" t="s">
        <v>8315</v>
      </c>
      <c r="S383" s="10">
        <f t="shared" si="22"/>
        <v>41085.48978009259</v>
      </c>
      <c r="T383" s="10">
        <f t="shared" si="23"/>
        <v>41120</v>
      </c>
    </row>
    <row r="384" spans="1:20"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20"/>
        <v>2.5583333333333331</v>
      </c>
      <c r="P384" s="6">
        <f t="shared" si="21"/>
        <v>69.772727272727266</v>
      </c>
      <c r="Q384" t="s">
        <v>8310</v>
      </c>
      <c r="R384" t="s">
        <v>8315</v>
      </c>
      <c r="S384" s="10">
        <f t="shared" si="22"/>
        <v>41144.501157407409</v>
      </c>
      <c r="T384" s="10">
        <f t="shared" si="23"/>
        <v>41158.501157407409</v>
      </c>
    </row>
    <row r="385" spans="1:20"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20"/>
        <v>2.0670670670670672</v>
      </c>
      <c r="P385" s="6">
        <f t="shared" si="21"/>
        <v>43.020833333333336</v>
      </c>
      <c r="Q385" t="s">
        <v>8310</v>
      </c>
      <c r="R385" t="s">
        <v>8315</v>
      </c>
      <c r="S385" s="10">
        <f t="shared" si="22"/>
        <v>41754.90924768518</v>
      </c>
      <c r="T385" s="10">
        <f t="shared" si="23"/>
        <v>41777.90924768518</v>
      </c>
    </row>
    <row r="386" spans="1:20"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20"/>
        <v>1.1210500000000001</v>
      </c>
      <c r="P386" s="6">
        <f t="shared" si="21"/>
        <v>58.540469973890339</v>
      </c>
      <c r="Q386" t="s">
        <v>8310</v>
      </c>
      <c r="R386" t="s">
        <v>8315</v>
      </c>
      <c r="S386" s="10">
        <f t="shared" si="22"/>
        <v>41980.573460648149</v>
      </c>
      <c r="T386" s="10">
        <f t="shared" si="23"/>
        <v>42010.573460648149</v>
      </c>
    </row>
    <row r="387" spans="1:20"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24">IFERROR(E387/D387,"")</f>
        <v>1.05982</v>
      </c>
      <c r="P387" s="6">
        <f t="shared" ref="P387:P450" si="25">IFERROR(E387/L387,"")</f>
        <v>111.79535864978902</v>
      </c>
      <c r="Q387" t="s">
        <v>8310</v>
      </c>
      <c r="R387" t="s">
        <v>8315</v>
      </c>
      <c r="S387" s="10">
        <f t="shared" ref="S387:S450" si="26">(J387/86400)+25569+(-5/24)</f>
        <v>41934.376168981478</v>
      </c>
      <c r="T387" s="10">
        <f t="shared" ref="T387:T450" si="27">(I387/86400)+25569+(-5/24)</f>
        <v>41964.41783564815</v>
      </c>
    </row>
    <row r="388" spans="1:20"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24"/>
        <v>1.0016666666666667</v>
      </c>
      <c r="P388" s="6">
        <f t="shared" si="25"/>
        <v>46.230769230769234</v>
      </c>
      <c r="Q388" t="s">
        <v>8310</v>
      </c>
      <c r="R388" t="s">
        <v>8315</v>
      </c>
      <c r="S388" s="10">
        <f t="shared" si="26"/>
        <v>42211.742951388886</v>
      </c>
      <c r="T388" s="10">
        <f t="shared" si="27"/>
        <v>42226.742951388886</v>
      </c>
    </row>
    <row r="389" spans="1:20"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24"/>
        <v>2.1398947368421051</v>
      </c>
      <c r="P389" s="6">
        <f t="shared" si="25"/>
        <v>144.69039145907473</v>
      </c>
      <c r="Q389" t="s">
        <v>8310</v>
      </c>
      <c r="R389" t="s">
        <v>8315</v>
      </c>
      <c r="S389" s="10">
        <f t="shared" si="26"/>
        <v>42200.468263888884</v>
      </c>
      <c r="T389" s="10">
        <f t="shared" si="27"/>
        <v>42231.041666666664</v>
      </c>
    </row>
    <row r="390" spans="1:20"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24"/>
        <v>1.2616000000000001</v>
      </c>
      <c r="P390" s="6">
        <f t="shared" si="25"/>
        <v>88.845070422535215</v>
      </c>
      <c r="Q390" t="s">
        <v>8310</v>
      </c>
      <c r="R390" t="s">
        <v>8315</v>
      </c>
      <c r="S390" s="10">
        <f t="shared" si="26"/>
        <v>42548.86782407407</v>
      </c>
      <c r="T390" s="10">
        <f t="shared" si="27"/>
        <v>42578.86782407407</v>
      </c>
    </row>
    <row r="391" spans="1:20"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24"/>
        <v>1.8153547058823529</v>
      </c>
      <c r="P391" s="6">
        <f t="shared" si="25"/>
        <v>81.75107284768211</v>
      </c>
      <c r="Q391" t="s">
        <v>8310</v>
      </c>
      <c r="R391" t="s">
        <v>8315</v>
      </c>
      <c r="S391" s="10">
        <f t="shared" si="26"/>
        <v>41673.854745370372</v>
      </c>
      <c r="T391" s="10">
        <f t="shared" si="27"/>
        <v>41705.749305555553</v>
      </c>
    </row>
    <row r="392" spans="1:20"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24"/>
        <v>1</v>
      </c>
      <c r="P392" s="6">
        <f t="shared" si="25"/>
        <v>71.428571428571431</v>
      </c>
      <c r="Q392" t="s">
        <v>8310</v>
      </c>
      <c r="R392" t="s">
        <v>8315</v>
      </c>
      <c r="S392" s="10">
        <f t="shared" si="26"/>
        <v>42111.828379629624</v>
      </c>
      <c r="T392" s="10">
        <f t="shared" si="27"/>
        <v>42131.828379629624</v>
      </c>
    </row>
    <row r="393" spans="1:20"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24"/>
        <v>1.0061</v>
      </c>
      <c r="P393" s="6">
        <f t="shared" si="25"/>
        <v>104.25906735751295</v>
      </c>
      <c r="Q393" t="s">
        <v>8310</v>
      </c>
      <c r="R393" t="s">
        <v>8315</v>
      </c>
      <c r="S393" s="10">
        <f t="shared" si="26"/>
        <v>40864.833923611106</v>
      </c>
      <c r="T393" s="10">
        <f t="shared" si="27"/>
        <v>40894.832638888889</v>
      </c>
    </row>
    <row r="394" spans="1:20"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24"/>
        <v>1.009027027027027</v>
      </c>
      <c r="P394" s="6">
        <f t="shared" si="25"/>
        <v>90.616504854368927</v>
      </c>
      <c r="Q394" t="s">
        <v>8310</v>
      </c>
      <c r="R394" t="s">
        <v>8315</v>
      </c>
      <c r="S394" s="10">
        <f t="shared" si="26"/>
        <v>40763.508923611109</v>
      </c>
      <c r="T394" s="10">
        <f t="shared" si="27"/>
        <v>40793.916666666664</v>
      </c>
    </row>
    <row r="395" spans="1:20"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24"/>
        <v>1.10446</v>
      </c>
      <c r="P395" s="6">
        <f t="shared" si="25"/>
        <v>157.33048433048432</v>
      </c>
      <c r="Q395" t="s">
        <v>8310</v>
      </c>
      <c r="R395" t="s">
        <v>8315</v>
      </c>
      <c r="S395" s="10">
        <f t="shared" si="26"/>
        <v>41526.500601851847</v>
      </c>
      <c r="T395" s="10">
        <f t="shared" si="27"/>
        <v>41557.500601851847</v>
      </c>
    </row>
    <row r="396" spans="1:20"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24"/>
        <v>1.118936170212766</v>
      </c>
      <c r="P396" s="6">
        <f t="shared" si="25"/>
        <v>105.18</v>
      </c>
      <c r="Q396" t="s">
        <v>8310</v>
      </c>
      <c r="R396" t="s">
        <v>8315</v>
      </c>
      <c r="S396" s="10">
        <f t="shared" si="26"/>
        <v>42417.60974537037</v>
      </c>
      <c r="T396" s="10">
        <f t="shared" si="27"/>
        <v>42477.568078703705</v>
      </c>
    </row>
    <row r="397" spans="1:20"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24"/>
        <v>1.0804450000000001</v>
      </c>
      <c r="P397" s="6">
        <f t="shared" si="25"/>
        <v>58.719836956521746</v>
      </c>
      <c r="Q397" t="s">
        <v>8310</v>
      </c>
      <c r="R397" t="s">
        <v>8315</v>
      </c>
      <c r="S397" s="10">
        <f t="shared" si="26"/>
        <v>40990.700925925921</v>
      </c>
      <c r="T397" s="10">
        <f t="shared" si="27"/>
        <v>41026.688888888886</v>
      </c>
    </row>
    <row r="398" spans="1:20"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24"/>
        <v>1.0666666666666667</v>
      </c>
      <c r="P398" s="6">
        <f t="shared" si="25"/>
        <v>81.632653061224488</v>
      </c>
      <c r="Q398" t="s">
        <v>8310</v>
      </c>
      <c r="R398" t="s">
        <v>8315</v>
      </c>
      <c r="S398" s="10">
        <f t="shared" si="26"/>
        <v>41082.356550925928</v>
      </c>
      <c r="T398" s="10">
        <f t="shared" si="27"/>
        <v>41097.356550925928</v>
      </c>
    </row>
    <row r="399" spans="1:20"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24"/>
        <v>1.0390027322404372</v>
      </c>
      <c r="P399" s="6">
        <f t="shared" si="25"/>
        <v>56.460043668122275</v>
      </c>
      <c r="Q399" t="s">
        <v>8310</v>
      </c>
      <c r="R399" t="s">
        <v>8315</v>
      </c>
      <c r="S399" s="10">
        <f t="shared" si="26"/>
        <v>40379.568101851852</v>
      </c>
      <c r="T399" s="10">
        <f t="shared" si="27"/>
        <v>40421.947222222218</v>
      </c>
    </row>
    <row r="400" spans="1:20"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24"/>
        <v>1.2516</v>
      </c>
      <c r="P400" s="6">
        <f t="shared" si="25"/>
        <v>140.1044776119403</v>
      </c>
      <c r="Q400" t="s">
        <v>8310</v>
      </c>
      <c r="R400" t="s">
        <v>8315</v>
      </c>
      <c r="S400" s="10">
        <f t="shared" si="26"/>
        <v>42078.584791666661</v>
      </c>
      <c r="T400" s="10">
        <f t="shared" si="27"/>
        <v>42123.584791666661</v>
      </c>
    </row>
    <row r="401" spans="1:20"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24"/>
        <v>1.0680499999999999</v>
      </c>
      <c r="P401" s="6">
        <f t="shared" si="25"/>
        <v>224.85263157894738</v>
      </c>
      <c r="Q401" t="s">
        <v>8310</v>
      </c>
      <c r="R401" t="s">
        <v>8315</v>
      </c>
      <c r="S401" s="10">
        <f t="shared" si="26"/>
        <v>42687.667442129627</v>
      </c>
      <c r="T401" s="10">
        <f t="shared" si="27"/>
        <v>42718.291666666664</v>
      </c>
    </row>
    <row r="402" spans="1:20"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24"/>
        <v>1.1230249999999999</v>
      </c>
      <c r="P402" s="6">
        <f t="shared" si="25"/>
        <v>181.13306451612902</v>
      </c>
      <c r="Q402" t="s">
        <v>8310</v>
      </c>
      <c r="R402" t="s">
        <v>8315</v>
      </c>
      <c r="S402" s="10">
        <f t="shared" si="26"/>
        <v>41745.427627314813</v>
      </c>
      <c r="T402" s="10">
        <f t="shared" si="27"/>
        <v>41775.9375</v>
      </c>
    </row>
    <row r="403" spans="1:20"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24"/>
        <v>1.0381199999999999</v>
      </c>
      <c r="P403" s="6">
        <f t="shared" si="25"/>
        <v>711.04109589041093</v>
      </c>
      <c r="Q403" t="s">
        <v>8310</v>
      </c>
      <c r="R403" t="s">
        <v>8315</v>
      </c>
      <c r="S403" s="10">
        <f t="shared" si="26"/>
        <v>40732.633912037032</v>
      </c>
      <c r="T403" s="10">
        <f t="shared" si="27"/>
        <v>40762.633912037032</v>
      </c>
    </row>
    <row r="404" spans="1:20"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24"/>
        <v>1.4165000000000001</v>
      </c>
      <c r="P404" s="6">
        <f t="shared" si="25"/>
        <v>65.883720930232556</v>
      </c>
      <c r="Q404" t="s">
        <v>8310</v>
      </c>
      <c r="R404" t="s">
        <v>8315</v>
      </c>
      <c r="S404" s="10">
        <f t="shared" si="26"/>
        <v>42292.331215277773</v>
      </c>
      <c r="T404" s="10">
        <f t="shared" si="27"/>
        <v>42313.372881944444</v>
      </c>
    </row>
    <row r="405" spans="1:20"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24"/>
        <v>1.0526</v>
      </c>
      <c r="P405" s="6">
        <f t="shared" si="25"/>
        <v>75.185714285714283</v>
      </c>
      <c r="Q405" t="s">
        <v>8310</v>
      </c>
      <c r="R405" t="s">
        <v>8315</v>
      </c>
      <c r="S405" s="10">
        <f t="shared" si="26"/>
        <v>40718.102326388886</v>
      </c>
      <c r="T405" s="10">
        <f t="shared" si="27"/>
        <v>40765.088888888888</v>
      </c>
    </row>
    <row r="406" spans="1:20"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24"/>
        <v>1.0309142857142857</v>
      </c>
      <c r="P406" s="6">
        <f t="shared" si="25"/>
        <v>133.14391143911439</v>
      </c>
      <c r="Q406" t="s">
        <v>8310</v>
      </c>
      <c r="R406" t="s">
        <v>8315</v>
      </c>
      <c r="S406" s="10">
        <f t="shared" si="26"/>
        <v>41646.419699074067</v>
      </c>
      <c r="T406" s="10">
        <f t="shared" si="27"/>
        <v>41675.75277777778</v>
      </c>
    </row>
    <row r="407" spans="1:20"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24"/>
        <v>1.0765957446808512</v>
      </c>
      <c r="P407" s="6">
        <f t="shared" si="25"/>
        <v>55.2</v>
      </c>
      <c r="Q407" t="s">
        <v>8310</v>
      </c>
      <c r="R407" t="s">
        <v>8315</v>
      </c>
      <c r="S407" s="10">
        <f t="shared" si="26"/>
        <v>41673.876608796294</v>
      </c>
      <c r="T407" s="10">
        <f t="shared" si="27"/>
        <v>41703.876608796294</v>
      </c>
    </row>
    <row r="408" spans="1:20"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24"/>
        <v>1.0770464285714285</v>
      </c>
      <c r="P408" s="6">
        <f t="shared" si="25"/>
        <v>86.163714285714292</v>
      </c>
      <c r="Q408" t="s">
        <v>8310</v>
      </c>
      <c r="R408" t="s">
        <v>8315</v>
      </c>
      <c r="S408" s="10">
        <f t="shared" si="26"/>
        <v>40637.95413194444</v>
      </c>
      <c r="T408" s="10">
        <f t="shared" si="27"/>
        <v>40672.040972222218</v>
      </c>
    </row>
    <row r="409" spans="1:20"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24"/>
        <v>1.0155000000000001</v>
      </c>
      <c r="P409" s="6">
        <f t="shared" si="25"/>
        <v>92.318181818181813</v>
      </c>
      <c r="Q409" t="s">
        <v>8310</v>
      </c>
      <c r="R409" t="s">
        <v>8315</v>
      </c>
      <c r="S409" s="10">
        <f t="shared" si="26"/>
        <v>40806.662615740737</v>
      </c>
      <c r="T409" s="10">
        <f t="shared" si="27"/>
        <v>40866.704282407409</v>
      </c>
    </row>
    <row r="410" spans="1:20"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24"/>
        <v>1.0143766666666667</v>
      </c>
      <c r="P410" s="6">
        <f t="shared" si="25"/>
        <v>160.16473684210527</v>
      </c>
      <c r="Q410" t="s">
        <v>8310</v>
      </c>
      <c r="R410" t="s">
        <v>8315</v>
      </c>
      <c r="S410" s="10">
        <f t="shared" si="26"/>
        <v>41543.527662037035</v>
      </c>
      <c r="T410" s="10">
        <f t="shared" si="27"/>
        <v>41583.569328703699</v>
      </c>
    </row>
    <row r="411" spans="1:20"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24"/>
        <v>1.3680000000000001</v>
      </c>
      <c r="P411" s="6">
        <f t="shared" si="25"/>
        <v>45.6</v>
      </c>
      <c r="Q411" t="s">
        <v>8310</v>
      </c>
      <c r="R411" t="s">
        <v>8315</v>
      </c>
      <c r="S411" s="10">
        <f t="shared" si="26"/>
        <v>42543.654444444437</v>
      </c>
      <c r="T411" s="10">
        <f t="shared" si="27"/>
        <v>42573.654444444437</v>
      </c>
    </row>
    <row r="412" spans="1:20"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24"/>
        <v>1.2829999999999999</v>
      </c>
      <c r="P412" s="6">
        <f t="shared" si="25"/>
        <v>183.28571428571428</v>
      </c>
      <c r="Q412" t="s">
        <v>8310</v>
      </c>
      <c r="R412" t="s">
        <v>8315</v>
      </c>
      <c r="S412" s="10">
        <f t="shared" si="26"/>
        <v>42113.773113425923</v>
      </c>
      <c r="T412" s="10">
        <f t="shared" si="27"/>
        <v>42173.773113425923</v>
      </c>
    </row>
    <row r="413" spans="1:20"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24"/>
        <v>1.0105</v>
      </c>
      <c r="P413" s="6">
        <f t="shared" si="25"/>
        <v>125.78838174273859</v>
      </c>
      <c r="Q413" t="s">
        <v>8310</v>
      </c>
      <c r="R413" t="s">
        <v>8315</v>
      </c>
      <c r="S413" s="10">
        <f t="shared" si="26"/>
        <v>41597.967638888884</v>
      </c>
      <c r="T413" s="10">
        <f t="shared" si="27"/>
        <v>41630</v>
      </c>
    </row>
    <row r="414" spans="1:20"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24"/>
        <v>1.2684</v>
      </c>
      <c r="P414" s="6">
        <f t="shared" si="25"/>
        <v>57.654545454545456</v>
      </c>
      <c r="Q414" t="s">
        <v>8310</v>
      </c>
      <c r="R414" t="s">
        <v>8315</v>
      </c>
      <c r="S414" s="10">
        <f t="shared" si="26"/>
        <v>41099.534467592588</v>
      </c>
      <c r="T414" s="10">
        <f t="shared" si="27"/>
        <v>41115.534467592588</v>
      </c>
    </row>
    <row r="415" spans="1:20"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24"/>
        <v>1.0508593749999999</v>
      </c>
      <c r="P415" s="6">
        <f t="shared" si="25"/>
        <v>78.660818713450297</v>
      </c>
      <c r="Q415" t="s">
        <v>8310</v>
      </c>
      <c r="R415" t="s">
        <v>8315</v>
      </c>
      <c r="S415" s="10">
        <f t="shared" si="26"/>
        <v>41079.66910879629</v>
      </c>
      <c r="T415" s="10">
        <f t="shared" si="27"/>
        <v>41109.66910879629</v>
      </c>
    </row>
    <row r="416" spans="1:20"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24"/>
        <v>1.0285405405405406</v>
      </c>
      <c r="P416" s="6">
        <f t="shared" si="25"/>
        <v>91.480769230769226</v>
      </c>
      <c r="Q416" t="s">
        <v>8310</v>
      </c>
      <c r="R416" t="s">
        <v>8315</v>
      </c>
      <c r="S416" s="10">
        <f t="shared" si="26"/>
        <v>41528.85491898148</v>
      </c>
      <c r="T416" s="10">
        <f t="shared" si="27"/>
        <v>41558.85491898148</v>
      </c>
    </row>
    <row r="417" spans="1:20"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24"/>
        <v>1.0214714285714286</v>
      </c>
      <c r="P417" s="6">
        <f t="shared" si="25"/>
        <v>68.09809523809524</v>
      </c>
      <c r="Q417" t="s">
        <v>8310</v>
      </c>
      <c r="R417" t="s">
        <v>8315</v>
      </c>
      <c r="S417" s="10">
        <f t="shared" si="26"/>
        <v>41904.643541666665</v>
      </c>
      <c r="T417" s="10">
        <f t="shared" si="27"/>
        <v>41929.291666666664</v>
      </c>
    </row>
    <row r="418" spans="1:20"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24"/>
        <v>1.2021700000000002</v>
      </c>
      <c r="P418" s="6">
        <f t="shared" si="25"/>
        <v>48.086800000000004</v>
      </c>
      <c r="Q418" t="s">
        <v>8310</v>
      </c>
      <c r="R418" t="s">
        <v>8315</v>
      </c>
      <c r="S418" s="10">
        <f t="shared" si="26"/>
        <v>41648.187858796293</v>
      </c>
      <c r="T418" s="10">
        <f t="shared" si="27"/>
        <v>41678.187858796293</v>
      </c>
    </row>
    <row r="419" spans="1:20"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24"/>
        <v>1.0024761904761905</v>
      </c>
      <c r="P419" s="6">
        <f t="shared" si="25"/>
        <v>202.42307692307693</v>
      </c>
      <c r="Q419" t="s">
        <v>8310</v>
      </c>
      <c r="R419" t="s">
        <v>8315</v>
      </c>
      <c r="S419" s="10">
        <f t="shared" si="26"/>
        <v>41360.762268518512</v>
      </c>
      <c r="T419" s="10">
        <f t="shared" si="27"/>
        <v>41371.981249999997</v>
      </c>
    </row>
    <row r="420" spans="1:20"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24"/>
        <v>1.0063392857142857</v>
      </c>
      <c r="P420" s="6">
        <f t="shared" si="25"/>
        <v>216.75</v>
      </c>
      <c r="Q420" t="s">
        <v>8310</v>
      </c>
      <c r="R420" t="s">
        <v>8315</v>
      </c>
      <c r="S420" s="10">
        <f t="shared" si="26"/>
        <v>42178.07403935185</v>
      </c>
      <c r="T420" s="10">
        <f t="shared" si="27"/>
        <v>42208.07403935185</v>
      </c>
    </row>
    <row r="421" spans="1:20"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24"/>
        <v>1.004375</v>
      </c>
      <c r="P421" s="6">
        <f t="shared" si="25"/>
        <v>110.06849315068493</v>
      </c>
      <c r="Q421" t="s">
        <v>8310</v>
      </c>
      <c r="R421" t="s">
        <v>8315</v>
      </c>
      <c r="S421" s="10">
        <f t="shared" si="26"/>
        <v>41394.634108796294</v>
      </c>
      <c r="T421" s="10">
        <f t="shared" si="27"/>
        <v>41454.634108796294</v>
      </c>
    </row>
    <row r="422" spans="1:20" ht="60" x14ac:dyDescent="0.25">
      <c r="A422">
        <v>420</v>
      </c>
      <c r="B422" s="3" t="s">
        <v>421</v>
      </c>
      <c r="C422" s="3" t="s">
        <v>4530</v>
      </c>
      <c r="D422">
        <v>3300</v>
      </c>
      <c r="E422">
        <v>14.5</v>
      </c>
      <c r="F422" t="s">
        <v>8219</v>
      </c>
      <c r="G422" t="s">
        <v>8224</v>
      </c>
      <c r="H422" t="s">
        <v>8246</v>
      </c>
      <c r="I422">
        <v>1394772031</v>
      </c>
      <c r="J422">
        <v>1392183631</v>
      </c>
      <c r="K422" t="b">
        <v>0</v>
      </c>
      <c r="L422">
        <v>3</v>
      </c>
      <c r="M422" t="b">
        <v>0</v>
      </c>
      <c r="N422" t="s">
        <v>8270</v>
      </c>
      <c r="O422" s="5">
        <f t="shared" si="24"/>
        <v>4.3939393939393936E-3</v>
      </c>
      <c r="P422" s="6">
        <f t="shared" si="25"/>
        <v>4.833333333333333</v>
      </c>
      <c r="Q422" t="s">
        <v>8310</v>
      </c>
      <c r="R422" t="s">
        <v>8316</v>
      </c>
      <c r="S422" s="10">
        <f t="shared" si="26"/>
        <v>41682.028136574074</v>
      </c>
      <c r="T422" s="10">
        <f t="shared" si="27"/>
        <v>41711.986469907402</v>
      </c>
    </row>
    <row r="423" spans="1:20" ht="60" x14ac:dyDescent="0.25">
      <c r="A423">
        <v>421</v>
      </c>
      <c r="B423" s="3" t="s">
        <v>422</v>
      </c>
      <c r="C423" s="3" t="s">
        <v>4531</v>
      </c>
      <c r="D423">
        <v>15000</v>
      </c>
      <c r="E423">
        <v>301</v>
      </c>
      <c r="F423" t="s">
        <v>8219</v>
      </c>
      <c r="G423" t="s">
        <v>8224</v>
      </c>
      <c r="H423" t="s">
        <v>8246</v>
      </c>
      <c r="I423">
        <v>1440157656</v>
      </c>
      <c r="J423">
        <v>1434973656</v>
      </c>
      <c r="K423" t="b">
        <v>0</v>
      </c>
      <c r="L423">
        <v>6</v>
      </c>
      <c r="M423" t="b">
        <v>0</v>
      </c>
      <c r="N423" t="s">
        <v>8270</v>
      </c>
      <c r="O423" s="5">
        <f t="shared" si="24"/>
        <v>2.0066666666666667E-2</v>
      </c>
      <c r="P423" s="6">
        <f t="shared" si="25"/>
        <v>50.166666666666664</v>
      </c>
      <c r="Q423" t="s">
        <v>8310</v>
      </c>
      <c r="R423" t="s">
        <v>8316</v>
      </c>
      <c r="S423" s="10">
        <f t="shared" si="26"/>
        <v>42177.283055555548</v>
      </c>
      <c r="T423" s="10">
        <f t="shared" si="27"/>
        <v>42237.283055555548</v>
      </c>
    </row>
    <row r="424" spans="1:20" ht="60" x14ac:dyDescent="0.25">
      <c r="A424">
        <v>422</v>
      </c>
      <c r="B424" s="3" t="s">
        <v>423</v>
      </c>
      <c r="C424" s="3" t="s">
        <v>4532</v>
      </c>
      <c r="D424">
        <v>40000</v>
      </c>
      <c r="E424">
        <v>430</v>
      </c>
      <c r="F424" t="s">
        <v>8219</v>
      </c>
      <c r="G424" t="s">
        <v>8224</v>
      </c>
      <c r="H424" t="s">
        <v>8246</v>
      </c>
      <c r="I424">
        <v>1410416097</v>
      </c>
      <c r="J424">
        <v>1407824097</v>
      </c>
      <c r="K424" t="b">
        <v>0</v>
      </c>
      <c r="L424">
        <v>12</v>
      </c>
      <c r="M424" t="b">
        <v>0</v>
      </c>
      <c r="N424" t="s">
        <v>8270</v>
      </c>
      <c r="O424" s="5">
        <f t="shared" si="24"/>
        <v>1.0749999999999999E-2</v>
      </c>
      <c r="P424" s="6">
        <f t="shared" si="25"/>
        <v>35.833333333333336</v>
      </c>
      <c r="Q424" t="s">
        <v>8310</v>
      </c>
      <c r="R424" t="s">
        <v>8316</v>
      </c>
      <c r="S424" s="10">
        <f t="shared" si="26"/>
        <v>41863.052048611113</v>
      </c>
      <c r="T424" s="10">
        <f t="shared" si="27"/>
        <v>41893.052048611113</v>
      </c>
    </row>
    <row r="425" spans="1:20" ht="45" x14ac:dyDescent="0.25">
      <c r="A425">
        <v>423</v>
      </c>
      <c r="B425" s="3" t="s">
        <v>424</v>
      </c>
      <c r="C425" s="3" t="s">
        <v>4533</v>
      </c>
      <c r="D425">
        <v>20000</v>
      </c>
      <c r="E425">
        <v>153</v>
      </c>
      <c r="F425" t="s">
        <v>8219</v>
      </c>
      <c r="G425" t="s">
        <v>8224</v>
      </c>
      <c r="H425" t="s">
        <v>8246</v>
      </c>
      <c r="I425">
        <v>1370470430</v>
      </c>
      <c r="J425">
        <v>1367878430</v>
      </c>
      <c r="K425" t="b">
        <v>0</v>
      </c>
      <c r="L425">
        <v>13</v>
      </c>
      <c r="M425" t="b">
        <v>0</v>
      </c>
      <c r="N425" t="s">
        <v>8270</v>
      </c>
      <c r="O425" s="5">
        <f t="shared" si="24"/>
        <v>7.6499999999999997E-3</v>
      </c>
      <c r="P425" s="6">
        <f t="shared" si="25"/>
        <v>11.76923076923077</v>
      </c>
      <c r="Q425" t="s">
        <v>8310</v>
      </c>
      <c r="R425" t="s">
        <v>8316</v>
      </c>
      <c r="S425" s="10">
        <f t="shared" si="26"/>
        <v>41400.717939814815</v>
      </c>
      <c r="T425" s="10">
        <f t="shared" si="27"/>
        <v>41430.717939814815</v>
      </c>
    </row>
    <row r="426" spans="1:20" ht="45" x14ac:dyDescent="0.25">
      <c r="A426">
        <v>424</v>
      </c>
      <c r="B426" s="3" t="s">
        <v>425</v>
      </c>
      <c r="C426" s="3" t="s">
        <v>4534</v>
      </c>
      <c r="D426">
        <v>3000</v>
      </c>
      <c r="E426">
        <v>203.9</v>
      </c>
      <c r="F426" t="s">
        <v>8219</v>
      </c>
      <c r="G426" t="s">
        <v>8224</v>
      </c>
      <c r="H426" t="s">
        <v>8246</v>
      </c>
      <c r="I426">
        <v>1332748899</v>
      </c>
      <c r="J426">
        <v>1327568499</v>
      </c>
      <c r="K426" t="b">
        <v>0</v>
      </c>
      <c r="L426">
        <v>5</v>
      </c>
      <c r="M426" t="b">
        <v>0</v>
      </c>
      <c r="N426" t="s">
        <v>8270</v>
      </c>
      <c r="O426" s="5">
        <f t="shared" si="24"/>
        <v>6.7966666666666675E-2</v>
      </c>
      <c r="P426" s="6">
        <f t="shared" si="25"/>
        <v>40.78</v>
      </c>
      <c r="Q426" t="s">
        <v>8310</v>
      </c>
      <c r="R426" t="s">
        <v>8316</v>
      </c>
      <c r="S426" s="10">
        <f t="shared" si="26"/>
        <v>40934.167812499996</v>
      </c>
      <c r="T426" s="10">
        <f t="shared" si="27"/>
        <v>40994.126145833332</v>
      </c>
    </row>
    <row r="427" spans="1:20" ht="60" x14ac:dyDescent="0.25">
      <c r="A427">
        <v>425</v>
      </c>
      <c r="B427" s="3" t="s">
        <v>426</v>
      </c>
      <c r="C427" s="3" t="s">
        <v>4535</v>
      </c>
      <c r="D427">
        <v>50000</v>
      </c>
      <c r="E427">
        <v>6</v>
      </c>
      <c r="F427" t="s">
        <v>8219</v>
      </c>
      <c r="G427" t="s">
        <v>8224</v>
      </c>
      <c r="H427" t="s">
        <v>8246</v>
      </c>
      <c r="I427">
        <v>1448660404</v>
      </c>
      <c r="J427">
        <v>1443472804</v>
      </c>
      <c r="K427" t="b">
        <v>0</v>
      </c>
      <c r="L427">
        <v>2</v>
      </c>
      <c r="M427" t="b">
        <v>0</v>
      </c>
      <c r="N427" t="s">
        <v>8270</v>
      </c>
      <c r="O427" s="5">
        <f t="shared" si="24"/>
        <v>1.2E-4</v>
      </c>
      <c r="P427" s="6">
        <f t="shared" si="25"/>
        <v>3</v>
      </c>
      <c r="Q427" t="s">
        <v>8310</v>
      </c>
      <c r="R427" t="s">
        <v>8316</v>
      </c>
      <c r="S427" s="10">
        <f t="shared" si="26"/>
        <v>42275.652824074066</v>
      </c>
      <c r="T427" s="10">
        <f t="shared" si="27"/>
        <v>42335.694490740738</v>
      </c>
    </row>
    <row r="428" spans="1:20" ht="60" x14ac:dyDescent="0.25">
      <c r="A428">
        <v>426</v>
      </c>
      <c r="B428" s="3" t="s">
        <v>427</v>
      </c>
      <c r="C428" s="3" t="s">
        <v>4536</v>
      </c>
      <c r="D428">
        <v>10000</v>
      </c>
      <c r="E428">
        <v>133</v>
      </c>
      <c r="F428" t="s">
        <v>8219</v>
      </c>
      <c r="G428" t="s">
        <v>8224</v>
      </c>
      <c r="H428" t="s">
        <v>8246</v>
      </c>
      <c r="I428">
        <v>1456851914</v>
      </c>
      <c r="J428">
        <v>1454259914</v>
      </c>
      <c r="K428" t="b">
        <v>0</v>
      </c>
      <c r="L428">
        <v>8</v>
      </c>
      <c r="M428" t="b">
        <v>0</v>
      </c>
      <c r="N428" t="s">
        <v>8270</v>
      </c>
      <c r="O428" s="5">
        <f t="shared" si="24"/>
        <v>1.3299999999999999E-2</v>
      </c>
      <c r="P428" s="6">
        <f t="shared" si="25"/>
        <v>16.625</v>
      </c>
      <c r="Q428" t="s">
        <v>8310</v>
      </c>
      <c r="R428" t="s">
        <v>8316</v>
      </c>
      <c r="S428" s="10">
        <f t="shared" si="26"/>
        <v>42400.503634259258</v>
      </c>
      <c r="T428" s="10">
        <f t="shared" si="27"/>
        <v>42430.503634259258</v>
      </c>
    </row>
    <row r="429" spans="1:20" ht="60" x14ac:dyDescent="0.25">
      <c r="A429">
        <v>427</v>
      </c>
      <c r="B429" s="3" t="s">
        <v>428</v>
      </c>
      <c r="C429" s="3" t="s">
        <v>4537</v>
      </c>
      <c r="D429">
        <v>6500</v>
      </c>
      <c r="E429">
        <v>0</v>
      </c>
      <c r="F429" t="s">
        <v>8219</v>
      </c>
      <c r="G429" t="s">
        <v>8224</v>
      </c>
      <c r="H429" t="s">
        <v>8246</v>
      </c>
      <c r="I429">
        <v>1445540340</v>
      </c>
      <c r="J429">
        <v>1444340940</v>
      </c>
      <c r="K429" t="b">
        <v>0</v>
      </c>
      <c r="L429">
        <v>0</v>
      </c>
      <c r="M429" t="b">
        <v>0</v>
      </c>
      <c r="N429" t="s">
        <v>8270</v>
      </c>
      <c r="O429" s="5">
        <f t="shared" si="24"/>
        <v>0</v>
      </c>
      <c r="P429" s="6" t="str">
        <f t="shared" si="25"/>
        <v/>
      </c>
      <c r="Q429" t="s">
        <v>8310</v>
      </c>
      <c r="R429" t="s">
        <v>8316</v>
      </c>
      <c r="S429" s="10">
        <f t="shared" si="26"/>
        <v>42285.700694444444</v>
      </c>
      <c r="T429" s="10">
        <f t="shared" si="27"/>
        <v>42299.582638888889</v>
      </c>
    </row>
    <row r="430" spans="1:20" ht="30" x14ac:dyDescent="0.25">
      <c r="A430">
        <v>428</v>
      </c>
      <c r="B430" s="3" t="s">
        <v>429</v>
      </c>
      <c r="C430" s="3" t="s">
        <v>4538</v>
      </c>
      <c r="D430">
        <v>12000</v>
      </c>
      <c r="E430">
        <v>676</v>
      </c>
      <c r="F430" t="s">
        <v>8219</v>
      </c>
      <c r="G430" t="s">
        <v>8224</v>
      </c>
      <c r="H430" t="s">
        <v>8246</v>
      </c>
      <c r="I430">
        <v>1402956000</v>
      </c>
      <c r="J430">
        <v>1400523845</v>
      </c>
      <c r="K430" t="b">
        <v>0</v>
      </c>
      <c r="L430">
        <v>13</v>
      </c>
      <c r="M430" t="b">
        <v>0</v>
      </c>
      <c r="N430" t="s">
        <v>8270</v>
      </c>
      <c r="O430" s="5">
        <f t="shared" si="24"/>
        <v>5.6333333333333332E-2</v>
      </c>
      <c r="P430" s="6">
        <f t="shared" si="25"/>
        <v>52</v>
      </c>
      <c r="Q430" t="s">
        <v>8310</v>
      </c>
      <c r="R430" t="s">
        <v>8316</v>
      </c>
      <c r="S430" s="10">
        <f t="shared" si="26"/>
        <v>41778.558391203704</v>
      </c>
      <c r="T430" s="10">
        <f t="shared" si="27"/>
        <v>41806.708333333328</v>
      </c>
    </row>
    <row r="431" spans="1:20" ht="60" x14ac:dyDescent="0.25">
      <c r="A431">
        <v>429</v>
      </c>
      <c r="B431" s="3" t="s">
        <v>430</v>
      </c>
      <c r="C431" s="3" t="s">
        <v>4539</v>
      </c>
      <c r="D431">
        <v>5000</v>
      </c>
      <c r="E431">
        <v>0</v>
      </c>
      <c r="F431" t="s">
        <v>8219</v>
      </c>
      <c r="G431" t="s">
        <v>8224</v>
      </c>
      <c r="H431" t="s">
        <v>8246</v>
      </c>
      <c r="I431">
        <v>1259297940</v>
      </c>
      <c r="J431">
        <v>1252964282</v>
      </c>
      <c r="K431" t="b">
        <v>0</v>
      </c>
      <c r="L431">
        <v>0</v>
      </c>
      <c r="M431" t="b">
        <v>0</v>
      </c>
      <c r="N431" t="s">
        <v>8270</v>
      </c>
      <c r="O431" s="5">
        <f t="shared" si="24"/>
        <v>0</v>
      </c>
      <c r="P431" s="6" t="str">
        <f t="shared" si="25"/>
        <v/>
      </c>
      <c r="Q431" t="s">
        <v>8310</v>
      </c>
      <c r="R431" t="s">
        <v>8316</v>
      </c>
      <c r="S431" s="10">
        <f t="shared" si="26"/>
        <v>40070.693078703705</v>
      </c>
      <c r="T431" s="10">
        <f t="shared" si="27"/>
        <v>40143.999305555553</v>
      </c>
    </row>
    <row r="432" spans="1:20" ht="45" x14ac:dyDescent="0.25">
      <c r="A432">
        <v>430</v>
      </c>
      <c r="B432" s="3" t="s">
        <v>431</v>
      </c>
      <c r="C432" s="3" t="s">
        <v>4540</v>
      </c>
      <c r="D432">
        <v>1000</v>
      </c>
      <c r="E432">
        <v>24</v>
      </c>
      <c r="F432" t="s">
        <v>8219</v>
      </c>
      <c r="G432" t="s">
        <v>8224</v>
      </c>
      <c r="H432" t="s">
        <v>8246</v>
      </c>
      <c r="I432">
        <v>1378866867</v>
      </c>
      <c r="J432">
        <v>1377570867</v>
      </c>
      <c r="K432" t="b">
        <v>0</v>
      </c>
      <c r="L432">
        <v>5</v>
      </c>
      <c r="M432" t="b">
        <v>0</v>
      </c>
      <c r="N432" t="s">
        <v>8270</v>
      </c>
      <c r="O432" s="5">
        <f t="shared" si="24"/>
        <v>2.4E-2</v>
      </c>
      <c r="P432" s="6">
        <f t="shared" si="25"/>
        <v>4.8</v>
      </c>
      <c r="Q432" t="s">
        <v>8310</v>
      </c>
      <c r="R432" t="s">
        <v>8316</v>
      </c>
      <c r="S432" s="10">
        <f t="shared" si="26"/>
        <v>41512.898923611108</v>
      </c>
      <c r="T432" s="10">
        <f t="shared" si="27"/>
        <v>41527.898923611108</v>
      </c>
    </row>
    <row r="433" spans="1:20" ht="45" x14ac:dyDescent="0.25">
      <c r="A433">
        <v>431</v>
      </c>
      <c r="B433" s="3" t="s">
        <v>432</v>
      </c>
      <c r="C433" s="3" t="s">
        <v>4541</v>
      </c>
      <c r="D433">
        <v>3000</v>
      </c>
      <c r="E433">
        <v>415</v>
      </c>
      <c r="F433" t="s">
        <v>8219</v>
      </c>
      <c r="G433" t="s">
        <v>8225</v>
      </c>
      <c r="H433" t="s">
        <v>8247</v>
      </c>
      <c r="I433">
        <v>1467752083</v>
      </c>
      <c r="J433">
        <v>1465160083</v>
      </c>
      <c r="K433" t="b">
        <v>0</v>
      </c>
      <c r="L433">
        <v>8</v>
      </c>
      <c r="M433" t="b">
        <v>0</v>
      </c>
      <c r="N433" t="s">
        <v>8270</v>
      </c>
      <c r="O433" s="5">
        <f t="shared" si="24"/>
        <v>0.13833333333333334</v>
      </c>
      <c r="P433" s="6">
        <f t="shared" si="25"/>
        <v>51.875</v>
      </c>
      <c r="Q433" t="s">
        <v>8310</v>
      </c>
      <c r="R433" t="s">
        <v>8316</v>
      </c>
      <c r="S433" s="10">
        <f t="shared" si="26"/>
        <v>42526.662997685184</v>
      </c>
      <c r="T433" s="10">
        <f t="shared" si="27"/>
        <v>42556.662997685184</v>
      </c>
    </row>
    <row r="434" spans="1:20" ht="60" x14ac:dyDescent="0.25">
      <c r="A434">
        <v>432</v>
      </c>
      <c r="B434" s="3" t="s">
        <v>433</v>
      </c>
      <c r="C434" s="3" t="s">
        <v>4542</v>
      </c>
      <c r="D434">
        <v>6000</v>
      </c>
      <c r="E434">
        <v>570</v>
      </c>
      <c r="F434" t="s">
        <v>8219</v>
      </c>
      <c r="G434" t="s">
        <v>8224</v>
      </c>
      <c r="H434" t="s">
        <v>8246</v>
      </c>
      <c r="I434">
        <v>1445448381</v>
      </c>
      <c r="J434">
        <v>1440264381</v>
      </c>
      <c r="K434" t="b">
        <v>0</v>
      </c>
      <c r="L434">
        <v>8</v>
      </c>
      <c r="M434" t="b">
        <v>0</v>
      </c>
      <c r="N434" t="s">
        <v>8270</v>
      </c>
      <c r="O434" s="5">
        <f t="shared" si="24"/>
        <v>9.5000000000000001E-2</v>
      </c>
      <c r="P434" s="6">
        <f t="shared" si="25"/>
        <v>71.25</v>
      </c>
      <c r="Q434" t="s">
        <v>8310</v>
      </c>
      <c r="R434" t="s">
        <v>8316</v>
      </c>
      <c r="S434" s="10">
        <f t="shared" si="26"/>
        <v>42238.51829861111</v>
      </c>
      <c r="T434" s="10">
        <f t="shared" si="27"/>
        <v>42298.51829861111</v>
      </c>
    </row>
    <row r="435" spans="1:20" ht="60" x14ac:dyDescent="0.25">
      <c r="A435">
        <v>433</v>
      </c>
      <c r="B435" s="3" t="s">
        <v>434</v>
      </c>
      <c r="C435" s="3" t="s">
        <v>4543</v>
      </c>
      <c r="D435">
        <v>3000</v>
      </c>
      <c r="E435">
        <v>0</v>
      </c>
      <c r="F435" t="s">
        <v>8219</v>
      </c>
      <c r="G435" t="s">
        <v>8224</v>
      </c>
      <c r="H435" t="s">
        <v>8246</v>
      </c>
      <c r="I435">
        <v>1444576022</v>
      </c>
      <c r="J435">
        <v>1439392022</v>
      </c>
      <c r="K435" t="b">
        <v>0</v>
      </c>
      <c r="L435">
        <v>0</v>
      </c>
      <c r="M435" t="b">
        <v>0</v>
      </c>
      <c r="N435" t="s">
        <v>8270</v>
      </c>
      <c r="O435" s="5">
        <f t="shared" si="24"/>
        <v>0</v>
      </c>
      <c r="P435" s="6" t="str">
        <f t="shared" si="25"/>
        <v/>
      </c>
      <c r="Q435" t="s">
        <v>8310</v>
      </c>
      <c r="R435" t="s">
        <v>8316</v>
      </c>
      <c r="S435" s="10">
        <f t="shared" si="26"/>
        <v>42228.421550925923</v>
      </c>
      <c r="T435" s="10">
        <f t="shared" si="27"/>
        <v>42288.421550925923</v>
      </c>
    </row>
    <row r="436" spans="1:20" ht="60" x14ac:dyDescent="0.25">
      <c r="A436">
        <v>434</v>
      </c>
      <c r="B436" s="3" t="s">
        <v>435</v>
      </c>
      <c r="C436" s="3" t="s">
        <v>4544</v>
      </c>
      <c r="D436">
        <v>2500</v>
      </c>
      <c r="E436">
        <v>125</v>
      </c>
      <c r="F436" t="s">
        <v>8219</v>
      </c>
      <c r="G436" t="s">
        <v>8224</v>
      </c>
      <c r="H436" t="s">
        <v>8246</v>
      </c>
      <c r="I436">
        <v>1385931702</v>
      </c>
      <c r="J436">
        <v>1383076902</v>
      </c>
      <c r="K436" t="b">
        <v>0</v>
      </c>
      <c r="L436">
        <v>2</v>
      </c>
      <c r="M436" t="b">
        <v>0</v>
      </c>
      <c r="N436" t="s">
        <v>8270</v>
      </c>
      <c r="O436" s="5">
        <f t="shared" si="24"/>
        <v>0.05</v>
      </c>
      <c r="P436" s="6">
        <f t="shared" si="25"/>
        <v>62.5</v>
      </c>
      <c r="Q436" t="s">
        <v>8310</v>
      </c>
      <c r="R436" t="s">
        <v>8316</v>
      </c>
      <c r="S436" s="10">
        <f t="shared" si="26"/>
        <v>41576.626180555555</v>
      </c>
      <c r="T436" s="10">
        <f t="shared" si="27"/>
        <v>41609.667847222219</v>
      </c>
    </row>
    <row r="437" spans="1:20" ht="60" x14ac:dyDescent="0.25">
      <c r="A437">
        <v>435</v>
      </c>
      <c r="B437" s="3" t="s">
        <v>436</v>
      </c>
      <c r="C437" s="3" t="s">
        <v>4545</v>
      </c>
      <c r="D437">
        <v>110000</v>
      </c>
      <c r="E437">
        <v>3</v>
      </c>
      <c r="F437" t="s">
        <v>8219</v>
      </c>
      <c r="G437" t="s">
        <v>8224</v>
      </c>
      <c r="H437" t="s">
        <v>8246</v>
      </c>
      <c r="I437">
        <v>1379094980</v>
      </c>
      <c r="J437">
        <v>1376502980</v>
      </c>
      <c r="K437" t="b">
        <v>0</v>
      </c>
      <c r="L437">
        <v>3</v>
      </c>
      <c r="M437" t="b">
        <v>0</v>
      </c>
      <c r="N437" t="s">
        <v>8270</v>
      </c>
      <c r="O437" s="5">
        <f t="shared" si="24"/>
        <v>2.7272727272727273E-5</v>
      </c>
      <c r="P437" s="6">
        <f t="shared" si="25"/>
        <v>1</v>
      </c>
      <c r="Q437" t="s">
        <v>8310</v>
      </c>
      <c r="R437" t="s">
        <v>8316</v>
      </c>
      <c r="S437" s="10">
        <f t="shared" si="26"/>
        <v>41500.539120370369</v>
      </c>
      <c r="T437" s="10">
        <f t="shared" si="27"/>
        <v>41530.539120370369</v>
      </c>
    </row>
    <row r="438" spans="1:20" ht="45" x14ac:dyDescent="0.25">
      <c r="A438">
        <v>436</v>
      </c>
      <c r="B438" s="3" t="s">
        <v>437</v>
      </c>
      <c r="C438" s="3" t="s">
        <v>4546</v>
      </c>
      <c r="D438">
        <v>1000</v>
      </c>
      <c r="E438">
        <v>0</v>
      </c>
      <c r="F438" t="s">
        <v>8219</v>
      </c>
      <c r="G438" t="s">
        <v>8224</v>
      </c>
      <c r="H438" t="s">
        <v>8246</v>
      </c>
      <c r="I438">
        <v>1375260113</v>
      </c>
      <c r="J438">
        <v>1372668113</v>
      </c>
      <c r="K438" t="b">
        <v>0</v>
      </c>
      <c r="L438">
        <v>0</v>
      </c>
      <c r="M438" t="b">
        <v>0</v>
      </c>
      <c r="N438" t="s">
        <v>8270</v>
      </c>
      <c r="O438" s="5">
        <f t="shared" si="24"/>
        <v>0</v>
      </c>
      <c r="P438" s="6" t="str">
        <f t="shared" si="25"/>
        <v/>
      </c>
      <c r="Q438" t="s">
        <v>8310</v>
      </c>
      <c r="R438" t="s">
        <v>8316</v>
      </c>
      <c r="S438" s="10">
        <f t="shared" si="26"/>
        <v>41456.154085648144</v>
      </c>
      <c r="T438" s="10">
        <f t="shared" si="27"/>
        <v>41486.154085648144</v>
      </c>
    </row>
    <row r="439" spans="1:20" ht="45" x14ac:dyDescent="0.25">
      <c r="A439">
        <v>437</v>
      </c>
      <c r="B439" s="3" t="s">
        <v>438</v>
      </c>
      <c r="C439" s="3" t="s">
        <v>4547</v>
      </c>
      <c r="D439">
        <v>7000</v>
      </c>
      <c r="E439">
        <v>0</v>
      </c>
      <c r="F439" t="s">
        <v>8219</v>
      </c>
      <c r="G439" t="s">
        <v>8229</v>
      </c>
      <c r="H439" t="s">
        <v>8251</v>
      </c>
      <c r="I439">
        <v>1475912326</v>
      </c>
      <c r="J439">
        <v>1470728326</v>
      </c>
      <c r="K439" t="b">
        <v>0</v>
      </c>
      <c r="L439">
        <v>0</v>
      </c>
      <c r="M439" t="b">
        <v>0</v>
      </c>
      <c r="N439" t="s">
        <v>8270</v>
      </c>
      <c r="O439" s="5">
        <f t="shared" si="24"/>
        <v>0</v>
      </c>
      <c r="P439" s="6" t="str">
        <f t="shared" si="25"/>
        <v/>
      </c>
      <c r="Q439" t="s">
        <v>8310</v>
      </c>
      <c r="R439" t="s">
        <v>8316</v>
      </c>
      <c r="S439" s="10">
        <f t="shared" si="26"/>
        <v>42591.110254629624</v>
      </c>
      <c r="T439" s="10">
        <f t="shared" si="27"/>
        <v>42651.110254629624</v>
      </c>
    </row>
    <row r="440" spans="1:20" ht="45" x14ac:dyDescent="0.25">
      <c r="A440">
        <v>438</v>
      </c>
      <c r="B440" s="3" t="s">
        <v>439</v>
      </c>
      <c r="C440" s="3" t="s">
        <v>4548</v>
      </c>
      <c r="D440">
        <v>20000</v>
      </c>
      <c r="E440">
        <v>1876</v>
      </c>
      <c r="F440" t="s">
        <v>8219</v>
      </c>
      <c r="G440" t="s">
        <v>8224</v>
      </c>
      <c r="H440" t="s">
        <v>8246</v>
      </c>
      <c r="I440">
        <v>1447830958</v>
      </c>
      <c r="J440">
        <v>1445235358</v>
      </c>
      <c r="K440" t="b">
        <v>0</v>
      </c>
      <c r="L440">
        <v>11</v>
      </c>
      <c r="M440" t="b">
        <v>0</v>
      </c>
      <c r="N440" t="s">
        <v>8270</v>
      </c>
      <c r="O440" s="5">
        <f t="shared" si="24"/>
        <v>9.3799999999999994E-2</v>
      </c>
      <c r="P440" s="6">
        <f t="shared" si="25"/>
        <v>170.54545454545453</v>
      </c>
      <c r="Q440" t="s">
        <v>8310</v>
      </c>
      <c r="R440" t="s">
        <v>8316</v>
      </c>
      <c r="S440" s="10">
        <f t="shared" si="26"/>
        <v>42296.052754629629</v>
      </c>
      <c r="T440" s="10">
        <f t="shared" si="27"/>
        <v>42326.094421296293</v>
      </c>
    </row>
    <row r="441" spans="1:20" ht="60" x14ac:dyDescent="0.25">
      <c r="A441">
        <v>439</v>
      </c>
      <c r="B441" s="3" t="s">
        <v>440</v>
      </c>
      <c r="C441" s="3" t="s">
        <v>4549</v>
      </c>
      <c r="D441">
        <v>450</v>
      </c>
      <c r="E441">
        <v>0</v>
      </c>
      <c r="F441" t="s">
        <v>8219</v>
      </c>
      <c r="G441" t="s">
        <v>8224</v>
      </c>
      <c r="H441" t="s">
        <v>8246</v>
      </c>
      <c r="I441">
        <v>1413569818</v>
      </c>
      <c r="J441">
        <v>1412705818</v>
      </c>
      <c r="K441" t="b">
        <v>0</v>
      </c>
      <c r="L441">
        <v>0</v>
      </c>
      <c r="M441" t="b">
        <v>0</v>
      </c>
      <c r="N441" t="s">
        <v>8270</v>
      </c>
      <c r="O441" s="5">
        <f t="shared" si="24"/>
        <v>0</v>
      </c>
      <c r="P441" s="6" t="str">
        <f t="shared" si="25"/>
        <v/>
      </c>
      <c r="Q441" t="s">
        <v>8310</v>
      </c>
      <c r="R441" t="s">
        <v>8316</v>
      </c>
      <c r="S441" s="10">
        <f t="shared" si="26"/>
        <v>41919.553449074076</v>
      </c>
      <c r="T441" s="10">
        <f t="shared" si="27"/>
        <v>41929.553449074076</v>
      </c>
    </row>
    <row r="442" spans="1:20" ht="45" x14ac:dyDescent="0.25">
      <c r="A442">
        <v>440</v>
      </c>
      <c r="B442" s="3" t="s">
        <v>441</v>
      </c>
      <c r="C442" s="3" t="s">
        <v>4550</v>
      </c>
      <c r="D442">
        <v>5000</v>
      </c>
      <c r="E442">
        <v>5</v>
      </c>
      <c r="F442" t="s">
        <v>8219</v>
      </c>
      <c r="G442" t="s">
        <v>8224</v>
      </c>
      <c r="H442" t="s">
        <v>8246</v>
      </c>
      <c r="I442">
        <v>1458859153</v>
      </c>
      <c r="J442">
        <v>1456270753</v>
      </c>
      <c r="K442" t="b">
        <v>0</v>
      </c>
      <c r="L442">
        <v>1</v>
      </c>
      <c r="M442" t="b">
        <v>0</v>
      </c>
      <c r="N442" t="s">
        <v>8270</v>
      </c>
      <c r="O442" s="5">
        <f t="shared" si="24"/>
        <v>1E-3</v>
      </c>
      <c r="P442" s="6">
        <f t="shared" si="25"/>
        <v>5</v>
      </c>
      <c r="Q442" t="s">
        <v>8310</v>
      </c>
      <c r="R442" t="s">
        <v>8316</v>
      </c>
      <c r="S442" s="10">
        <f t="shared" si="26"/>
        <v>42423.777233796289</v>
      </c>
      <c r="T442" s="10">
        <f t="shared" si="27"/>
        <v>42453.735567129632</v>
      </c>
    </row>
    <row r="443" spans="1:20" ht="60" x14ac:dyDescent="0.25">
      <c r="A443">
        <v>441</v>
      </c>
      <c r="B443" s="3" t="s">
        <v>442</v>
      </c>
      <c r="C443" s="3" t="s">
        <v>4551</v>
      </c>
      <c r="D443">
        <v>400</v>
      </c>
      <c r="E443">
        <v>0</v>
      </c>
      <c r="F443" t="s">
        <v>8219</v>
      </c>
      <c r="G443" t="s">
        <v>8225</v>
      </c>
      <c r="H443" t="s">
        <v>8247</v>
      </c>
      <c r="I443">
        <v>1383418996</v>
      </c>
      <c r="J443">
        <v>1380826996</v>
      </c>
      <c r="K443" t="b">
        <v>0</v>
      </c>
      <c r="L443">
        <v>0</v>
      </c>
      <c r="M443" t="b">
        <v>0</v>
      </c>
      <c r="N443" t="s">
        <v>8270</v>
      </c>
      <c r="O443" s="5">
        <f t="shared" si="24"/>
        <v>0</v>
      </c>
      <c r="P443" s="6" t="str">
        <f t="shared" si="25"/>
        <v/>
      </c>
      <c r="Q443" t="s">
        <v>8310</v>
      </c>
      <c r="R443" t="s">
        <v>8316</v>
      </c>
      <c r="S443" s="10">
        <f t="shared" si="26"/>
        <v>41550.585601851846</v>
      </c>
      <c r="T443" s="10">
        <f t="shared" si="27"/>
        <v>41580.585601851846</v>
      </c>
    </row>
    <row r="444" spans="1:20" x14ac:dyDescent="0.25">
      <c r="A444">
        <v>442</v>
      </c>
      <c r="B444" s="3" t="s">
        <v>443</v>
      </c>
      <c r="C444" s="3" t="s">
        <v>4552</v>
      </c>
      <c r="D444">
        <v>17000</v>
      </c>
      <c r="E444">
        <v>6691</v>
      </c>
      <c r="F444" t="s">
        <v>8219</v>
      </c>
      <c r="G444" t="s">
        <v>8224</v>
      </c>
      <c r="H444" t="s">
        <v>8246</v>
      </c>
      <c r="I444">
        <v>1424380783</v>
      </c>
      <c r="J444">
        <v>1421788783</v>
      </c>
      <c r="K444" t="b">
        <v>0</v>
      </c>
      <c r="L444">
        <v>17</v>
      </c>
      <c r="M444" t="b">
        <v>0</v>
      </c>
      <c r="N444" t="s">
        <v>8270</v>
      </c>
      <c r="O444" s="5">
        <f t="shared" si="24"/>
        <v>0.39358823529411763</v>
      </c>
      <c r="P444" s="6">
        <f t="shared" si="25"/>
        <v>393.58823529411762</v>
      </c>
      <c r="Q444" t="s">
        <v>8310</v>
      </c>
      <c r="R444" t="s">
        <v>8316</v>
      </c>
      <c r="S444" s="10">
        <f t="shared" si="26"/>
        <v>42024.680358796293</v>
      </c>
      <c r="T444" s="10">
        <f t="shared" si="27"/>
        <v>42054.680358796293</v>
      </c>
    </row>
    <row r="445" spans="1:20" ht="45" x14ac:dyDescent="0.25">
      <c r="A445">
        <v>443</v>
      </c>
      <c r="B445" s="3" t="s">
        <v>444</v>
      </c>
      <c r="C445" s="3" t="s">
        <v>4553</v>
      </c>
      <c r="D445">
        <v>10000</v>
      </c>
      <c r="E445">
        <v>10</v>
      </c>
      <c r="F445" t="s">
        <v>8219</v>
      </c>
      <c r="G445" t="s">
        <v>8229</v>
      </c>
      <c r="H445" t="s">
        <v>8251</v>
      </c>
      <c r="I445">
        <v>1391991701</v>
      </c>
      <c r="J445">
        <v>1389399701</v>
      </c>
      <c r="K445" t="b">
        <v>0</v>
      </c>
      <c r="L445">
        <v>2</v>
      </c>
      <c r="M445" t="b">
        <v>0</v>
      </c>
      <c r="N445" t="s">
        <v>8270</v>
      </c>
      <c r="O445" s="5">
        <f t="shared" si="24"/>
        <v>1E-3</v>
      </c>
      <c r="P445" s="6">
        <f t="shared" si="25"/>
        <v>5</v>
      </c>
      <c r="Q445" t="s">
        <v>8310</v>
      </c>
      <c r="R445" t="s">
        <v>8316</v>
      </c>
      <c r="S445" s="10">
        <f t="shared" si="26"/>
        <v>41649.806724537033</v>
      </c>
      <c r="T445" s="10">
        <f t="shared" si="27"/>
        <v>41679.806724537033</v>
      </c>
    </row>
    <row r="446" spans="1:20" ht="45" x14ac:dyDescent="0.25">
      <c r="A446">
        <v>444</v>
      </c>
      <c r="B446" s="3" t="s">
        <v>445</v>
      </c>
      <c r="C446" s="3" t="s">
        <v>4554</v>
      </c>
      <c r="D446">
        <v>1000</v>
      </c>
      <c r="E446">
        <v>50</v>
      </c>
      <c r="F446" t="s">
        <v>8219</v>
      </c>
      <c r="G446" t="s">
        <v>8224</v>
      </c>
      <c r="H446" t="s">
        <v>8246</v>
      </c>
      <c r="I446">
        <v>1329342361</v>
      </c>
      <c r="J446">
        <v>1324158361</v>
      </c>
      <c r="K446" t="b">
        <v>0</v>
      </c>
      <c r="L446">
        <v>1</v>
      </c>
      <c r="M446" t="b">
        <v>0</v>
      </c>
      <c r="N446" t="s">
        <v>8270</v>
      </c>
      <c r="O446" s="5">
        <f t="shared" si="24"/>
        <v>0.05</v>
      </c>
      <c r="P446" s="6">
        <f t="shared" si="25"/>
        <v>50</v>
      </c>
      <c r="Q446" t="s">
        <v>8310</v>
      </c>
      <c r="R446" t="s">
        <v>8316</v>
      </c>
      <c r="S446" s="10">
        <f t="shared" si="26"/>
        <v>40894.69862268518</v>
      </c>
      <c r="T446" s="10">
        <f t="shared" si="27"/>
        <v>40954.69862268518</v>
      </c>
    </row>
    <row r="447" spans="1:20" ht="45" x14ac:dyDescent="0.25">
      <c r="A447">
        <v>445</v>
      </c>
      <c r="B447" s="3" t="s">
        <v>446</v>
      </c>
      <c r="C447" s="3" t="s">
        <v>4555</v>
      </c>
      <c r="D447">
        <v>60000</v>
      </c>
      <c r="E447">
        <v>2</v>
      </c>
      <c r="F447" t="s">
        <v>8219</v>
      </c>
      <c r="G447" t="s">
        <v>8224</v>
      </c>
      <c r="H447" t="s">
        <v>8246</v>
      </c>
      <c r="I447">
        <v>1432195375</v>
      </c>
      <c r="J447">
        <v>1430899375</v>
      </c>
      <c r="K447" t="b">
        <v>0</v>
      </c>
      <c r="L447">
        <v>2</v>
      </c>
      <c r="M447" t="b">
        <v>0</v>
      </c>
      <c r="N447" t="s">
        <v>8270</v>
      </c>
      <c r="O447" s="5">
        <f t="shared" si="24"/>
        <v>3.3333333333333335E-5</v>
      </c>
      <c r="P447" s="6">
        <f t="shared" si="25"/>
        <v>1</v>
      </c>
      <c r="Q447" t="s">
        <v>8310</v>
      </c>
      <c r="R447" t="s">
        <v>8316</v>
      </c>
      <c r="S447" s="10">
        <f t="shared" si="26"/>
        <v>42130.127025462956</v>
      </c>
      <c r="T447" s="10">
        <f t="shared" si="27"/>
        <v>42145.127025462956</v>
      </c>
    </row>
    <row r="448" spans="1:20" ht="60" x14ac:dyDescent="0.25">
      <c r="A448">
        <v>446</v>
      </c>
      <c r="B448" s="3" t="s">
        <v>447</v>
      </c>
      <c r="C448" s="3" t="s">
        <v>4556</v>
      </c>
      <c r="D448">
        <v>10500</v>
      </c>
      <c r="E448">
        <v>766</v>
      </c>
      <c r="F448" t="s">
        <v>8219</v>
      </c>
      <c r="G448" t="s">
        <v>8224</v>
      </c>
      <c r="H448" t="s">
        <v>8246</v>
      </c>
      <c r="I448">
        <v>1425434420</v>
      </c>
      <c r="J448">
        <v>1422842420</v>
      </c>
      <c r="K448" t="b">
        <v>0</v>
      </c>
      <c r="L448">
        <v>16</v>
      </c>
      <c r="M448" t="b">
        <v>0</v>
      </c>
      <c r="N448" t="s">
        <v>8270</v>
      </c>
      <c r="O448" s="5">
        <f t="shared" si="24"/>
        <v>7.2952380952380949E-2</v>
      </c>
      <c r="P448" s="6">
        <f t="shared" si="25"/>
        <v>47.875</v>
      </c>
      <c r="Q448" t="s">
        <v>8310</v>
      </c>
      <c r="R448" t="s">
        <v>8316</v>
      </c>
      <c r="S448" s="10">
        <f t="shared" si="26"/>
        <v>42036.875231481477</v>
      </c>
      <c r="T448" s="10">
        <f t="shared" si="27"/>
        <v>42066.875231481477</v>
      </c>
    </row>
    <row r="449" spans="1:20" ht="60" x14ac:dyDescent="0.25">
      <c r="A449">
        <v>447</v>
      </c>
      <c r="B449" s="3" t="s">
        <v>448</v>
      </c>
      <c r="C449" s="3" t="s">
        <v>4557</v>
      </c>
      <c r="D449">
        <v>30000</v>
      </c>
      <c r="E449">
        <v>5</v>
      </c>
      <c r="F449" t="s">
        <v>8219</v>
      </c>
      <c r="G449" t="s">
        <v>8225</v>
      </c>
      <c r="H449" t="s">
        <v>8247</v>
      </c>
      <c r="I449">
        <v>1364041163</v>
      </c>
      <c r="J449">
        <v>1361884763</v>
      </c>
      <c r="K449" t="b">
        <v>0</v>
      </c>
      <c r="L449">
        <v>1</v>
      </c>
      <c r="M449" t="b">
        <v>0</v>
      </c>
      <c r="N449" t="s">
        <v>8270</v>
      </c>
      <c r="O449" s="5">
        <f t="shared" si="24"/>
        <v>1.6666666666666666E-4</v>
      </c>
      <c r="P449" s="6">
        <f t="shared" si="25"/>
        <v>5</v>
      </c>
      <c r="Q449" t="s">
        <v>8310</v>
      </c>
      <c r="R449" t="s">
        <v>8316</v>
      </c>
      <c r="S449" s="10">
        <f t="shared" si="26"/>
        <v>41331.34679398148</v>
      </c>
      <c r="T449" s="10">
        <f t="shared" si="27"/>
        <v>41356.305127314808</v>
      </c>
    </row>
    <row r="450" spans="1:20" ht="60" x14ac:dyDescent="0.25">
      <c r="A450">
        <v>448</v>
      </c>
      <c r="B450" s="3" t="s">
        <v>449</v>
      </c>
      <c r="C450" s="3" t="s">
        <v>4558</v>
      </c>
      <c r="D450">
        <v>2500</v>
      </c>
      <c r="E450">
        <v>82.01</v>
      </c>
      <c r="F450" t="s">
        <v>8219</v>
      </c>
      <c r="G450" t="s">
        <v>8224</v>
      </c>
      <c r="H450" t="s">
        <v>8246</v>
      </c>
      <c r="I450">
        <v>1400091095</v>
      </c>
      <c r="J450">
        <v>1398363095</v>
      </c>
      <c r="K450" t="b">
        <v>0</v>
      </c>
      <c r="L450">
        <v>4</v>
      </c>
      <c r="M450" t="b">
        <v>0</v>
      </c>
      <c r="N450" t="s">
        <v>8270</v>
      </c>
      <c r="O450" s="5">
        <f t="shared" si="24"/>
        <v>3.2804E-2</v>
      </c>
      <c r="P450" s="6">
        <f t="shared" si="25"/>
        <v>20.502500000000001</v>
      </c>
      <c r="Q450" t="s">
        <v>8310</v>
      </c>
      <c r="R450" t="s">
        <v>8316</v>
      </c>
      <c r="S450" s="10">
        <f t="shared" si="26"/>
        <v>41753.549710648142</v>
      </c>
      <c r="T450" s="10">
        <f t="shared" si="27"/>
        <v>41773.549710648142</v>
      </c>
    </row>
    <row r="451" spans="1:20" ht="60" x14ac:dyDescent="0.25">
      <c r="A451">
        <v>449</v>
      </c>
      <c r="B451" s="3" t="s">
        <v>450</v>
      </c>
      <c r="C451" s="3" t="s">
        <v>4559</v>
      </c>
      <c r="D451">
        <v>2000</v>
      </c>
      <c r="E451">
        <v>45</v>
      </c>
      <c r="F451" t="s">
        <v>8219</v>
      </c>
      <c r="G451" t="s">
        <v>8225</v>
      </c>
      <c r="H451" t="s">
        <v>8247</v>
      </c>
      <c r="I451">
        <v>1382017085</v>
      </c>
      <c r="J451">
        <v>1379425085</v>
      </c>
      <c r="K451" t="b">
        <v>0</v>
      </c>
      <c r="L451">
        <v>5</v>
      </c>
      <c r="M451" t="b">
        <v>0</v>
      </c>
      <c r="N451" t="s">
        <v>8270</v>
      </c>
      <c r="O451" s="5">
        <f t="shared" ref="O451:O514" si="28">IFERROR(E451/D451,"")</f>
        <v>2.2499999999999999E-2</v>
      </c>
      <c r="P451" s="6">
        <f t="shared" ref="P451:P514" si="29">IFERROR(E451/L451,"")</f>
        <v>9</v>
      </c>
      <c r="Q451" t="s">
        <v>8310</v>
      </c>
      <c r="R451" t="s">
        <v>8316</v>
      </c>
      <c r="S451" s="10">
        <f t="shared" ref="S451:S514" si="30">(J451/86400)+25569+(-5/24)</f>
        <v>41534.359780092593</v>
      </c>
      <c r="T451" s="10">
        <f t="shared" ref="T451:T514" si="31">(I451/86400)+25569+(-5/24)</f>
        <v>41564.359780092593</v>
      </c>
    </row>
    <row r="452" spans="1:20" ht="60" x14ac:dyDescent="0.25">
      <c r="A452">
        <v>450</v>
      </c>
      <c r="B452" s="3" t="s">
        <v>451</v>
      </c>
      <c r="C452" s="3" t="s">
        <v>4560</v>
      </c>
      <c r="D452">
        <v>50000</v>
      </c>
      <c r="E452">
        <v>396</v>
      </c>
      <c r="F452" t="s">
        <v>8219</v>
      </c>
      <c r="G452" t="s">
        <v>8224</v>
      </c>
      <c r="H452" t="s">
        <v>8246</v>
      </c>
      <c r="I452">
        <v>1392417800</v>
      </c>
      <c r="J452">
        <v>1389825800</v>
      </c>
      <c r="K452" t="b">
        <v>0</v>
      </c>
      <c r="L452">
        <v>7</v>
      </c>
      <c r="M452" t="b">
        <v>0</v>
      </c>
      <c r="N452" t="s">
        <v>8270</v>
      </c>
      <c r="O452" s="5">
        <f t="shared" si="28"/>
        <v>7.92E-3</v>
      </c>
      <c r="P452" s="6">
        <f t="shared" si="29"/>
        <v>56.571428571428569</v>
      </c>
      <c r="Q452" t="s">
        <v>8310</v>
      </c>
      <c r="R452" t="s">
        <v>8316</v>
      </c>
      <c r="S452" s="10">
        <f t="shared" si="30"/>
        <v>41654.73842592592</v>
      </c>
      <c r="T452" s="10">
        <f t="shared" si="31"/>
        <v>41684.73842592592</v>
      </c>
    </row>
    <row r="453" spans="1:20" ht="60" x14ac:dyDescent="0.25">
      <c r="A453">
        <v>451</v>
      </c>
      <c r="B453" s="3" t="s">
        <v>452</v>
      </c>
      <c r="C453" s="3" t="s">
        <v>4561</v>
      </c>
      <c r="D453">
        <v>20000</v>
      </c>
      <c r="E453">
        <v>0</v>
      </c>
      <c r="F453" t="s">
        <v>8219</v>
      </c>
      <c r="G453" t="s">
        <v>8224</v>
      </c>
      <c r="H453" t="s">
        <v>8246</v>
      </c>
      <c r="I453">
        <v>1390669791</v>
      </c>
      <c r="J453">
        <v>1388077791</v>
      </c>
      <c r="K453" t="b">
        <v>0</v>
      </c>
      <c r="L453">
        <v>0</v>
      </c>
      <c r="M453" t="b">
        <v>0</v>
      </c>
      <c r="N453" t="s">
        <v>8270</v>
      </c>
      <c r="O453" s="5">
        <f t="shared" si="28"/>
        <v>0</v>
      </c>
      <c r="P453" s="6" t="str">
        <f t="shared" si="29"/>
        <v/>
      </c>
      <c r="Q453" t="s">
        <v>8310</v>
      </c>
      <c r="R453" t="s">
        <v>8316</v>
      </c>
      <c r="S453" s="10">
        <f t="shared" si="30"/>
        <v>41634.506840277776</v>
      </c>
      <c r="T453" s="10">
        <f t="shared" si="31"/>
        <v>41664.506840277776</v>
      </c>
    </row>
    <row r="454" spans="1:20" ht="45" x14ac:dyDescent="0.25">
      <c r="A454">
        <v>452</v>
      </c>
      <c r="B454" s="3" t="s">
        <v>453</v>
      </c>
      <c r="C454" s="3" t="s">
        <v>4562</v>
      </c>
      <c r="D454">
        <v>750</v>
      </c>
      <c r="E454">
        <v>480</v>
      </c>
      <c r="F454" t="s">
        <v>8219</v>
      </c>
      <c r="G454" t="s">
        <v>8224</v>
      </c>
      <c r="H454" t="s">
        <v>8246</v>
      </c>
      <c r="I454">
        <v>1431536015</v>
      </c>
      <c r="J454">
        <v>1428944015</v>
      </c>
      <c r="K454" t="b">
        <v>0</v>
      </c>
      <c r="L454">
        <v>12</v>
      </c>
      <c r="M454" t="b">
        <v>0</v>
      </c>
      <c r="N454" t="s">
        <v>8270</v>
      </c>
      <c r="O454" s="5">
        <f t="shared" si="28"/>
        <v>0.64</v>
      </c>
      <c r="P454" s="6">
        <f t="shared" si="29"/>
        <v>40</v>
      </c>
      <c r="Q454" t="s">
        <v>8310</v>
      </c>
      <c r="R454" t="s">
        <v>8316</v>
      </c>
      <c r="S454" s="10">
        <f t="shared" si="30"/>
        <v>42107.49554398148</v>
      </c>
      <c r="T454" s="10">
        <f t="shared" si="31"/>
        <v>42137.49554398148</v>
      </c>
    </row>
    <row r="455" spans="1:20" ht="60" x14ac:dyDescent="0.25">
      <c r="A455">
        <v>453</v>
      </c>
      <c r="B455" s="3" t="s">
        <v>454</v>
      </c>
      <c r="C455" s="3" t="s">
        <v>4563</v>
      </c>
      <c r="D455">
        <v>94875</v>
      </c>
      <c r="E455">
        <v>26</v>
      </c>
      <c r="F455" t="s">
        <v>8219</v>
      </c>
      <c r="G455" t="s">
        <v>8224</v>
      </c>
      <c r="H455" t="s">
        <v>8246</v>
      </c>
      <c r="I455">
        <v>1424375279</v>
      </c>
      <c r="J455">
        <v>1422992879</v>
      </c>
      <c r="K455" t="b">
        <v>0</v>
      </c>
      <c r="L455">
        <v>2</v>
      </c>
      <c r="M455" t="b">
        <v>0</v>
      </c>
      <c r="N455" t="s">
        <v>8270</v>
      </c>
      <c r="O455" s="5">
        <f t="shared" si="28"/>
        <v>2.740447957839262E-4</v>
      </c>
      <c r="P455" s="6">
        <f t="shared" si="29"/>
        <v>13</v>
      </c>
      <c r="Q455" t="s">
        <v>8310</v>
      </c>
      <c r="R455" t="s">
        <v>8316</v>
      </c>
      <c r="S455" s="10">
        <f t="shared" si="30"/>
        <v>42038.616655092592</v>
      </c>
      <c r="T455" s="10">
        <f t="shared" si="31"/>
        <v>42054.616655092592</v>
      </c>
    </row>
    <row r="456" spans="1:20" ht="45" x14ac:dyDescent="0.25">
      <c r="A456">
        <v>454</v>
      </c>
      <c r="B456" s="3" t="s">
        <v>455</v>
      </c>
      <c r="C456" s="3" t="s">
        <v>4564</v>
      </c>
      <c r="D456">
        <v>10000</v>
      </c>
      <c r="E456">
        <v>82</v>
      </c>
      <c r="F456" t="s">
        <v>8219</v>
      </c>
      <c r="G456" t="s">
        <v>8224</v>
      </c>
      <c r="H456" t="s">
        <v>8246</v>
      </c>
      <c r="I456">
        <v>1417007640</v>
      </c>
      <c r="J456">
        <v>1414343571</v>
      </c>
      <c r="K456" t="b">
        <v>0</v>
      </c>
      <c r="L456">
        <v>5</v>
      </c>
      <c r="M456" t="b">
        <v>0</v>
      </c>
      <c r="N456" t="s">
        <v>8270</v>
      </c>
      <c r="O456" s="5">
        <f t="shared" si="28"/>
        <v>8.2000000000000007E-3</v>
      </c>
      <c r="P456" s="6">
        <f t="shared" si="29"/>
        <v>16.399999999999999</v>
      </c>
      <c r="Q456" t="s">
        <v>8310</v>
      </c>
      <c r="R456" t="s">
        <v>8316</v>
      </c>
      <c r="S456" s="10">
        <f t="shared" si="30"/>
        <v>41938.508923611109</v>
      </c>
      <c r="T456" s="10">
        <f t="shared" si="31"/>
        <v>41969.343055555553</v>
      </c>
    </row>
    <row r="457" spans="1:20" ht="60" x14ac:dyDescent="0.25">
      <c r="A457">
        <v>455</v>
      </c>
      <c r="B457" s="3" t="s">
        <v>456</v>
      </c>
      <c r="C457" s="3" t="s">
        <v>4565</v>
      </c>
      <c r="D457">
        <v>65000</v>
      </c>
      <c r="E457">
        <v>45</v>
      </c>
      <c r="F457" t="s">
        <v>8219</v>
      </c>
      <c r="G457" t="s">
        <v>8224</v>
      </c>
      <c r="H457" t="s">
        <v>8246</v>
      </c>
      <c r="I457">
        <v>1334622660</v>
      </c>
      <c r="J457">
        <v>1330733022</v>
      </c>
      <c r="K457" t="b">
        <v>0</v>
      </c>
      <c r="L457">
        <v>2</v>
      </c>
      <c r="M457" t="b">
        <v>0</v>
      </c>
      <c r="N457" t="s">
        <v>8270</v>
      </c>
      <c r="O457" s="5">
        <f t="shared" si="28"/>
        <v>6.9230769230769226E-4</v>
      </c>
      <c r="P457" s="6">
        <f t="shared" si="29"/>
        <v>22.5</v>
      </c>
      <c r="Q457" t="s">
        <v>8310</v>
      </c>
      <c r="R457" t="s">
        <v>8316</v>
      </c>
      <c r="S457" s="10">
        <f t="shared" si="30"/>
        <v>40970.794236111113</v>
      </c>
      <c r="T457" s="10">
        <f t="shared" si="31"/>
        <v>41015.813194444439</v>
      </c>
    </row>
    <row r="458" spans="1:20" ht="60" x14ac:dyDescent="0.25">
      <c r="A458">
        <v>456</v>
      </c>
      <c r="B458" s="3" t="s">
        <v>457</v>
      </c>
      <c r="C458" s="3" t="s">
        <v>4566</v>
      </c>
      <c r="D458">
        <v>8888</v>
      </c>
      <c r="E458">
        <v>61</v>
      </c>
      <c r="F458" t="s">
        <v>8219</v>
      </c>
      <c r="G458" t="s">
        <v>8224</v>
      </c>
      <c r="H458" t="s">
        <v>8246</v>
      </c>
      <c r="I458">
        <v>1382414340</v>
      </c>
      <c r="J458">
        <v>1380559201</v>
      </c>
      <c r="K458" t="b">
        <v>0</v>
      </c>
      <c r="L458">
        <v>3</v>
      </c>
      <c r="M458" t="b">
        <v>0</v>
      </c>
      <c r="N458" t="s">
        <v>8270</v>
      </c>
      <c r="O458" s="5">
        <f t="shared" si="28"/>
        <v>6.8631863186318634E-3</v>
      </c>
      <c r="P458" s="6">
        <f t="shared" si="29"/>
        <v>20.333333333333332</v>
      </c>
      <c r="Q458" t="s">
        <v>8310</v>
      </c>
      <c r="R458" t="s">
        <v>8316</v>
      </c>
      <c r="S458" s="10">
        <f t="shared" si="30"/>
        <v>41547.486122685186</v>
      </c>
      <c r="T458" s="10">
        <f t="shared" si="31"/>
        <v>41568.957638888889</v>
      </c>
    </row>
    <row r="459" spans="1:20" ht="60" x14ac:dyDescent="0.25">
      <c r="A459">
        <v>457</v>
      </c>
      <c r="B459" s="3" t="s">
        <v>458</v>
      </c>
      <c r="C459" s="3" t="s">
        <v>4567</v>
      </c>
      <c r="D459">
        <v>20000</v>
      </c>
      <c r="E459">
        <v>0</v>
      </c>
      <c r="F459" t="s">
        <v>8219</v>
      </c>
      <c r="G459" t="s">
        <v>8229</v>
      </c>
      <c r="H459" t="s">
        <v>8251</v>
      </c>
      <c r="I459">
        <v>1408213512</v>
      </c>
      <c r="J459">
        <v>1405621512</v>
      </c>
      <c r="K459" t="b">
        <v>0</v>
      </c>
      <c r="L459">
        <v>0</v>
      </c>
      <c r="M459" t="b">
        <v>0</v>
      </c>
      <c r="N459" t="s">
        <v>8270</v>
      </c>
      <c r="O459" s="5">
        <f t="shared" si="28"/>
        <v>0</v>
      </c>
      <c r="P459" s="6" t="str">
        <f t="shared" si="29"/>
        <v/>
      </c>
      <c r="Q459" t="s">
        <v>8310</v>
      </c>
      <c r="R459" t="s">
        <v>8316</v>
      </c>
      <c r="S459" s="10">
        <f t="shared" si="30"/>
        <v>41837.559166666666</v>
      </c>
      <c r="T459" s="10">
        <f t="shared" si="31"/>
        <v>41867.559166666666</v>
      </c>
    </row>
    <row r="460" spans="1:20" ht="45" x14ac:dyDescent="0.25">
      <c r="A460">
        <v>458</v>
      </c>
      <c r="B460" s="3" t="s">
        <v>459</v>
      </c>
      <c r="C460" s="3" t="s">
        <v>4568</v>
      </c>
      <c r="D460">
        <v>10000</v>
      </c>
      <c r="E460">
        <v>821</v>
      </c>
      <c r="F460" t="s">
        <v>8219</v>
      </c>
      <c r="G460" t="s">
        <v>8225</v>
      </c>
      <c r="H460" t="s">
        <v>8247</v>
      </c>
      <c r="I460">
        <v>1368550060</v>
      </c>
      <c r="J460">
        <v>1365958060</v>
      </c>
      <c r="K460" t="b">
        <v>0</v>
      </c>
      <c r="L460">
        <v>49</v>
      </c>
      <c r="M460" t="b">
        <v>0</v>
      </c>
      <c r="N460" t="s">
        <v>8270</v>
      </c>
      <c r="O460" s="5">
        <f t="shared" si="28"/>
        <v>8.2100000000000006E-2</v>
      </c>
      <c r="P460" s="6">
        <f t="shared" si="29"/>
        <v>16.755102040816325</v>
      </c>
      <c r="Q460" t="s">
        <v>8310</v>
      </c>
      <c r="R460" t="s">
        <v>8316</v>
      </c>
      <c r="S460" s="10">
        <f t="shared" si="30"/>
        <v>41378.491435185184</v>
      </c>
      <c r="T460" s="10">
        <f t="shared" si="31"/>
        <v>41408.491435185184</v>
      </c>
    </row>
    <row r="461" spans="1:20" ht="60" x14ac:dyDescent="0.25">
      <c r="A461">
        <v>459</v>
      </c>
      <c r="B461" s="3" t="s">
        <v>460</v>
      </c>
      <c r="C461" s="3" t="s">
        <v>4569</v>
      </c>
      <c r="D461">
        <v>39000</v>
      </c>
      <c r="E461">
        <v>25</v>
      </c>
      <c r="F461" t="s">
        <v>8219</v>
      </c>
      <c r="G461" t="s">
        <v>8224</v>
      </c>
      <c r="H461" t="s">
        <v>8246</v>
      </c>
      <c r="I461">
        <v>1321201327</v>
      </c>
      <c r="J461">
        <v>1316013727</v>
      </c>
      <c r="K461" t="b">
        <v>0</v>
      </c>
      <c r="L461">
        <v>1</v>
      </c>
      <c r="M461" t="b">
        <v>0</v>
      </c>
      <c r="N461" t="s">
        <v>8270</v>
      </c>
      <c r="O461" s="5">
        <f t="shared" si="28"/>
        <v>6.4102564102564103E-4</v>
      </c>
      <c r="P461" s="6">
        <f t="shared" si="29"/>
        <v>25</v>
      </c>
      <c r="Q461" t="s">
        <v>8310</v>
      </c>
      <c r="R461" t="s">
        <v>8316</v>
      </c>
      <c r="S461" s="10">
        <f t="shared" si="30"/>
        <v>40800.432025462964</v>
      </c>
      <c r="T461" s="10">
        <f t="shared" si="31"/>
        <v>40860.473692129628</v>
      </c>
    </row>
    <row r="462" spans="1:20" ht="30" x14ac:dyDescent="0.25">
      <c r="A462">
        <v>460</v>
      </c>
      <c r="B462" s="3" t="s">
        <v>461</v>
      </c>
      <c r="C462" s="3" t="s">
        <v>4570</v>
      </c>
      <c r="D462">
        <v>8500</v>
      </c>
      <c r="E462">
        <v>25</v>
      </c>
      <c r="F462" t="s">
        <v>8219</v>
      </c>
      <c r="G462" t="s">
        <v>8224</v>
      </c>
      <c r="H462" t="s">
        <v>8246</v>
      </c>
      <c r="I462">
        <v>1401595200</v>
      </c>
      <c r="J462">
        <v>1398862875</v>
      </c>
      <c r="K462" t="b">
        <v>0</v>
      </c>
      <c r="L462">
        <v>2</v>
      </c>
      <c r="M462" t="b">
        <v>0</v>
      </c>
      <c r="N462" t="s">
        <v>8270</v>
      </c>
      <c r="O462" s="5">
        <f t="shared" si="28"/>
        <v>2.9411764705882353E-3</v>
      </c>
      <c r="P462" s="6">
        <f t="shared" si="29"/>
        <v>12.5</v>
      </c>
      <c r="Q462" t="s">
        <v>8310</v>
      </c>
      <c r="R462" t="s">
        <v>8316</v>
      </c>
      <c r="S462" s="10">
        <f t="shared" si="30"/>
        <v>41759.334201388883</v>
      </c>
      <c r="T462" s="10">
        <f t="shared" si="31"/>
        <v>41790.958333333328</v>
      </c>
    </row>
    <row r="463" spans="1:20" ht="60" x14ac:dyDescent="0.25">
      <c r="A463">
        <v>461</v>
      </c>
      <c r="B463" s="3" t="s">
        <v>462</v>
      </c>
      <c r="C463" s="3" t="s">
        <v>4571</v>
      </c>
      <c r="D463">
        <v>550</v>
      </c>
      <c r="E463">
        <v>0</v>
      </c>
      <c r="F463" t="s">
        <v>8219</v>
      </c>
      <c r="G463" t="s">
        <v>8225</v>
      </c>
      <c r="H463" t="s">
        <v>8247</v>
      </c>
      <c r="I463">
        <v>1370204367</v>
      </c>
      <c r="J463">
        <v>1368476367</v>
      </c>
      <c r="K463" t="b">
        <v>0</v>
      </c>
      <c r="L463">
        <v>0</v>
      </c>
      <c r="M463" t="b">
        <v>0</v>
      </c>
      <c r="N463" t="s">
        <v>8270</v>
      </c>
      <c r="O463" s="5">
        <f t="shared" si="28"/>
        <v>0</v>
      </c>
      <c r="P463" s="6" t="str">
        <f t="shared" si="29"/>
        <v/>
      </c>
      <c r="Q463" t="s">
        <v>8310</v>
      </c>
      <c r="R463" t="s">
        <v>8316</v>
      </c>
      <c r="S463" s="10">
        <f t="shared" si="30"/>
        <v>41407.638506944444</v>
      </c>
      <c r="T463" s="10">
        <f t="shared" si="31"/>
        <v>41427.638506944444</v>
      </c>
    </row>
    <row r="464" spans="1:20" ht="60" x14ac:dyDescent="0.25">
      <c r="A464">
        <v>462</v>
      </c>
      <c r="B464" s="3" t="s">
        <v>463</v>
      </c>
      <c r="C464" s="3" t="s">
        <v>4572</v>
      </c>
      <c r="D464">
        <v>100000</v>
      </c>
      <c r="E464">
        <v>0</v>
      </c>
      <c r="F464" t="s">
        <v>8219</v>
      </c>
      <c r="G464" t="s">
        <v>8224</v>
      </c>
      <c r="H464" t="s">
        <v>8246</v>
      </c>
      <c r="I464">
        <v>1312945341</v>
      </c>
      <c r="J464">
        <v>1307761341</v>
      </c>
      <c r="K464" t="b">
        <v>0</v>
      </c>
      <c r="L464">
        <v>0</v>
      </c>
      <c r="M464" t="b">
        <v>0</v>
      </c>
      <c r="N464" t="s">
        <v>8270</v>
      </c>
      <c r="O464" s="5">
        <f t="shared" si="28"/>
        <v>0</v>
      </c>
      <c r="P464" s="6" t="str">
        <f t="shared" si="29"/>
        <v/>
      </c>
      <c r="Q464" t="s">
        <v>8310</v>
      </c>
      <c r="R464" t="s">
        <v>8316</v>
      </c>
      <c r="S464" s="10">
        <f t="shared" si="30"/>
        <v>40704.918298611105</v>
      </c>
      <c r="T464" s="10">
        <f t="shared" si="31"/>
        <v>40764.918298611105</v>
      </c>
    </row>
    <row r="465" spans="1:20" ht="45" x14ac:dyDescent="0.25">
      <c r="A465">
        <v>463</v>
      </c>
      <c r="B465" s="3" t="s">
        <v>464</v>
      </c>
      <c r="C465" s="3" t="s">
        <v>4573</v>
      </c>
      <c r="D465">
        <v>55000</v>
      </c>
      <c r="E465">
        <v>1250</v>
      </c>
      <c r="F465" t="s">
        <v>8219</v>
      </c>
      <c r="G465" t="s">
        <v>8224</v>
      </c>
      <c r="H465" t="s">
        <v>8246</v>
      </c>
      <c r="I465">
        <v>1316883753</v>
      </c>
      <c r="J465">
        <v>1311699753</v>
      </c>
      <c r="K465" t="b">
        <v>0</v>
      </c>
      <c r="L465">
        <v>11</v>
      </c>
      <c r="M465" t="b">
        <v>0</v>
      </c>
      <c r="N465" t="s">
        <v>8270</v>
      </c>
      <c r="O465" s="5">
        <f t="shared" si="28"/>
        <v>2.2727272727272728E-2</v>
      </c>
      <c r="P465" s="6">
        <f t="shared" si="29"/>
        <v>113.63636363636364</v>
      </c>
      <c r="Q465" t="s">
        <v>8310</v>
      </c>
      <c r="R465" t="s">
        <v>8316</v>
      </c>
      <c r="S465" s="10">
        <f t="shared" si="30"/>
        <v>40750.501770833333</v>
      </c>
      <c r="T465" s="10">
        <f t="shared" si="31"/>
        <v>40810.501770833333</v>
      </c>
    </row>
    <row r="466" spans="1:20" ht="45" x14ac:dyDescent="0.25">
      <c r="A466">
        <v>464</v>
      </c>
      <c r="B466" s="3" t="s">
        <v>465</v>
      </c>
      <c r="C466" s="3" t="s">
        <v>4574</v>
      </c>
      <c r="D466">
        <v>1010</v>
      </c>
      <c r="E466">
        <v>1</v>
      </c>
      <c r="F466" t="s">
        <v>8219</v>
      </c>
      <c r="G466" t="s">
        <v>8236</v>
      </c>
      <c r="H466" t="s">
        <v>8249</v>
      </c>
      <c r="I466">
        <v>1463602935</v>
      </c>
      <c r="J466">
        <v>1461874935</v>
      </c>
      <c r="K466" t="b">
        <v>0</v>
      </c>
      <c r="L466">
        <v>1</v>
      </c>
      <c r="M466" t="b">
        <v>0</v>
      </c>
      <c r="N466" t="s">
        <v>8270</v>
      </c>
      <c r="O466" s="5">
        <f t="shared" si="28"/>
        <v>9.9009900990099011E-4</v>
      </c>
      <c r="P466" s="6">
        <f t="shared" si="29"/>
        <v>1</v>
      </c>
      <c r="Q466" t="s">
        <v>8310</v>
      </c>
      <c r="R466" t="s">
        <v>8316</v>
      </c>
      <c r="S466" s="10">
        <f t="shared" si="30"/>
        <v>42488.640451388885</v>
      </c>
      <c r="T466" s="10">
        <f t="shared" si="31"/>
        <v>42508.640451388885</v>
      </c>
    </row>
    <row r="467" spans="1:20" ht="30" x14ac:dyDescent="0.25">
      <c r="A467">
        <v>465</v>
      </c>
      <c r="B467" s="3" t="s">
        <v>466</v>
      </c>
      <c r="C467" s="3" t="s">
        <v>4575</v>
      </c>
      <c r="D467">
        <v>512</v>
      </c>
      <c r="E467">
        <v>138</v>
      </c>
      <c r="F467" t="s">
        <v>8219</v>
      </c>
      <c r="G467" t="s">
        <v>8224</v>
      </c>
      <c r="H467" t="s">
        <v>8246</v>
      </c>
      <c r="I467">
        <v>1403837574</v>
      </c>
      <c r="J467">
        <v>1402455174</v>
      </c>
      <c r="K467" t="b">
        <v>0</v>
      </c>
      <c r="L467">
        <v>8</v>
      </c>
      <c r="M467" t="b">
        <v>0</v>
      </c>
      <c r="N467" t="s">
        <v>8270</v>
      </c>
      <c r="O467" s="5">
        <f t="shared" si="28"/>
        <v>0.26953125</v>
      </c>
      <c r="P467" s="6">
        <f t="shared" si="29"/>
        <v>17.25</v>
      </c>
      <c r="Q467" t="s">
        <v>8310</v>
      </c>
      <c r="R467" t="s">
        <v>8316</v>
      </c>
      <c r="S467" s="10">
        <f t="shared" si="30"/>
        <v>41800.911736111106</v>
      </c>
      <c r="T467" s="10">
        <f t="shared" si="31"/>
        <v>41816.911736111106</v>
      </c>
    </row>
    <row r="468" spans="1:20" ht="45" x14ac:dyDescent="0.25">
      <c r="A468">
        <v>466</v>
      </c>
      <c r="B468" s="3" t="s">
        <v>467</v>
      </c>
      <c r="C468" s="3" t="s">
        <v>4576</v>
      </c>
      <c r="D468">
        <v>10000</v>
      </c>
      <c r="E468">
        <v>76</v>
      </c>
      <c r="F468" t="s">
        <v>8219</v>
      </c>
      <c r="G468" t="s">
        <v>8224</v>
      </c>
      <c r="H468" t="s">
        <v>8246</v>
      </c>
      <c r="I468">
        <v>1347057464</v>
      </c>
      <c r="J468">
        <v>1344465464</v>
      </c>
      <c r="K468" t="b">
        <v>0</v>
      </c>
      <c r="L468">
        <v>5</v>
      </c>
      <c r="M468" t="b">
        <v>0</v>
      </c>
      <c r="N468" t="s">
        <v>8270</v>
      </c>
      <c r="O468" s="5">
        <f t="shared" si="28"/>
        <v>7.6E-3</v>
      </c>
      <c r="P468" s="6">
        <f t="shared" si="29"/>
        <v>15.2</v>
      </c>
      <c r="Q468" t="s">
        <v>8310</v>
      </c>
      <c r="R468" t="s">
        <v>8316</v>
      </c>
      <c r="S468" s="10">
        <f t="shared" si="30"/>
        <v>41129.734537037039</v>
      </c>
      <c r="T468" s="10">
        <f t="shared" si="31"/>
        <v>41159.734537037039</v>
      </c>
    </row>
    <row r="469" spans="1:20" ht="60" x14ac:dyDescent="0.25">
      <c r="A469">
        <v>467</v>
      </c>
      <c r="B469" s="3" t="s">
        <v>468</v>
      </c>
      <c r="C469" s="3" t="s">
        <v>4577</v>
      </c>
      <c r="D469">
        <v>20000</v>
      </c>
      <c r="E469">
        <v>4315</v>
      </c>
      <c r="F469" t="s">
        <v>8219</v>
      </c>
      <c r="G469" t="s">
        <v>8224</v>
      </c>
      <c r="H469" t="s">
        <v>8246</v>
      </c>
      <c r="I469">
        <v>1348849134</v>
      </c>
      <c r="J469">
        <v>1344961134</v>
      </c>
      <c r="K469" t="b">
        <v>0</v>
      </c>
      <c r="L469">
        <v>39</v>
      </c>
      <c r="M469" t="b">
        <v>0</v>
      </c>
      <c r="N469" t="s">
        <v>8270</v>
      </c>
      <c r="O469" s="5">
        <f t="shared" si="28"/>
        <v>0.21575</v>
      </c>
      <c r="P469" s="6">
        <f t="shared" si="29"/>
        <v>110.64102564102564</v>
      </c>
      <c r="Q469" t="s">
        <v>8310</v>
      </c>
      <c r="R469" t="s">
        <v>8316</v>
      </c>
      <c r="S469" s="10">
        <f t="shared" si="30"/>
        <v>41135.471458333333</v>
      </c>
      <c r="T469" s="10">
        <f t="shared" si="31"/>
        <v>41180.471458333333</v>
      </c>
    </row>
    <row r="470" spans="1:20" ht="60" x14ac:dyDescent="0.25">
      <c r="A470">
        <v>468</v>
      </c>
      <c r="B470" s="3" t="s">
        <v>469</v>
      </c>
      <c r="C470" s="3" t="s">
        <v>4578</v>
      </c>
      <c r="D470">
        <v>7500</v>
      </c>
      <c r="E470">
        <v>0</v>
      </c>
      <c r="F470" t="s">
        <v>8219</v>
      </c>
      <c r="G470" t="s">
        <v>8224</v>
      </c>
      <c r="H470" t="s">
        <v>8246</v>
      </c>
      <c r="I470">
        <v>1341978665</v>
      </c>
      <c r="J470">
        <v>1336795283</v>
      </c>
      <c r="K470" t="b">
        <v>0</v>
      </c>
      <c r="L470">
        <v>0</v>
      </c>
      <c r="M470" t="b">
        <v>0</v>
      </c>
      <c r="N470" t="s">
        <v>8270</v>
      </c>
      <c r="O470" s="5">
        <f t="shared" si="28"/>
        <v>0</v>
      </c>
      <c r="P470" s="6" t="str">
        <f t="shared" si="29"/>
        <v/>
      </c>
      <c r="Q470" t="s">
        <v>8310</v>
      </c>
      <c r="R470" t="s">
        <v>8316</v>
      </c>
      <c r="S470" s="10">
        <f t="shared" si="30"/>
        <v>41040.959293981483</v>
      </c>
      <c r="T470" s="10">
        <f t="shared" si="31"/>
        <v>41100.952141203699</v>
      </c>
    </row>
    <row r="471" spans="1:20" ht="30" x14ac:dyDescent="0.25">
      <c r="A471">
        <v>469</v>
      </c>
      <c r="B471" s="3" t="s">
        <v>470</v>
      </c>
      <c r="C471" s="3" t="s">
        <v>4579</v>
      </c>
      <c r="D471">
        <v>6000</v>
      </c>
      <c r="E471">
        <v>0</v>
      </c>
      <c r="F471" t="s">
        <v>8219</v>
      </c>
      <c r="G471" t="s">
        <v>8225</v>
      </c>
      <c r="H471" t="s">
        <v>8247</v>
      </c>
      <c r="I471">
        <v>1409960724</v>
      </c>
      <c r="J471">
        <v>1404776724</v>
      </c>
      <c r="K471" t="b">
        <v>0</v>
      </c>
      <c r="L471">
        <v>0</v>
      </c>
      <c r="M471" t="b">
        <v>0</v>
      </c>
      <c r="N471" t="s">
        <v>8270</v>
      </c>
      <c r="O471" s="5">
        <f t="shared" si="28"/>
        <v>0</v>
      </c>
      <c r="P471" s="6" t="str">
        <f t="shared" si="29"/>
        <v/>
      </c>
      <c r="Q471" t="s">
        <v>8310</v>
      </c>
      <c r="R471" t="s">
        <v>8316</v>
      </c>
      <c r="S471" s="10">
        <f t="shared" si="30"/>
        <v>41827.781527777777</v>
      </c>
      <c r="T471" s="10">
        <f t="shared" si="31"/>
        <v>41887.781527777777</v>
      </c>
    </row>
    <row r="472" spans="1:20" ht="60" x14ac:dyDescent="0.25">
      <c r="A472">
        <v>470</v>
      </c>
      <c r="B472" s="3" t="s">
        <v>471</v>
      </c>
      <c r="C472" s="3" t="s">
        <v>4580</v>
      </c>
      <c r="D472">
        <v>5000</v>
      </c>
      <c r="E472">
        <v>51</v>
      </c>
      <c r="F472" t="s">
        <v>8219</v>
      </c>
      <c r="G472" t="s">
        <v>8224</v>
      </c>
      <c r="H472" t="s">
        <v>8246</v>
      </c>
      <c r="I472">
        <v>1389844800</v>
      </c>
      <c r="J472">
        <v>1385524889</v>
      </c>
      <c r="K472" t="b">
        <v>0</v>
      </c>
      <c r="L472">
        <v>2</v>
      </c>
      <c r="M472" t="b">
        <v>0</v>
      </c>
      <c r="N472" t="s">
        <v>8270</v>
      </c>
      <c r="O472" s="5">
        <f t="shared" si="28"/>
        <v>1.0200000000000001E-2</v>
      </c>
      <c r="P472" s="6">
        <f t="shared" si="29"/>
        <v>25.5</v>
      </c>
      <c r="Q472" t="s">
        <v>8310</v>
      </c>
      <c r="R472" t="s">
        <v>8316</v>
      </c>
      <c r="S472" s="10">
        <f t="shared" si="30"/>
        <v>41604.959363425922</v>
      </c>
      <c r="T472" s="10">
        <f t="shared" si="31"/>
        <v>41654.958333333328</v>
      </c>
    </row>
    <row r="473" spans="1:20" ht="60" x14ac:dyDescent="0.25">
      <c r="A473">
        <v>471</v>
      </c>
      <c r="B473" s="3" t="s">
        <v>472</v>
      </c>
      <c r="C473" s="3" t="s">
        <v>4581</v>
      </c>
      <c r="D473">
        <v>55000</v>
      </c>
      <c r="E473">
        <v>6541</v>
      </c>
      <c r="F473" t="s">
        <v>8219</v>
      </c>
      <c r="G473" t="s">
        <v>8224</v>
      </c>
      <c r="H473" t="s">
        <v>8246</v>
      </c>
      <c r="I473">
        <v>1397924379</v>
      </c>
      <c r="J473">
        <v>1394039979</v>
      </c>
      <c r="K473" t="b">
        <v>0</v>
      </c>
      <c r="L473">
        <v>170</v>
      </c>
      <c r="M473" t="b">
        <v>0</v>
      </c>
      <c r="N473" t="s">
        <v>8270</v>
      </c>
      <c r="O473" s="5">
        <f t="shared" si="28"/>
        <v>0.11892727272727273</v>
      </c>
      <c r="P473" s="6">
        <f t="shared" si="29"/>
        <v>38.476470588235294</v>
      </c>
      <c r="Q473" t="s">
        <v>8310</v>
      </c>
      <c r="R473" t="s">
        <v>8316</v>
      </c>
      <c r="S473" s="10">
        <f t="shared" si="30"/>
        <v>41703.513645833329</v>
      </c>
      <c r="T473" s="10">
        <f t="shared" si="31"/>
        <v>41748.471979166665</v>
      </c>
    </row>
    <row r="474" spans="1:20" ht="60" x14ac:dyDescent="0.25">
      <c r="A474">
        <v>472</v>
      </c>
      <c r="B474" s="3" t="s">
        <v>473</v>
      </c>
      <c r="C474" s="3" t="s">
        <v>4582</v>
      </c>
      <c r="D474">
        <v>800</v>
      </c>
      <c r="E474">
        <v>141</v>
      </c>
      <c r="F474" t="s">
        <v>8219</v>
      </c>
      <c r="G474" t="s">
        <v>8224</v>
      </c>
      <c r="H474" t="s">
        <v>8246</v>
      </c>
      <c r="I474">
        <v>1408831718</v>
      </c>
      <c r="J474">
        <v>1406239718</v>
      </c>
      <c r="K474" t="b">
        <v>0</v>
      </c>
      <c r="L474">
        <v>5</v>
      </c>
      <c r="M474" t="b">
        <v>0</v>
      </c>
      <c r="N474" t="s">
        <v>8270</v>
      </c>
      <c r="O474" s="5">
        <f t="shared" si="28"/>
        <v>0.17624999999999999</v>
      </c>
      <c r="P474" s="6">
        <f t="shared" si="29"/>
        <v>28.2</v>
      </c>
      <c r="Q474" t="s">
        <v>8310</v>
      </c>
      <c r="R474" t="s">
        <v>8316</v>
      </c>
      <c r="S474" s="10">
        <f t="shared" si="30"/>
        <v>41844.714328703703</v>
      </c>
      <c r="T474" s="10">
        <f t="shared" si="31"/>
        <v>41874.714328703703</v>
      </c>
    </row>
    <row r="475" spans="1:20" ht="45" x14ac:dyDescent="0.25">
      <c r="A475">
        <v>473</v>
      </c>
      <c r="B475" s="3" t="s">
        <v>474</v>
      </c>
      <c r="C475" s="3" t="s">
        <v>4583</v>
      </c>
      <c r="D475">
        <v>30000</v>
      </c>
      <c r="E475">
        <v>861</v>
      </c>
      <c r="F475" t="s">
        <v>8219</v>
      </c>
      <c r="G475" t="s">
        <v>8224</v>
      </c>
      <c r="H475" t="s">
        <v>8246</v>
      </c>
      <c r="I475">
        <v>1410972319</v>
      </c>
      <c r="J475">
        <v>1408380319</v>
      </c>
      <c r="K475" t="b">
        <v>0</v>
      </c>
      <c r="L475">
        <v>14</v>
      </c>
      <c r="M475" t="b">
        <v>0</v>
      </c>
      <c r="N475" t="s">
        <v>8270</v>
      </c>
      <c r="O475" s="5">
        <f t="shared" si="28"/>
        <v>2.87E-2</v>
      </c>
      <c r="P475" s="6">
        <f t="shared" si="29"/>
        <v>61.5</v>
      </c>
      <c r="Q475" t="s">
        <v>8310</v>
      </c>
      <c r="R475" t="s">
        <v>8316</v>
      </c>
      <c r="S475" s="10">
        <f t="shared" si="30"/>
        <v>41869.489803240736</v>
      </c>
      <c r="T475" s="10">
        <f t="shared" si="31"/>
        <v>41899.489803240736</v>
      </c>
    </row>
    <row r="476" spans="1:20" ht="45" x14ac:dyDescent="0.25">
      <c r="A476">
        <v>474</v>
      </c>
      <c r="B476" s="3" t="s">
        <v>475</v>
      </c>
      <c r="C476" s="3" t="s">
        <v>4584</v>
      </c>
      <c r="D476">
        <v>3300</v>
      </c>
      <c r="E476">
        <v>1</v>
      </c>
      <c r="F476" t="s">
        <v>8219</v>
      </c>
      <c r="G476" t="s">
        <v>8224</v>
      </c>
      <c r="H476" t="s">
        <v>8246</v>
      </c>
      <c r="I476">
        <v>1487318029</v>
      </c>
      <c r="J476">
        <v>1484726029</v>
      </c>
      <c r="K476" t="b">
        <v>0</v>
      </c>
      <c r="L476">
        <v>1</v>
      </c>
      <c r="M476" t="b">
        <v>0</v>
      </c>
      <c r="N476" t="s">
        <v>8270</v>
      </c>
      <c r="O476" s="5">
        <f t="shared" si="28"/>
        <v>3.0303030303030303E-4</v>
      </c>
      <c r="P476" s="6">
        <f t="shared" si="29"/>
        <v>1</v>
      </c>
      <c r="Q476" t="s">
        <v>8310</v>
      </c>
      <c r="R476" t="s">
        <v>8316</v>
      </c>
      <c r="S476" s="10">
        <f t="shared" si="30"/>
        <v>42753.120706018519</v>
      </c>
      <c r="T476" s="10">
        <f t="shared" si="31"/>
        <v>42783.120706018519</v>
      </c>
    </row>
    <row r="477" spans="1:20" ht="60" x14ac:dyDescent="0.25">
      <c r="A477">
        <v>475</v>
      </c>
      <c r="B477" s="3" t="s">
        <v>476</v>
      </c>
      <c r="C477" s="3" t="s">
        <v>4585</v>
      </c>
      <c r="D477">
        <v>2000</v>
      </c>
      <c r="E477">
        <v>0</v>
      </c>
      <c r="F477" t="s">
        <v>8219</v>
      </c>
      <c r="G477" t="s">
        <v>8224</v>
      </c>
      <c r="H477" t="s">
        <v>8246</v>
      </c>
      <c r="I477">
        <v>1430877843</v>
      </c>
      <c r="J477">
        <v>1428285843</v>
      </c>
      <c r="K477" t="b">
        <v>0</v>
      </c>
      <c r="L477">
        <v>0</v>
      </c>
      <c r="M477" t="b">
        <v>0</v>
      </c>
      <c r="N477" t="s">
        <v>8270</v>
      </c>
      <c r="O477" s="5">
        <f t="shared" si="28"/>
        <v>0</v>
      </c>
      <c r="P477" s="6" t="str">
        <f t="shared" si="29"/>
        <v/>
      </c>
      <c r="Q477" t="s">
        <v>8310</v>
      </c>
      <c r="R477" t="s">
        <v>8316</v>
      </c>
      <c r="S477" s="10">
        <f t="shared" si="30"/>
        <v>42099.877812500003</v>
      </c>
      <c r="T477" s="10">
        <f t="shared" si="31"/>
        <v>42129.877812500003</v>
      </c>
    </row>
    <row r="478" spans="1:20" ht="30" x14ac:dyDescent="0.25">
      <c r="A478">
        <v>476</v>
      </c>
      <c r="B478" s="3" t="s">
        <v>477</v>
      </c>
      <c r="C478" s="3" t="s">
        <v>4586</v>
      </c>
      <c r="D478">
        <v>220000</v>
      </c>
      <c r="E478">
        <v>4906.59</v>
      </c>
      <c r="F478" t="s">
        <v>8219</v>
      </c>
      <c r="G478" t="s">
        <v>8224</v>
      </c>
      <c r="H478" t="s">
        <v>8246</v>
      </c>
      <c r="I478">
        <v>1401767940</v>
      </c>
      <c r="J478">
        <v>1398727441</v>
      </c>
      <c r="K478" t="b">
        <v>0</v>
      </c>
      <c r="L478">
        <v>124</v>
      </c>
      <c r="M478" t="b">
        <v>0</v>
      </c>
      <c r="N478" t="s">
        <v>8270</v>
      </c>
      <c r="O478" s="5">
        <f t="shared" si="28"/>
        <v>2.2302681818181819E-2</v>
      </c>
      <c r="P478" s="6">
        <f t="shared" si="29"/>
        <v>39.569274193548388</v>
      </c>
      <c r="Q478" t="s">
        <v>8310</v>
      </c>
      <c r="R478" t="s">
        <v>8316</v>
      </c>
      <c r="S478" s="10">
        <f t="shared" si="30"/>
        <v>41757.76667824074</v>
      </c>
      <c r="T478" s="10">
        <f t="shared" si="31"/>
        <v>41792.957638888889</v>
      </c>
    </row>
    <row r="479" spans="1:20" ht="60" x14ac:dyDescent="0.25">
      <c r="A479">
        <v>477</v>
      </c>
      <c r="B479" s="3" t="s">
        <v>478</v>
      </c>
      <c r="C479" s="3" t="s">
        <v>4587</v>
      </c>
      <c r="D479">
        <v>1500</v>
      </c>
      <c r="E479">
        <v>0</v>
      </c>
      <c r="F479" t="s">
        <v>8219</v>
      </c>
      <c r="G479" t="s">
        <v>8224</v>
      </c>
      <c r="H479" t="s">
        <v>8246</v>
      </c>
      <c r="I479">
        <v>1337371334</v>
      </c>
      <c r="J479">
        <v>1332187334</v>
      </c>
      <c r="K479" t="b">
        <v>0</v>
      </c>
      <c r="L479">
        <v>0</v>
      </c>
      <c r="M479" t="b">
        <v>0</v>
      </c>
      <c r="N479" t="s">
        <v>8270</v>
      </c>
      <c r="O479" s="5">
        <f t="shared" si="28"/>
        <v>0</v>
      </c>
      <c r="P479" s="6" t="str">
        <f t="shared" si="29"/>
        <v/>
      </c>
      <c r="Q479" t="s">
        <v>8310</v>
      </c>
      <c r="R479" t="s">
        <v>8316</v>
      </c>
      <c r="S479" s="10">
        <f t="shared" si="30"/>
        <v>40987.626550925925</v>
      </c>
      <c r="T479" s="10">
        <f t="shared" si="31"/>
        <v>41047.626550925925</v>
      </c>
    </row>
    <row r="480" spans="1:20" ht="45" x14ac:dyDescent="0.25">
      <c r="A480">
        <v>478</v>
      </c>
      <c r="B480" s="3" t="s">
        <v>479</v>
      </c>
      <c r="C480" s="3" t="s">
        <v>4588</v>
      </c>
      <c r="D480">
        <v>10000</v>
      </c>
      <c r="E480">
        <v>0</v>
      </c>
      <c r="F480" t="s">
        <v>8219</v>
      </c>
      <c r="G480" t="s">
        <v>8224</v>
      </c>
      <c r="H480" t="s">
        <v>8246</v>
      </c>
      <c r="I480">
        <v>1427921509</v>
      </c>
      <c r="J480">
        <v>1425333109</v>
      </c>
      <c r="K480" t="b">
        <v>0</v>
      </c>
      <c r="L480">
        <v>0</v>
      </c>
      <c r="M480" t="b">
        <v>0</v>
      </c>
      <c r="N480" t="s">
        <v>8270</v>
      </c>
      <c r="O480" s="5">
        <f t="shared" si="28"/>
        <v>0</v>
      </c>
      <c r="P480" s="6" t="str">
        <f t="shared" si="29"/>
        <v/>
      </c>
      <c r="Q480" t="s">
        <v>8310</v>
      </c>
      <c r="R480" t="s">
        <v>8316</v>
      </c>
      <c r="S480" s="10">
        <f t="shared" si="30"/>
        <v>42065.702650462961</v>
      </c>
      <c r="T480" s="10">
        <f t="shared" si="31"/>
        <v>42095.660983796297</v>
      </c>
    </row>
    <row r="481" spans="1:20" ht="45" x14ac:dyDescent="0.25">
      <c r="A481">
        <v>479</v>
      </c>
      <c r="B481" s="3" t="s">
        <v>480</v>
      </c>
      <c r="C481" s="3" t="s">
        <v>4589</v>
      </c>
      <c r="D481">
        <v>15000</v>
      </c>
      <c r="E481">
        <v>4884</v>
      </c>
      <c r="F481" t="s">
        <v>8219</v>
      </c>
      <c r="G481" t="s">
        <v>8224</v>
      </c>
      <c r="H481" t="s">
        <v>8246</v>
      </c>
      <c r="I481">
        <v>1416566835</v>
      </c>
      <c r="J481">
        <v>1411379235</v>
      </c>
      <c r="K481" t="b">
        <v>0</v>
      </c>
      <c r="L481">
        <v>55</v>
      </c>
      <c r="M481" t="b">
        <v>0</v>
      </c>
      <c r="N481" t="s">
        <v>8270</v>
      </c>
      <c r="O481" s="5">
        <f t="shared" si="28"/>
        <v>0.3256</v>
      </c>
      <c r="P481" s="6">
        <f t="shared" si="29"/>
        <v>88.8</v>
      </c>
      <c r="Q481" t="s">
        <v>8310</v>
      </c>
      <c r="R481" t="s">
        <v>8316</v>
      </c>
      <c r="S481" s="10">
        <f t="shared" si="30"/>
        <v>41904.199479166666</v>
      </c>
      <c r="T481" s="10">
        <f t="shared" si="31"/>
        <v>41964.24114583333</v>
      </c>
    </row>
    <row r="482" spans="1:20" ht="60" x14ac:dyDescent="0.25">
      <c r="A482">
        <v>480</v>
      </c>
      <c r="B482" s="3" t="s">
        <v>481</v>
      </c>
      <c r="C482" s="3" t="s">
        <v>4590</v>
      </c>
      <c r="D482">
        <v>40000</v>
      </c>
      <c r="E482">
        <v>7764</v>
      </c>
      <c r="F482" t="s">
        <v>8219</v>
      </c>
      <c r="G482" t="s">
        <v>8224</v>
      </c>
      <c r="H482" t="s">
        <v>8246</v>
      </c>
      <c r="I482">
        <v>1376049615</v>
      </c>
      <c r="J482">
        <v>1373457615</v>
      </c>
      <c r="K482" t="b">
        <v>0</v>
      </c>
      <c r="L482">
        <v>140</v>
      </c>
      <c r="M482" t="b">
        <v>0</v>
      </c>
      <c r="N482" t="s">
        <v>8270</v>
      </c>
      <c r="O482" s="5">
        <f t="shared" si="28"/>
        <v>0.19409999999999999</v>
      </c>
      <c r="P482" s="6">
        <f t="shared" si="29"/>
        <v>55.457142857142856</v>
      </c>
      <c r="Q482" t="s">
        <v>8310</v>
      </c>
      <c r="R482" t="s">
        <v>8316</v>
      </c>
      <c r="S482" s="10">
        <f t="shared" si="30"/>
        <v>41465.29184027778</v>
      </c>
      <c r="T482" s="10">
        <f t="shared" si="31"/>
        <v>41495.29184027778</v>
      </c>
    </row>
    <row r="483" spans="1:20" ht="60" x14ac:dyDescent="0.25">
      <c r="A483">
        <v>481</v>
      </c>
      <c r="B483" s="3" t="s">
        <v>482</v>
      </c>
      <c r="C483" s="3" t="s">
        <v>4591</v>
      </c>
      <c r="D483">
        <v>30000</v>
      </c>
      <c r="E483">
        <v>1830</v>
      </c>
      <c r="F483" t="s">
        <v>8219</v>
      </c>
      <c r="G483" t="s">
        <v>8224</v>
      </c>
      <c r="H483" t="s">
        <v>8246</v>
      </c>
      <c r="I483">
        <v>1349885289</v>
      </c>
      <c r="J483">
        <v>1347293289</v>
      </c>
      <c r="K483" t="b">
        <v>0</v>
      </c>
      <c r="L483">
        <v>21</v>
      </c>
      <c r="M483" t="b">
        <v>0</v>
      </c>
      <c r="N483" t="s">
        <v>8270</v>
      </c>
      <c r="O483" s="5">
        <f t="shared" si="28"/>
        <v>6.0999999999999999E-2</v>
      </c>
      <c r="P483" s="6">
        <f t="shared" si="29"/>
        <v>87.142857142857139</v>
      </c>
      <c r="Q483" t="s">
        <v>8310</v>
      </c>
      <c r="R483" t="s">
        <v>8316</v>
      </c>
      <c r="S483" s="10">
        <f t="shared" si="30"/>
        <v>41162.46399305555</v>
      </c>
      <c r="T483" s="10">
        <f t="shared" si="31"/>
        <v>41192.46399305555</v>
      </c>
    </row>
    <row r="484" spans="1:20" ht="45" x14ac:dyDescent="0.25">
      <c r="A484">
        <v>482</v>
      </c>
      <c r="B484" s="3" t="s">
        <v>483</v>
      </c>
      <c r="C484" s="3" t="s">
        <v>4592</v>
      </c>
      <c r="D484">
        <v>10000</v>
      </c>
      <c r="E484">
        <v>10</v>
      </c>
      <c r="F484" t="s">
        <v>8219</v>
      </c>
      <c r="G484" t="s">
        <v>8224</v>
      </c>
      <c r="H484" t="s">
        <v>8246</v>
      </c>
      <c r="I484">
        <v>1460644440</v>
      </c>
      <c r="J484">
        <v>1458336690</v>
      </c>
      <c r="K484" t="b">
        <v>0</v>
      </c>
      <c r="L484">
        <v>1</v>
      </c>
      <c r="M484" t="b">
        <v>0</v>
      </c>
      <c r="N484" t="s">
        <v>8270</v>
      </c>
      <c r="O484" s="5">
        <f t="shared" si="28"/>
        <v>1E-3</v>
      </c>
      <c r="P484" s="6">
        <f t="shared" si="29"/>
        <v>10</v>
      </c>
      <c r="Q484" t="s">
        <v>8310</v>
      </c>
      <c r="R484" t="s">
        <v>8316</v>
      </c>
      <c r="S484" s="10">
        <f t="shared" si="30"/>
        <v>42447.688541666663</v>
      </c>
      <c r="T484" s="10">
        <f t="shared" si="31"/>
        <v>42474.398611111108</v>
      </c>
    </row>
    <row r="485" spans="1:20" ht="60" x14ac:dyDescent="0.25">
      <c r="A485">
        <v>483</v>
      </c>
      <c r="B485" s="3" t="s">
        <v>484</v>
      </c>
      <c r="C485" s="3" t="s">
        <v>4593</v>
      </c>
      <c r="D485">
        <v>15000</v>
      </c>
      <c r="E485">
        <v>7530</v>
      </c>
      <c r="F485" t="s">
        <v>8219</v>
      </c>
      <c r="G485" t="s">
        <v>8225</v>
      </c>
      <c r="H485" t="s">
        <v>8247</v>
      </c>
      <c r="I485">
        <v>1359434672</v>
      </c>
      <c r="J485">
        <v>1354250672</v>
      </c>
      <c r="K485" t="b">
        <v>0</v>
      </c>
      <c r="L485">
        <v>147</v>
      </c>
      <c r="M485" t="b">
        <v>0</v>
      </c>
      <c r="N485" t="s">
        <v>8270</v>
      </c>
      <c r="O485" s="5">
        <f t="shared" si="28"/>
        <v>0.502</v>
      </c>
      <c r="P485" s="6">
        <f t="shared" si="29"/>
        <v>51.224489795918366</v>
      </c>
      <c r="Q485" t="s">
        <v>8310</v>
      </c>
      <c r="R485" t="s">
        <v>8316</v>
      </c>
      <c r="S485" s="10">
        <f t="shared" si="30"/>
        <v>41242.989259259259</v>
      </c>
      <c r="T485" s="10">
        <f t="shared" si="31"/>
        <v>41302.989259259259</v>
      </c>
    </row>
    <row r="486" spans="1:20" ht="60" x14ac:dyDescent="0.25">
      <c r="A486">
        <v>484</v>
      </c>
      <c r="B486" s="3" t="s">
        <v>485</v>
      </c>
      <c r="C486" s="3" t="s">
        <v>4594</v>
      </c>
      <c r="D486">
        <v>80000</v>
      </c>
      <c r="E486">
        <v>149</v>
      </c>
      <c r="F486" t="s">
        <v>8219</v>
      </c>
      <c r="G486" t="s">
        <v>8225</v>
      </c>
      <c r="H486" t="s">
        <v>8247</v>
      </c>
      <c r="I486">
        <v>1446766372</v>
      </c>
      <c r="J486">
        <v>1443220372</v>
      </c>
      <c r="K486" t="b">
        <v>0</v>
      </c>
      <c r="L486">
        <v>11</v>
      </c>
      <c r="M486" t="b">
        <v>0</v>
      </c>
      <c r="N486" t="s">
        <v>8270</v>
      </c>
      <c r="O486" s="5">
        <f t="shared" si="28"/>
        <v>1.8625E-3</v>
      </c>
      <c r="P486" s="6">
        <f t="shared" si="29"/>
        <v>13.545454545454545</v>
      </c>
      <c r="Q486" t="s">
        <v>8310</v>
      </c>
      <c r="R486" t="s">
        <v>8316</v>
      </c>
      <c r="S486" s="10">
        <f t="shared" si="30"/>
        <v>42272.731157407405</v>
      </c>
      <c r="T486" s="10">
        <f t="shared" si="31"/>
        <v>42313.772824074076</v>
      </c>
    </row>
    <row r="487" spans="1:20" ht="45" x14ac:dyDescent="0.25">
      <c r="A487">
        <v>485</v>
      </c>
      <c r="B487" s="3" t="s">
        <v>486</v>
      </c>
      <c r="C487" s="3" t="s">
        <v>4595</v>
      </c>
      <c r="D487">
        <v>37956</v>
      </c>
      <c r="E487">
        <v>8315.01</v>
      </c>
      <c r="F487" t="s">
        <v>8219</v>
      </c>
      <c r="G487" t="s">
        <v>8225</v>
      </c>
      <c r="H487" t="s">
        <v>8247</v>
      </c>
      <c r="I487">
        <v>1368792499</v>
      </c>
      <c r="J487">
        <v>1366200499</v>
      </c>
      <c r="K487" t="b">
        <v>0</v>
      </c>
      <c r="L487">
        <v>125</v>
      </c>
      <c r="M487" t="b">
        <v>0</v>
      </c>
      <c r="N487" t="s">
        <v>8270</v>
      </c>
      <c r="O487" s="5">
        <f t="shared" si="28"/>
        <v>0.21906971229845085</v>
      </c>
      <c r="P487" s="6">
        <f t="shared" si="29"/>
        <v>66.520080000000007</v>
      </c>
      <c r="Q487" t="s">
        <v>8310</v>
      </c>
      <c r="R487" t="s">
        <v>8316</v>
      </c>
      <c r="S487" s="10">
        <f t="shared" si="30"/>
        <v>41381.297442129631</v>
      </c>
      <c r="T487" s="10">
        <f t="shared" si="31"/>
        <v>41411.297442129631</v>
      </c>
    </row>
    <row r="488" spans="1:20" ht="60" x14ac:dyDescent="0.25">
      <c r="A488">
        <v>486</v>
      </c>
      <c r="B488" s="3" t="s">
        <v>487</v>
      </c>
      <c r="C488" s="3" t="s">
        <v>4596</v>
      </c>
      <c r="D488">
        <v>550000</v>
      </c>
      <c r="E488">
        <v>50</v>
      </c>
      <c r="F488" t="s">
        <v>8219</v>
      </c>
      <c r="G488" t="s">
        <v>8226</v>
      </c>
      <c r="H488" t="s">
        <v>8248</v>
      </c>
      <c r="I488">
        <v>1401662239</v>
      </c>
      <c r="J488">
        <v>1399070239</v>
      </c>
      <c r="K488" t="b">
        <v>0</v>
      </c>
      <c r="L488">
        <v>1</v>
      </c>
      <c r="M488" t="b">
        <v>0</v>
      </c>
      <c r="N488" t="s">
        <v>8270</v>
      </c>
      <c r="O488" s="5">
        <f t="shared" si="28"/>
        <v>9.0909090909090904E-5</v>
      </c>
      <c r="P488" s="6">
        <f t="shared" si="29"/>
        <v>50</v>
      </c>
      <c r="Q488" t="s">
        <v>8310</v>
      </c>
      <c r="R488" t="s">
        <v>8316</v>
      </c>
      <c r="S488" s="10">
        <f t="shared" si="30"/>
        <v>41761.734247685185</v>
      </c>
      <c r="T488" s="10">
        <f t="shared" si="31"/>
        <v>41791.734247685185</v>
      </c>
    </row>
    <row r="489" spans="1:20" ht="60" x14ac:dyDescent="0.25">
      <c r="A489">
        <v>487</v>
      </c>
      <c r="B489" s="3" t="s">
        <v>488</v>
      </c>
      <c r="C489" s="3" t="s">
        <v>4597</v>
      </c>
      <c r="D489">
        <v>50000</v>
      </c>
      <c r="E489">
        <v>0</v>
      </c>
      <c r="F489" t="s">
        <v>8219</v>
      </c>
      <c r="G489" t="s">
        <v>8229</v>
      </c>
      <c r="H489" t="s">
        <v>8251</v>
      </c>
      <c r="I489">
        <v>1482678994</v>
      </c>
      <c r="J489">
        <v>1477491394</v>
      </c>
      <c r="K489" t="b">
        <v>0</v>
      </c>
      <c r="L489">
        <v>0</v>
      </c>
      <c r="M489" t="b">
        <v>0</v>
      </c>
      <c r="N489" t="s">
        <v>8270</v>
      </c>
      <c r="O489" s="5">
        <f t="shared" si="28"/>
        <v>0</v>
      </c>
      <c r="P489" s="6" t="str">
        <f t="shared" si="29"/>
        <v/>
      </c>
      <c r="Q489" t="s">
        <v>8310</v>
      </c>
      <c r="R489" t="s">
        <v>8316</v>
      </c>
      <c r="S489" s="10">
        <f t="shared" si="30"/>
        <v>42669.386504629627</v>
      </c>
      <c r="T489" s="10">
        <f t="shared" si="31"/>
        <v>42729.428171296291</v>
      </c>
    </row>
    <row r="490" spans="1:20" ht="45" x14ac:dyDescent="0.25">
      <c r="A490">
        <v>488</v>
      </c>
      <c r="B490" s="3" t="s">
        <v>489</v>
      </c>
      <c r="C490" s="3" t="s">
        <v>4598</v>
      </c>
      <c r="D490">
        <v>12000</v>
      </c>
      <c r="E490">
        <v>0</v>
      </c>
      <c r="F490" t="s">
        <v>8219</v>
      </c>
      <c r="G490" t="s">
        <v>8224</v>
      </c>
      <c r="H490" t="s">
        <v>8246</v>
      </c>
      <c r="I490">
        <v>1483924700</v>
      </c>
      <c r="J490">
        <v>1481332700</v>
      </c>
      <c r="K490" t="b">
        <v>0</v>
      </c>
      <c r="L490">
        <v>0</v>
      </c>
      <c r="M490" t="b">
        <v>0</v>
      </c>
      <c r="N490" t="s">
        <v>8270</v>
      </c>
      <c r="O490" s="5">
        <f t="shared" si="28"/>
        <v>0</v>
      </c>
      <c r="P490" s="6" t="str">
        <f t="shared" si="29"/>
        <v/>
      </c>
      <c r="Q490" t="s">
        <v>8310</v>
      </c>
      <c r="R490" t="s">
        <v>8316</v>
      </c>
      <c r="S490" s="10">
        <f t="shared" si="30"/>
        <v>42713.84606481481</v>
      </c>
      <c r="T490" s="10">
        <f t="shared" si="31"/>
        <v>42743.84606481481</v>
      </c>
    </row>
    <row r="491" spans="1:20" ht="45" x14ac:dyDescent="0.25">
      <c r="A491">
        <v>489</v>
      </c>
      <c r="B491" s="3" t="s">
        <v>490</v>
      </c>
      <c r="C491" s="3" t="s">
        <v>4599</v>
      </c>
      <c r="D491">
        <v>74997</v>
      </c>
      <c r="E491">
        <v>215</v>
      </c>
      <c r="F491" t="s">
        <v>8219</v>
      </c>
      <c r="G491" t="s">
        <v>8224</v>
      </c>
      <c r="H491" t="s">
        <v>8246</v>
      </c>
      <c r="I491">
        <v>1325763180</v>
      </c>
      <c r="J491">
        <v>1323084816</v>
      </c>
      <c r="K491" t="b">
        <v>0</v>
      </c>
      <c r="L491">
        <v>3</v>
      </c>
      <c r="M491" t="b">
        <v>0</v>
      </c>
      <c r="N491" t="s">
        <v>8270</v>
      </c>
      <c r="O491" s="5">
        <f t="shared" si="28"/>
        <v>2.8667813379201833E-3</v>
      </c>
      <c r="P491" s="6">
        <f t="shared" si="29"/>
        <v>71.666666666666671</v>
      </c>
      <c r="Q491" t="s">
        <v>8310</v>
      </c>
      <c r="R491" t="s">
        <v>8316</v>
      </c>
      <c r="S491" s="10">
        <f t="shared" si="30"/>
        <v>40882.273333333331</v>
      </c>
      <c r="T491" s="10">
        <f t="shared" si="31"/>
        <v>40913.272916666661</v>
      </c>
    </row>
    <row r="492" spans="1:20" x14ac:dyDescent="0.25">
      <c r="A492">
        <v>490</v>
      </c>
      <c r="B492" s="3" t="s">
        <v>491</v>
      </c>
      <c r="C492" s="3" t="s">
        <v>4600</v>
      </c>
      <c r="D492">
        <v>1000</v>
      </c>
      <c r="E492">
        <v>0</v>
      </c>
      <c r="F492" t="s">
        <v>8219</v>
      </c>
      <c r="G492" t="s">
        <v>8224</v>
      </c>
      <c r="H492" t="s">
        <v>8246</v>
      </c>
      <c r="I492">
        <v>1345677285</v>
      </c>
      <c r="J492">
        <v>1343085285</v>
      </c>
      <c r="K492" t="b">
        <v>0</v>
      </c>
      <c r="L492">
        <v>0</v>
      </c>
      <c r="M492" t="b">
        <v>0</v>
      </c>
      <c r="N492" t="s">
        <v>8270</v>
      </c>
      <c r="O492" s="5">
        <f t="shared" si="28"/>
        <v>0</v>
      </c>
      <c r="P492" s="6" t="str">
        <f t="shared" si="29"/>
        <v/>
      </c>
      <c r="Q492" t="s">
        <v>8310</v>
      </c>
      <c r="R492" t="s">
        <v>8316</v>
      </c>
      <c r="S492" s="10">
        <f t="shared" si="30"/>
        <v>41113.760243055549</v>
      </c>
      <c r="T492" s="10">
        <f t="shared" si="31"/>
        <v>41143.760243055549</v>
      </c>
    </row>
    <row r="493" spans="1:20" ht="45" x14ac:dyDescent="0.25">
      <c r="A493">
        <v>491</v>
      </c>
      <c r="B493" s="3" t="s">
        <v>492</v>
      </c>
      <c r="C493" s="3" t="s">
        <v>4601</v>
      </c>
      <c r="D493">
        <v>10000</v>
      </c>
      <c r="E493">
        <v>0</v>
      </c>
      <c r="F493" t="s">
        <v>8219</v>
      </c>
      <c r="G493" t="s">
        <v>8224</v>
      </c>
      <c r="H493" t="s">
        <v>8246</v>
      </c>
      <c r="I493">
        <v>1453937699</v>
      </c>
      <c r="J493">
        <v>1451345699</v>
      </c>
      <c r="K493" t="b">
        <v>0</v>
      </c>
      <c r="L493">
        <v>0</v>
      </c>
      <c r="M493" t="b">
        <v>0</v>
      </c>
      <c r="N493" t="s">
        <v>8270</v>
      </c>
      <c r="O493" s="5">
        <f t="shared" si="28"/>
        <v>0</v>
      </c>
      <c r="P493" s="6" t="str">
        <f t="shared" si="29"/>
        <v/>
      </c>
      <c r="Q493" t="s">
        <v>8310</v>
      </c>
      <c r="R493" t="s">
        <v>8316</v>
      </c>
      <c r="S493" s="10">
        <f t="shared" si="30"/>
        <v>42366.774293981478</v>
      </c>
      <c r="T493" s="10">
        <f t="shared" si="31"/>
        <v>42396.774293981478</v>
      </c>
    </row>
    <row r="494" spans="1:20" ht="60" x14ac:dyDescent="0.25">
      <c r="A494">
        <v>492</v>
      </c>
      <c r="B494" s="3" t="s">
        <v>493</v>
      </c>
      <c r="C494" s="3" t="s">
        <v>4602</v>
      </c>
      <c r="D494">
        <v>10000000</v>
      </c>
      <c r="E494">
        <v>0</v>
      </c>
      <c r="F494" t="s">
        <v>8219</v>
      </c>
      <c r="G494" t="s">
        <v>8235</v>
      </c>
      <c r="H494" t="s">
        <v>8255</v>
      </c>
      <c r="I494">
        <v>1476319830</v>
      </c>
      <c r="J494">
        <v>1471135830</v>
      </c>
      <c r="K494" t="b">
        <v>0</v>
      </c>
      <c r="L494">
        <v>0</v>
      </c>
      <c r="M494" t="b">
        <v>0</v>
      </c>
      <c r="N494" t="s">
        <v>8270</v>
      </c>
      <c r="O494" s="5">
        <f t="shared" si="28"/>
        <v>0</v>
      </c>
      <c r="P494" s="6" t="str">
        <f t="shared" si="29"/>
        <v/>
      </c>
      <c r="Q494" t="s">
        <v>8310</v>
      </c>
      <c r="R494" t="s">
        <v>8316</v>
      </c>
      <c r="S494" s="10">
        <f t="shared" si="30"/>
        <v>42595.826736111114</v>
      </c>
      <c r="T494" s="10">
        <f t="shared" si="31"/>
        <v>42655.826736111114</v>
      </c>
    </row>
    <row r="495" spans="1:20" ht="45" x14ac:dyDescent="0.25">
      <c r="A495">
        <v>493</v>
      </c>
      <c r="B495" s="3" t="s">
        <v>494</v>
      </c>
      <c r="C495" s="3" t="s">
        <v>4603</v>
      </c>
      <c r="D495">
        <v>30000</v>
      </c>
      <c r="E495">
        <v>0</v>
      </c>
      <c r="F495" t="s">
        <v>8219</v>
      </c>
      <c r="G495" t="s">
        <v>8225</v>
      </c>
      <c r="H495" t="s">
        <v>8247</v>
      </c>
      <c r="I495">
        <v>1432142738</v>
      </c>
      <c r="J495">
        <v>1429550738</v>
      </c>
      <c r="K495" t="b">
        <v>0</v>
      </c>
      <c r="L495">
        <v>0</v>
      </c>
      <c r="M495" t="b">
        <v>0</v>
      </c>
      <c r="N495" t="s">
        <v>8270</v>
      </c>
      <c r="O495" s="5">
        <f t="shared" si="28"/>
        <v>0</v>
      </c>
      <c r="P495" s="6" t="str">
        <f t="shared" si="29"/>
        <v/>
      </c>
      <c r="Q495" t="s">
        <v>8310</v>
      </c>
      <c r="R495" t="s">
        <v>8316</v>
      </c>
      <c r="S495" s="10">
        <f t="shared" si="30"/>
        <v>42114.517800925925</v>
      </c>
      <c r="T495" s="10">
        <f t="shared" si="31"/>
        <v>42144.517800925925</v>
      </c>
    </row>
    <row r="496" spans="1:20" ht="60" x14ac:dyDescent="0.25">
      <c r="A496">
        <v>494</v>
      </c>
      <c r="B496" s="3" t="s">
        <v>495</v>
      </c>
      <c r="C496" s="3" t="s">
        <v>4604</v>
      </c>
      <c r="D496">
        <v>20000</v>
      </c>
      <c r="E496">
        <v>31</v>
      </c>
      <c r="F496" t="s">
        <v>8219</v>
      </c>
      <c r="G496" t="s">
        <v>8224</v>
      </c>
      <c r="H496" t="s">
        <v>8246</v>
      </c>
      <c r="I496">
        <v>1404356400</v>
      </c>
      <c r="J496">
        <v>1402343765</v>
      </c>
      <c r="K496" t="b">
        <v>0</v>
      </c>
      <c r="L496">
        <v>3</v>
      </c>
      <c r="M496" t="b">
        <v>0</v>
      </c>
      <c r="N496" t="s">
        <v>8270</v>
      </c>
      <c r="O496" s="5">
        <f t="shared" si="28"/>
        <v>1.5499999999999999E-3</v>
      </c>
      <c r="P496" s="6">
        <f t="shared" si="29"/>
        <v>10.333333333333334</v>
      </c>
      <c r="Q496" t="s">
        <v>8310</v>
      </c>
      <c r="R496" t="s">
        <v>8316</v>
      </c>
      <c r="S496" s="10">
        <f t="shared" si="30"/>
        <v>41799.62228009259</v>
      </c>
      <c r="T496" s="10">
        <f t="shared" si="31"/>
        <v>41822.916666666664</v>
      </c>
    </row>
    <row r="497" spans="1:20" ht="45" x14ac:dyDescent="0.25">
      <c r="A497">
        <v>495</v>
      </c>
      <c r="B497" s="3" t="s">
        <v>496</v>
      </c>
      <c r="C497" s="3" t="s">
        <v>4605</v>
      </c>
      <c r="D497">
        <v>7000</v>
      </c>
      <c r="E497">
        <v>0</v>
      </c>
      <c r="F497" t="s">
        <v>8219</v>
      </c>
      <c r="G497" t="s">
        <v>8224</v>
      </c>
      <c r="H497" t="s">
        <v>8246</v>
      </c>
      <c r="I497">
        <v>1437076305</v>
      </c>
      <c r="J497">
        <v>1434484305</v>
      </c>
      <c r="K497" t="b">
        <v>0</v>
      </c>
      <c r="L497">
        <v>0</v>
      </c>
      <c r="M497" t="b">
        <v>0</v>
      </c>
      <c r="N497" t="s">
        <v>8270</v>
      </c>
      <c r="O497" s="5">
        <f t="shared" si="28"/>
        <v>0</v>
      </c>
      <c r="P497" s="6" t="str">
        <f t="shared" si="29"/>
        <v/>
      </c>
      <c r="Q497" t="s">
        <v>8310</v>
      </c>
      <c r="R497" t="s">
        <v>8316</v>
      </c>
      <c r="S497" s="10">
        <f t="shared" si="30"/>
        <v>42171.619270833333</v>
      </c>
      <c r="T497" s="10">
        <f t="shared" si="31"/>
        <v>42201.619270833333</v>
      </c>
    </row>
    <row r="498" spans="1:20" ht="45" x14ac:dyDescent="0.25">
      <c r="A498">
        <v>496</v>
      </c>
      <c r="B498" s="3" t="s">
        <v>497</v>
      </c>
      <c r="C498" s="3" t="s">
        <v>4606</v>
      </c>
      <c r="D498">
        <v>60000</v>
      </c>
      <c r="E498">
        <v>1</v>
      </c>
      <c r="F498" t="s">
        <v>8219</v>
      </c>
      <c r="G498" t="s">
        <v>8224</v>
      </c>
      <c r="H498" t="s">
        <v>8246</v>
      </c>
      <c r="I498">
        <v>1392070874</v>
      </c>
      <c r="J498">
        <v>1386886874</v>
      </c>
      <c r="K498" t="b">
        <v>0</v>
      </c>
      <c r="L498">
        <v>1</v>
      </c>
      <c r="M498" t="b">
        <v>0</v>
      </c>
      <c r="N498" t="s">
        <v>8270</v>
      </c>
      <c r="O498" s="5">
        <f t="shared" si="28"/>
        <v>1.6666666666666667E-5</v>
      </c>
      <c r="P498" s="6">
        <f t="shared" si="29"/>
        <v>1</v>
      </c>
      <c r="Q498" t="s">
        <v>8310</v>
      </c>
      <c r="R498" t="s">
        <v>8316</v>
      </c>
      <c r="S498" s="10">
        <f t="shared" si="30"/>
        <v>41620.723078703704</v>
      </c>
      <c r="T498" s="10">
        <f t="shared" si="31"/>
        <v>41680.723078703704</v>
      </c>
    </row>
    <row r="499" spans="1:20" x14ac:dyDescent="0.25">
      <c r="A499">
        <v>497</v>
      </c>
      <c r="B499" s="3" t="s">
        <v>498</v>
      </c>
      <c r="C499" s="3" t="s">
        <v>4607</v>
      </c>
      <c r="D499">
        <v>4480</v>
      </c>
      <c r="E499">
        <v>30</v>
      </c>
      <c r="F499" t="s">
        <v>8219</v>
      </c>
      <c r="G499" t="s">
        <v>8224</v>
      </c>
      <c r="H499" t="s">
        <v>8246</v>
      </c>
      <c r="I499">
        <v>1419483600</v>
      </c>
      <c r="J499">
        <v>1414889665</v>
      </c>
      <c r="K499" t="b">
        <v>0</v>
      </c>
      <c r="L499">
        <v>3</v>
      </c>
      <c r="M499" t="b">
        <v>0</v>
      </c>
      <c r="N499" t="s">
        <v>8270</v>
      </c>
      <c r="O499" s="5">
        <f t="shared" si="28"/>
        <v>6.6964285714285711E-3</v>
      </c>
      <c r="P499" s="6">
        <f t="shared" si="29"/>
        <v>10</v>
      </c>
      <c r="Q499" t="s">
        <v>8310</v>
      </c>
      <c r="R499" t="s">
        <v>8316</v>
      </c>
      <c r="S499" s="10">
        <f t="shared" si="30"/>
        <v>41944.829456018517</v>
      </c>
      <c r="T499" s="10">
        <f t="shared" si="31"/>
        <v>41997.999999999993</v>
      </c>
    </row>
    <row r="500" spans="1:20" ht="45" x14ac:dyDescent="0.25">
      <c r="A500">
        <v>498</v>
      </c>
      <c r="B500" s="3" t="s">
        <v>499</v>
      </c>
      <c r="C500" s="3" t="s">
        <v>4608</v>
      </c>
      <c r="D500">
        <v>65108</v>
      </c>
      <c r="E500">
        <v>2994</v>
      </c>
      <c r="F500" t="s">
        <v>8219</v>
      </c>
      <c r="G500" t="s">
        <v>8224</v>
      </c>
      <c r="H500" t="s">
        <v>8246</v>
      </c>
      <c r="I500">
        <v>1324664249</v>
      </c>
      <c r="J500">
        <v>1321035449</v>
      </c>
      <c r="K500" t="b">
        <v>0</v>
      </c>
      <c r="L500">
        <v>22</v>
      </c>
      <c r="M500" t="b">
        <v>0</v>
      </c>
      <c r="N500" t="s">
        <v>8270</v>
      </c>
      <c r="O500" s="5">
        <f t="shared" si="28"/>
        <v>4.5985132395404561E-2</v>
      </c>
      <c r="P500" s="6">
        <f t="shared" si="29"/>
        <v>136.09090909090909</v>
      </c>
      <c r="Q500" t="s">
        <v>8310</v>
      </c>
      <c r="R500" t="s">
        <v>8316</v>
      </c>
      <c r="S500" s="10">
        <f t="shared" si="30"/>
        <v>40858.553807870368</v>
      </c>
      <c r="T500" s="10">
        <f t="shared" si="31"/>
        <v>40900.553807870368</v>
      </c>
    </row>
    <row r="501" spans="1:20" ht="60" x14ac:dyDescent="0.25">
      <c r="A501">
        <v>499</v>
      </c>
      <c r="B501" s="3" t="s">
        <v>500</v>
      </c>
      <c r="C501" s="3" t="s">
        <v>4609</v>
      </c>
      <c r="D501">
        <v>20000</v>
      </c>
      <c r="E501">
        <v>1910</v>
      </c>
      <c r="F501" t="s">
        <v>8219</v>
      </c>
      <c r="G501" t="s">
        <v>8224</v>
      </c>
      <c r="H501" t="s">
        <v>8246</v>
      </c>
      <c r="I501">
        <v>1255381140</v>
      </c>
      <c r="J501">
        <v>1250630968</v>
      </c>
      <c r="K501" t="b">
        <v>0</v>
      </c>
      <c r="L501">
        <v>26</v>
      </c>
      <c r="M501" t="b">
        <v>0</v>
      </c>
      <c r="N501" t="s">
        <v>8270</v>
      </c>
      <c r="O501" s="5">
        <f t="shared" si="28"/>
        <v>9.5500000000000002E-2</v>
      </c>
      <c r="P501" s="6">
        <f t="shared" si="29"/>
        <v>73.461538461538467</v>
      </c>
      <c r="Q501" t="s">
        <v>8310</v>
      </c>
      <c r="R501" t="s">
        <v>8316</v>
      </c>
      <c r="S501" s="10">
        <f t="shared" si="30"/>
        <v>40043.687129629623</v>
      </c>
      <c r="T501" s="10">
        <f t="shared" si="31"/>
        <v>40098.665972222218</v>
      </c>
    </row>
    <row r="502" spans="1:20" ht="60" x14ac:dyDescent="0.25">
      <c r="A502">
        <v>500</v>
      </c>
      <c r="B502" s="3" t="s">
        <v>501</v>
      </c>
      <c r="C502" s="3" t="s">
        <v>4610</v>
      </c>
      <c r="D502">
        <v>6500</v>
      </c>
      <c r="E502">
        <v>215</v>
      </c>
      <c r="F502" t="s">
        <v>8219</v>
      </c>
      <c r="G502" t="s">
        <v>8224</v>
      </c>
      <c r="H502" t="s">
        <v>8246</v>
      </c>
      <c r="I502">
        <v>1273356960</v>
      </c>
      <c r="J502">
        <v>1268255751</v>
      </c>
      <c r="K502" t="b">
        <v>0</v>
      </c>
      <c r="L502">
        <v>4</v>
      </c>
      <c r="M502" t="b">
        <v>0</v>
      </c>
      <c r="N502" t="s">
        <v>8270</v>
      </c>
      <c r="O502" s="5">
        <f t="shared" si="28"/>
        <v>3.307692307692308E-2</v>
      </c>
      <c r="P502" s="6">
        <f t="shared" si="29"/>
        <v>53.75</v>
      </c>
      <c r="Q502" t="s">
        <v>8310</v>
      </c>
      <c r="R502" t="s">
        <v>8316</v>
      </c>
      <c r="S502" s="10">
        <f t="shared" si="30"/>
        <v>40247.677673611106</v>
      </c>
      <c r="T502" s="10">
        <f t="shared" si="31"/>
        <v>40306.719444444439</v>
      </c>
    </row>
    <row r="503" spans="1:20" ht="60" x14ac:dyDescent="0.25">
      <c r="A503">
        <v>501</v>
      </c>
      <c r="B503" s="3" t="s">
        <v>502</v>
      </c>
      <c r="C503" s="3" t="s">
        <v>4611</v>
      </c>
      <c r="D503">
        <v>10000</v>
      </c>
      <c r="E503">
        <v>0</v>
      </c>
      <c r="F503" t="s">
        <v>8219</v>
      </c>
      <c r="G503" t="s">
        <v>8224</v>
      </c>
      <c r="H503" t="s">
        <v>8246</v>
      </c>
      <c r="I503">
        <v>1310189851</v>
      </c>
      <c r="J503">
        <v>1307597851</v>
      </c>
      <c r="K503" t="b">
        <v>0</v>
      </c>
      <c r="L503">
        <v>0</v>
      </c>
      <c r="M503" t="b">
        <v>0</v>
      </c>
      <c r="N503" t="s">
        <v>8270</v>
      </c>
      <c r="O503" s="5">
        <f t="shared" si="28"/>
        <v>0</v>
      </c>
      <c r="P503" s="6" t="str">
        <f t="shared" si="29"/>
        <v/>
      </c>
      <c r="Q503" t="s">
        <v>8310</v>
      </c>
      <c r="R503" t="s">
        <v>8316</v>
      </c>
      <c r="S503" s="10">
        <f t="shared" si="30"/>
        <v>40703.026053240741</v>
      </c>
      <c r="T503" s="10">
        <f t="shared" si="31"/>
        <v>40733.026053240741</v>
      </c>
    </row>
    <row r="504" spans="1:20" ht="60" x14ac:dyDescent="0.25">
      <c r="A504">
        <v>502</v>
      </c>
      <c r="B504" s="3" t="s">
        <v>503</v>
      </c>
      <c r="C504" s="3" t="s">
        <v>4612</v>
      </c>
      <c r="D504">
        <v>20000</v>
      </c>
      <c r="E504">
        <v>230</v>
      </c>
      <c r="F504" t="s">
        <v>8219</v>
      </c>
      <c r="G504" t="s">
        <v>8224</v>
      </c>
      <c r="H504" t="s">
        <v>8246</v>
      </c>
      <c r="I504">
        <v>1332073025</v>
      </c>
      <c r="J504">
        <v>1329484625</v>
      </c>
      <c r="K504" t="b">
        <v>0</v>
      </c>
      <c r="L504">
        <v>4</v>
      </c>
      <c r="M504" t="b">
        <v>0</v>
      </c>
      <c r="N504" t="s">
        <v>8270</v>
      </c>
      <c r="O504" s="5">
        <f t="shared" si="28"/>
        <v>1.15E-2</v>
      </c>
      <c r="P504" s="6">
        <f t="shared" si="29"/>
        <v>57.5</v>
      </c>
      <c r="Q504" t="s">
        <v>8310</v>
      </c>
      <c r="R504" t="s">
        <v>8316</v>
      </c>
      <c r="S504" s="10">
        <f t="shared" si="30"/>
        <v>40956.345196759255</v>
      </c>
      <c r="T504" s="10">
        <f t="shared" si="31"/>
        <v>40986.303530092591</v>
      </c>
    </row>
    <row r="505" spans="1:20" ht="60" x14ac:dyDescent="0.25">
      <c r="A505">
        <v>503</v>
      </c>
      <c r="B505" s="3" t="s">
        <v>504</v>
      </c>
      <c r="C505" s="3" t="s">
        <v>4613</v>
      </c>
      <c r="D505">
        <v>6500</v>
      </c>
      <c r="E505">
        <v>114</v>
      </c>
      <c r="F505" t="s">
        <v>8219</v>
      </c>
      <c r="G505" t="s">
        <v>8225</v>
      </c>
      <c r="H505" t="s">
        <v>8247</v>
      </c>
      <c r="I505">
        <v>1421498303</v>
      </c>
      <c r="J505">
        <v>1418906303</v>
      </c>
      <c r="K505" t="b">
        <v>0</v>
      </c>
      <c r="L505">
        <v>9</v>
      </c>
      <c r="M505" t="b">
        <v>0</v>
      </c>
      <c r="N505" t="s">
        <v>8270</v>
      </c>
      <c r="O505" s="5">
        <f t="shared" si="28"/>
        <v>1.7538461538461537E-2</v>
      </c>
      <c r="P505" s="6">
        <f t="shared" si="29"/>
        <v>12.666666666666666</v>
      </c>
      <c r="Q505" t="s">
        <v>8310</v>
      </c>
      <c r="R505" t="s">
        <v>8316</v>
      </c>
      <c r="S505" s="10">
        <f t="shared" si="30"/>
        <v>41991.318321759252</v>
      </c>
      <c r="T505" s="10">
        <f t="shared" si="31"/>
        <v>42021.318321759252</v>
      </c>
    </row>
    <row r="506" spans="1:20" ht="60" x14ac:dyDescent="0.25">
      <c r="A506">
        <v>504</v>
      </c>
      <c r="B506" s="3" t="s">
        <v>505</v>
      </c>
      <c r="C506" s="3" t="s">
        <v>4614</v>
      </c>
      <c r="D506">
        <v>24500</v>
      </c>
      <c r="E506">
        <v>335</v>
      </c>
      <c r="F506" t="s">
        <v>8219</v>
      </c>
      <c r="G506" t="s">
        <v>8224</v>
      </c>
      <c r="H506" t="s">
        <v>8246</v>
      </c>
      <c r="I506">
        <v>1334097387</v>
      </c>
      <c r="J506">
        <v>1328916987</v>
      </c>
      <c r="K506" t="b">
        <v>0</v>
      </c>
      <c r="L506">
        <v>5</v>
      </c>
      <c r="M506" t="b">
        <v>0</v>
      </c>
      <c r="N506" t="s">
        <v>8270</v>
      </c>
      <c r="O506" s="5">
        <f t="shared" si="28"/>
        <v>1.3673469387755101E-2</v>
      </c>
      <c r="P506" s="6">
        <f t="shared" si="29"/>
        <v>67</v>
      </c>
      <c r="Q506" t="s">
        <v>8310</v>
      </c>
      <c r="R506" t="s">
        <v>8316</v>
      </c>
      <c r="S506" s="10">
        <f t="shared" si="30"/>
        <v>40949.775312499994</v>
      </c>
      <c r="T506" s="10">
        <f t="shared" si="31"/>
        <v>41009.73364583333</v>
      </c>
    </row>
    <row r="507" spans="1:20" ht="45" x14ac:dyDescent="0.25">
      <c r="A507">
        <v>505</v>
      </c>
      <c r="B507" s="3" t="s">
        <v>506</v>
      </c>
      <c r="C507" s="3" t="s">
        <v>4615</v>
      </c>
      <c r="D507">
        <v>12000</v>
      </c>
      <c r="E507">
        <v>52</v>
      </c>
      <c r="F507" t="s">
        <v>8219</v>
      </c>
      <c r="G507" t="s">
        <v>8224</v>
      </c>
      <c r="H507" t="s">
        <v>8246</v>
      </c>
      <c r="I507">
        <v>1451010086</v>
      </c>
      <c r="J507">
        <v>1447122086</v>
      </c>
      <c r="K507" t="b">
        <v>0</v>
      </c>
      <c r="L507">
        <v>14</v>
      </c>
      <c r="M507" t="b">
        <v>0</v>
      </c>
      <c r="N507" t="s">
        <v>8270</v>
      </c>
      <c r="O507" s="5">
        <f t="shared" si="28"/>
        <v>4.3333333333333331E-3</v>
      </c>
      <c r="P507" s="6">
        <f t="shared" si="29"/>
        <v>3.7142857142857144</v>
      </c>
      <c r="Q507" t="s">
        <v>8310</v>
      </c>
      <c r="R507" t="s">
        <v>8316</v>
      </c>
      <c r="S507" s="10">
        <f t="shared" si="30"/>
        <v>42317.889884259253</v>
      </c>
      <c r="T507" s="10">
        <f t="shared" si="31"/>
        <v>42362.889884259253</v>
      </c>
    </row>
    <row r="508" spans="1:20" ht="45" x14ac:dyDescent="0.25">
      <c r="A508">
        <v>506</v>
      </c>
      <c r="B508" s="3" t="s">
        <v>507</v>
      </c>
      <c r="C508" s="3" t="s">
        <v>4616</v>
      </c>
      <c r="D508">
        <v>200000</v>
      </c>
      <c r="E508">
        <v>250</v>
      </c>
      <c r="F508" t="s">
        <v>8219</v>
      </c>
      <c r="G508" t="s">
        <v>8224</v>
      </c>
      <c r="H508" t="s">
        <v>8246</v>
      </c>
      <c r="I508">
        <v>1376140520</v>
      </c>
      <c r="J508">
        <v>1373548520</v>
      </c>
      <c r="K508" t="b">
        <v>0</v>
      </c>
      <c r="L508">
        <v>1</v>
      </c>
      <c r="M508" t="b">
        <v>0</v>
      </c>
      <c r="N508" t="s">
        <v>8270</v>
      </c>
      <c r="O508" s="5">
        <f t="shared" si="28"/>
        <v>1.25E-3</v>
      </c>
      <c r="P508" s="6">
        <f t="shared" si="29"/>
        <v>250</v>
      </c>
      <c r="Q508" t="s">
        <v>8310</v>
      </c>
      <c r="R508" t="s">
        <v>8316</v>
      </c>
      <c r="S508" s="10">
        <f t="shared" si="30"/>
        <v>41466.343981481477</v>
      </c>
      <c r="T508" s="10">
        <f t="shared" si="31"/>
        <v>41496.343981481477</v>
      </c>
    </row>
    <row r="509" spans="1:20" ht="60" x14ac:dyDescent="0.25">
      <c r="A509">
        <v>507</v>
      </c>
      <c r="B509" s="3" t="s">
        <v>508</v>
      </c>
      <c r="C509" s="3" t="s">
        <v>4617</v>
      </c>
      <c r="D509">
        <v>20000</v>
      </c>
      <c r="E509">
        <v>640</v>
      </c>
      <c r="F509" t="s">
        <v>8219</v>
      </c>
      <c r="G509" t="s">
        <v>8224</v>
      </c>
      <c r="H509" t="s">
        <v>8246</v>
      </c>
      <c r="I509">
        <v>1350687657</v>
      </c>
      <c r="J509">
        <v>1346799657</v>
      </c>
      <c r="K509" t="b">
        <v>0</v>
      </c>
      <c r="L509">
        <v>10</v>
      </c>
      <c r="M509" t="b">
        <v>0</v>
      </c>
      <c r="N509" t="s">
        <v>8270</v>
      </c>
      <c r="O509" s="5">
        <f t="shared" si="28"/>
        <v>3.2000000000000001E-2</v>
      </c>
      <c r="P509" s="6">
        <f t="shared" si="29"/>
        <v>64</v>
      </c>
      <c r="Q509" t="s">
        <v>8310</v>
      </c>
      <c r="R509" t="s">
        <v>8316</v>
      </c>
      <c r="S509" s="10">
        <f t="shared" si="30"/>
        <v>41156.750659722216</v>
      </c>
      <c r="T509" s="10">
        <f t="shared" si="31"/>
        <v>41201.750659722216</v>
      </c>
    </row>
    <row r="510" spans="1:20" ht="60" x14ac:dyDescent="0.25">
      <c r="A510">
        <v>508</v>
      </c>
      <c r="B510" s="3" t="s">
        <v>509</v>
      </c>
      <c r="C510" s="3" t="s">
        <v>4618</v>
      </c>
      <c r="D510">
        <v>50000</v>
      </c>
      <c r="E510">
        <v>400</v>
      </c>
      <c r="F510" t="s">
        <v>8219</v>
      </c>
      <c r="G510" t="s">
        <v>8224</v>
      </c>
      <c r="H510" t="s">
        <v>8246</v>
      </c>
      <c r="I510">
        <v>1337955240</v>
      </c>
      <c r="J510">
        <v>1332808501</v>
      </c>
      <c r="K510" t="b">
        <v>0</v>
      </c>
      <c r="L510">
        <v>3</v>
      </c>
      <c r="M510" t="b">
        <v>0</v>
      </c>
      <c r="N510" t="s">
        <v>8270</v>
      </c>
      <c r="O510" s="5">
        <f t="shared" si="28"/>
        <v>8.0000000000000002E-3</v>
      </c>
      <c r="P510" s="6">
        <f t="shared" si="29"/>
        <v>133.33333333333334</v>
      </c>
      <c r="Q510" t="s">
        <v>8310</v>
      </c>
      <c r="R510" t="s">
        <v>8316</v>
      </c>
      <c r="S510" s="10">
        <f t="shared" si="30"/>
        <v>40994.815983796296</v>
      </c>
      <c r="T510" s="10">
        <f t="shared" si="31"/>
        <v>41054.384722222218</v>
      </c>
    </row>
    <row r="511" spans="1:20" ht="45" x14ac:dyDescent="0.25">
      <c r="A511">
        <v>509</v>
      </c>
      <c r="B511" s="3" t="s">
        <v>510</v>
      </c>
      <c r="C511" s="3" t="s">
        <v>4619</v>
      </c>
      <c r="D511">
        <v>5000</v>
      </c>
      <c r="E511">
        <v>10</v>
      </c>
      <c r="F511" t="s">
        <v>8219</v>
      </c>
      <c r="G511" t="s">
        <v>8225</v>
      </c>
      <c r="H511" t="s">
        <v>8247</v>
      </c>
      <c r="I511">
        <v>1435504170</v>
      </c>
      <c r="J511">
        <v>1432912170</v>
      </c>
      <c r="K511" t="b">
        <v>0</v>
      </c>
      <c r="L511">
        <v>1</v>
      </c>
      <c r="M511" t="b">
        <v>0</v>
      </c>
      <c r="N511" t="s">
        <v>8270</v>
      </c>
      <c r="O511" s="5">
        <f t="shared" si="28"/>
        <v>2E-3</v>
      </c>
      <c r="P511" s="6">
        <f t="shared" si="29"/>
        <v>10</v>
      </c>
      <c r="Q511" t="s">
        <v>8310</v>
      </c>
      <c r="R511" t="s">
        <v>8316</v>
      </c>
      <c r="S511" s="10">
        <f t="shared" si="30"/>
        <v>42153.423263888886</v>
      </c>
      <c r="T511" s="10">
        <f t="shared" si="31"/>
        <v>42183.423263888886</v>
      </c>
    </row>
    <row r="512" spans="1:20" ht="45" x14ac:dyDescent="0.25">
      <c r="A512">
        <v>510</v>
      </c>
      <c r="B512" s="3" t="s">
        <v>511</v>
      </c>
      <c r="C512" s="3" t="s">
        <v>4620</v>
      </c>
      <c r="D512">
        <v>14000</v>
      </c>
      <c r="E512">
        <v>0</v>
      </c>
      <c r="F512" t="s">
        <v>8219</v>
      </c>
      <c r="G512" t="s">
        <v>8224</v>
      </c>
      <c r="H512" t="s">
        <v>8246</v>
      </c>
      <c r="I512">
        <v>1456805639</v>
      </c>
      <c r="J512">
        <v>1454213639</v>
      </c>
      <c r="K512" t="b">
        <v>0</v>
      </c>
      <c r="L512">
        <v>0</v>
      </c>
      <c r="M512" t="b">
        <v>0</v>
      </c>
      <c r="N512" t="s">
        <v>8270</v>
      </c>
      <c r="O512" s="5">
        <f t="shared" si="28"/>
        <v>0</v>
      </c>
      <c r="P512" s="6" t="str">
        <f t="shared" si="29"/>
        <v/>
      </c>
      <c r="Q512" t="s">
        <v>8310</v>
      </c>
      <c r="R512" t="s">
        <v>8316</v>
      </c>
      <c r="S512" s="10">
        <f t="shared" si="30"/>
        <v>42399.968043981477</v>
      </c>
      <c r="T512" s="10">
        <f t="shared" si="31"/>
        <v>42429.968043981477</v>
      </c>
    </row>
    <row r="513" spans="1:20" ht="45" x14ac:dyDescent="0.25">
      <c r="A513">
        <v>511</v>
      </c>
      <c r="B513" s="3" t="s">
        <v>512</v>
      </c>
      <c r="C513" s="3" t="s">
        <v>4621</v>
      </c>
      <c r="D513">
        <v>5000</v>
      </c>
      <c r="E513">
        <v>150</v>
      </c>
      <c r="F513" t="s">
        <v>8219</v>
      </c>
      <c r="G513" t="s">
        <v>8224</v>
      </c>
      <c r="H513" t="s">
        <v>8246</v>
      </c>
      <c r="I513">
        <v>1365228982</v>
      </c>
      <c r="J513">
        <v>1362640582</v>
      </c>
      <c r="K513" t="b">
        <v>0</v>
      </c>
      <c r="L513">
        <v>5</v>
      </c>
      <c r="M513" t="b">
        <v>0</v>
      </c>
      <c r="N513" t="s">
        <v>8270</v>
      </c>
      <c r="O513" s="5">
        <f t="shared" si="28"/>
        <v>0.03</v>
      </c>
      <c r="P513" s="6">
        <f t="shared" si="29"/>
        <v>30</v>
      </c>
      <c r="Q513" t="s">
        <v>8310</v>
      </c>
      <c r="R513" t="s">
        <v>8316</v>
      </c>
      <c r="S513" s="10">
        <f t="shared" si="30"/>
        <v>41340.09469907407</v>
      </c>
      <c r="T513" s="10">
        <f t="shared" si="31"/>
        <v>41370.053032407406</v>
      </c>
    </row>
    <row r="514" spans="1:20" ht="60" x14ac:dyDescent="0.25">
      <c r="A514">
        <v>512</v>
      </c>
      <c r="B514" s="3" t="s">
        <v>513</v>
      </c>
      <c r="C514" s="3" t="s">
        <v>4622</v>
      </c>
      <c r="D514">
        <v>8000</v>
      </c>
      <c r="E514">
        <v>11</v>
      </c>
      <c r="F514" t="s">
        <v>8219</v>
      </c>
      <c r="G514" t="s">
        <v>8224</v>
      </c>
      <c r="H514" t="s">
        <v>8246</v>
      </c>
      <c r="I514">
        <v>1479667727</v>
      </c>
      <c r="J514">
        <v>1475776127</v>
      </c>
      <c r="K514" t="b">
        <v>0</v>
      </c>
      <c r="L514">
        <v>2</v>
      </c>
      <c r="M514" t="b">
        <v>0</v>
      </c>
      <c r="N514" t="s">
        <v>8270</v>
      </c>
      <c r="O514" s="5">
        <f t="shared" si="28"/>
        <v>1.3749999999999999E-3</v>
      </c>
      <c r="P514" s="6">
        <f t="shared" si="29"/>
        <v>5.5</v>
      </c>
      <c r="Q514" t="s">
        <v>8310</v>
      </c>
      <c r="R514" t="s">
        <v>8316</v>
      </c>
      <c r="S514" s="10">
        <f t="shared" si="30"/>
        <v>42649.533877314818</v>
      </c>
      <c r="T514" s="10">
        <f t="shared" si="31"/>
        <v>42694.575543981475</v>
      </c>
    </row>
    <row r="515" spans="1:20" ht="45" x14ac:dyDescent="0.25">
      <c r="A515">
        <v>513</v>
      </c>
      <c r="B515" s="3" t="s">
        <v>514</v>
      </c>
      <c r="C515" s="3" t="s">
        <v>4623</v>
      </c>
      <c r="D515">
        <v>50000</v>
      </c>
      <c r="E515">
        <v>6962</v>
      </c>
      <c r="F515" t="s">
        <v>8219</v>
      </c>
      <c r="G515" t="s">
        <v>8224</v>
      </c>
      <c r="H515" t="s">
        <v>8246</v>
      </c>
      <c r="I515">
        <v>1471244400</v>
      </c>
      <c r="J515">
        <v>1467387705</v>
      </c>
      <c r="K515" t="b">
        <v>0</v>
      </c>
      <c r="L515">
        <v>68</v>
      </c>
      <c r="M515" t="b">
        <v>0</v>
      </c>
      <c r="N515" t="s">
        <v>8270</v>
      </c>
      <c r="O515" s="5">
        <f t="shared" ref="O515:O578" si="32">IFERROR(E515/D515,"")</f>
        <v>0.13924</v>
      </c>
      <c r="P515" s="6">
        <f t="shared" ref="P515:P578" si="33">IFERROR(E515/L515,"")</f>
        <v>102.38235294117646</v>
      </c>
      <c r="Q515" t="s">
        <v>8310</v>
      </c>
      <c r="R515" t="s">
        <v>8316</v>
      </c>
      <c r="S515" s="10">
        <f t="shared" ref="S515:S578" si="34">(J515/86400)+25569+(-5/24)</f>
        <v>42552.445659722223</v>
      </c>
      <c r="T515" s="10">
        <f t="shared" ref="T515:T578" si="35">(I515/86400)+25569+(-5/24)</f>
        <v>42597.083333333336</v>
      </c>
    </row>
    <row r="516" spans="1:20" ht="45" x14ac:dyDescent="0.25">
      <c r="A516">
        <v>514</v>
      </c>
      <c r="B516" s="3" t="s">
        <v>515</v>
      </c>
      <c r="C516" s="3" t="s">
        <v>4624</v>
      </c>
      <c r="D516">
        <v>1500</v>
      </c>
      <c r="E516">
        <v>50</v>
      </c>
      <c r="F516" t="s">
        <v>8219</v>
      </c>
      <c r="G516" t="s">
        <v>8229</v>
      </c>
      <c r="H516" t="s">
        <v>8251</v>
      </c>
      <c r="I516">
        <v>1407595447</v>
      </c>
      <c r="J516">
        <v>1405003447</v>
      </c>
      <c r="K516" t="b">
        <v>0</v>
      </c>
      <c r="L516">
        <v>3</v>
      </c>
      <c r="M516" t="b">
        <v>0</v>
      </c>
      <c r="N516" t="s">
        <v>8270</v>
      </c>
      <c r="O516" s="5">
        <f t="shared" si="32"/>
        <v>3.3333333333333333E-2</v>
      </c>
      <c r="P516" s="6">
        <f t="shared" si="33"/>
        <v>16.666666666666668</v>
      </c>
      <c r="Q516" t="s">
        <v>8310</v>
      </c>
      <c r="R516" t="s">
        <v>8316</v>
      </c>
      <c r="S516" s="10">
        <f t="shared" si="34"/>
        <v>41830.405636574069</v>
      </c>
      <c r="T516" s="10">
        <f t="shared" si="35"/>
        <v>41860.405636574069</v>
      </c>
    </row>
    <row r="517" spans="1:20" ht="45" x14ac:dyDescent="0.25">
      <c r="A517">
        <v>515</v>
      </c>
      <c r="B517" s="3" t="s">
        <v>516</v>
      </c>
      <c r="C517" s="3" t="s">
        <v>4625</v>
      </c>
      <c r="D517">
        <v>97000</v>
      </c>
      <c r="E517">
        <v>24651</v>
      </c>
      <c r="F517" t="s">
        <v>8219</v>
      </c>
      <c r="G517" t="s">
        <v>8224</v>
      </c>
      <c r="H517" t="s">
        <v>8246</v>
      </c>
      <c r="I517">
        <v>1451389601</v>
      </c>
      <c r="J517">
        <v>1447933601</v>
      </c>
      <c r="K517" t="b">
        <v>0</v>
      </c>
      <c r="L517">
        <v>34</v>
      </c>
      <c r="M517" t="b">
        <v>0</v>
      </c>
      <c r="N517" t="s">
        <v>8270</v>
      </c>
      <c r="O517" s="5">
        <f t="shared" si="32"/>
        <v>0.25413402061855672</v>
      </c>
      <c r="P517" s="6">
        <f t="shared" si="33"/>
        <v>725.02941176470586</v>
      </c>
      <c r="Q517" t="s">
        <v>8310</v>
      </c>
      <c r="R517" t="s">
        <v>8316</v>
      </c>
      <c r="S517" s="10">
        <f t="shared" si="34"/>
        <v>42327.282418981478</v>
      </c>
      <c r="T517" s="10">
        <f t="shared" si="35"/>
        <v>42367.282418981478</v>
      </c>
    </row>
    <row r="518" spans="1:20" ht="30" x14ac:dyDescent="0.25">
      <c r="A518">
        <v>516</v>
      </c>
      <c r="B518" s="3" t="s">
        <v>517</v>
      </c>
      <c r="C518" s="3" t="s">
        <v>4626</v>
      </c>
      <c r="D518">
        <v>5000</v>
      </c>
      <c r="E518">
        <v>0</v>
      </c>
      <c r="F518" t="s">
        <v>8219</v>
      </c>
      <c r="G518" t="s">
        <v>8225</v>
      </c>
      <c r="H518" t="s">
        <v>8247</v>
      </c>
      <c r="I518">
        <v>1432752080</v>
      </c>
      <c r="J518">
        <v>1427568080</v>
      </c>
      <c r="K518" t="b">
        <v>0</v>
      </c>
      <c r="L518">
        <v>0</v>
      </c>
      <c r="M518" t="b">
        <v>0</v>
      </c>
      <c r="N518" t="s">
        <v>8270</v>
      </c>
      <c r="O518" s="5">
        <f t="shared" si="32"/>
        <v>0</v>
      </c>
      <c r="P518" s="6" t="str">
        <f t="shared" si="33"/>
        <v/>
      </c>
      <c r="Q518" t="s">
        <v>8310</v>
      </c>
      <c r="R518" t="s">
        <v>8316</v>
      </c>
      <c r="S518" s="10">
        <f t="shared" si="34"/>
        <v>42091.570370370369</v>
      </c>
      <c r="T518" s="10">
        <f t="shared" si="35"/>
        <v>42151.570370370369</v>
      </c>
    </row>
    <row r="519" spans="1:20" ht="60" x14ac:dyDescent="0.25">
      <c r="A519">
        <v>517</v>
      </c>
      <c r="B519" s="3" t="s">
        <v>518</v>
      </c>
      <c r="C519" s="3" t="s">
        <v>4627</v>
      </c>
      <c r="D519">
        <v>15000</v>
      </c>
      <c r="E519">
        <v>205</v>
      </c>
      <c r="F519" t="s">
        <v>8219</v>
      </c>
      <c r="G519" t="s">
        <v>8224</v>
      </c>
      <c r="H519" t="s">
        <v>8246</v>
      </c>
      <c r="I519">
        <v>1486046761</v>
      </c>
      <c r="J519">
        <v>1483454761</v>
      </c>
      <c r="K519" t="b">
        <v>0</v>
      </c>
      <c r="L519">
        <v>3</v>
      </c>
      <c r="M519" t="b">
        <v>0</v>
      </c>
      <c r="N519" t="s">
        <v>8270</v>
      </c>
      <c r="O519" s="5">
        <f t="shared" si="32"/>
        <v>1.3666666666666667E-2</v>
      </c>
      <c r="P519" s="6">
        <f t="shared" si="33"/>
        <v>68.333333333333329</v>
      </c>
      <c r="Q519" t="s">
        <v>8310</v>
      </c>
      <c r="R519" t="s">
        <v>8316</v>
      </c>
      <c r="S519" s="10">
        <f t="shared" si="34"/>
        <v>42738.406956018516</v>
      </c>
      <c r="T519" s="10">
        <f t="shared" si="35"/>
        <v>42768.406956018516</v>
      </c>
    </row>
    <row r="520" spans="1:20" ht="60" x14ac:dyDescent="0.25">
      <c r="A520">
        <v>518</v>
      </c>
      <c r="B520" s="3" t="s">
        <v>519</v>
      </c>
      <c r="C520" s="3" t="s">
        <v>4628</v>
      </c>
      <c r="D520">
        <v>7175</v>
      </c>
      <c r="E520">
        <v>0</v>
      </c>
      <c r="F520" t="s">
        <v>8219</v>
      </c>
      <c r="G520" t="s">
        <v>8224</v>
      </c>
      <c r="H520" t="s">
        <v>8246</v>
      </c>
      <c r="I520">
        <v>1441550760</v>
      </c>
      <c r="J520">
        <v>1438958824</v>
      </c>
      <c r="K520" t="b">
        <v>0</v>
      </c>
      <c r="L520">
        <v>0</v>
      </c>
      <c r="M520" t="b">
        <v>0</v>
      </c>
      <c r="N520" t="s">
        <v>8270</v>
      </c>
      <c r="O520" s="5">
        <f t="shared" si="32"/>
        <v>0</v>
      </c>
      <c r="P520" s="6" t="str">
        <f t="shared" si="33"/>
        <v/>
      </c>
      <c r="Q520" t="s">
        <v>8310</v>
      </c>
      <c r="R520" t="s">
        <v>8316</v>
      </c>
      <c r="S520" s="10">
        <f t="shared" si="34"/>
        <v>42223.407685185179</v>
      </c>
      <c r="T520" s="10">
        <f t="shared" si="35"/>
        <v>42253.406944444439</v>
      </c>
    </row>
    <row r="521" spans="1:20" ht="45" x14ac:dyDescent="0.25">
      <c r="A521">
        <v>519</v>
      </c>
      <c r="B521" s="3" t="s">
        <v>520</v>
      </c>
      <c r="C521" s="3" t="s">
        <v>4629</v>
      </c>
      <c r="D521">
        <v>12001</v>
      </c>
      <c r="E521">
        <v>2746</v>
      </c>
      <c r="F521" t="s">
        <v>8219</v>
      </c>
      <c r="G521" t="s">
        <v>8224</v>
      </c>
      <c r="H521" t="s">
        <v>8246</v>
      </c>
      <c r="I521">
        <v>1354699421</v>
      </c>
      <c r="J521">
        <v>1352107421</v>
      </c>
      <c r="K521" t="b">
        <v>0</v>
      </c>
      <c r="L521">
        <v>70</v>
      </c>
      <c r="M521" t="b">
        <v>0</v>
      </c>
      <c r="N521" t="s">
        <v>8270</v>
      </c>
      <c r="O521" s="5">
        <f t="shared" si="32"/>
        <v>0.22881426547787684</v>
      </c>
      <c r="P521" s="6">
        <f t="shared" si="33"/>
        <v>39.228571428571428</v>
      </c>
      <c r="Q521" t="s">
        <v>8310</v>
      </c>
      <c r="R521" t="s">
        <v>8316</v>
      </c>
      <c r="S521" s="10">
        <f t="shared" si="34"/>
        <v>41218.183113425919</v>
      </c>
      <c r="T521" s="10">
        <f t="shared" si="35"/>
        <v>41248.183113425919</v>
      </c>
    </row>
    <row r="522" spans="1:20"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32"/>
        <v>1.0209999999999999</v>
      </c>
      <c r="P522" s="6">
        <f t="shared" si="33"/>
        <v>150.14705882352942</v>
      </c>
      <c r="Q522" t="s">
        <v>8317</v>
      </c>
      <c r="R522" t="s">
        <v>8318</v>
      </c>
      <c r="S522" s="10">
        <f t="shared" si="34"/>
        <v>42318.493761574071</v>
      </c>
      <c r="T522" s="10">
        <f t="shared" si="35"/>
        <v>42348.493761574071</v>
      </c>
    </row>
    <row r="523" spans="1:20"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32"/>
        <v>1.0464</v>
      </c>
      <c r="P523" s="6">
        <f t="shared" si="33"/>
        <v>93.428571428571431</v>
      </c>
      <c r="Q523" t="s">
        <v>8317</v>
      </c>
      <c r="R523" t="s">
        <v>8318</v>
      </c>
      <c r="S523" s="10">
        <f t="shared" si="34"/>
        <v>42645.884479166663</v>
      </c>
      <c r="T523" s="10">
        <f t="shared" si="35"/>
        <v>42674.999305555553</v>
      </c>
    </row>
    <row r="524" spans="1:20"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32"/>
        <v>1.1466666666666667</v>
      </c>
      <c r="P524" s="6">
        <f t="shared" si="33"/>
        <v>110.96774193548387</v>
      </c>
      <c r="Q524" t="s">
        <v>8317</v>
      </c>
      <c r="R524" t="s">
        <v>8318</v>
      </c>
      <c r="S524" s="10">
        <f t="shared" si="34"/>
        <v>42429.832465277774</v>
      </c>
      <c r="T524" s="10">
        <f t="shared" si="35"/>
        <v>42449.790798611109</v>
      </c>
    </row>
    <row r="525" spans="1:20"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32"/>
        <v>1.206</v>
      </c>
      <c r="P525" s="6">
        <f t="shared" si="33"/>
        <v>71.785714285714292</v>
      </c>
      <c r="Q525" t="s">
        <v>8317</v>
      </c>
      <c r="R525" t="s">
        <v>8318</v>
      </c>
      <c r="S525" s="10">
        <f t="shared" si="34"/>
        <v>42237.924490740734</v>
      </c>
      <c r="T525" s="10">
        <f t="shared" si="35"/>
        <v>42267.924490740734</v>
      </c>
    </row>
    <row r="526" spans="1:20"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32"/>
        <v>1.0867285714285715</v>
      </c>
      <c r="P526" s="6">
        <f t="shared" si="33"/>
        <v>29.258076923076924</v>
      </c>
      <c r="Q526" t="s">
        <v>8317</v>
      </c>
      <c r="R526" t="s">
        <v>8318</v>
      </c>
      <c r="S526" s="10">
        <f t="shared" si="34"/>
        <v>42492.508900462963</v>
      </c>
      <c r="T526" s="10">
        <f t="shared" si="35"/>
        <v>42522.508900462963</v>
      </c>
    </row>
    <row r="527" spans="1:20"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32"/>
        <v>1</v>
      </c>
      <c r="P527" s="6">
        <f t="shared" si="33"/>
        <v>1000</v>
      </c>
      <c r="Q527" t="s">
        <v>8317</v>
      </c>
      <c r="R527" t="s">
        <v>8318</v>
      </c>
      <c r="S527" s="10">
        <f t="shared" si="34"/>
        <v>41850.192604166667</v>
      </c>
      <c r="T527" s="10">
        <f t="shared" si="35"/>
        <v>41895.192604166667</v>
      </c>
    </row>
    <row r="528" spans="1:20"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32"/>
        <v>1.1399999999999999</v>
      </c>
      <c r="P528" s="6">
        <f t="shared" si="33"/>
        <v>74.347826086956516</v>
      </c>
      <c r="Q528" t="s">
        <v>8317</v>
      </c>
      <c r="R528" t="s">
        <v>8318</v>
      </c>
      <c r="S528" s="10">
        <f t="shared" si="34"/>
        <v>42192.383611111109</v>
      </c>
      <c r="T528" s="10">
        <f t="shared" si="35"/>
        <v>42223.499999999993</v>
      </c>
    </row>
    <row r="529" spans="1:20"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32"/>
        <v>1.0085</v>
      </c>
      <c r="P529" s="6">
        <f t="shared" si="33"/>
        <v>63.829113924050631</v>
      </c>
      <c r="Q529" t="s">
        <v>8317</v>
      </c>
      <c r="R529" t="s">
        <v>8318</v>
      </c>
      <c r="S529" s="10">
        <f t="shared" si="34"/>
        <v>42752.997291666667</v>
      </c>
      <c r="T529" s="10">
        <f t="shared" si="35"/>
        <v>42783.461805555555</v>
      </c>
    </row>
    <row r="530" spans="1:20"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32"/>
        <v>1.1565217391304348</v>
      </c>
      <c r="P530" s="6">
        <f t="shared" si="33"/>
        <v>44.333333333333336</v>
      </c>
      <c r="Q530" t="s">
        <v>8317</v>
      </c>
      <c r="R530" t="s">
        <v>8318</v>
      </c>
      <c r="S530" s="10">
        <f t="shared" si="34"/>
        <v>42155.71188657407</v>
      </c>
      <c r="T530" s="10">
        <f t="shared" si="35"/>
        <v>42176.680555555555</v>
      </c>
    </row>
    <row r="531" spans="1:20"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32"/>
        <v>1.3041666666666667</v>
      </c>
      <c r="P531" s="6">
        <f t="shared" si="33"/>
        <v>86.944444444444443</v>
      </c>
      <c r="Q531" t="s">
        <v>8317</v>
      </c>
      <c r="R531" t="s">
        <v>8318</v>
      </c>
      <c r="S531" s="10">
        <f t="shared" si="34"/>
        <v>42724.822847222218</v>
      </c>
      <c r="T531" s="10">
        <f t="shared" si="35"/>
        <v>42745.999999999993</v>
      </c>
    </row>
    <row r="532" spans="1:20"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32"/>
        <v>1.0778267254038179</v>
      </c>
      <c r="P532" s="6">
        <f t="shared" si="33"/>
        <v>126.55172413793103</v>
      </c>
      <c r="Q532" t="s">
        <v>8317</v>
      </c>
      <c r="R532" t="s">
        <v>8318</v>
      </c>
      <c r="S532" s="10">
        <f t="shared" si="34"/>
        <v>42157.382731481477</v>
      </c>
      <c r="T532" s="10">
        <f t="shared" si="35"/>
        <v>42178.874999999993</v>
      </c>
    </row>
    <row r="533" spans="1:20"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32"/>
        <v>1</v>
      </c>
      <c r="P533" s="6">
        <f t="shared" si="33"/>
        <v>129.03225806451613</v>
      </c>
      <c r="Q533" t="s">
        <v>8317</v>
      </c>
      <c r="R533" t="s">
        <v>8318</v>
      </c>
      <c r="S533" s="10">
        <f t="shared" si="34"/>
        <v>42675.856817129628</v>
      </c>
      <c r="T533" s="10">
        <f t="shared" si="35"/>
        <v>42721.082638888889</v>
      </c>
    </row>
    <row r="534" spans="1:20"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32"/>
        <v>1.2324999999999999</v>
      </c>
      <c r="P534" s="6">
        <f t="shared" si="33"/>
        <v>71.242774566473983</v>
      </c>
      <c r="Q534" t="s">
        <v>8317</v>
      </c>
      <c r="R534" t="s">
        <v>8318</v>
      </c>
      <c r="S534" s="10">
        <f t="shared" si="34"/>
        <v>42472.798703703702</v>
      </c>
      <c r="T534" s="10">
        <f t="shared" si="35"/>
        <v>42502.798703703702</v>
      </c>
    </row>
    <row r="535" spans="1:20"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32"/>
        <v>1.002</v>
      </c>
      <c r="P535" s="6">
        <f t="shared" si="33"/>
        <v>117.88235294117646</v>
      </c>
      <c r="Q535" t="s">
        <v>8317</v>
      </c>
      <c r="R535" t="s">
        <v>8318</v>
      </c>
      <c r="S535" s="10">
        <f t="shared" si="34"/>
        <v>42482.226446759254</v>
      </c>
      <c r="T535" s="10">
        <f t="shared" si="35"/>
        <v>42506.226446759254</v>
      </c>
    </row>
    <row r="536" spans="1:20"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32"/>
        <v>1.0466666666666666</v>
      </c>
      <c r="P536" s="6">
        <f t="shared" si="33"/>
        <v>327.08333333333331</v>
      </c>
      <c r="Q536" t="s">
        <v>8317</v>
      </c>
      <c r="R536" t="s">
        <v>8318</v>
      </c>
      <c r="S536" s="10">
        <f t="shared" si="34"/>
        <v>42270.602662037032</v>
      </c>
      <c r="T536" s="10">
        <f t="shared" si="35"/>
        <v>42309.749999999993</v>
      </c>
    </row>
    <row r="537" spans="1:20"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32"/>
        <v>1.0249999999999999</v>
      </c>
      <c r="P537" s="6">
        <f t="shared" si="33"/>
        <v>34.745762711864408</v>
      </c>
      <c r="Q537" t="s">
        <v>8317</v>
      </c>
      <c r="R537" t="s">
        <v>8318</v>
      </c>
      <c r="S537" s="10">
        <f t="shared" si="34"/>
        <v>42711.336863425924</v>
      </c>
      <c r="T537" s="10">
        <f t="shared" si="35"/>
        <v>42741.336863425924</v>
      </c>
    </row>
    <row r="538" spans="1:20"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32"/>
        <v>1.1825757575757576</v>
      </c>
      <c r="P538" s="6">
        <f t="shared" si="33"/>
        <v>100.06410256410257</v>
      </c>
      <c r="Q538" t="s">
        <v>8317</v>
      </c>
      <c r="R538" t="s">
        <v>8318</v>
      </c>
      <c r="S538" s="10">
        <f t="shared" si="34"/>
        <v>42179.136655092589</v>
      </c>
      <c r="T538" s="10">
        <f t="shared" si="35"/>
        <v>42219.541666666664</v>
      </c>
    </row>
    <row r="539" spans="1:20"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32"/>
        <v>1.2050000000000001</v>
      </c>
      <c r="P539" s="6">
        <f t="shared" si="33"/>
        <v>40.847457627118644</v>
      </c>
      <c r="Q539" t="s">
        <v>8317</v>
      </c>
      <c r="R539" t="s">
        <v>8318</v>
      </c>
      <c r="S539" s="10">
        <f t="shared" si="34"/>
        <v>42282.560081018521</v>
      </c>
      <c r="T539" s="10">
        <f t="shared" si="35"/>
        <v>42312.601747685178</v>
      </c>
    </row>
    <row r="540" spans="1:20"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32"/>
        <v>3.0242</v>
      </c>
      <c r="P540" s="6">
        <f t="shared" si="33"/>
        <v>252.01666666666668</v>
      </c>
      <c r="Q540" t="s">
        <v>8317</v>
      </c>
      <c r="R540" t="s">
        <v>8318</v>
      </c>
      <c r="S540" s="10">
        <f t="shared" si="34"/>
        <v>42473.586377314808</v>
      </c>
      <c r="T540" s="10">
        <f t="shared" si="35"/>
        <v>42503.586377314808</v>
      </c>
    </row>
    <row r="541" spans="1:20"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32"/>
        <v>1.00644</v>
      </c>
      <c r="P541" s="6">
        <f t="shared" si="33"/>
        <v>25.161000000000001</v>
      </c>
      <c r="Q541" t="s">
        <v>8317</v>
      </c>
      <c r="R541" t="s">
        <v>8318</v>
      </c>
      <c r="S541" s="10">
        <f t="shared" si="34"/>
        <v>42534.841516203705</v>
      </c>
      <c r="T541" s="10">
        <f t="shared" si="35"/>
        <v>42555.841516203705</v>
      </c>
    </row>
    <row r="542" spans="1:20" ht="60" x14ac:dyDescent="0.25">
      <c r="A542">
        <v>540</v>
      </c>
      <c r="B542" s="3" t="s">
        <v>541</v>
      </c>
      <c r="C542" s="3" t="s">
        <v>4650</v>
      </c>
      <c r="D542">
        <v>15000</v>
      </c>
      <c r="E542">
        <v>1</v>
      </c>
      <c r="F542" t="s">
        <v>8219</v>
      </c>
      <c r="G542" t="s">
        <v>8224</v>
      </c>
      <c r="H542" t="s">
        <v>8246</v>
      </c>
      <c r="I542">
        <v>1423078606</v>
      </c>
      <c r="J542">
        <v>1420486606</v>
      </c>
      <c r="K542" t="b">
        <v>0</v>
      </c>
      <c r="L542">
        <v>1</v>
      </c>
      <c r="M542" t="b">
        <v>0</v>
      </c>
      <c r="N542" t="s">
        <v>8272</v>
      </c>
      <c r="O542" s="5">
        <f t="shared" si="32"/>
        <v>6.666666666666667E-5</v>
      </c>
      <c r="P542" s="6">
        <f t="shared" si="33"/>
        <v>1</v>
      </c>
      <c r="Q542" t="s">
        <v>8319</v>
      </c>
      <c r="R542" t="s">
        <v>8320</v>
      </c>
      <c r="S542" s="10">
        <f t="shared" si="34"/>
        <v>42009.608865740738</v>
      </c>
      <c r="T542" s="10">
        <f t="shared" si="35"/>
        <v>42039.608865740738</v>
      </c>
    </row>
    <row r="543" spans="1:20" ht="45" x14ac:dyDescent="0.25">
      <c r="A543">
        <v>541</v>
      </c>
      <c r="B543" s="3" t="s">
        <v>542</v>
      </c>
      <c r="C543" s="3" t="s">
        <v>4651</v>
      </c>
      <c r="D543">
        <v>4500</v>
      </c>
      <c r="E543">
        <v>25</v>
      </c>
      <c r="F543" t="s">
        <v>8219</v>
      </c>
      <c r="G543" t="s">
        <v>8224</v>
      </c>
      <c r="H543" t="s">
        <v>8246</v>
      </c>
      <c r="I543">
        <v>1446080834</v>
      </c>
      <c r="J543">
        <v>1443488834</v>
      </c>
      <c r="K543" t="b">
        <v>0</v>
      </c>
      <c r="L543">
        <v>1</v>
      </c>
      <c r="M543" t="b">
        <v>0</v>
      </c>
      <c r="N543" t="s">
        <v>8272</v>
      </c>
      <c r="O543" s="5">
        <f t="shared" si="32"/>
        <v>5.5555555555555558E-3</v>
      </c>
      <c r="P543" s="6">
        <f t="shared" si="33"/>
        <v>25</v>
      </c>
      <c r="Q543" t="s">
        <v>8319</v>
      </c>
      <c r="R543" t="s">
        <v>8320</v>
      </c>
      <c r="S543" s="10">
        <f t="shared" si="34"/>
        <v>42275.838356481479</v>
      </c>
      <c r="T543" s="10">
        <f t="shared" si="35"/>
        <v>42305.838356481479</v>
      </c>
    </row>
    <row r="544" spans="1:20" ht="45" x14ac:dyDescent="0.25">
      <c r="A544">
        <v>542</v>
      </c>
      <c r="B544" s="3" t="s">
        <v>543</v>
      </c>
      <c r="C544" s="3" t="s">
        <v>4652</v>
      </c>
      <c r="D544">
        <v>250000</v>
      </c>
      <c r="E544">
        <v>1</v>
      </c>
      <c r="F544" t="s">
        <v>8219</v>
      </c>
      <c r="G544" t="s">
        <v>8224</v>
      </c>
      <c r="H544" t="s">
        <v>8246</v>
      </c>
      <c r="I544">
        <v>1462293716</v>
      </c>
      <c r="J544">
        <v>1457113316</v>
      </c>
      <c r="K544" t="b">
        <v>0</v>
      </c>
      <c r="L544">
        <v>1</v>
      </c>
      <c r="M544" t="b">
        <v>0</v>
      </c>
      <c r="N544" t="s">
        <v>8272</v>
      </c>
      <c r="O544" s="5">
        <f t="shared" si="32"/>
        <v>3.9999999999999998E-6</v>
      </c>
      <c r="P544" s="6">
        <f t="shared" si="33"/>
        <v>1</v>
      </c>
      <c r="Q544" t="s">
        <v>8319</v>
      </c>
      <c r="R544" t="s">
        <v>8320</v>
      </c>
      <c r="S544" s="10">
        <f t="shared" si="34"/>
        <v>42433.529120370367</v>
      </c>
      <c r="T544" s="10">
        <f t="shared" si="35"/>
        <v>42493.487453703703</v>
      </c>
    </row>
    <row r="545" spans="1:20" ht="60" x14ac:dyDescent="0.25">
      <c r="A545">
        <v>543</v>
      </c>
      <c r="B545" s="3" t="s">
        <v>544</v>
      </c>
      <c r="C545" s="3" t="s">
        <v>4653</v>
      </c>
      <c r="D545">
        <v>22000</v>
      </c>
      <c r="E545">
        <v>70</v>
      </c>
      <c r="F545" t="s">
        <v>8219</v>
      </c>
      <c r="G545" t="s">
        <v>8226</v>
      </c>
      <c r="H545" t="s">
        <v>8248</v>
      </c>
      <c r="I545">
        <v>1414807962</v>
      </c>
      <c r="J545">
        <v>1412215962</v>
      </c>
      <c r="K545" t="b">
        <v>0</v>
      </c>
      <c r="L545">
        <v>2</v>
      </c>
      <c r="M545" t="b">
        <v>0</v>
      </c>
      <c r="N545" t="s">
        <v>8272</v>
      </c>
      <c r="O545" s="5">
        <f t="shared" si="32"/>
        <v>3.1818181818181819E-3</v>
      </c>
      <c r="P545" s="6">
        <f t="shared" si="33"/>
        <v>35</v>
      </c>
      <c r="Q545" t="s">
        <v>8319</v>
      </c>
      <c r="R545" t="s">
        <v>8320</v>
      </c>
      <c r="S545" s="10">
        <f t="shared" si="34"/>
        <v>41913.88381944444</v>
      </c>
      <c r="T545" s="10">
        <f t="shared" si="35"/>
        <v>41943.88381944444</v>
      </c>
    </row>
    <row r="546" spans="1:20" ht="60" x14ac:dyDescent="0.25">
      <c r="A546">
        <v>544</v>
      </c>
      <c r="B546" s="3" t="s">
        <v>545</v>
      </c>
      <c r="C546" s="3" t="s">
        <v>4654</v>
      </c>
      <c r="D546">
        <v>500</v>
      </c>
      <c r="E546">
        <v>6</v>
      </c>
      <c r="F546" t="s">
        <v>8219</v>
      </c>
      <c r="G546" t="s">
        <v>8224</v>
      </c>
      <c r="H546" t="s">
        <v>8246</v>
      </c>
      <c r="I546">
        <v>1467647160</v>
      </c>
      <c r="J546">
        <v>1465055160</v>
      </c>
      <c r="K546" t="b">
        <v>0</v>
      </c>
      <c r="L546">
        <v>2</v>
      </c>
      <c r="M546" t="b">
        <v>0</v>
      </c>
      <c r="N546" t="s">
        <v>8272</v>
      </c>
      <c r="O546" s="5">
        <f t="shared" si="32"/>
        <v>1.2E-2</v>
      </c>
      <c r="P546" s="6">
        <f t="shared" si="33"/>
        <v>3</v>
      </c>
      <c r="Q546" t="s">
        <v>8319</v>
      </c>
      <c r="R546" t="s">
        <v>8320</v>
      </c>
      <c r="S546" s="10">
        <f t="shared" si="34"/>
        <v>42525.448611111111</v>
      </c>
      <c r="T546" s="10">
        <f t="shared" si="35"/>
        <v>42555.448611111111</v>
      </c>
    </row>
    <row r="547" spans="1:20" ht="60" x14ac:dyDescent="0.25">
      <c r="A547">
        <v>545</v>
      </c>
      <c r="B547" s="3" t="s">
        <v>546</v>
      </c>
      <c r="C547" s="3" t="s">
        <v>4655</v>
      </c>
      <c r="D547">
        <v>50000</v>
      </c>
      <c r="E547">
        <v>13692</v>
      </c>
      <c r="F547" t="s">
        <v>8219</v>
      </c>
      <c r="G547" t="s">
        <v>8230</v>
      </c>
      <c r="H547" t="s">
        <v>8249</v>
      </c>
      <c r="I547">
        <v>1447600389</v>
      </c>
      <c r="J547">
        <v>1444140789</v>
      </c>
      <c r="K547" t="b">
        <v>0</v>
      </c>
      <c r="L547">
        <v>34</v>
      </c>
      <c r="M547" t="b">
        <v>0</v>
      </c>
      <c r="N547" t="s">
        <v>8272</v>
      </c>
      <c r="O547" s="5">
        <f t="shared" si="32"/>
        <v>0.27383999999999997</v>
      </c>
      <c r="P547" s="6">
        <f t="shared" si="33"/>
        <v>402.70588235294116</v>
      </c>
      <c r="Q547" t="s">
        <v>8319</v>
      </c>
      <c r="R547" t="s">
        <v>8320</v>
      </c>
      <c r="S547" s="10">
        <f t="shared" si="34"/>
        <v>42283.38413194444</v>
      </c>
      <c r="T547" s="10">
        <f t="shared" si="35"/>
        <v>42323.425798611112</v>
      </c>
    </row>
    <row r="548" spans="1:20" ht="60" x14ac:dyDescent="0.25">
      <c r="A548">
        <v>546</v>
      </c>
      <c r="B548" s="3" t="s">
        <v>547</v>
      </c>
      <c r="C548" s="3" t="s">
        <v>4656</v>
      </c>
      <c r="D548">
        <v>60000</v>
      </c>
      <c r="E548">
        <v>52</v>
      </c>
      <c r="F548" t="s">
        <v>8219</v>
      </c>
      <c r="G548" t="s">
        <v>8224</v>
      </c>
      <c r="H548" t="s">
        <v>8246</v>
      </c>
      <c r="I548">
        <v>1445097715</v>
      </c>
      <c r="J548">
        <v>1441209715</v>
      </c>
      <c r="K548" t="b">
        <v>0</v>
      </c>
      <c r="L548">
        <v>2</v>
      </c>
      <c r="M548" t="b">
        <v>0</v>
      </c>
      <c r="N548" t="s">
        <v>8272</v>
      </c>
      <c r="O548" s="5">
        <f t="shared" si="32"/>
        <v>8.6666666666666663E-4</v>
      </c>
      <c r="P548" s="6">
        <f t="shared" si="33"/>
        <v>26</v>
      </c>
      <c r="Q548" t="s">
        <v>8319</v>
      </c>
      <c r="R548" t="s">
        <v>8320</v>
      </c>
      <c r="S548" s="10">
        <f t="shared" si="34"/>
        <v>42249.459664351853</v>
      </c>
      <c r="T548" s="10">
        <f t="shared" si="35"/>
        <v>42294.459664351853</v>
      </c>
    </row>
    <row r="549" spans="1:20" ht="60" x14ac:dyDescent="0.25">
      <c r="A549">
        <v>547</v>
      </c>
      <c r="B549" s="3" t="s">
        <v>548</v>
      </c>
      <c r="C549" s="3" t="s">
        <v>4657</v>
      </c>
      <c r="D549">
        <v>7500</v>
      </c>
      <c r="E549">
        <v>0</v>
      </c>
      <c r="F549" t="s">
        <v>8219</v>
      </c>
      <c r="G549" t="s">
        <v>8225</v>
      </c>
      <c r="H549" t="s">
        <v>8247</v>
      </c>
      <c r="I549">
        <v>1455122564</v>
      </c>
      <c r="J549">
        <v>1452530564</v>
      </c>
      <c r="K549" t="b">
        <v>0</v>
      </c>
      <c r="L549">
        <v>0</v>
      </c>
      <c r="M549" t="b">
        <v>0</v>
      </c>
      <c r="N549" t="s">
        <v>8272</v>
      </c>
      <c r="O549" s="5">
        <f t="shared" si="32"/>
        <v>0</v>
      </c>
      <c r="P549" s="6" t="str">
        <f t="shared" si="33"/>
        <v/>
      </c>
      <c r="Q549" t="s">
        <v>8319</v>
      </c>
      <c r="R549" t="s">
        <v>8320</v>
      </c>
      <c r="S549" s="10">
        <f t="shared" si="34"/>
        <v>42380.488009259258</v>
      </c>
      <c r="T549" s="10">
        <f t="shared" si="35"/>
        <v>42410.488009259258</v>
      </c>
    </row>
    <row r="550" spans="1:20" ht="45" x14ac:dyDescent="0.25">
      <c r="A550">
        <v>548</v>
      </c>
      <c r="B550" s="3" t="s">
        <v>549</v>
      </c>
      <c r="C550" s="3" t="s">
        <v>4658</v>
      </c>
      <c r="D550">
        <v>10000</v>
      </c>
      <c r="E550">
        <v>9</v>
      </c>
      <c r="F550" t="s">
        <v>8219</v>
      </c>
      <c r="G550" t="s">
        <v>8225</v>
      </c>
      <c r="H550" t="s">
        <v>8247</v>
      </c>
      <c r="I550">
        <v>1446154848</v>
      </c>
      <c r="J550">
        <v>1443562848</v>
      </c>
      <c r="K550" t="b">
        <v>0</v>
      </c>
      <c r="L550">
        <v>1</v>
      </c>
      <c r="M550" t="b">
        <v>0</v>
      </c>
      <c r="N550" t="s">
        <v>8272</v>
      </c>
      <c r="O550" s="5">
        <f t="shared" si="32"/>
        <v>8.9999999999999998E-4</v>
      </c>
      <c r="P550" s="6">
        <f t="shared" si="33"/>
        <v>9</v>
      </c>
      <c r="Q550" t="s">
        <v>8319</v>
      </c>
      <c r="R550" t="s">
        <v>8320</v>
      </c>
      <c r="S550" s="10">
        <f t="shared" si="34"/>
        <v>42276.695</v>
      </c>
      <c r="T550" s="10">
        <f t="shared" si="35"/>
        <v>42306.695</v>
      </c>
    </row>
    <row r="551" spans="1:20" ht="60" x14ac:dyDescent="0.25">
      <c r="A551">
        <v>549</v>
      </c>
      <c r="B551" s="3" t="s">
        <v>550</v>
      </c>
      <c r="C551" s="3" t="s">
        <v>4659</v>
      </c>
      <c r="D551">
        <v>2500</v>
      </c>
      <c r="E551">
        <v>68</v>
      </c>
      <c r="F551" t="s">
        <v>8219</v>
      </c>
      <c r="G551" t="s">
        <v>8225</v>
      </c>
      <c r="H551" t="s">
        <v>8247</v>
      </c>
      <c r="I551">
        <v>1436368622</v>
      </c>
      <c r="J551">
        <v>1433776622</v>
      </c>
      <c r="K551" t="b">
        <v>0</v>
      </c>
      <c r="L551">
        <v>8</v>
      </c>
      <c r="M551" t="b">
        <v>0</v>
      </c>
      <c r="N551" t="s">
        <v>8272</v>
      </c>
      <c r="O551" s="5">
        <f t="shared" si="32"/>
        <v>2.7199999999999998E-2</v>
      </c>
      <c r="P551" s="6">
        <f t="shared" si="33"/>
        <v>8.5</v>
      </c>
      <c r="Q551" t="s">
        <v>8319</v>
      </c>
      <c r="R551" t="s">
        <v>8320</v>
      </c>
      <c r="S551" s="10">
        <f t="shared" si="34"/>
        <v>42163.428495370368</v>
      </c>
      <c r="T551" s="10">
        <f t="shared" si="35"/>
        <v>42193.428495370368</v>
      </c>
    </row>
    <row r="552" spans="1:20" ht="60" x14ac:dyDescent="0.25">
      <c r="A552">
        <v>550</v>
      </c>
      <c r="B552" s="3" t="s">
        <v>551</v>
      </c>
      <c r="C552" s="3" t="s">
        <v>4660</v>
      </c>
      <c r="D552">
        <v>5000</v>
      </c>
      <c r="E552">
        <v>35</v>
      </c>
      <c r="F552" t="s">
        <v>8219</v>
      </c>
      <c r="G552" t="s">
        <v>8229</v>
      </c>
      <c r="H552" t="s">
        <v>8251</v>
      </c>
      <c r="I552">
        <v>1485838800</v>
      </c>
      <c r="J552">
        <v>1484756245</v>
      </c>
      <c r="K552" t="b">
        <v>0</v>
      </c>
      <c r="L552">
        <v>4</v>
      </c>
      <c r="M552" t="b">
        <v>0</v>
      </c>
      <c r="N552" t="s">
        <v>8272</v>
      </c>
      <c r="O552" s="5">
        <f t="shared" si="32"/>
        <v>7.0000000000000001E-3</v>
      </c>
      <c r="P552" s="6">
        <f t="shared" si="33"/>
        <v>8.75</v>
      </c>
      <c r="Q552" t="s">
        <v>8319</v>
      </c>
      <c r="R552" t="s">
        <v>8320</v>
      </c>
      <c r="S552" s="10">
        <f t="shared" si="34"/>
        <v>42753.47042824074</v>
      </c>
      <c r="T552" s="10">
        <f t="shared" si="35"/>
        <v>42765.999999999993</v>
      </c>
    </row>
    <row r="553" spans="1:20" ht="60" x14ac:dyDescent="0.25">
      <c r="A553">
        <v>551</v>
      </c>
      <c r="B553" s="3" t="s">
        <v>552</v>
      </c>
      <c r="C553" s="3" t="s">
        <v>4661</v>
      </c>
      <c r="D553">
        <v>75000</v>
      </c>
      <c r="E553">
        <v>3781</v>
      </c>
      <c r="F553" t="s">
        <v>8219</v>
      </c>
      <c r="G553" t="s">
        <v>8224</v>
      </c>
      <c r="H553" t="s">
        <v>8246</v>
      </c>
      <c r="I553">
        <v>1438451580</v>
      </c>
      <c r="J553">
        <v>1434609424</v>
      </c>
      <c r="K553" t="b">
        <v>0</v>
      </c>
      <c r="L553">
        <v>28</v>
      </c>
      <c r="M553" t="b">
        <v>0</v>
      </c>
      <c r="N553" t="s">
        <v>8272</v>
      </c>
      <c r="O553" s="5">
        <f t="shared" si="32"/>
        <v>5.0413333333333331E-2</v>
      </c>
      <c r="P553" s="6">
        <f t="shared" si="33"/>
        <v>135.03571428571428</v>
      </c>
      <c r="Q553" t="s">
        <v>8319</v>
      </c>
      <c r="R553" t="s">
        <v>8320</v>
      </c>
      <c r="S553" s="10">
        <f t="shared" si="34"/>
        <v>42173.067407407405</v>
      </c>
      <c r="T553" s="10">
        <f t="shared" si="35"/>
        <v>42217.536805555552</v>
      </c>
    </row>
    <row r="554" spans="1:20" ht="45" x14ac:dyDescent="0.25">
      <c r="A554">
        <v>552</v>
      </c>
      <c r="B554" s="3" t="s">
        <v>553</v>
      </c>
      <c r="C554" s="3" t="s">
        <v>4662</v>
      </c>
      <c r="D554">
        <v>45000</v>
      </c>
      <c r="E554">
        <v>0</v>
      </c>
      <c r="F554" t="s">
        <v>8219</v>
      </c>
      <c r="G554" t="s">
        <v>8229</v>
      </c>
      <c r="H554" t="s">
        <v>8251</v>
      </c>
      <c r="I554">
        <v>1452350896</v>
      </c>
      <c r="J554">
        <v>1447166896</v>
      </c>
      <c r="K554" t="b">
        <v>0</v>
      </c>
      <c r="L554">
        <v>0</v>
      </c>
      <c r="M554" t="b">
        <v>0</v>
      </c>
      <c r="N554" t="s">
        <v>8272</v>
      </c>
      <c r="O554" s="5">
        <f t="shared" si="32"/>
        <v>0</v>
      </c>
      <c r="P554" s="6" t="str">
        <f t="shared" si="33"/>
        <v/>
      </c>
      <c r="Q554" t="s">
        <v>8319</v>
      </c>
      <c r="R554" t="s">
        <v>8320</v>
      </c>
      <c r="S554" s="10">
        <f t="shared" si="34"/>
        <v>42318.408518518518</v>
      </c>
      <c r="T554" s="10">
        <f t="shared" si="35"/>
        <v>42378.408518518518</v>
      </c>
    </row>
    <row r="555" spans="1:20" ht="45" x14ac:dyDescent="0.25">
      <c r="A555">
        <v>553</v>
      </c>
      <c r="B555" s="3" t="s">
        <v>554</v>
      </c>
      <c r="C555" s="3" t="s">
        <v>4663</v>
      </c>
      <c r="D555">
        <v>25000</v>
      </c>
      <c r="E555">
        <v>123</v>
      </c>
      <c r="F555" t="s">
        <v>8219</v>
      </c>
      <c r="G555" t="s">
        <v>8224</v>
      </c>
      <c r="H555" t="s">
        <v>8246</v>
      </c>
      <c r="I555">
        <v>1415988991</v>
      </c>
      <c r="J555">
        <v>1413393391</v>
      </c>
      <c r="K555" t="b">
        <v>0</v>
      </c>
      <c r="L555">
        <v>6</v>
      </c>
      <c r="M555" t="b">
        <v>0</v>
      </c>
      <c r="N555" t="s">
        <v>8272</v>
      </c>
      <c r="O555" s="5">
        <f t="shared" si="32"/>
        <v>4.9199999999999999E-3</v>
      </c>
      <c r="P555" s="6">
        <f t="shared" si="33"/>
        <v>20.5</v>
      </c>
      <c r="Q555" t="s">
        <v>8319</v>
      </c>
      <c r="R555" t="s">
        <v>8320</v>
      </c>
      <c r="S555" s="10">
        <f t="shared" si="34"/>
        <v>41927.511469907404</v>
      </c>
      <c r="T555" s="10">
        <f t="shared" si="35"/>
        <v>41957.553136574068</v>
      </c>
    </row>
    <row r="556" spans="1:20" ht="60" x14ac:dyDescent="0.25">
      <c r="A556">
        <v>554</v>
      </c>
      <c r="B556" s="3" t="s">
        <v>555</v>
      </c>
      <c r="C556" s="3" t="s">
        <v>4664</v>
      </c>
      <c r="D556">
        <v>3870</v>
      </c>
      <c r="E556">
        <v>1416</v>
      </c>
      <c r="F556" t="s">
        <v>8219</v>
      </c>
      <c r="G556" t="s">
        <v>8224</v>
      </c>
      <c r="H556" t="s">
        <v>8246</v>
      </c>
      <c r="I556">
        <v>1413735972</v>
      </c>
      <c r="J556">
        <v>1411143972</v>
      </c>
      <c r="K556" t="b">
        <v>0</v>
      </c>
      <c r="L556">
        <v>22</v>
      </c>
      <c r="M556" t="b">
        <v>0</v>
      </c>
      <c r="N556" t="s">
        <v>8272</v>
      </c>
      <c r="O556" s="5">
        <f t="shared" si="32"/>
        <v>0.36589147286821705</v>
      </c>
      <c r="P556" s="6">
        <f t="shared" si="33"/>
        <v>64.36363636363636</v>
      </c>
      <c r="Q556" t="s">
        <v>8319</v>
      </c>
      <c r="R556" t="s">
        <v>8320</v>
      </c>
      <c r="S556" s="10">
        <f t="shared" si="34"/>
        <v>41901.476527777777</v>
      </c>
      <c r="T556" s="10">
        <f t="shared" si="35"/>
        <v>41931.476527777777</v>
      </c>
    </row>
    <row r="557" spans="1:20" ht="60" x14ac:dyDescent="0.25">
      <c r="A557">
        <v>555</v>
      </c>
      <c r="B557" s="3" t="s">
        <v>556</v>
      </c>
      <c r="C557" s="3" t="s">
        <v>4665</v>
      </c>
      <c r="D557">
        <v>7500</v>
      </c>
      <c r="E557">
        <v>0</v>
      </c>
      <c r="F557" t="s">
        <v>8219</v>
      </c>
      <c r="G557" t="s">
        <v>8225</v>
      </c>
      <c r="H557" t="s">
        <v>8247</v>
      </c>
      <c r="I557">
        <v>1465720143</v>
      </c>
      <c r="J557">
        <v>1463128143</v>
      </c>
      <c r="K557" t="b">
        <v>0</v>
      </c>
      <c r="L557">
        <v>0</v>
      </c>
      <c r="M557" t="b">
        <v>0</v>
      </c>
      <c r="N557" t="s">
        <v>8272</v>
      </c>
      <c r="O557" s="5">
        <f t="shared" si="32"/>
        <v>0</v>
      </c>
      <c r="P557" s="6" t="str">
        <f t="shared" si="33"/>
        <v/>
      </c>
      <c r="Q557" t="s">
        <v>8319</v>
      </c>
      <c r="R557" t="s">
        <v>8320</v>
      </c>
      <c r="S557" s="10">
        <f t="shared" si="34"/>
        <v>42503.145173611112</v>
      </c>
      <c r="T557" s="10">
        <f t="shared" si="35"/>
        <v>42533.145173611112</v>
      </c>
    </row>
    <row r="558" spans="1:20" ht="30" x14ac:dyDescent="0.25">
      <c r="A558">
        <v>556</v>
      </c>
      <c r="B558" s="3" t="s">
        <v>557</v>
      </c>
      <c r="C558" s="3" t="s">
        <v>4666</v>
      </c>
      <c r="D558">
        <v>8000</v>
      </c>
      <c r="E558">
        <v>200</v>
      </c>
      <c r="F558" t="s">
        <v>8219</v>
      </c>
      <c r="G558" t="s">
        <v>8224</v>
      </c>
      <c r="H558" t="s">
        <v>8246</v>
      </c>
      <c r="I558">
        <v>1452112717</v>
      </c>
      <c r="J558">
        <v>1449520717</v>
      </c>
      <c r="K558" t="b">
        <v>0</v>
      </c>
      <c r="L558">
        <v>1</v>
      </c>
      <c r="M558" t="b">
        <v>0</v>
      </c>
      <c r="N558" t="s">
        <v>8272</v>
      </c>
      <c r="O558" s="5">
        <f t="shared" si="32"/>
        <v>2.5000000000000001E-2</v>
      </c>
      <c r="P558" s="6">
        <f t="shared" si="33"/>
        <v>200</v>
      </c>
      <c r="Q558" t="s">
        <v>8319</v>
      </c>
      <c r="R558" t="s">
        <v>8320</v>
      </c>
      <c r="S558" s="10">
        <f t="shared" si="34"/>
        <v>42345.651817129627</v>
      </c>
      <c r="T558" s="10">
        <f t="shared" si="35"/>
        <v>42375.651817129627</v>
      </c>
    </row>
    <row r="559" spans="1:20" ht="60" x14ac:dyDescent="0.25">
      <c r="A559">
        <v>557</v>
      </c>
      <c r="B559" s="3" t="s">
        <v>558</v>
      </c>
      <c r="C559" s="3" t="s">
        <v>4667</v>
      </c>
      <c r="D559">
        <v>150000</v>
      </c>
      <c r="E559">
        <v>1366</v>
      </c>
      <c r="F559" t="s">
        <v>8219</v>
      </c>
      <c r="G559" t="s">
        <v>8236</v>
      </c>
      <c r="H559" t="s">
        <v>8249</v>
      </c>
      <c r="I559">
        <v>1480721803</v>
      </c>
      <c r="J559">
        <v>1478126203</v>
      </c>
      <c r="K559" t="b">
        <v>0</v>
      </c>
      <c r="L559">
        <v>20</v>
      </c>
      <c r="M559" t="b">
        <v>0</v>
      </c>
      <c r="N559" t="s">
        <v>8272</v>
      </c>
      <c r="O559" s="5">
        <f t="shared" si="32"/>
        <v>9.1066666666666674E-3</v>
      </c>
      <c r="P559" s="6">
        <f t="shared" si="33"/>
        <v>68.3</v>
      </c>
      <c r="Q559" t="s">
        <v>8319</v>
      </c>
      <c r="R559" t="s">
        <v>8320</v>
      </c>
      <c r="S559" s="10">
        <f t="shared" si="34"/>
        <v>42676.733831018515</v>
      </c>
      <c r="T559" s="10">
        <f t="shared" si="35"/>
        <v>42706.775497685179</v>
      </c>
    </row>
    <row r="560" spans="1:20" ht="60" x14ac:dyDescent="0.25">
      <c r="A560">
        <v>558</v>
      </c>
      <c r="B560" s="3" t="s">
        <v>559</v>
      </c>
      <c r="C560" s="3" t="s">
        <v>4668</v>
      </c>
      <c r="D560">
        <v>750</v>
      </c>
      <c r="E560">
        <v>0</v>
      </c>
      <c r="F560" t="s">
        <v>8219</v>
      </c>
      <c r="G560" t="s">
        <v>8224</v>
      </c>
      <c r="H560" t="s">
        <v>8246</v>
      </c>
      <c r="I560">
        <v>1427227905</v>
      </c>
      <c r="J560">
        <v>1424639505</v>
      </c>
      <c r="K560" t="b">
        <v>0</v>
      </c>
      <c r="L560">
        <v>0</v>
      </c>
      <c r="M560" t="b">
        <v>0</v>
      </c>
      <c r="N560" t="s">
        <v>8272</v>
      </c>
      <c r="O560" s="5">
        <f t="shared" si="32"/>
        <v>0</v>
      </c>
      <c r="P560" s="6" t="str">
        <f t="shared" si="33"/>
        <v/>
      </c>
      <c r="Q560" t="s">
        <v>8319</v>
      </c>
      <c r="R560" t="s">
        <v>8320</v>
      </c>
      <c r="S560" s="10">
        <f t="shared" si="34"/>
        <v>42057.674826388888</v>
      </c>
      <c r="T560" s="10">
        <f t="shared" si="35"/>
        <v>42087.633159722223</v>
      </c>
    </row>
    <row r="561" spans="1:20" ht="60" x14ac:dyDescent="0.25">
      <c r="A561">
        <v>559</v>
      </c>
      <c r="B561" s="3" t="s">
        <v>560</v>
      </c>
      <c r="C561" s="3" t="s">
        <v>4669</v>
      </c>
      <c r="D561">
        <v>240000</v>
      </c>
      <c r="E561">
        <v>50</v>
      </c>
      <c r="F561" t="s">
        <v>8219</v>
      </c>
      <c r="G561" t="s">
        <v>8224</v>
      </c>
      <c r="H561" t="s">
        <v>8246</v>
      </c>
      <c r="I561">
        <v>1449989260</v>
      </c>
      <c r="J561">
        <v>1447397260</v>
      </c>
      <c r="K561" t="b">
        <v>0</v>
      </c>
      <c r="L561">
        <v>1</v>
      </c>
      <c r="M561" t="b">
        <v>0</v>
      </c>
      <c r="N561" t="s">
        <v>8272</v>
      </c>
      <c r="O561" s="5">
        <f t="shared" si="32"/>
        <v>2.0833333333333335E-4</v>
      </c>
      <c r="P561" s="6">
        <f t="shared" si="33"/>
        <v>50</v>
      </c>
      <c r="Q561" t="s">
        <v>8319</v>
      </c>
      <c r="R561" t="s">
        <v>8320</v>
      </c>
      <c r="S561" s="10">
        <f t="shared" si="34"/>
        <v>42321.074768518512</v>
      </c>
      <c r="T561" s="10">
        <f t="shared" si="35"/>
        <v>42351.074768518512</v>
      </c>
    </row>
    <row r="562" spans="1:20" ht="45" x14ac:dyDescent="0.25">
      <c r="A562">
        <v>560</v>
      </c>
      <c r="B562" s="3" t="s">
        <v>561</v>
      </c>
      <c r="C562" s="3" t="s">
        <v>4670</v>
      </c>
      <c r="D562">
        <v>100000</v>
      </c>
      <c r="E562">
        <v>12</v>
      </c>
      <c r="F562" t="s">
        <v>8219</v>
      </c>
      <c r="G562" t="s">
        <v>8229</v>
      </c>
      <c r="H562" t="s">
        <v>8251</v>
      </c>
      <c r="I562">
        <v>1418841045</v>
      </c>
      <c r="J562">
        <v>1416249045</v>
      </c>
      <c r="K562" t="b">
        <v>0</v>
      </c>
      <c r="L562">
        <v>3</v>
      </c>
      <c r="M562" t="b">
        <v>0</v>
      </c>
      <c r="N562" t="s">
        <v>8272</v>
      </c>
      <c r="O562" s="5">
        <f t="shared" si="32"/>
        <v>1.2E-4</v>
      </c>
      <c r="P562" s="6">
        <f t="shared" si="33"/>
        <v>4</v>
      </c>
      <c r="Q562" t="s">
        <v>8319</v>
      </c>
      <c r="R562" t="s">
        <v>8320</v>
      </c>
      <c r="S562" s="10">
        <f t="shared" si="34"/>
        <v>41960.563020833331</v>
      </c>
      <c r="T562" s="10">
        <f t="shared" si="35"/>
        <v>41990.563020833331</v>
      </c>
    </row>
    <row r="563" spans="1:20" ht="60" x14ac:dyDescent="0.25">
      <c r="A563">
        <v>561</v>
      </c>
      <c r="B563" s="3" t="s">
        <v>562</v>
      </c>
      <c r="C563" s="3" t="s">
        <v>4671</v>
      </c>
      <c r="D563">
        <v>15000</v>
      </c>
      <c r="E563">
        <v>55</v>
      </c>
      <c r="F563" t="s">
        <v>8219</v>
      </c>
      <c r="G563" t="s">
        <v>8224</v>
      </c>
      <c r="H563" t="s">
        <v>8246</v>
      </c>
      <c r="I563">
        <v>1445874513</v>
      </c>
      <c r="J563">
        <v>1442850513</v>
      </c>
      <c r="K563" t="b">
        <v>0</v>
      </c>
      <c r="L563">
        <v>2</v>
      </c>
      <c r="M563" t="b">
        <v>0</v>
      </c>
      <c r="N563" t="s">
        <v>8272</v>
      </c>
      <c r="O563" s="5">
        <f t="shared" si="32"/>
        <v>3.6666666666666666E-3</v>
      </c>
      <c r="P563" s="6">
        <f t="shared" si="33"/>
        <v>27.5</v>
      </c>
      <c r="Q563" t="s">
        <v>8319</v>
      </c>
      <c r="R563" t="s">
        <v>8320</v>
      </c>
      <c r="S563" s="10">
        <f t="shared" si="34"/>
        <v>42268.450381944444</v>
      </c>
      <c r="T563" s="10">
        <f t="shared" si="35"/>
        <v>42303.450381944444</v>
      </c>
    </row>
    <row r="564" spans="1:20" ht="60" x14ac:dyDescent="0.25">
      <c r="A564">
        <v>562</v>
      </c>
      <c r="B564" s="3" t="s">
        <v>563</v>
      </c>
      <c r="C564" s="3" t="s">
        <v>4672</v>
      </c>
      <c r="D564">
        <v>50000</v>
      </c>
      <c r="E564">
        <v>0</v>
      </c>
      <c r="F564" t="s">
        <v>8219</v>
      </c>
      <c r="G564" t="s">
        <v>8233</v>
      </c>
      <c r="H564" t="s">
        <v>8249</v>
      </c>
      <c r="I564">
        <v>1482052815</v>
      </c>
      <c r="J564">
        <v>1479460815</v>
      </c>
      <c r="K564" t="b">
        <v>0</v>
      </c>
      <c r="L564">
        <v>0</v>
      </c>
      <c r="M564" t="b">
        <v>0</v>
      </c>
      <c r="N564" t="s">
        <v>8272</v>
      </c>
      <c r="O564" s="5">
        <f t="shared" si="32"/>
        <v>0</v>
      </c>
      <c r="P564" s="6" t="str">
        <f t="shared" si="33"/>
        <v/>
      </c>
      <c r="Q564" t="s">
        <v>8319</v>
      </c>
      <c r="R564" t="s">
        <v>8320</v>
      </c>
      <c r="S564" s="10">
        <f t="shared" si="34"/>
        <v>42692.180729166663</v>
      </c>
      <c r="T564" s="10">
        <f t="shared" si="35"/>
        <v>42722.180729166663</v>
      </c>
    </row>
    <row r="565" spans="1:20" ht="60" x14ac:dyDescent="0.25">
      <c r="A565">
        <v>563</v>
      </c>
      <c r="B565" s="3" t="s">
        <v>564</v>
      </c>
      <c r="C565" s="3" t="s">
        <v>4673</v>
      </c>
      <c r="D565">
        <v>75000</v>
      </c>
      <c r="E565">
        <v>68</v>
      </c>
      <c r="F565" t="s">
        <v>8219</v>
      </c>
      <c r="G565" t="s">
        <v>8226</v>
      </c>
      <c r="H565" t="s">
        <v>8248</v>
      </c>
      <c r="I565">
        <v>1424137247</v>
      </c>
      <c r="J565">
        <v>1421545247</v>
      </c>
      <c r="K565" t="b">
        <v>0</v>
      </c>
      <c r="L565">
        <v>2</v>
      </c>
      <c r="M565" t="b">
        <v>0</v>
      </c>
      <c r="N565" t="s">
        <v>8272</v>
      </c>
      <c r="O565" s="5">
        <f t="shared" si="32"/>
        <v>9.0666666666666662E-4</v>
      </c>
      <c r="P565" s="6">
        <f t="shared" si="33"/>
        <v>34</v>
      </c>
      <c r="Q565" t="s">
        <v>8319</v>
      </c>
      <c r="R565" t="s">
        <v>8320</v>
      </c>
      <c r="S565" s="10">
        <f t="shared" si="34"/>
        <v>42021.861655092587</v>
      </c>
      <c r="T565" s="10">
        <f t="shared" si="35"/>
        <v>42051.861655092587</v>
      </c>
    </row>
    <row r="566" spans="1:20" ht="60" x14ac:dyDescent="0.25">
      <c r="A566">
        <v>564</v>
      </c>
      <c r="B566" s="3" t="s">
        <v>565</v>
      </c>
      <c r="C566" s="3" t="s">
        <v>4674</v>
      </c>
      <c r="D566">
        <v>18000</v>
      </c>
      <c r="E566">
        <v>1</v>
      </c>
      <c r="F566" t="s">
        <v>8219</v>
      </c>
      <c r="G566" t="s">
        <v>8230</v>
      </c>
      <c r="H566" t="s">
        <v>8249</v>
      </c>
      <c r="I566">
        <v>1457822275</v>
      </c>
      <c r="J566">
        <v>1455230275</v>
      </c>
      <c r="K566" t="b">
        <v>0</v>
      </c>
      <c r="L566">
        <v>1</v>
      </c>
      <c r="M566" t="b">
        <v>0</v>
      </c>
      <c r="N566" t="s">
        <v>8272</v>
      </c>
      <c r="O566" s="5">
        <f t="shared" si="32"/>
        <v>5.5555555555555558E-5</v>
      </c>
      <c r="P566" s="6">
        <f t="shared" si="33"/>
        <v>1</v>
      </c>
      <c r="Q566" t="s">
        <v>8319</v>
      </c>
      <c r="R566" t="s">
        <v>8320</v>
      </c>
      <c r="S566" s="10">
        <f t="shared" si="34"/>
        <v>42411.734664351847</v>
      </c>
      <c r="T566" s="10">
        <f t="shared" si="35"/>
        <v>42441.734664351847</v>
      </c>
    </row>
    <row r="567" spans="1:20" ht="60" x14ac:dyDescent="0.25">
      <c r="A567">
        <v>565</v>
      </c>
      <c r="B567" s="3" t="s">
        <v>566</v>
      </c>
      <c r="C567" s="3" t="s">
        <v>4675</v>
      </c>
      <c r="D567">
        <v>25000</v>
      </c>
      <c r="E567">
        <v>0</v>
      </c>
      <c r="F567" t="s">
        <v>8219</v>
      </c>
      <c r="G567" t="s">
        <v>8225</v>
      </c>
      <c r="H567" t="s">
        <v>8247</v>
      </c>
      <c r="I567">
        <v>1436554249</v>
      </c>
      <c r="J567">
        <v>1433962249</v>
      </c>
      <c r="K567" t="b">
        <v>0</v>
      </c>
      <c r="L567">
        <v>0</v>
      </c>
      <c r="M567" t="b">
        <v>0</v>
      </c>
      <c r="N567" t="s">
        <v>8272</v>
      </c>
      <c r="O567" s="5">
        <f t="shared" si="32"/>
        <v>0</v>
      </c>
      <c r="P567" s="6" t="str">
        <f t="shared" si="33"/>
        <v/>
      </c>
      <c r="Q567" t="s">
        <v>8319</v>
      </c>
      <c r="R567" t="s">
        <v>8320</v>
      </c>
      <c r="S567" s="10">
        <f t="shared" si="34"/>
        <v>42165.576956018514</v>
      </c>
      <c r="T567" s="10">
        <f t="shared" si="35"/>
        <v>42195.576956018514</v>
      </c>
    </row>
    <row r="568" spans="1:20" ht="60" x14ac:dyDescent="0.25">
      <c r="A568">
        <v>566</v>
      </c>
      <c r="B568" s="3" t="s">
        <v>567</v>
      </c>
      <c r="C568" s="3" t="s">
        <v>4676</v>
      </c>
      <c r="D568">
        <v>5000</v>
      </c>
      <c r="E568">
        <v>1</v>
      </c>
      <c r="F568" t="s">
        <v>8219</v>
      </c>
      <c r="G568" t="s">
        <v>8224</v>
      </c>
      <c r="H568" t="s">
        <v>8246</v>
      </c>
      <c r="I568">
        <v>1468513533</v>
      </c>
      <c r="J568">
        <v>1465921533</v>
      </c>
      <c r="K568" t="b">
        <v>0</v>
      </c>
      <c r="L568">
        <v>1</v>
      </c>
      <c r="M568" t="b">
        <v>0</v>
      </c>
      <c r="N568" t="s">
        <v>8272</v>
      </c>
      <c r="O568" s="5">
        <f t="shared" si="32"/>
        <v>2.0000000000000001E-4</v>
      </c>
      <c r="P568" s="6">
        <f t="shared" si="33"/>
        <v>1</v>
      </c>
      <c r="Q568" t="s">
        <v>8319</v>
      </c>
      <c r="R568" t="s">
        <v>8320</v>
      </c>
      <c r="S568" s="10">
        <f t="shared" si="34"/>
        <v>42535.476076388884</v>
      </c>
      <c r="T568" s="10">
        <f t="shared" si="35"/>
        <v>42565.476076388884</v>
      </c>
    </row>
    <row r="569" spans="1:20" ht="60" x14ac:dyDescent="0.25">
      <c r="A569">
        <v>567</v>
      </c>
      <c r="B569" s="3" t="s">
        <v>568</v>
      </c>
      <c r="C569" s="3" t="s">
        <v>4677</v>
      </c>
      <c r="D569">
        <v>10000</v>
      </c>
      <c r="E569">
        <v>0</v>
      </c>
      <c r="F569" t="s">
        <v>8219</v>
      </c>
      <c r="G569" t="s">
        <v>8224</v>
      </c>
      <c r="H569" t="s">
        <v>8246</v>
      </c>
      <c r="I569">
        <v>1420143194</v>
      </c>
      <c r="J569">
        <v>1417551194</v>
      </c>
      <c r="K569" t="b">
        <v>0</v>
      </c>
      <c r="L569">
        <v>0</v>
      </c>
      <c r="M569" t="b">
        <v>0</v>
      </c>
      <c r="N569" t="s">
        <v>8272</v>
      </c>
      <c r="O569" s="5">
        <f t="shared" si="32"/>
        <v>0</v>
      </c>
      <c r="P569" s="6" t="str">
        <f t="shared" si="33"/>
        <v/>
      </c>
      <c r="Q569" t="s">
        <v>8319</v>
      </c>
      <c r="R569" t="s">
        <v>8320</v>
      </c>
      <c r="S569" s="10">
        <f t="shared" si="34"/>
        <v>41975.634189814817</v>
      </c>
      <c r="T569" s="10">
        <f t="shared" si="35"/>
        <v>42005.634189814817</v>
      </c>
    </row>
    <row r="570" spans="1:20" ht="75" x14ac:dyDescent="0.25">
      <c r="A570">
        <v>568</v>
      </c>
      <c r="B570" s="3" t="s">
        <v>569</v>
      </c>
      <c r="C570" s="3" t="s">
        <v>4678</v>
      </c>
      <c r="D570">
        <v>24500</v>
      </c>
      <c r="E570">
        <v>245</v>
      </c>
      <c r="F570" t="s">
        <v>8219</v>
      </c>
      <c r="G570" t="s">
        <v>8228</v>
      </c>
      <c r="H570" t="s">
        <v>8250</v>
      </c>
      <c r="I570">
        <v>1452942000</v>
      </c>
      <c r="J570">
        <v>1449785223</v>
      </c>
      <c r="K570" t="b">
        <v>0</v>
      </c>
      <c r="L570">
        <v>5</v>
      </c>
      <c r="M570" t="b">
        <v>0</v>
      </c>
      <c r="N570" t="s">
        <v>8272</v>
      </c>
      <c r="O570" s="5">
        <f t="shared" si="32"/>
        <v>0.01</v>
      </c>
      <c r="P570" s="6">
        <f t="shared" si="33"/>
        <v>49</v>
      </c>
      <c r="Q570" t="s">
        <v>8319</v>
      </c>
      <c r="R570" t="s">
        <v>8320</v>
      </c>
      <c r="S570" s="10">
        <f t="shared" si="34"/>
        <v>42348.713229166664</v>
      </c>
      <c r="T570" s="10">
        <f t="shared" si="35"/>
        <v>42385.249999999993</v>
      </c>
    </row>
    <row r="571" spans="1:20" ht="45" x14ac:dyDescent="0.25">
      <c r="A571">
        <v>569</v>
      </c>
      <c r="B571" s="3" t="s">
        <v>570</v>
      </c>
      <c r="C571" s="3" t="s">
        <v>4679</v>
      </c>
      <c r="D571">
        <v>2500</v>
      </c>
      <c r="E571">
        <v>20</v>
      </c>
      <c r="F571" t="s">
        <v>8219</v>
      </c>
      <c r="G571" t="s">
        <v>8229</v>
      </c>
      <c r="H571" t="s">
        <v>8251</v>
      </c>
      <c r="I571">
        <v>1451679612</v>
      </c>
      <c r="J571">
        <v>1449087612</v>
      </c>
      <c r="K571" t="b">
        <v>0</v>
      </c>
      <c r="L571">
        <v>1</v>
      </c>
      <c r="M571" t="b">
        <v>0</v>
      </c>
      <c r="N571" t="s">
        <v>8272</v>
      </c>
      <c r="O571" s="5">
        <f t="shared" si="32"/>
        <v>8.0000000000000002E-3</v>
      </c>
      <c r="P571" s="6">
        <f t="shared" si="33"/>
        <v>20</v>
      </c>
      <c r="Q571" t="s">
        <v>8319</v>
      </c>
      <c r="R571" t="s">
        <v>8320</v>
      </c>
      <c r="S571" s="10">
        <f t="shared" si="34"/>
        <v>42340.639027777775</v>
      </c>
      <c r="T571" s="10">
        <f t="shared" si="35"/>
        <v>42370.639027777775</v>
      </c>
    </row>
    <row r="572" spans="1:20" ht="30" x14ac:dyDescent="0.25">
      <c r="A572">
        <v>570</v>
      </c>
      <c r="B572" s="3" t="s">
        <v>571</v>
      </c>
      <c r="C572" s="3" t="s">
        <v>4680</v>
      </c>
      <c r="D572">
        <v>85000</v>
      </c>
      <c r="E572">
        <v>142</v>
      </c>
      <c r="F572" t="s">
        <v>8219</v>
      </c>
      <c r="G572" t="s">
        <v>8224</v>
      </c>
      <c r="H572" t="s">
        <v>8246</v>
      </c>
      <c r="I572">
        <v>1455822569</v>
      </c>
      <c r="J572">
        <v>1453230569</v>
      </c>
      <c r="K572" t="b">
        <v>0</v>
      </c>
      <c r="L572">
        <v>1</v>
      </c>
      <c r="M572" t="b">
        <v>0</v>
      </c>
      <c r="N572" t="s">
        <v>8272</v>
      </c>
      <c r="O572" s="5">
        <f t="shared" si="32"/>
        <v>1.6705882352941177E-3</v>
      </c>
      <c r="P572" s="6">
        <f t="shared" si="33"/>
        <v>142</v>
      </c>
      <c r="Q572" t="s">
        <v>8319</v>
      </c>
      <c r="R572" t="s">
        <v>8320</v>
      </c>
      <c r="S572" s="10">
        <f t="shared" si="34"/>
        <v>42388.589918981474</v>
      </c>
      <c r="T572" s="10">
        <f t="shared" si="35"/>
        <v>42418.589918981474</v>
      </c>
    </row>
    <row r="573" spans="1:20" ht="60" x14ac:dyDescent="0.25">
      <c r="A573">
        <v>571</v>
      </c>
      <c r="B573" s="3" t="s">
        <v>572</v>
      </c>
      <c r="C573" s="3" t="s">
        <v>4681</v>
      </c>
      <c r="D573">
        <v>25000</v>
      </c>
      <c r="E573">
        <v>106</v>
      </c>
      <c r="F573" t="s">
        <v>8219</v>
      </c>
      <c r="G573" t="s">
        <v>8224</v>
      </c>
      <c r="H573" t="s">
        <v>8246</v>
      </c>
      <c r="I573">
        <v>1437969540</v>
      </c>
      <c r="J573">
        <v>1436297723</v>
      </c>
      <c r="K573" t="b">
        <v>0</v>
      </c>
      <c r="L573">
        <v>2</v>
      </c>
      <c r="M573" t="b">
        <v>0</v>
      </c>
      <c r="N573" t="s">
        <v>8272</v>
      </c>
      <c r="O573" s="5">
        <f t="shared" si="32"/>
        <v>4.2399999999999998E-3</v>
      </c>
      <c r="P573" s="6">
        <f t="shared" si="33"/>
        <v>53</v>
      </c>
      <c r="Q573" t="s">
        <v>8319</v>
      </c>
      <c r="R573" t="s">
        <v>8320</v>
      </c>
      <c r="S573" s="10">
        <f t="shared" si="34"/>
        <v>42192.607905092591</v>
      </c>
      <c r="T573" s="10">
        <f t="shared" si="35"/>
        <v>42211.957638888889</v>
      </c>
    </row>
    <row r="574" spans="1:20" ht="60" x14ac:dyDescent="0.25">
      <c r="A574">
        <v>572</v>
      </c>
      <c r="B574" s="3" t="s">
        <v>573</v>
      </c>
      <c r="C574" s="3" t="s">
        <v>4682</v>
      </c>
      <c r="D574">
        <v>2500</v>
      </c>
      <c r="E574">
        <v>0</v>
      </c>
      <c r="F574" t="s">
        <v>8219</v>
      </c>
      <c r="G574" t="s">
        <v>8224</v>
      </c>
      <c r="H574" t="s">
        <v>8246</v>
      </c>
      <c r="I574">
        <v>1446660688</v>
      </c>
      <c r="J574">
        <v>1444065088</v>
      </c>
      <c r="K574" t="b">
        <v>0</v>
      </c>
      <c r="L574">
        <v>0</v>
      </c>
      <c r="M574" t="b">
        <v>0</v>
      </c>
      <c r="N574" t="s">
        <v>8272</v>
      </c>
      <c r="O574" s="5">
        <f t="shared" si="32"/>
        <v>0</v>
      </c>
      <c r="P574" s="6" t="str">
        <f t="shared" si="33"/>
        <v/>
      </c>
      <c r="Q574" t="s">
        <v>8319</v>
      </c>
      <c r="R574" t="s">
        <v>8320</v>
      </c>
      <c r="S574" s="10">
        <f t="shared" si="34"/>
        <v>42282.507962962962</v>
      </c>
      <c r="T574" s="10">
        <f t="shared" si="35"/>
        <v>42312.549629629626</v>
      </c>
    </row>
    <row r="575" spans="1:20" ht="60" x14ac:dyDescent="0.25">
      <c r="A575">
        <v>573</v>
      </c>
      <c r="B575" s="3" t="s">
        <v>574</v>
      </c>
      <c r="C575" s="3" t="s">
        <v>4683</v>
      </c>
      <c r="D575">
        <v>88888</v>
      </c>
      <c r="E575">
        <v>346</v>
      </c>
      <c r="F575" t="s">
        <v>8219</v>
      </c>
      <c r="G575" t="s">
        <v>8224</v>
      </c>
      <c r="H575" t="s">
        <v>8246</v>
      </c>
      <c r="I575">
        <v>1421543520</v>
      </c>
      <c r="J575">
        <v>1416445931</v>
      </c>
      <c r="K575" t="b">
        <v>0</v>
      </c>
      <c r="L575">
        <v>9</v>
      </c>
      <c r="M575" t="b">
        <v>0</v>
      </c>
      <c r="N575" t="s">
        <v>8272</v>
      </c>
      <c r="O575" s="5">
        <f t="shared" si="32"/>
        <v>3.892538925389254E-3</v>
      </c>
      <c r="P575" s="6">
        <f t="shared" si="33"/>
        <v>38.444444444444443</v>
      </c>
      <c r="Q575" t="s">
        <v>8319</v>
      </c>
      <c r="R575" t="s">
        <v>8320</v>
      </c>
      <c r="S575" s="10">
        <f t="shared" si="34"/>
        <v>41962.841793981475</v>
      </c>
      <c r="T575" s="10">
        <f t="shared" si="35"/>
        <v>42021.841666666667</v>
      </c>
    </row>
    <row r="576" spans="1:20" ht="60" x14ac:dyDescent="0.25">
      <c r="A576">
        <v>574</v>
      </c>
      <c r="B576" s="3" t="s">
        <v>575</v>
      </c>
      <c r="C576" s="3" t="s">
        <v>4684</v>
      </c>
      <c r="D576">
        <v>11180</v>
      </c>
      <c r="E576">
        <v>80</v>
      </c>
      <c r="F576" t="s">
        <v>8219</v>
      </c>
      <c r="G576" t="s">
        <v>8225</v>
      </c>
      <c r="H576" t="s">
        <v>8247</v>
      </c>
      <c r="I576">
        <v>1476873507</v>
      </c>
      <c r="J576">
        <v>1474281507</v>
      </c>
      <c r="K576" t="b">
        <v>0</v>
      </c>
      <c r="L576">
        <v>4</v>
      </c>
      <c r="M576" t="b">
        <v>0</v>
      </c>
      <c r="N576" t="s">
        <v>8272</v>
      </c>
      <c r="O576" s="5">
        <f t="shared" si="32"/>
        <v>7.1556350626118068E-3</v>
      </c>
      <c r="P576" s="6">
        <f t="shared" si="33"/>
        <v>20</v>
      </c>
      <c r="Q576" t="s">
        <v>8319</v>
      </c>
      <c r="R576" t="s">
        <v>8320</v>
      </c>
      <c r="S576" s="10">
        <f t="shared" si="34"/>
        <v>42632.235034722216</v>
      </c>
      <c r="T576" s="10">
        <f t="shared" si="35"/>
        <v>42662.235034722216</v>
      </c>
    </row>
    <row r="577" spans="1:20" ht="60" x14ac:dyDescent="0.25">
      <c r="A577">
        <v>575</v>
      </c>
      <c r="B577" s="3" t="s">
        <v>576</v>
      </c>
      <c r="C577" s="3" t="s">
        <v>4685</v>
      </c>
      <c r="D577">
        <v>60000</v>
      </c>
      <c r="E577">
        <v>259</v>
      </c>
      <c r="F577" t="s">
        <v>8219</v>
      </c>
      <c r="G577" t="s">
        <v>8236</v>
      </c>
      <c r="H577" t="s">
        <v>8249</v>
      </c>
      <c r="I577">
        <v>1434213443</v>
      </c>
      <c r="J577">
        <v>1431621443</v>
      </c>
      <c r="K577" t="b">
        <v>0</v>
      </c>
      <c r="L577">
        <v>4</v>
      </c>
      <c r="M577" t="b">
        <v>0</v>
      </c>
      <c r="N577" t="s">
        <v>8272</v>
      </c>
      <c r="O577" s="5">
        <f t="shared" si="32"/>
        <v>4.3166666666666666E-3</v>
      </c>
      <c r="P577" s="6">
        <f t="shared" si="33"/>
        <v>64.75</v>
      </c>
      <c r="Q577" t="s">
        <v>8319</v>
      </c>
      <c r="R577" t="s">
        <v>8320</v>
      </c>
      <c r="S577" s="10">
        <f t="shared" si="34"/>
        <v>42138.484293981477</v>
      </c>
      <c r="T577" s="10">
        <f t="shared" si="35"/>
        <v>42168.484293981477</v>
      </c>
    </row>
    <row r="578" spans="1:20" ht="45" x14ac:dyDescent="0.25">
      <c r="A578">
        <v>576</v>
      </c>
      <c r="B578" s="3" t="s">
        <v>577</v>
      </c>
      <c r="C578" s="3" t="s">
        <v>4686</v>
      </c>
      <c r="D578">
        <v>80000</v>
      </c>
      <c r="E578">
        <v>1</v>
      </c>
      <c r="F578" t="s">
        <v>8219</v>
      </c>
      <c r="G578" t="s">
        <v>8224</v>
      </c>
      <c r="H578" t="s">
        <v>8246</v>
      </c>
      <c r="I578">
        <v>1427537952</v>
      </c>
      <c r="J578">
        <v>1422357552</v>
      </c>
      <c r="K578" t="b">
        <v>0</v>
      </c>
      <c r="L578">
        <v>1</v>
      </c>
      <c r="M578" t="b">
        <v>0</v>
      </c>
      <c r="N578" t="s">
        <v>8272</v>
      </c>
      <c r="O578" s="5">
        <f t="shared" si="32"/>
        <v>1.2500000000000001E-5</v>
      </c>
      <c r="P578" s="6">
        <f t="shared" si="33"/>
        <v>1</v>
      </c>
      <c r="Q578" t="s">
        <v>8319</v>
      </c>
      <c r="R578" t="s">
        <v>8320</v>
      </c>
      <c r="S578" s="10">
        <f t="shared" si="34"/>
        <v>42031.263333333329</v>
      </c>
      <c r="T578" s="10">
        <f t="shared" si="35"/>
        <v>42091.221666666665</v>
      </c>
    </row>
    <row r="579" spans="1:20" ht="60" x14ac:dyDescent="0.25">
      <c r="A579">
        <v>577</v>
      </c>
      <c r="B579" s="3" t="s">
        <v>578</v>
      </c>
      <c r="C579" s="3" t="s">
        <v>4687</v>
      </c>
      <c r="D579">
        <v>5000</v>
      </c>
      <c r="E579">
        <v>10</v>
      </c>
      <c r="F579" t="s">
        <v>8219</v>
      </c>
      <c r="G579" t="s">
        <v>8224</v>
      </c>
      <c r="H579" t="s">
        <v>8246</v>
      </c>
      <c r="I579">
        <v>1463753302</v>
      </c>
      <c r="J579">
        <v>1458569302</v>
      </c>
      <c r="K579" t="b">
        <v>0</v>
      </c>
      <c r="L579">
        <v>1</v>
      </c>
      <c r="M579" t="b">
        <v>0</v>
      </c>
      <c r="N579" t="s">
        <v>8272</v>
      </c>
      <c r="O579" s="5">
        <f t="shared" ref="O579:O642" si="36">IFERROR(E579/D579,"")</f>
        <v>2E-3</v>
      </c>
      <c r="P579" s="6">
        <f t="shared" ref="P579:P642" si="37">IFERROR(E579/L579,"")</f>
        <v>10</v>
      </c>
      <c r="Q579" t="s">
        <v>8319</v>
      </c>
      <c r="R579" t="s">
        <v>8320</v>
      </c>
      <c r="S579" s="10">
        <f t="shared" ref="S579:S642" si="38">(J579/86400)+25569+(-5/24)</f>
        <v>42450.380810185183</v>
      </c>
      <c r="T579" s="10">
        <f t="shared" ref="T579:T642" si="39">(I579/86400)+25569+(-5/24)</f>
        <v>42510.380810185183</v>
      </c>
    </row>
    <row r="580" spans="1:20" ht="30" x14ac:dyDescent="0.25">
      <c r="A580">
        <v>578</v>
      </c>
      <c r="B580" s="3" t="s">
        <v>579</v>
      </c>
      <c r="C580" s="3" t="s">
        <v>4688</v>
      </c>
      <c r="D580">
        <v>125000</v>
      </c>
      <c r="E580">
        <v>14</v>
      </c>
      <c r="F580" t="s">
        <v>8219</v>
      </c>
      <c r="G580" t="s">
        <v>8225</v>
      </c>
      <c r="H580" t="s">
        <v>8247</v>
      </c>
      <c r="I580">
        <v>1441633993</v>
      </c>
      <c r="J580">
        <v>1439560393</v>
      </c>
      <c r="K580" t="b">
        <v>0</v>
      </c>
      <c r="L580">
        <v>7</v>
      </c>
      <c r="M580" t="b">
        <v>0</v>
      </c>
      <c r="N580" t="s">
        <v>8272</v>
      </c>
      <c r="O580" s="5">
        <f t="shared" si="36"/>
        <v>1.12E-4</v>
      </c>
      <c r="P580" s="6">
        <f t="shared" si="37"/>
        <v>2</v>
      </c>
      <c r="Q580" t="s">
        <v>8319</v>
      </c>
      <c r="R580" t="s">
        <v>8320</v>
      </c>
      <c r="S580" s="10">
        <f t="shared" si="38"/>
        <v>42230.370289351849</v>
      </c>
      <c r="T580" s="10">
        <f t="shared" si="39"/>
        <v>42254.370289351849</v>
      </c>
    </row>
    <row r="581" spans="1:20" ht="45" x14ac:dyDescent="0.25">
      <c r="A581">
        <v>579</v>
      </c>
      <c r="B581" s="3" t="s">
        <v>580</v>
      </c>
      <c r="C581" s="3" t="s">
        <v>4689</v>
      </c>
      <c r="D581">
        <v>12000</v>
      </c>
      <c r="E581">
        <v>175</v>
      </c>
      <c r="F581" t="s">
        <v>8219</v>
      </c>
      <c r="G581" t="s">
        <v>8224</v>
      </c>
      <c r="H581" t="s">
        <v>8246</v>
      </c>
      <c r="I581">
        <v>1419539223</v>
      </c>
      <c r="J581">
        <v>1416947223</v>
      </c>
      <c r="K581" t="b">
        <v>0</v>
      </c>
      <c r="L581">
        <v>5</v>
      </c>
      <c r="M581" t="b">
        <v>0</v>
      </c>
      <c r="N581" t="s">
        <v>8272</v>
      </c>
      <c r="O581" s="5">
        <f t="shared" si="36"/>
        <v>1.4583333333333334E-2</v>
      </c>
      <c r="P581" s="6">
        <f t="shared" si="37"/>
        <v>35</v>
      </c>
      <c r="Q581" t="s">
        <v>8319</v>
      </c>
      <c r="R581" t="s">
        <v>8320</v>
      </c>
      <c r="S581" s="10">
        <f t="shared" si="38"/>
        <v>41968.643784722219</v>
      </c>
      <c r="T581" s="10">
        <f t="shared" si="39"/>
        <v>41998.643784722219</v>
      </c>
    </row>
    <row r="582" spans="1:20" ht="60" x14ac:dyDescent="0.25">
      <c r="A582">
        <v>580</v>
      </c>
      <c r="B582" s="3" t="s">
        <v>581</v>
      </c>
      <c r="C582" s="3" t="s">
        <v>4690</v>
      </c>
      <c r="D582">
        <v>3000</v>
      </c>
      <c r="E582">
        <v>1</v>
      </c>
      <c r="F582" t="s">
        <v>8219</v>
      </c>
      <c r="G582" t="s">
        <v>8224</v>
      </c>
      <c r="H582" t="s">
        <v>8246</v>
      </c>
      <c r="I582">
        <v>1474580867</v>
      </c>
      <c r="J582">
        <v>1471988867</v>
      </c>
      <c r="K582" t="b">
        <v>0</v>
      </c>
      <c r="L582">
        <v>1</v>
      </c>
      <c r="M582" t="b">
        <v>0</v>
      </c>
      <c r="N582" t="s">
        <v>8272</v>
      </c>
      <c r="O582" s="5">
        <f t="shared" si="36"/>
        <v>3.3333333333333332E-4</v>
      </c>
      <c r="P582" s="6">
        <f t="shared" si="37"/>
        <v>1</v>
      </c>
      <c r="Q582" t="s">
        <v>8319</v>
      </c>
      <c r="R582" t="s">
        <v>8320</v>
      </c>
      <c r="S582" s="10">
        <f t="shared" si="38"/>
        <v>42605.699849537035</v>
      </c>
      <c r="T582" s="10">
        <f t="shared" si="39"/>
        <v>42635.699849537035</v>
      </c>
    </row>
    <row r="583" spans="1:20" ht="60" x14ac:dyDescent="0.25">
      <c r="A583">
        <v>581</v>
      </c>
      <c r="B583" s="3" t="s">
        <v>582</v>
      </c>
      <c r="C583" s="3" t="s">
        <v>4691</v>
      </c>
      <c r="D583">
        <v>400</v>
      </c>
      <c r="E583">
        <v>0</v>
      </c>
      <c r="F583" t="s">
        <v>8219</v>
      </c>
      <c r="G583" t="s">
        <v>8224</v>
      </c>
      <c r="H583" t="s">
        <v>8246</v>
      </c>
      <c r="I583">
        <v>1438474704</v>
      </c>
      <c r="J583">
        <v>1435882704</v>
      </c>
      <c r="K583" t="b">
        <v>0</v>
      </c>
      <c r="L583">
        <v>0</v>
      </c>
      <c r="M583" t="b">
        <v>0</v>
      </c>
      <c r="N583" t="s">
        <v>8272</v>
      </c>
      <c r="O583" s="5">
        <f t="shared" si="36"/>
        <v>0</v>
      </c>
      <c r="P583" s="6" t="str">
        <f t="shared" si="37"/>
        <v/>
      </c>
      <c r="Q583" t="s">
        <v>8319</v>
      </c>
      <c r="R583" t="s">
        <v>8320</v>
      </c>
      <c r="S583" s="10">
        <f t="shared" si="38"/>
        <v>42187.804444444446</v>
      </c>
      <c r="T583" s="10">
        <f t="shared" si="39"/>
        <v>42217.804444444446</v>
      </c>
    </row>
    <row r="584" spans="1:20" ht="60" x14ac:dyDescent="0.25">
      <c r="A584">
        <v>582</v>
      </c>
      <c r="B584" s="3" t="s">
        <v>583</v>
      </c>
      <c r="C584" s="3" t="s">
        <v>4692</v>
      </c>
      <c r="D584">
        <v>100000</v>
      </c>
      <c r="E584">
        <v>0</v>
      </c>
      <c r="F584" t="s">
        <v>8219</v>
      </c>
      <c r="G584" t="s">
        <v>8224</v>
      </c>
      <c r="H584" t="s">
        <v>8246</v>
      </c>
      <c r="I584">
        <v>1426442400</v>
      </c>
      <c r="J584">
        <v>1424454319</v>
      </c>
      <c r="K584" t="b">
        <v>0</v>
      </c>
      <c r="L584">
        <v>0</v>
      </c>
      <c r="M584" t="b">
        <v>0</v>
      </c>
      <c r="N584" t="s">
        <v>8272</v>
      </c>
      <c r="O584" s="5">
        <f t="shared" si="36"/>
        <v>0</v>
      </c>
      <c r="P584" s="6" t="str">
        <f t="shared" si="37"/>
        <v/>
      </c>
      <c r="Q584" t="s">
        <v>8319</v>
      </c>
      <c r="R584" t="s">
        <v>8320</v>
      </c>
      <c r="S584" s="10">
        <f t="shared" si="38"/>
        <v>42055.531469907401</v>
      </c>
      <c r="T584" s="10">
        <f t="shared" si="39"/>
        <v>42078.541666666664</v>
      </c>
    </row>
    <row r="585" spans="1:20" ht="45" x14ac:dyDescent="0.25">
      <c r="A585">
        <v>583</v>
      </c>
      <c r="B585" s="3" t="s">
        <v>584</v>
      </c>
      <c r="C585" s="3" t="s">
        <v>4693</v>
      </c>
      <c r="D585">
        <v>9000</v>
      </c>
      <c r="E585">
        <v>1</v>
      </c>
      <c r="F585" t="s">
        <v>8219</v>
      </c>
      <c r="G585" t="s">
        <v>8224</v>
      </c>
      <c r="H585" t="s">
        <v>8246</v>
      </c>
      <c r="I585">
        <v>1426800687</v>
      </c>
      <c r="J585">
        <v>1424212287</v>
      </c>
      <c r="K585" t="b">
        <v>0</v>
      </c>
      <c r="L585">
        <v>1</v>
      </c>
      <c r="M585" t="b">
        <v>0</v>
      </c>
      <c r="N585" t="s">
        <v>8272</v>
      </c>
      <c r="O585" s="5">
        <f t="shared" si="36"/>
        <v>1.1111111111111112E-4</v>
      </c>
      <c r="P585" s="6">
        <f t="shared" si="37"/>
        <v>1</v>
      </c>
      <c r="Q585" t="s">
        <v>8319</v>
      </c>
      <c r="R585" t="s">
        <v>8320</v>
      </c>
      <c r="S585" s="10">
        <f t="shared" si="38"/>
        <v>42052.730173611104</v>
      </c>
      <c r="T585" s="10">
        <f t="shared" si="39"/>
        <v>42082.688506944447</v>
      </c>
    </row>
    <row r="586" spans="1:20" ht="45" x14ac:dyDescent="0.25">
      <c r="A586">
        <v>584</v>
      </c>
      <c r="B586" s="3" t="s">
        <v>585</v>
      </c>
      <c r="C586" s="3" t="s">
        <v>4694</v>
      </c>
      <c r="D586">
        <v>1000</v>
      </c>
      <c r="E586">
        <v>10</v>
      </c>
      <c r="F586" t="s">
        <v>8219</v>
      </c>
      <c r="G586" t="s">
        <v>8224</v>
      </c>
      <c r="H586" t="s">
        <v>8246</v>
      </c>
      <c r="I586">
        <v>1426522316</v>
      </c>
      <c r="J586">
        <v>1423933916</v>
      </c>
      <c r="K586" t="b">
        <v>0</v>
      </c>
      <c r="L586">
        <v>2</v>
      </c>
      <c r="M586" t="b">
        <v>0</v>
      </c>
      <c r="N586" t="s">
        <v>8272</v>
      </c>
      <c r="O586" s="5">
        <f t="shared" si="36"/>
        <v>0.01</v>
      </c>
      <c r="P586" s="6">
        <f t="shared" si="37"/>
        <v>5</v>
      </c>
      <c r="Q586" t="s">
        <v>8319</v>
      </c>
      <c r="R586" t="s">
        <v>8320</v>
      </c>
      <c r="S586" s="10">
        <f t="shared" si="38"/>
        <v>42049.508287037032</v>
      </c>
      <c r="T586" s="10">
        <f t="shared" si="39"/>
        <v>42079.466620370367</v>
      </c>
    </row>
    <row r="587" spans="1:20" ht="45" x14ac:dyDescent="0.25">
      <c r="A587">
        <v>585</v>
      </c>
      <c r="B587" s="3" t="s">
        <v>586</v>
      </c>
      <c r="C587" s="3" t="s">
        <v>4695</v>
      </c>
      <c r="D587">
        <v>9000</v>
      </c>
      <c r="E587">
        <v>0</v>
      </c>
      <c r="F587" t="s">
        <v>8219</v>
      </c>
      <c r="G587" t="s">
        <v>8225</v>
      </c>
      <c r="H587" t="s">
        <v>8247</v>
      </c>
      <c r="I587">
        <v>1448928000</v>
      </c>
      <c r="J587">
        <v>1444123377</v>
      </c>
      <c r="K587" t="b">
        <v>0</v>
      </c>
      <c r="L587">
        <v>0</v>
      </c>
      <c r="M587" t="b">
        <v>0</v>
      </c>
      <c r="N587" t="s">
        <v>8272</v>
      </c>
      <c r="O587" s="5">
        <f t="shared" si="36"/>
        <v>0</v>
      </c>
      <c r="P587" s="6" t="str">
        <f t="shared" si="37"/>
        <v/>
      </c>
      <c r="Q587" t="s">
        <v>8319</v>
      </c>
      <c r="R587" t="s">
        <v>8320</v>
      </c>
      <c r="S587" s="10">
        <f t="shared" si="38"/>
        <v>42283.182604166665</v>
      </c>
      <c r="T587" s="10">
        <f t="shared" si="39"/>
        <v>42338.791666666664</v>
      </c>
    </row>
    <row r="588" spans="1:20" ht="45" x14ac:dyDescent="0.25">
      <c r="A588">
        <v>586</v>
      </c>
      <c r="B588" s="3" t="s">
        <v>587</v>
      </c>
      <c r="C588" s="3" t="s">
        <v>4696</v>
      </c>
      <c r="D588">
        <v>10000</v>
      </c>
      <c r="E588">
        <v>56</v>
      </c>
      <c r="F588" t="s">
        <v>8219</v>
      </c>
      <c r="G588" t="s">
        <v>8224</v>
      </c>
      <c r="H588" t="s">
        <v>8246</v>
      </c>
      <c r="I588">
        <v>1424032207</v>
      </c>
      <c r="J588">
        <v>1421440207</v>
      </c>
      <c r="K588" t="b">
        <v>0</v>
      </c>
      <c r="L588">
        <v>4</v>
      </c>
      <c r="M588" t="b">
        <v>0</v>
      </c>
      <c r="N588" t="s">
        <v>8272</v>
      </c>
      <c r="O588" s="5">
        <f t="shared" si="36"/>
        <v>5.5999999999999999E-3</v>
      </c>
      <c r="P588" s="6">
        <f t="shared" si="37"/>
        <v>14</v>
      </c>
      <c r="Q588" t="s">
        <v>8319</v>
      </c>
      <c r="R588" t="s">
        <v>8320</v>
      </c>
      <c r="S588" s="10">
        <f t="shared" si="38"/>
        <v>42020.645914351851</v>
      </c>
      <c r="T588" s="10">
        <f t="shared" si="39"/>
        <v>42050.645914351851</v>
      </c>
    </row>
    <row r="589" spans="1:20" ht="75" x14ac:dyDescent="0.25">
      <c r="A589">
        <v>587</v>
      </c>
      <c r="B589" s="3" t="s">
        <v>588</v>
      </c>
      <c r="C589" s="3" t="s">
        <v>4697</v>
      </c>
      <c r="D589">
        <v>30000</v>
      </c>
      <c r="E589">
        <v>2725</v>
      </c>
      <c r="F589" t="s">
        <v>8219</v>
      </c>
      <c r="G589" t="s">
        <v>8229</v>
      </c>
      <c r="H589" t="s">
        <v>8251</v>
      </c>
      <c r="I589">
        <v>1429207833</v>
      </c>
      <c r="J589">
        <v>1426615833</v>
      </c>
      <c r="K589" t="b">
        <v>0</v>
      </c>
      <c r="L589">
        <v>7</v>
      </c>
      <c r="M589" t="b">
        <v>0</v>
      </c>
      <c r="N589" t="s">
        <v>8272</v>
      </c>
      <c r="O589" s="5">
        <f t="shared" si="36"/>
        <v>9.0833333333333335E-2</v>
      </c>
      <c r="P589" s="6">
        <f t="shared" si="37"/>
        <v>389.28571428571428</v>
      </c>
      <c r="Q589" t="s">
        <v>8319</v>
      </c>
      <c r="R589" t="s">
        <v>8320</v>
      </c>
      <c r="S589" s="10">
        <f t="shared" si="38"/>
        <v>42080.548993055556</v>
      </c>
      <c r="T589" s="10">
        <f t="shared" si="39"/>
        <v>42110.548993055556</v>
      </c>
    </row>
    <row r="590" spans="1:20" ht="60" x14ac:dyDescent="0.25">
      <c r="A590">
        <v>588</v>
      </c>
      <c r="B590" s="3" t="s">
        <v>589</v>
      </c>
      <c r="C590" s="3" t="s">
        <v>4698</v>
      </c>
      <c r="D590">
        <v>9000</v>
      </c>
      <c r="E590">
        <v>301</v>
      </c>
      <c r="F590" t="s">
        <v>8219</v>
      </c>
      <c r="G590" t="s">
        <v>8237</v>
      </c>
      <c r="H590" t="s">
        <v>8249</v>
      </c>
      <c r="I590">
        <v>1479410886</v>
      </c>
      <c r="J590">
        <v>1474223286</v>
      </c>
      <c r="K590" t="b">
        <v>0</v>
      </c>
      <c r="L590">
        <v>2</v>
      </c>
      <c r="M590" t="b">
        <v>0</v>
      </c>
      <c r="N590" t="s">
        <v>8272</v>
      </c>
      <c r="O590" s="5">
        <f t="shared" si="36"/>
        <v>3.3444444444444443E-2</v>
      </c>
      <c r="P590" s="6">
        <f t="shared" si="37"/>
        <v>150.5</v>
      </c>
      <c r="Q590" t="s">
        <v>8319</v>
      </c>
      <c r="R590" t="s">
        <v>8320</v>
      </c>
      <c r="S590" s="10">
        <f t="shared" si="38"/>
        <v>42631.561180555553</v>
      </c>
      <c r="T590" s="10">
        <f t="shared" si="39"/>
        <v>42691.602847222217</v>
      </c>
    </row>
    <row r="591" spans="1:20" x14ac:dyDescent="0.25">
      <c r="A591">
        <v>589</v>
      </c>
      <c r="B591" s="3" t="s">
        <v>590</v>
      </c>
      <c r="C591" s="3" t="s">
        <v>4699</v>
      </c>
      <c r="D591">
        <v>7500</v>
      </c>
      <c r="E591">
        <v>1</v>
      </c>
      <c r="F591" t="s">
        <v>8219</v>
      </c>
      <c r="G591" t="s">
        <v>8224</v>
      </c>
      <c r="H591" t="s">
        <v>8246</v>
      </c>
      <c r="I591">
        <v>1436366699</v>
      </c>
      <c r="J591">
        <v>1435070699</v>
      </c>
      <c r="K591" t="b">
        <v>0</v>
      </c>
      <c r="L591">
        <v>1</v>
      </c>
      <c r="M591" t="b">
        <v>0</v>
      </c>
      <c r="N591" t="s">
        <v>8272</v>
      </c>
      <c r="O591" s="5">
        <f t="shared" si="36"/>
        <v>1.3333333333333334E-4</v>
      </c>
      <c r="P591" s="6">
        <f t="shared" si="37"/>
        <v>1</v>
      </c>
      <c r="Q591" t="s">
        <v>8319</v>
      </c>
      <c r="R591" t="s">
        <v>8320</v>
      </c>
      <c r="S591" s="10">
        <f t="shared" si="38"/>
        <v>42178.406238425923</v>
      </c>
      <c r="T591" s="10">
        <f t="shared" si="39"/>
        <v>42193.406238425923</v>
      </c>
    </row>
    <row r="592" spans="1:20" ht="60" x14ac:dyDescent="0.25">
      <c r="A592">
        <v>590</v>
      </c>
      <c r="B592" s="3" t="s">
        <v>591</v>
      </c>
      <c r="C592" s="3" t="s">
        <v>4700</v>
      </c>
      <c r="D592">
        <v>5000</v>
      </c>
      <c r="E592">
        <v>223</v>
      </c>
      <c r="F592" t="s">
        <v>8219</v>
      </c>
      <c r="G592" t="s">
        <v>8225</v>
      </c>
      <c r="H592" t="s">
        <v>8247</v>
      </c>
      <c r="I592">
        <v>1454936460</v>
      </c>
      <c r="J592">
        <v>1452259131</v>
      </c>
      <c r="K592" t="b">
        <v>0</v>
      </c>
      <c r="L592">
        <v>9</v>
      </c>
      <c r="M592" t="b">
        <v>0</v>
      </c>
      <c r="N592" t="s">
        <v>8272</v>
      </c>
      <c r="O592" s="5">
        <f t="shared" si="36"/>
        <v>4.4600000000000001E-2</v>
      </c>
      <c r="P592" s="6">
        <f t="shared" si="37"/>
        <v>24.777777777777779</v>
      </c>
      <c r="Q592" t="s">
        <v>8319</v>
      </c>
      <c r="R592" t="s">
        <v>8320</v>
      </c>
      <c r="S592" s="10">
        <f t="shared" si="38"/>
        <v>42377.34642361111</v>
      </c>
      <c r="T592" s="10">
        <f t="shared" si="39"/>
        <v>42408.334027777775</v>
      </c>
    </row>
    <row r="593" spans="1:20" ht="45" x14ac:dyDescent="0.25">
      <c r="A593">
        <v>591</v>
      </c>
      <c r="B593" s="3" t="s">
        <v>592</v>
      </c>
      <c r="C593" s="3" t="s">
        <v>4701</v>
      </c>
      <c r="D593">
        <v>100000</v>
      </c>
      <c r="E593">
        <v>61</v>
      </c>
      <c r="F593" t="s">
        <v>8219</v>
      </c>
      <c r="G593" t="s">
        <v>8224</v>
      </c>
      <c r="H593" t="s">
        <v>8246</v>
      </c>
      <c r="I593">
        <v>1437570130</v>
      </c>
      <c r="J593">
        <v>1434978130</v>
      </c>
      <c r="K593" t="b">
        <v>0</v>
      </c>
      <c r="L593">
        <v>2</v>
      </c>
      <c r="M593" t="b">
        <v>0</v>
      </c>
      <c r="N593" t="s">
        <v>8272</v>
      </c>
      <c r="O593" s="5">
        <f t="shared" si="36"/>
        <v>6.0999999999999997E-4</v>
      </c>
      <c r="P593" s="6">
        <f t="shared" si="37"/>
        <v>30.5</v>
      </c>
      <c r="Q593" t="s">
        <v>8319</v>
      </c>
      <c r="R593" t="s">
        <v>8320</v>
      </c>
      <c r="S593" s="10">
        <f t="shared" si="38"/>
        <v>42177.334837962961</v>
      </c>
      <c r="T593" s="10">
        <f t="shared" si="39"/>
        <v>42207.334837962961</v>
      </c>
    </row>
    <row r="594" spans="1:20" ht="60" x14ac:dyDescent="0.25">
      <c r="A594">
        <v>592</v>
      </c>
      <c r="B594" s="3" t="s">
        <v>593</v>
      </c>
      <c r="C594" s="3" t="s">
        <v>4702</v>
      </c>
      <c r="D594">
        <v>7500</v>
      </c>
      <c r="E594">
        <v>250</v>
      </c>
      <c r="F594" t="s">
        <v>8219</v>
      </c>
      <c r="G594" t="s">
        <v>8224</v>
      </c>
      <c r="H594" t="s">
        <v>8246</v>
      </c>
      <c r="I594">
        <v>1417584860</v>
      </c>
      <c r="J594">
        <v>1414992860</v>
      </c>
      <c r="K594" t="b">
        <v>0</v>
      </c>
      <c r="L594">
        <v>1</v>
      </c>
      <c r="M594" t="b">
        <v>0</v>
      </c>
      <c r="N594" t="s">
        <v>8272</v>
      </c>
      <c r="O594" s="5">
        <f t="shared" si="36"/>
        <v>3.3333333333333333E-2</v>
      </c>
      <c r="P594" s="6">
        <f t="shared" si="37"/>
        <v>250</v>
      </c>
      <c r="Q594" t="s">
        <v>8319</v>
      </c>
      <c r="R594" t="s">
        <v>8320</v>
      </c>
      <c r="S594" s="10">
        <f t="shared" si="38"/>
        <v>41946.023842592593</v>
      </c>
      <c r="T594" s="10">
        <f t="shared" si="39"/>
        <v>41976.023842592585</v>
      </c>
    </row>
    <row r="595" spans="1:20" ht="60" x14ac:dyDescent="0.25">
      <c r="A595">
        <v>593</v>
      </c>
      <c r="B595" s="3" t="s">
        <v>594</v>
      </c>
      <c r="C595" s="3" t="s">
        <v>4703</v>
      </c>
      <c r="D595">
        <v>500</v>
      </c>
      <c r="E595">
        <v>115</v>
      </c>
      <c r="F595" t="s">
        <v>8219</v>
      </c>
      <c r="G595" t="s">
        <v>8225</v>
      </c>
      <c r="H595" t="s">
        <v>8247</v>
      </c>
      <c r="I595">
        <v>1428333345</v>
      </c>
      <c r="J595">
        <v>1425744945</v>
      </c>
      <c r="K595" t="b">
        <v>0</v>
      </c>
      <c r="L595">
        <v>7</v>
      </c>
      <c r="M595" t="b">
        <v>0</v>
      </c>
      <c r="N595" t="s">
        <v>8272</v>
      </c>
      <c r="O595" s="5">
        <f t="shared" si="36"/>
        <v>0.23</v>
      </c>
      <c r="P595" s="6">
        <f t="shared" si="37"/>
        <v>16.428571428571427</v>
      </c>
      <c r="Q595" t="s">
        <v>8319</v>
      </c>
      <c r="R595" t="s">
        <v>8320</v>
      </c>
      <c r="S595" s="10">
        <f t="shared" si="38"/>
        <v>42070.469270833331</v>
      </c>
      <c r="T595" s="10">
        <f t="shared" si="39"/>
        <v>42100.427604166667</v>
      </c>
    </row>
    <row r="596" spans="1:20" ht="30" x14ac:dyDescent="0.25">
      <c r="A596">
        <v>594</v>
      </c>
      <c r="B596" s="3" t="s">
        <v>595</v>
      </c>
      <c r="C596" s="3" t="s">
        <v>4704</v>
      </c>
      <c r="D596">
        <v>25000</v>
      </c>
      <c r="E596">
        <v>26</v>
      </c>
      <c r="F596" t="s">
        <v>8219</v>
      </c>
      <c r="G596" t="s">
        <v>8224</v>
      </c>
      <c r="H596" t="s">
        <v>8246</v>
      </c>
      <c r="I596">
        <v>1460832206</v>
      </c>
      <c r="J596">
        <v>1458240206</v>
      </c>
      <c r="K596" t="b">
        <v>0</v>
      </c>
      <c r="L596">
        <v>2</v>
      </c>
      <c r="M596" t="b">
        <v>0</v>
      </c>
      <c r="N596" t="s">
        <v>8272</v>
      </c>
      <c r="O596" s="5">
        <f t="shared" si="36"/>
        <v>1.0399999999999999E-3</v>
      </c>
      <c r="P596" s="6">
        <f t="shared" si="37"/>
        <v>13</v>
      </c>
      <c r="Q596" t="s">
        <v>8319</v>
      </c>
      <c r="R596" t="s">
        <v>8320</v>
      </c>
      <c r="S596" s="10">
        <f t="shared" si="38"/>
        <v>42446.571828703702</v>
      </c>
      <c r="T596" s="10">
        <f t="shared" si="39"/>
        <v>42476.571828703702</v>
      </c>
    </row>
    <row r="597" spans="1:20" ht="60" x14ac:dyDescent="0.25">
      <c r="A597">
        <v>595</v>
      </c>
      <c r="B597" s="3" t="s">
        <v>596</v>
      </c>
      <c r="C597" s="3" t="s">
        <v>4705</v>
      </c>
      <c r="D597">
        <v>100000</v>
      </c>
      <c r="E597">
        <v>426</v>
      </c>
      <c r="F597" t="s">
        <v>8219</v>
      </c>
      <c r="G597" t="s">
        <v>8224</v>
      </c>
      <c r="H597" t="s">
        <v>8246</v>
      </c>
      <c r="I597">
        <v>1430703638</v>
      </c>
      <c r="J597">
        <v>1426815638</v>
      </c>
      <c r="K597" t="b">
        <v>0</v>
      </c>
      <c r="L597">
        <v>8</v>
      </c>
      <c r="M597" t="b">
        <v>0</v>
      </c>
      <c r="N597" t="s">
        <v>8272</v>
      </c>
      <c r="O597" s="5">
        <f t="shared" si="36"/>
        <v>4.2599999999999999E-3</v>
      </c>
      <c r="P597" s="6">
        <f t="shared" si="37"/>
        <v>53.25</v>
      </c>
      <c r="Q597" t="s">
        <v>8319</v>
      </c>
      <c r="R597" t="s">
        <v>8320</v>
      </c>
      <c r="S597" s="10">
        <f t="shared" si="38"/>
        <v>42082.861550925925</v>
      </c>
      <c r="T597" s="10">
        <f t="shared" si="39"/>
        <v>42127.861550925925</v>
      </c>
    </row>
    <row r="598" spans="1:20" ht="45" x14ac:dyDescent="0.25">
      <c r="A598">
        <v>596</v>
      </c>
      <c r="B598" s="3" t="s">
        <v>597</v>
      </c>
      <c r="C598" s="3" t="s">
        <v>4706</v>
      </c>
      <c r="D598">
        <v>20000</v>
      </c>
      <c r="E598">
        <v>6</v>
      </c>
      <c r="F598" t="s">
        <v>8219</v>
      </c>
      <c r="G598" t="s">
        <v>8224</v>
      </c>
      <c r="H598" t="s">
        <v>8246</v>
      </c>
      <c r="I598">
        <v>1478122292</v>
      </c>
      <c r="J598">
        <v>1475530292</v>
      </c>
      <c r="K598" t="b">
        <v>0</v>
      </c>
      <c r="L598">
        <v>2</v>
      </c>
      <c r="M598" t="b">
        <v>0</v>
      </c>
      <c r="N598" t="s">
        <v>8272</v>
      </c>
      <c r="O598" s="5">
        <f t="shared" si="36"/>
        <v>2.9999999999999997E-4</v>
      </c>
      <c r="P598" s="6">
        <f t="shared" si="37"/>
        <v>3</v>
      </c>
      <c r="Q598" t="s">
        <v>8319</v>
      </c>
      <c r="R598" t="s">
        <v>8320</v>
      </c>
      <c r="S598" s="10">
        <f t="shared" si="38"/>
        <v>42646.688564814809</v>
      </c>
      <c r="T598" s="10">
        <f t="shared" si="39"/>
        <v>42676.688564814809</v>
      </c>
    </row>
    <row r="599" spans="1:20" ht="45" x14ac:dyDescent="0.25">
      <c r="A599">
        <v>597</v>
      </c>
      <c r="B599" s="3" t="s">
        <v>598</v>
      </c>
      <c r="C599" s="3" t="s">
        <v>4707</v>
      </c>
      <c r="D599">
        <v>7500</v>
      </c>
      <c r="E599">
        <v>20</v>
      </c>
      <c r="F599" t="s">
        <v>8219</v>
      </c>
      <c r="G599" t="s">
        <v>8224</v>
      </c>
      <c r="H599" t="s">
        <v>8246</v>
      </c>
      <c r="I599">
        <v>1469980800</v>
      </c>
      <c r="J599">
        <v>1466787335</v>
      </c>
      <c r="K599" t="b">
        <v>0</v>
      </c>
      <c r="L599">
        <v>2</v>
      </c>
      <c r="M599" t="b">
        <v>0</v>
      </c>
      <c r="N599" t="s">
        <v>8272</v>
      </c>
      <c r="O599" s="5">
        <f t="shared" si="36"/>
        <v>2.6666666666666666E-3</v>
      </c>
      <c r="P599" s="6">
        <f t="shared" si="37"/>
        <v>10</v>
      </c>
      <c r="Q599" t="s">
        <v>8319</v>
      </c>
      <c r="R599" t="s">
        <v>8320</v>
      </c>
      <c r="S599" s="10">
        <f t="shared" si="38"/>
        <v>42545.496932870366</v>
      </c>
      <c r="T599" s="10">
        <f t="shared" si="39"/>
        <v>42582.458333333336</v>
      </c>
    </row>
    <row r="600" spans="1:20" ht="30" x14ac:dyDescent="0.25">
      <c r="A600">
        <v>598</v>
      </c>
      <c r="B600" s="3" t="s">
        <v>599</v>
      </c>
      <c r="C600" s="3" t="s">
        <v>4708</v>
      </c>
      <c r="D600">
        <v>2500</v>
      </c>
      <c r="E600">
        <v>850</v>
      </c>
      <c r="F600" t="s">
        <v>8219</v>
      </c>
      <c r="G600" t="s">
        <v>8224</v>
      </c>
      <c r="H600" t="s">
        <v>8246</v>
      </c>
      <c r="I600">
        <v>1417737781</v>
      </c>
      <c r="J600">
        <v>1415145781</v>
      </c>
      <c r="K600" t="b">
        <v>0</v>
      </c>
      <c r="L600">
        <v>7</v>
      </c>
      <c r="M600" t="b">
        <v>0</v>
      </c>
      <c r="N600" t="s">
        <v>8272</v>
      </c>
      <c r="O600" s="5">
        <f t="shared" si="36"/>
        <v>0.34</v>
      </c>
      <c r="P600" s="6">
        <f t="shared" si="37"/>
        <v>121.42857142857143</v>
      </c>
      <c r="Q600" t="s">
        <v>8319</v>
      </c>
      <c r="R600" t="s">
        <v>8320</v>
      </c>
      <c r="S600" s="10">
        <f t="shared" si="38"/>
        <v>41947.793761574074</v>
      </c>
      <c r="T600" s="10">
        <f t="shared" si="39"/>
        <v>41977.793761574074</v>
      </c>
    </row>
    <row r="601" spans="1:20" ht="60" x14ac:dyDescent="0.25">
      <c r="A601">
        <v>599</v>
      </c>
      <c r="B601" s="3" t="s">
        <v>600</v>
      </c>
      <c r="C601" s="3" t="s">
        <v>4709</v>
      </c>
      <c r="D601">
        <v>50000</v>
      </c>
      <c r="E601">
        <v>31</v>
      </c>
      <c r="F601" t="s">
        <v>8219</v>
      </c>
      <c r="G601" t="s">
        <v>8224</v>
      </c>
      <c r="H601" t="s">
        <v>8246</v>
      </c>
      <c r="I601">
        <v>1425827760</v>
      </c>
      <c r="J601">
        <v>1423769402</v>
      </c>
      <c r="K601" t="b">
        <v>0</v>
      </c>
      <c r="L601">
        <v>2</v>
      </c>
      <c r="M601" t="b">
        <v>0</v>
      </c>
      <c r="N601" t="s">
        <v>8272</v>
      </c>
      <c r="O601" s="5">
        <f t="shared" si="36"/>
        <v>6.2E-4</v>
      </c>
      <c r="P601" s="6">
        <f t="shared" si="37"/>
        <v>15.5</v>
      </c>
      <c r="Q601" t="s">
        <v>8319</v>
      </c>
      <c r="R601" t="s">
        <v>8320</v>
      </c>
      <c r="S601" s="10">
        <f t="shared" si="38"/>
        <v>42047.604189814818</v>
      </c>
      <c r="T601" s="10">
        <f t="shared" si="39"/>
        <v>42071.427777777775</v>
      </c>
    </row>
    <row r="602" spans="1:20" ht="30" x14ac:dyDescent="0.25">
      <c r="A602">
        <v>600</v>
      </c>
      <c r="B602" s="3" t="s">
        <v>601</v>
      </c>
      <c r="C602" s="3" t="s">
        <v>4710</v>
      </c>
      <c r="D602">
        <v>5000</v>
      </c>
      <c r="E602">
        <v>100</v>
      </c>
      <c r="F602" t="s">
        <v>8219</v>
      </c>
      <c r="G602" t="s">
        <v>8224</v>
      </c>
      <c r="H602" t="s">
        <v>8246</v>
      </c>
      <c r="I602">
        <v>1431198562</v>
      </c>
      <c r="J602">
        <v>1426014562</v>
      </c>
      <c r="K602" t="b">
        <v>0</v>
      </c>
      <c r="L602">
        <v>1</v>
      </c>
      <c r="M602" t="b">
        <v>0</v>
      </c>
      <c r="N602" t="s">
        <v>8272</v>
      </c>
      <c r="O602" s="5">
        <f t="shared" si="36"/>
        <v>0.02</v>
      </c>
      <c r="P602" s="6">
        <f t="shared" si="37"/>
        <v>100</v>
      </c>
      <c r="Q602" t="s">
        <v>8319</v>
      </c>
      <c r="R602" t="s">
        <v>8320</v>
      </c>
      <c r="S602" s="10">
        <f t="shared" si="38"/>
        <v>42073.589837962958</v>
      </c>
      <c r="T602" s="10">
        <f t="shared" si="39"/>
        <v>42133.589837962958</v>
      </c>
    </row>
    <row r="603" spans="1:20" ht="60" x14ac:dyDescent="0.25">
      <c r="A603">
        <v>601</v>
      </c>
      <c r="B603" s="3" t="s">
        <v>602</v>
      </c>
      <c r="C603" s="3" t="s">
        <v>4711</v>
      </c>
      <c r="D603">
        <v>10000</v>
      </c>
      <c r="E603">
        <v>140</v>
      </c>
      <c r="F603" t="s">
        <v>8219</v>
      </c>
      <c r="G603" t="s">
        <v>8229</v>
      </c>
      <c r="H603" t="s">
        <v>8251</v>
      </c>
      <c r="I603">
        <v>1419626139</v>
      </c>
      <c r="J603">
        <v>1417034139</v>
      </c>
      <c r="K603" t="b">
        <v>0</v>
      </c>
      <c r="L603">
        <v>6</v>
      </c>
      <c r="M603" t="b">
        <v>0</v>
      </c>
      <c r="N603" t="s">
        <v>8272</v>
      </c>
      <c r="O603" s="5">
        <f t="shared" si="36"/>
        <v>1.4E-2</v>
      </c>
      <c r="P603" s="6">
        <f t="shared" si="37"/>
        <v>23.333333333333332</v>
      </c>
      <c r="Q603" t="s">
        <v>8319</v>
      </c>
      <c r="R603" t="s">
        <v>8320</v>
      </c>
      <c r="S603" s="10">
        <f t="shared" si="38"/>
        <v>41969.64975694444</v>
      </c>
      <c r="T603" s="10">
        <f t="shared" si="39"/>
        <v>41999.64975694444</v>
      </c>
    </row>
    <row r="604" spans="1:20" ht="45" x14ac:dyDescent="0.25">
      <c r="A604">
        <v>602</v>
      </c>
      <c r="B604" s="3" t="s">
        <v>603</v>
      </c>
      <c r="C604" s="3" t="s">
        <v>4712</v>
      </c>
      <c r="D604">
        <v>70000</v>
      </c>
      <c r="E604">
        <v>0</v>
      </c>
      <c r="F604" t="s">
        <v>8219</v>
      </c>
      <c r="G604" t="s">
        <v>8224</v>
      </c>
      <c r="H604" t="s">
        <v>8246</v>
      </c>
      <c r="I604">
        <v>1434654215</v>
      </c>
      <c r="J604">
        <v>1432062215</v>
      </c>
      <c r="K604" t="b">
        <v>0</v>
      </c>
      <c r="L604">
        <v>0</v>
      </c>
      <c r="M604" t="b">
        <v>0</v>
      </c>
      <c r="N604" t="s">
        <v>8272</v>
      </c>
      <c r="O604" s="5">
        <f t="shared" si="36"/>
        <v>0</v>
      </c>
      <c r="P604" s="6" t="str">
        <f t="shared" si="37"/>
        <v/>
      </c>
      <c r="Q604" t="s">
        <v>8319</v>
      </c>
      <c r="R604" t="s">
        <v>8320</v>
      </c>
      <c r="S604" s="10">
        <f t="shared" si="38"/>
        <v>42143.585821759254</v>
      </c>
      <c r="T604" s="10">
        <f t="shared" si="39"/>
        <v>42173.585821759254</v>
      </c>
    </row>
    <row r="605" spans="1:20" ht="45" x14ac:dyDescent="0.25">
      <c r="A605">
        <v>603</v>
      </c>
      <c r="B605" s="3" t="s">
        <v>604</v>
      </c>
      <c r="C605" s="3" t="s">
        <v>4713</v>
      </c>
      <c r="D605">
        <v>15000</v>
      </c>
      <c r="E605">
        <v>590.02</v>
      </c>
      <c r="F605" t="s">
        <v>8219</v>
      </c>
      <c r="G605" t="s">
        <v>8224</v>
      </c>
      <c r="H605" t="s">
        <v>8246</v>
      </c>
      <c r="I605">
        <v>1408029623</v>
      </c>
      <c r="J605">
        <v>1405437623</v>
      </c>
      <c r="K605" t="b">
        <v>0</v>
      </c>
      <c r="L605">
        <v>13</v>
      </c>
      <c r="M605" t="b">
        <v>0</v>
      </c>
      <c r="N605" t="s">
        <v>8272</v>
      </c>
      <c r="O605" s="5">
        <f t="shared" si="36"/>
        <v>3.9334666666666664E-2</v>
      </c>
      <c r="P605" s="6">
        <f t="shared" si="37"/>
        <v>45.386153846153846</v>
      </c>
      <c r="Q605" t="s">
        <v>8319</v>
      </c>
      <c r="R605" t="s">
        <v>8320</v>
      </c>
      <c r="S605" s="10">
        <f t="shared" si="38"/>
        <v>41835.430821759255</v>
      </c>
      <c r="T605" s="10">
        <f t="shared" si="39"/>
        <v>41865.430821759255</v>
      </c>
    </row>
    <row r="606" spans="1:20" ht="60" x14ac:dyDescent="0.25">
      <c r="A606">
        <v>604</v>
      </c>
      <c r="B606" s="3" t="s">
        <v>605</v>
      </c>
      <c r="C606" s="3" t="s">
        <v>4714</v>
      </c>
      <c r="D606">
        <v>1500</v>
      </c>
      <c r="E606">
        <v>0</v>
      </c>
      <c r="F606" t="s">
        <v>8219</v>
      </c>
      <c r="G606" t="s">
        <v>8224</v>
      </c>
      <c r="H606" t="s">
        <v>8246</v>
      </c>
      <c r="I606">
        <v>1409187056</v>
      </c>
      <c r="J606">
        <v>1406595056</v>
      </c>
      <c r="K606" t="b">
        <v>0</v>
      </c>
      <c r="L606">
        <v>0</v>
      </c>
      <c r="M606" t="b">
        <v>0</v>
      </c>
      <c r="N606" t="s">
        <v>8272</v>
      </c>
      <c r="O606" s="5">
        <f t="shared" si="36"/>
        <v>0</v>
      </c>
      <c r="P606" s="6" t="str">
        <f t="shared" si="37"/>
        <v/>
      </c>
      <c r="Q606" t="s">
        <v>8319</v>
      </c>
      <c r="R606" t="s">
        <v>8320</v>
      </c>
      <c r="S606" s="10">
        <f t="shared" si="38"/>
        <v>41848.827037037037</v>
      </c>
      <c r="T606" s="10">
        <f t="shared" si="39"/>
        <v>41878.827037037037</v>
      </c>
    </row>
    <row r="607" spans="1:20" ht="30" x14ac:dyDescent="0.25">
      <c r="A607">
        <v>605</v>
      </c>
      <c r="B607" s="3" t="s">
        <v>606</v>
      </c>
      <c r="C607" s="3" t="s">
        <v>4715</v>
      </c>
      <c r="D607">
        <v>5000</v>
      </c>
      <c r="E607">
        <v>131</v>
      </c>
      <c r="F607" t="s">
        <v>8219</v>
      </c>
      <c r="G607" t="s">
        <v>8224</v>
      </c>
      <c r="H607" t="s">
        <v>8246</v>
      </c>
      <c r="I607">
        <v>1440318908</v>
      </c>
      <c r="J607">
        <v>1436430908</v>
      </c>
      <c r="K607" t="b">
        <v>0</v>
      </c>
      <c r="L607">
        <v>8</v>
      </c>
      <c r="M607" t="b">
        <v>0</v>
      </c>
      <c r="N607" t="s">
        <v>8272</v>
      </c>
      <c r="O607" s="5">
        <f t="shared" si="36"/>
        <v>2.6200000000000001E-2</v>
      </c>
      <c r="P607" s="6">
        <f t="shared" si="37"/>
        <v>16.375</v>
      </c>
      <c r="Q607" t="s">
        <v>8319</v>
      </c>
      <c r="R607" t="s">
        <v>8320</v>
      </c>
      <c r="S607" s="10">
        <f t="shared" si="38"/>
        <v>42194.149398148147</v>
      </c>
      <c r="T607" s="10">
        <f t="shared" si="39"/>
        <v>42239.149398148147</v>
      </c>
    </row>
    <row r="608" spans="1:20" ht="60" x14ac:dyDescent="0.25">
      <c r="A608">
        <v>606</v>
      </c>
      <c r="B608" s="3" t="s">
        <v>607</v>
      </c>
      <c r="C608" s="3" t="s">
        <v>4716</v>
      </c>
      <c r="D608">
        <v>5000</v>
      </c>
      <c r="E608">
        <v>10</v>
      </c>
      <c r="F608" t="s">
        <v>8219</v>
      </c>
      <c r="G608" t="s">
        <v>8233</v>
      </c>
      <c r="H608" t="s">
        <v>8249</v>
      </c>
      <c r="I608">
        <v>1432479600</v>
      </c>
      <c r="J608">
        <v>1428507409</v>
      </c>
      <c r="K608" t="b">
        <v>0</v>
      </c>
      <c r="L608">
        <v>1</v>
      </c>
      <c r="M608" t="b">
        <v>0</v>
      </c>
      <c r="N608" t="s">
        <v>8272</v>
      </c>
      <c r="O608" s="5">
        <f t="shared" si="36"/>
        <v>2E-3</v>
      </c>
      <c r="P608" s="6">
        <f t="shared" si="37"/>
        <v>10</v>
      </c>
      <c r="Q608" t="s">
        <v>8319</v>
      </c>
      <c r="R608" t="s">
        <v>8320</v>
      </c>
      <c r="S608" s="10">
        <f t="shared" si="38"/>
        <v>42102.442233796297</v>
      </c>
      <c r="T608" s="10">
        <f t="shared" si="39"/>
        <v>42148.416666666664</v>
      </c>
    </row>
    <row r="609" spans="1:20" ht="60" x14ac:dyDescent="0.25">
      <c r="A609">
        <v>607</v>
      </c>
      <c r="B609" s="3" t="s">
        <v>608</v>
      </c>
      <c r="C609" s="3" t="s">
        <v>4717</v>
      </c>
      <c r="D609">
        <v>250</v>
      </c>
      <c r="E609">
        <v>0</v>
      </c>
      <c r="F609" t="s">
        <v>8219</v>
      </c>
      <c r="G609" t="s">
        <v>8224</v>
      </c>
      <c r="H609" t="s">
        <v>8246</v>
      </c>
      <c r="I609">
        <v>1448225336</v>
      </c>
      <c r="J609">
        <v>1445629736</v>
      </c>
      <c r="K609" t="b">
        <v>0</v>
      </c>
      <c r="L609">
        <v>0</v>
      </c>
      <c r="M609" t="b">
        <v>0</v>
      </c>
      <c r="N609" t="s">
        <v>8272</v>
      </c>
      <c r="O609" s="5">
        <f t="shared" si="36"/>
        <v>0</v>
      </c>
      <c r="P609" s="6" t="str">
        <f t="shared" si="37"/>
        <v/>
      </c>
      <c r="Q609" t="s">
        <v>8319</v>
      </c>
      <c r="R609" t="s">
        <v>8320</v>
      </c>
      <c r="S609" s="10">
        <f t="shared" si="38"/>
        <v>42300.617314814815</v>
      </c>
      <c r="T609" s="10">
        <f t="shared" si="39"/>
        <v>42330.65898148148</v>
      </c>
    </row>
    <row r="610" spans="1:20" ht="60" x14ac:dyDescent="0.25">
      <c r="A610">
        <v>608</v>
      </c>
      <c r="B610" s="3" t="s">
        <v>609</v>
      </c>
      <c r="C610" s="3" t="s">
        <v>4718</v>
      </c>
      <c r="D610">
        <v>150000</v>
      </c>
      <c r="E610">
        <v>1461</v>
      </c>
      <c r="F610" t="s">
        <v>8219</v>
      </c>
      <c r="G610" t="s">
        <v>8224</v>
      </c>
      <c r="H610" t="s">
        <v>8246</v>
      </c>
      <c r="I610">
        <v>1434405980</v>
      </c>
      <c r="J610">
        <v>1431813980</v>
      </c>
      <c r="K610" t="b">
        <v>0</v>
      </c>
      <c r="L610">
        <v>5</v>
      </c>
      <c r="M610" t="b">
        <v>0</v>
      </c>
      <c r="N610" t="s">
        <v>8272</v>
      </c>
      <c r="O610" s="5">
        <f t="shared" si="36"/>
        <v>9.7400000000000004E-3</v>
      </c>
      <c r="P610" s="6">
        <f t="shared" si="37"/>
        <v>292.2</v>
      </c>
      <c r="Q610" t="s">
        <v>8319</v>
      </c>
      <c r="R610" t="s">
        <v>8320</v>
      </c>
      <c r="S610" s="10">
        <f t="shared" si="38"/>
        <v>42140.712731481479</v>
      </c>
      <c r="T610" s="10">
        <f t="shared" si="39"/>
        <v>42170.712731481479</v>
      </c>
    </row>
    <row r="611" spans="1:20" ht="60" x14ac:dyDescent="0.25">
      <c r="A611">
        <v>609</v>
      </c>
      <c r="B611" s="3" t="s">
        <v>610</v>
      </c>
      <c r="C611" s="3" t="s">
        <v>4719</v>
      </c>
      <c r="D611">
        <v>780</v>
      </c>
      <c r="E611">
        <v>5</v>
      </c>
      <c r="F611" t="s">
        <v>8219</v>
      </c>
      <c r="G611" t="s">
        <v>8225</v>
      </c>
      <c r="H611" t="s">
        <v>8247</v>
      </c>
      <c r="I611">
        <v>1448761744</v>
      </c>
      <c r="J611">
        <v>1446166144</v>
      </c>
      <c r="K611" t="b">
        <v>0</v>
      </c>
      <c r="L611">
        <v>1</v>
      </c>
      <c r="M611" t="b">
        <v>0</v>
      </c>
      <c r="N611" t="s">
        <v>8272</v>
      </c>
      <c r="O611" s="5">
        <f t="shared" si="36"/>
        <v>6.41025641025641E-3</v>
      </c>
      <c r="P611" s="6">
        <f t="shared" si="37"/>
        <v>5</v>
      </c>
      <c r="Q611" t="s">
        <v>8319</v>
      </c>
      <c r="R611" t="s">
        <v>8320</v>
      </c>
      <c r="S611" s="10">
        <f t="shared" si="38"/>
        <v>42306.825740740744</v>
      </c>
      <c r="T611" s="10">
        <f t="shared" si="39"/>
        <v>42336.867407407401</v>
      </c>
    </row>
    <row r="612" spans="1:20" ht="45" x14ac:dyDescent="0.25">
      <c r="A612">
        <v>610</v>
      </c>
      <c r="B612" s="3" t="s">
        <v>611</v>
      </c>
      <c r="C612" s="3" t="s">
        <v>4720</v>
      </c>
      <c r="D612">
        <v>13803</v>
      </c>
      <c r="E612">
        <v>0</v>
      </c>
      <c r="F612" t="s">
        <v>8219</v>
      </c>
      <c r="G612" t="s">
        <v>8224</v>
      </c>
      <c r="H612" t="s">
        <v>8246</v>
      </c>
      <c r="I612">
        <v>1429732586</v>
      </c>
      <c r="J612">
        <v>1427140586</v>
      </c>
      <c r="K612" t="b">
        <v>0</v>
      </c>
      <c r="L612">
        <v>0</v>
      </c>
      <c r="M612" t="b">
        <v>0</v>
      </c>
      <c r="N612" t="s">
        <v>8272</v>
      </c>
      <c r="O612" s="5">
        <f t="shared" si="36"/>
        <v>0</v>
      </c>
      <c r="P612" s="6" t="str">
        <f t="shared" si="37"/>
        <v/>
      </c>
      <c r="Q612" t="s">
        <v>8319</v>
      </c>
      <c r="R612" t="s">
        <v>8320</v>
      </c>
      <c r="S612" s="10">
        <f t="shared" si="38"/>
        <v>42086.622523148144</v>
      </c>
      <c r="T612" s="10">
        <f t="shared" si="39"/>
        <v>42116.622523148144</v>
      </c>
    </row>
    <row r="613" spans="1:20" ht="60" x14ac:dyDescent="0.25">
      <c r="A613">
        <v>611</v>
      </c>
      <c r="B613" s="3" t="s">
        <v>612</v>
      </c>
      <c r="C613" s="3" t="s">
        <v>4721</v>
      </c>
      <c r="D613">
        <v>80000</v>
      </c>
      <c r="E613">
        <v>0</v>
      </c>
      <c r="F613" t="s">
        <v>8219</v>
      </c>
      <c r="G613" t="s">
        <v>8230</v>
      </c>
      <c r="H613" t="s">
        <v>8249</v>
      </c>
      <c r="I613">
        <v>1453210037</v>
      </c>
      <c r="J613">
        <v>1448026037</v>
      </c>
      <c r="K613" t="b">
        <v>0</v>
      </c>
      <c r="L613">
        <v>0</v>
      </c>
      <c r="M613" t="b">
        <v>0</v>
      </c>
      <c r="N613" t="s">
        <v>8272</v>
      </c>
      <c r="O613" s="5">
        <f t="shared" si="36"/>
        <v>0</v>
      </c>
      <c r="P613" s="6" t="str">
        <f t="shared" si="37"/>
        <v/>
      </c>
      <c r="Q613" t="s">
        <v>8319</v>
      </c>
      <c r="R613" t="s">
        <v>8320</v>
      </c>
      <c r="S613" s="10">
        <f t="shared" si="38"/>
        <v>42328.352280092593</v>
      </c>
      <c r="T613" s="10">
        <f t="shared" si="39"/>
        <v>42388.352280092593</v>
      </c>
    </row>
    <row r="614" spans="1:20" ht="30" x14ac:dyDescent="0.25">
      <c r="A614">
        <v>612</v>
      </c>
      <c r="B614" s="3" t="s">
        <v>613</v>
      </c>
      <c r="C614" s="3" t="s">
        <v>4722</v>
      </c>
      <c r="D614">
        <v>10000</v>
      </c>
      <c r="E614">
        <v>0</v>
      </c>
      <c r="F614" t="s">
        <v>8219</v>
      </c>
      <c r="G614" t="s">
        <v>8237</v>
      </c>
      <c r="H614" t="s">
        <v>8249</v>
      </c>
      <c r="I614">
        <v>1472777146</v>
      </c>
      <c r="J614">
        <v>1470185146</v>
      </c>
      <c r="K614" t="b">
        <v>0</v>
      </c>
      <c r="L614">
        <v>0</v>
      </c>
      <c r="M614" t="b">
        <v>0</v>
      </c>
      <c r="N614" t="s">
        <v>8272</v>
      </c>
      <c r="O614" s="5">
        <f t="shared" si="36"/>
        <v>0</v>
      </c>
      <c r="P614" s="6" t="str">
        <f t="shared" si="37"/>
        <v/>
      </c>
      <c r="Q614" t="s">
        <v>8319</v>
      </c>
      <c r="R614" t="s">
        <v>8320</v>
      </c>
      <c r="S614" s="10">
        <f t="shared" si="38"/>
        <v>42584.823449074072</v>
      </c>
      <c r="T614" s="10">
        <f t="shared" si="39"/>
        <v>42614.823449074072</v>
      </c>
    </row>
    <row r="615" spans="1:20" ht="60" x14ac:dyDescent="0.25">
      <c r="A615">
        <v>613</v>
      </c>
      <c r="B615" s="3" t="s">
        <v>614</v>
      </c>
      <c r="C615" s="3" t="s">
        <v>4723</v>
      </c>
      <c r="D615">
        <v>60000</v>
      </c>
      <c r="E615">
        <v>12818</v>
      </c>
      <c r="F615" t="s">
        <v>8219</v>
      </c>
      <c r="G615" t="s">
        <v>8224</v>
      </c>
      <c r="H615" t="s">
        <v>8246</v>
      </c>
      <c r="I615">
        <v>1443675540</v>
      </c>
      <c r="J615">
        <v>1441022120</v>
      </c>
      <c r="K615" t="b">
        <v>0</v>
      </c>
      <c r="L615">
        <v>121</v>
      </c>
      <c r="M615" t="b">
        <v>0</v>
      </c>
      <c r="N615" t="s">
        <v>8272</v>
      </c>
      <c r="O615" s="5">
        <f t="shared" si="36"/>
        <v>0.21363333333333334</v>
      </c>
      <c r="P615" s="6">
        <f t="shared" si="37"/>
        <v>105.93388429752066</v>
      </c>
      <c r="Q615" t="s">
        <v>8319</v>
      </c>
      <c r="R615" t="s">
        <v>8320</v>
      </c>
      <c r="S615" s="10">
        <f t="shared" si="38"/>
        <v>42247.288425925923</v>
      </c>
      <c r="T615" s="10">
        <f t="shared" si="39"/>
        <v>42277.999305555553</v>
      </c>
    </row>
    <row r="616" spans="1:20" ht="45" x14ac:dyDescent="0.25">
      <c r="A616">
        <v>614</v>
      </c>
      <c r="B616" s="3" t="s">
        <v>615</v>
      </c>
      <c r="C616" s="3" t="s">
        <v>4724</v>
      </c>
      <c r="D616">
        <v>10000</v>
      </c>
      <c r="E616">
        <v>0</v>
      </c>
      <c r="F616" t="s">
        <v>8219</v>
      </c>
      <c r="G616" t="s">
        <v>8224</v>
      </c>
      <c r="H616" t="s">
        <v>8246</v>
      </c>
      <c r="I616">
        <v>1466731740</v>
      </c>
      <c r="J616">
        <v>1464139740</v>
      </c>
      <c r="K616" t="b">
        <v>0</v>
      </c>
      <c r="L616">
        <v>0</v>
      </c>
      <c r="M616" t="b">
        <v>0</v>
      </c>
      <c r="N616" t="s">
        <v>8272</v>
      </c>
      <c r="O616" s="5">
        <f t="shared" si="36"/>
        <v>0</v>
      </c>
      <c r="P616" s="6" t="str">
        <f t="shared" si="37"/>
        <v/>
      </c>
      <c r="Q616" t="s">
        <v>8319</v>
      </c>
      <c r="R616" t="s">
        <v>8320</v>
      </c>
      <c r="S616" s="10">
        <f t="shared" si="38"/>
        <v>42514.853472222218</v>
      </c>
      <c r="T616" s="10">
        <f t="shared" si="39"/>
        <v>42544.853472222218</v>
      </c>
    </row>
    <row r="617" spans="1:20" ht="45" x14ac:dyDescent="0.25">
      <c r="A617">
        <v>615</v>
      </c>
      <c r="B617" s="3" t="s">
        <v>616</v>
      </c>
      <c r="C617" s="3" t="s">
        <v>4725</v>
      </c>
      <c r="D617">
        <v>515</v>
      </c>
      <c r="E617">
        <v>0</v>
      </c>
      <c r="F617" t="s">
        <v>8219</v>
      </c>
      <c r="G617" t="s">
        <v>8228</v>
      </c>
      <c r="H617" t="s">
        <v>8250</v>
      </c>
      <c r="I617">
        <v>1443149759</v>
      </c>
      <c r="J617">
        <v>1440557759</v>
      </c>
      <c r="K617" t="b">
        <v>0</v>
      </c>
      <c r="L617">
        <v>0</v>
      </c>
      <c r="M617" t="b">
        <v>0</v>
      </c>
      <c r="N617" t="s">
        <v>8272</v>
      </c>
      <c r="O617" s="5">
        <f t="shared" si="36"/>
        <v>0</v>
      </c>
      <c r="P617" s="6" t="str">
        <f t="shared" si="37"/>
        <v/>
      </c>
      <c r="Q617" t="s">
        <v>8319</v>
      </c>
      <c r="R617" t="s">
        <v>8320</v>
      </c>
      <c r="S617" s="10">
        <f t="shared" si="38"/>
        <v>42241.913877314808</v>
      </c>
      <c r="T617" s="10">
        <f t="shared" si="39"/>
        <v>42271.913877314808</v>
      </c>
    </row>
    <row r="618" spans="1:20" ht="60" x14ac:dyDescent="0.25">
      <c r="A618">
        <v>616</v>
      </c>
      <c r="B618" s="3" t="s">
        <v>617</v>
      </c>
      <c r="C618" s="3" t="s">
        <v>4726</v>
      </c>
      <c r="D618">
        <v>5000</v>
      </c>
      <c r="E618">
        <v>0</v>
      </c>
      <c r="F618" t="s">
        <v>8219</v>
      </c>
      <c r="G618" t="s">
        <v>8230</v>
      </c>
      <c r="H618" t="s">
        <v>8249</v>
      </c>
      <c r="I618">
        <v>1488013307</v>
      </c>
      <c r="J618">
        <v>1485421307</v>
      </c>
      <c r="K618" t="b">
        <v>0</v>
      </c>
      <c r="L618">
        <v>0</v>
      </c>
      <c r="M618" t="b">
        <v>0</v>
      </c>
      <c r="N618" t="s">
        <v>8272</v>
      </c>
      <c r="O618" s="5">
        <f t="shared" si="36"/>
        <v>0</v>
      </c>
      <c r="P618" s="6" t="str">
        <f t="shared" si="37"/>
        <v/>
      </c>
      <c r="Q618" t="s">
        <v>8319</v>
      </c>
      <c r="R618" t="s">
        <v>8320</v>
      </c>
      <c r="S618" s="10">
        <f t="shared" si="38"/>
        <v>42761.167905092589</v>
      </c>
      <c r="T618" s="10">
        <f t="shared" si="39"/>
        <v>42791.167905092589</v>
      </c>
    </row>
    <row r="619" spans="1:20" ht="60" x14ac:dyDescent="0.25">
      <c r="A619">
        <v>617</v>
      </c>
      <c r="B619" s="3" t="s">
        <v>618</v>
      </c>
      <c r="C619" s="3" t="s">
        <v>4727</v>
      </c>
      <c r="D619">
        <v>2000</v>
      </c>
      <c r="E619">
        <v>60</v>
      </c>
      <c r="F619" t="s">
        <v>8219</v>
      </c>
      <c r="G619" t="s">
        <v>8225</v>
      </c>
      <c r="H619" t="s">
        <v>8247</v>
      </c>
      <c r="I619">
        <v>1431072843</v>
      </c>
      <c r="J619">
        <v>1427184843</v>
      </c>
      <c r="K619" t="b">
        <v>0</v>
      </c>
      <c r="L619">
        <v>3</v>
      </c>
      <c r="M619" t="b">
        <v>0</v>
      </c>
      <c r="N619" t="s">
        <v>8272</v>
      </c>
      <c r="O619" s="5">
        <f t="shared" si="36"/>
        <v>0.03</v>
      </c>
      <c r="P619" s="6">
        <f t="shared" si="37"/>
        <v>20</v>
      </c>
      <c r="Q619" t="s">
        <v>8319</v>
      </c>
      <c r="R619" t="s">
        <v>8320</v>
      </c>
      <c r="S619" s="10">
        <f t="shared" si="38"/>
        <v>42087.134756944441</v>
      </c>
      <c r="T619" s="10">
        <f t="shared" si="39"/>
        <v>42132.134756944441</v>
      </c>
    </row>
    <row r="620" spans="1:20" ht="60" x14ac:dyDescent="0.25">
      <c r="A620">
        <v>618</v>
      </c>
      <c r="B620" s="3" t="s">
        <v>619</v>
      </c>
      <c r="C620" s="3" t="s">
        <v>4728</v>
      </c>
      <c r="D620">
        <v>400</v>
      </c>
      <c r="E620">
        <v>0</v>
      </c>
      <c r="F620" t="s">
        <v>8219</v>
      </c>
      <c r="G620" t="s">
        <v>8224</v>
      </c>
      <c r="H620" t="s">
        <v>8246</v>
      </c>
      <c r="I620">
        <v>1449689203</v>
      </c>
      <c r="J620">
        <v>1447097203</v>
      </c>
      <c r="K620" t="b">
        <v>0</v>
      </c>
      <c r="L620">
        <v>0</v>
      </c>
      <c r="M620" t="b">
        <v>0</v>
      </c>
      <c r="N620" t="s">
        <v>8272</v>
      </c>
      <c r="O620" s="5">
        <f t="shared" si="36"/>
        <v>0</v>
      </c>
      <c r="P620" s="6" t="str">
        <f t="shared" si="37"/>
        <v/>
      </c>
      <c r="Q620" t="s">
        <v>8319</v>
      </c>
      <c r="R620" t="s">
        <v>8320</v>
      </c>
      <c r="S620" s="10">
        <f t="shared" si="38"/>
        <v>42317.60188657407</v>
      </c>
      <c r="T620" s="10">
        <f t="shared" si="39"/>
        <v>42347.60188657407</v>
      </c>
    </row>
    <row r="621" spans="1:20" ht="30" x14ac:dyDescent="0.25">
      <c r="A621">
        <v>619</v>
      </c>
      <c r="B621" s="3" t="s">
        <v>620</v>
      </c>
      <c r="C621" s="3" t="s">
        <v>4729</v>
      </c>
      <c r="D621">
        <v>2500000</v>
      </c>
      <c r="E621">
        <v>1</v>
      </c>
      <c r="F621" t="s">
        <v>8219</v>
      </c>
      <c r="G621" t="s">
        <v>8224</v>
      </c>
      <c r="H621" t="s">
        <v>8246</v>
      </c>
      <c r="I621">
        <v>1416933390</v>
      </c>
      <c r="J621">
        <v>1411745790</v>
      </c>
      <c r="K621" t="b">
        <v>0</v>
      </c>
      <c r="L621">
        <v>1</v>
      </c>
      <c r="M621" t="b">
        <v>0</v>
      </c>
      <c r="N621" t="s">
        <v>8272</v>
      </c>
      <c r="O621" s="5">
        <f t="shared" si="36"/>
        <v>3.9999999999999998E-7</v>
      </c>
      <c r="P621" s="6">
        <f t="shared" si="37"/>
        <v>1</v>
      </c>
      <c r="Q621" t="s">
        <v>8319</v>
      </c>
      <c r="R621" t="s">
        <v>8320</v>
      </c>
      <c r="S621" s="10">
        <f t="shared" si="38"/>
        <v>41908.442013888889</v>
      </c>
      <c r="T621" s="10">
        <f t="shared" si="39"/>
        <v>41968.483680555553</v>
      </c>
    </row>
    <row r="622" spans="1:20" ht="45" x14ac:dyDescent="0.25">
      <c r="A622">
        <v>620</v>
      </c>
      <c r="B622" s="3" t="s">
        <v>621</v>
      </c>
      <c r="C622" s="3" t="s">
        <v>4730</v>
      </c>
      <c r="D622">
        <v>30000</v>
      </c>
      <c r="E622">
        <v>300</v>
      </c>
      <c r="F622" t="s">
        <v>8219</v>
      </c>
      <c r="G622" t="s">
        <v>8229</v>
      </c>
      <c r="H622" t="s">
        <v>8251</v>
      </c>
      <c r="I622">
        <v>1408986738</v>
      </c>
      <c r="J622">
        <v>1405098738</v>
      </c>
      <c r="K622" t="b">
        <v>0</v>
      </c>
      <c r="L622">
        <v>1</v>
      </c>
      <c r="M622" t="b">
        <v>0</v>
      </c>
      <c r="N622" t="s">
        <v>8272</v>
      </c>
      <c r="O622" s="5">
        <f t="shared" si="36"/>
        <v>0.01</v>
      </c>
      <c r="P622" s="6">
        <f t="shared" si="37"/>
        <v>300</v>
      </c>
      <c r="Q622" t="s">
        <v>8319</v>
      </c>
      <c r="R622" t="s">
        <v>8320</v>
      </c>
      <c r="S622" s="10">
        <f t="shared" si="38"/>
        <v>41831.508541666662</v>
      </c>
      <c r="T622" s="10">
        <f t="shared" si="39"/>
        <v>41876.508541666662</v>
      </c>
    </row>
    <row r="623" spans="1:20" ht="60" x14ac:dyDescent="0.25">
      <c r="A623">
        <v>621</v>
      </c>
      <c r="B623" s="3" t="s">
        <v>622</v>
      </c>
      <c r="C623" s="3" t="s">
        <v>4731</v>
      </c>
      <c r="D623">
        <v>25000</v>
      </c>
      <c r="E623">
        <v>261</v>
      </c>
      <c r="F623" t="s">
        <v>8219</v>
      </c>
      <c r="G623" t="s">
        <v>8224</v>
      </c>
      <c r="H623" t="s">
        <v>8246</v>
      </c>
      <c r="I623">
        <v>1467934937</v>
      </c>
      <c r="J623">
        <v>1465342937</v>
      </c>
      <c r="K623" t="b">
        <v>0</v>
      </c>
      <c r="L623">
        <v>3</v>
      </c>
      <c r="M623" t="b">
        <v>0</v>
      </c>
      <c r="N623" t="s">
        <v>8272</v>
      </c>
      <c r="O623" s="5">
        <f t="shared" si="36"/>
        <v>1.044E-2</v>
      </c>
      <c r="P623" s="6">
        <f t="shared" si="37"/>
        <v>87</v>
      </c>
      <c r="Q623" t="s">
        <v>8319</v>
      </c>
      <c r="R623" t="s">
        <v>8320</v>
      </c>
      <c r="S623" s="10">
        <f t="shared" si="38"/>
        <v>42528.779363425921</v>
      </c>
      <c r="T623" s="10">
        <f t="shared" si="39"/>
        <v>42558.779363425921</v>
      </c>
    </row>
    <row r="624" spans="1:20" ht="60" x14ac:dyDescent="0.25">
      <c r="A624">
        <v>622</v>
      </c>
      <c r="B624" s="3" t="s">
        <v>623</v>
      </c>
      <c r="C624" s="3" t="s">
        <v>4732</v>
      </c>
      <c r="D624">
        <v>6000</v>
      </c>
      <c r="E624">
        <v>341</v>
      </c>
      <c r="F624" t="s">
        <v>8219</v>
      </c>
      <c r="G624" t="s">
        <v>8224</v>
      </c>
      <c r="H624" t="s">
        <v>8246</v>
      </c>
      <c r="I624">
        <v>1467398138</v>
      </c>
      <c r="J624">
        <v>1465670138</v>
      </c>
      <c r="K624" t="b">
        <v>0</v>
      </c>
      <c r="L624">
        <v>9</v>
      </c>
      <c r="M624" t="b">
        <v>0</v>
      </c>
      <c r="N624" t="s">
        <v>8272</v>
      </c>
      <c r="O624" s="5">
        <f t="shared" si="36"/>
        <v>5.6833333333333333E-2</v>
      </c>
      <c r="P624" s="6">
        <f t="shared" si="37"/>
        <v>37.888888888888886</v>
      </c>
      <c r="Q624" t="s">
        <v>8319</v>
      </c>
      <c r="R624" t="s">
        <v>8320</v>
      </c>
      <c r="S624" s="10">
        <f t="shared" si="38"/>
        <v>42532.566412037035</v>
      </c>
      <c r="T624" s="10">
        <f t="shared" si="39"/>
        <v>42552.566412037035</v>
      </c>
    </row>
    <row r="625" spans="1:20" ht="60" x14ac:dyDescent="0.25">
      <c r="A625">
        <v>623</v>
      </c>
      <c r="B625" s="3" t="s">
        <v>624</v>
      </c>
      <c r="C625" s="3" t="s">
        <v>4733</v>
      </c>
      <c r="D625">
        <v>75000</v>
      </c>
      <c r="E625">
        <v>0</v>
      </c>
      <c r="F625" t="s">
        <v>8219</v>
      </c>
      <c r="G625" t="s">
        <v>8226</v>
      </c>
      <c r="H625" t="s">
        <v>8248</v>
      </c>
      <c r="I625">
        <v>1432771997</v>
      </c>
      <c r="J625">
        <v>1430179997</v>
      </c>
      <c r="K625" t="b">
        <v>0</v>
      </c>
      <c r="L625">
        <v>0</v>
      </c>
      <c r="M625" t="b">
        <v>0</v>
      </c>
      <c r="N625" t="s">
        <v>8272</v>
      </c>
      <c r="O625" s="5">
        <f t="shared" si="36"/>
        <v>0</v>
      </c>
      <c r="P625" s="6" t="str">
        <f t="shared" si="37"/>
        <v/>
      </c>
      <c r="Q625" t="s">
        <v>8319</v>
      </c>
      <c r="R625" t="s">
        <v>8320</v>
      </c>
      <c r="S625" s="10">
        <f t="shared" si="38"/>
        <v>42121.800891203697</v>
      </c>
      <c r="T625" s="10">
        <f t="shared" si="39"/>
        <v>42151.800891203697</v>
      </c>
    </row>
    <row r="626" spans="1:20" ht="45" x14ac:dyDescent="0.25">
      <c r="A626">
        <v>624</v>
      </c>
      <c r="B626" s="3" t="s">
        <v>625</v>
      </c>
      <c r="C626" s="3" t="s">
        <v>4734</v>
      </c>
      <c r="D626">
        <v>5000</v>
      </c>
      <c r="E626">
        <v>0</v>
      </c>
      <c r="F626" t="s">
        <v>8219</v>
      </c>
      <c r="G626" t="s">
        <v>8224</v>
      </c>
      <c r="H626" t="s">
        <v>8246</v>
      </c>
      <c r="I626">
        <v>1431647041</v>
      </c>
      <c r="J626">
        <v>1429055041</v>
      </c>
      <c r="K626" t="b">
        <v>0</v>
      </c>
      <c r="L626">
        <v>0</v>
      </c>
      <c r="M626" t="b">
        <v>0</v>
      </c>
      <c r="N626" t="s">
        <v>8272</v>
      </c>
      <c r="O626" s="5">
        <f t="shared" si="36"/>
        <v>0</v>
      </c>
      <c r="P626" s="6" t="str">
        <f t="shared" si="37"/>
        <v/>
      </c>
      <c r="Q626" t="s">
        <v>8319</v>
      </c>
      <c r="R626" t="s">
        <v>8320</v>
      </c>
      <c r="S626" s="10">
        <f t="shared" si="38"/>
        <v>42108.78056712963</v>
      </c>
      <c r="T626" s="10">
        <f t="shared" si="39"/>
        <v>42138.78056712963</v>
      </c>
    </row>
    <row r="627" spans="1:20" ht="60" x14ac:dyDescent="0.25">
      <c r="A627">
        <v>625</v>
      </c>
      <c r="B627" s="3" t="s">
        <v>626</v>
      </c>
      <c r="C627" s="3" t="s">
        <v>4735</v>
      </c>
      <c r="D627">
        <v>25000</v>
      </c>
      <c r="E627">
        <v>0</v>
      </c>
      <c r="F627" t="s">
        <v>8219</v>
      </c>
      <c r="G627" t="s">
        <v>8229</v>
      </c>
      <c r="H627" t="s">
        <v>8251</v>
      </c>
      <c r="I627">
        <v>1490560177</v>
      </c>
      <c r="J627">
        <v>1487971777</v>
      </c>
      <c r="K627" t="b">
        <v>0</v>
      </c>
      <c r="L627">
        <v>0</v>
      </c>
      <c r="M627" t="b">
        <v>0</v>
      </c>
      <c r="N627" t="s">
        <v>8272</v>
      </c>
      <c r="O627" s="5">
        <f t="shared" si="36"/>
        <v>0</v>
      </c>
      <c r="P627" s="6" t="str">
        <f t="shared" si="37"/>
        <v/>
      </c>
      <c r="Q627" t="s">
        <v>8319</v>
      </c>
      <c r="R627" t="s">
        <v>8320</v>
      </c>
      <c r="S627" s="10">
        <f t="shared" si="38"/>
        <v>42790.687233796292</v>
      </c>
      <c r="T627" s="10">
        <f t="shared" si="39"/>
        <v>42820.645567129628</v>
      </c>
    </row>
    <row r="628" spans="1:20" ht="60" x14ac:dyDescent="0.25">
      <c r="A628">
        <v>626</v>
      </c>
      <c r="B628" s="3" t="s">
        <v>627</v>
      </c>
      <c r="C628" s="3" t="s">
        <v>4736</v>
      </c>
      <c r="D628">
        <v>25000</v>
      </c>
      <c r="E628">
        <v>4345</v>
      </c>
      <c r="F628" t="s">
        <v>8219</v>
      </c>
      <c r="G628" t="s">
        <v>8224</v>
      </c>
      <c r="H628" t="s">
        <v>8246</v>
      </c>
      <c r="I628">
        <v>1439644920</v>
      </c>
      <c r="J628">
        <v>1436793939</v>
      </c>
      <c r="K628" t="b">
        <v>0</v>
      </c>
      <c r="L628">
        <v>39</v>
      </c>
      <c r="M628" t="b">
        <v>0</v>
      </c>
      <c r="N628" t="s">
        <v>8272</v>
      </c>
      <c r="O628" s="5">
        <f t="shared" si="36"/>
        <v>0.17380000000000001</v>
      </c>
      <c r="P628" s="6">
        <f t="shared" si="37"/>
        <v>111.41025641025641</v>
      </c>
      <c r="Q628" t="s">
        <v>8319</v>
      </c>
      <c r="R628" t="s">
        <v>8320</v>
      </c>
      <c r="S628" s="10">
        <f t="shared" si="38"/>
        <v>42198.351145833331</v>
      </c>
      <c r="T628" s="10">
        <f t="shared" si="39"/>
        <v>42231.348611111105</v>
      </c>
    </row>
    <row r="629" spans="1:20" ht="60" x14ac:dyDescent="0.25">
      <c r="A629">
        <v>627</v>
      </c>
      <c r="B629" s="3" t="s">
        <v>628</v>
      </c>
      <c r="C629" s="3" t="s">
        <v>4737</v>
      </c>
      <c r="D629">
        <v>450000</v>
      </c>
      <c r="E629">
        <v>90</v>
      </c>
      <c r="F629" t="s">
        <v>8219</v>
      </c>
      <c r="G629" t="s">
        <v>8235</v>
      </c>
      <c r="H629" t="s">
        <v>8255</v>
      </c>
      <c r="I629">
        <v>1457996400</v>
      </c>
      <c r="J629">
        <v>1452842511</v>
      </c>
      <c r="K629" t="b">
        <v>0</v>
      </c>
      <c r="L629">
        <v>1</v>
      </c>
      <c r="M629" t="b">
        <v>0</v>
      </c>
      <c r="N629" t="s">
        <v>8272</v>
      </c>
      <c r="O629" s="5">
        <f t="shared" si="36"/>
        <v>2.0000000000000001E-4</v>
      </c>
      <c r="P629" s="6">
        <f t="shared" si="37"/>
        <v>90</v>
      </c>
      <c r="Q629" t="s">
        <v>8319</v>
      </c>
      <c r="R629" t="s">
        <v>8320</v>
      </c>
      <c r="S629" s="10">
        <f t="shared" si="38"/>
        <v>42384.098506944443</v>
      </c>
      <c r="T629" s="10">
        <f t="shared" si="39"/>
        <v>42443.749999999993</v>
      </c>
    </row>
    <row r="630" spans="1:20" ht="45" x14ac:dyDescent="0.25">
      <c r="A630">
        <v>628</v>
      </c>
      <c r="B630" s="3" t="s">
        <v>629</v>
      </c>
      <c r="C630" s="3" t="s">
        <v>4738</v>
      </c>
      <c r="D630">
        <v>5000</v>
      </c>
      <c r="E630">
        <v>0</v>
      </c>
      <c r="F630" t="s">
        <v>8219</v>
      </c>
      <c r="G630" t="s">
        <v>8224</v>
      </c>
      <c r="H630" t="s">
        <v>8246</v>
      </c>
      <c r="I630">
        <v>1405269457</v>
      </c>
      <c r="J630">
        <v>1402677457</v>
      </c>
      <c r="K630" t="b">
        <v>0</v>
      </c>
      <c r="L630">
        <v>0</v>
      </c>
      <c r="M630" t="b">
        <v>0</v>
      </c>
      <c r="N630" t="s">
        <v>8272</v>
      </c>
      <c r="O630" s="5">
        <f t="shared" si="36"/>
        <v>0</v>
      </c>
      <c r="P630" s="6" t="str">
        <f t="shared" si="37"/>
        <v/>
      </c>
      <c r="Q630" t="s">
        <v>8319</v>
      </c>
      <c r="R630" t="s">
        <v>8320</v>
      </c>
      <c r="S630" s="10">
        <f t="shared" si="38"/>
        <v>41803.484456018516</v>
      </c>
      <c r="T630" s="10">
        <f t="shared" si="39"/>
        <v>41833.484456018516</v>
      </c>
    </row>
    <row r="631" spans="1:20" ht="60" x14ac:dyDescent="0.25">
      <c r="A631">
        <v>629</v>
      </c>
      <c r="B631" s="3" t="s">
        <v>630</v>
      </c>
      <c r="C631" s="3" t="s">
        <v>4739</v>
      </c>
      <c r="D631">
        <v>200000</v>
      </c>
      <c r="E631">
        <v>350</v>
      </c>
      <c r="F631" t="s">
        <v>8219</v>
      </c>
      <c r="G631" t="s">
        <v>8226</v>
      </c>
      <c r="H631" t="s">
        <v>8248</v>
      </c>
      <c r="I631">
        <v>1463239108</v>
      </c>
      <c r="J631">
        <v>1460647108</v>
      </c>
      <c r="K631" t="b">
        <v>0</v>
      </c>
      <c r="L631">
        <v>3</v>
      </c>
      <c r="M631" t="b">
        <v>0</v>
      </c>
      <c r="N631" t="s">
        <v>8272</v>
      </c>
      <c r="O631" s="5">
        <f t="shared" si="36"/>
        <v>1.75E-3</v>
      </c>
      <c r="P631" s="6">
        <f t="shared" si="37"/>
        <v>116.66666666666667</v>
      </c>
      <c r="Q631" t="s">
        <v>8319</v>
      </c>
      <c r="R631" t="s">
        <v>8320</v>
      </c>
      <c r="S631" s="10">
        <f t="shared" si="38"/>
        <v>42474.429490740738</v>
      </c>
      <c r="T631" s="10">
        <f t="shared" si="39"/>
        <v>42504.429490740738</v>
      </c>
    </row>
    <row r="632" spans="1:20" ht="60" x14ac:dyDescent="0.25">
      <c r="A632">
        <v>630</v>
      </c>
      <c r="B632" s="3" t="s">
        <v>631</v>
      </c>
      <c r="C632" s="3" t="s">
        <v>4740</v>
      </c>
      <c r="D632">
        <v>11999</v>
      </c>
      <c r="E632">
        <v>10</v>
      </c>
      <c r="F632" t="s">
        <v>8219</v>
      </c>
      <c r="G632" t="s">
        <v>8224</v>
      </c>
      <c r="H632" t="s">
        <v>8246</v>
      </c>
      <c r="I632">
        <v>1441516200</v>
      </c>
      <c r="J632">
        <v>1438959121</v>
      </c>
      <c r="K632" t="b">
        <v>0</v>
      </c>
      <c r="L632">
        <v>1</v>
      </c>
      <c r="M632" t="b">
        <v>0</v>
      </c>
      <c r="N632" t="s">
        <v>8272</v>
      </c>
      <c r="O632" s="5">
        <f t="shared" si="36"/>
        <v>8.3340278356529708E-4</v>
      </c>
      <c r="P632" s="6">
        <f t="shared" si="37"/>
        <v>10</v>
      </c>
      <c r="Q632" t="s">
        <v>8319</v>
      </c>
      <c r="R632" t="s">
        <v>8320</v>
      </c>
      <c r="S632" s="10">
        <f t="shared" si="38"/>
        <v>42223.411122685182</v>
      </c>
      <c r="T632" s="10">
        <f t="shared" si="39"/>
        <v>42253.006944444445</v>
      </c>
    </row>
    <row r="633" spans="1:20" ht="45" x14ac:dyDescent="0.25">
      <c r="A633">
        <v>631</v>
      </c>
      <c r="B633" s="3" t="s">
        <v>632</v>
      </c>
      <c r="C633" s="3" t="s">
        <v>4741</v>
      </c>
      <c r="D633">
        <v>50000</v>
      </c>
      <c r="E633">
        <v>690</v>
      </c>
      <c r="F633" t="s">
        <v>8219</v>
      </c>
      <c r="G633" t="s">
        <v>8229</v>
      </c>
      <c r="H633" t="s">
        <v>8251</v>
      </c>
      <c r="I633">
        <v>1464460329</v>
      </c>
      <c r="J633">
        <v>1461954729</v>
      </c>
      <c r="K633" t="b">
        <v>0</v>
      </c>
      <c r="L633">
        <v>9</v>
      </c>
      <c r="M633" t="b">
        <v>0</v>
      </c>
      <c r="N633" t="s">
        <v>8272</v>
      </c>
      <c r="O633" s="5">
        <f t="shared" si="36"/>
        <v>1.38E-2</v>
      </c>
      <c r="P633" s="6">
        <f t="shared" si="37"/>
        <v>76.666666666666671</v>
      </c>
      <c r="Q633" t="s">
        <v>8319</v>
      </c>
      <c r="R633" t="s">
        <v>8320</v>
      </c>
      <c r="S633" s="10">
        <f t="shared" si="38"/>
        <v>42489.563993055555</v>
      </c>
      <c r="T633" s="10">
        <f t="shared" si="39"/>
        <v>42518.563993055555</v>
      </c>
    </row>
    <row r="634" spans="1:20" ht="45" x14ac:dyDescent="0.25">
      <c r="A634">
        <v>632</v>
      </c>
      <c r="B634" s="3" t="s">
        <v>633</v>
      </c>
      <c r="C634" s="3" t="s">
        <v>4742</v>
      </c>
      <c r="D634">
        <v>20000</v>
      </c>
      <c r="E634">
        <v>0</v>
      </c>
      <c r="F634" t="s">
        <v>8219</v>
      </c>
      <c r="G634" t="s">
        <v>8233</v>
      </c>
      <c r="H634" t="s">
        <v>8249</v>
      </c>
      <c r="I634">
        <v>1448470165</v>
      </c>
      <c r="J634">
        <v>1445874565</v>
      </c>
      <c r="K634" t="b">
        <v>0</v>
      </c>
      <c r="L634">
        <v>0</v>
      </c>
      <c r="M634" t="b">
        <v>0</v>
      </c>
      <c r="N634" t="s">
        <v>8272</v>
      </c>
      <c r="O634" s="5">
        <f t="shared" si="36"/>
        <v>0</v>
      </c>
      <c r="P634" s="6" t="str">
        <f t="shared" si="37"/>
        <v/>
      </c>
      <c r="Q634" t="s">
        <v>8319</v>
      </c>
      <c r="R634" t="s">
        <v>8320</v>
      </c>
      <c r="S634" s="10">
        <f t="shared" si="38"/>
        <v>42303.450983796291</v>
      </c>
      <c r="T634" s="10">
        <f t="shared" si="39"/>
        <v>42333.492650462962</v>
      </c>
    </row>
    <row r="635" spans="1:20" ht="45" x14ac:dyDescent="0.25">
      <c r="A635">
        <v>633</v>
      </c>
      <c r="B635" s="3" t="s">
        <v>634</v>
      </c>
      <c r="C635" s="3" t="s">
        <v>4743</v>
      </c>
      <c r="D635">
        <v>10000</v>
      </c>
      <c r="E635">
        <v>1245</v>
      </c>
      <c r="F635" t="s">
        <v>8219</v>
      </c>
      <c r="G635" t="s">
        <v>8224</v>
      </c>
      <c r="H635" t="s">
        <v>8246</v>
      </c>
      <c r="I635">
        <v>1466204400</v>
      </c>
      <c r="J635">
        <v>1463469062</v>
      </c>
      <c r="K635" t="b">
        <v>0</v>
      </c>
      <c r="L635">
        <v>25</v>
      </c>
      <c r="M635" t="b">
        <v>0</v>
      </c>
      <c r="N635" t="s">
        <v>8272</v>
      </c>
      <c r="O635" s="5">
        <f t="shared" si="36"/>
        <v>0.1245</v>
      </c>
      <c r="P635" s="6">
        <f t="shared" si="37"/>
        <v>49.8</v>
      </c>
      <c r="Q635" t="s">
        <v>8319</v>
      </c>
      <c r="R635" t="s">
        <v>8320</v>
      </c>
      <c r="S635" s="10">
        <f t="shared" si="38"/>
        <v>42507.090995370367</v>
      </c>
      <c r="T635" s="10">
        <f t="shared" si="39"/>
        <v>42538.749999999993</v>
      </c>
    </row>
    <row r="636" spans="1:20" ht="45" x14ac:dyDescent="0.25">
      <c r="A636">
        <v>634</v>
      </c>
      <c r="B636" s="3" t="s">
        <v>635</v>
      </c>
      <c r="C636" s="3" t="s">
        <v>4744</v>
      </c>
      <c r="D636">
        <v>5000</v>
      </c>
      <c r="E636">
        <v>1</v>
      </c>
      <c r="F636" t="s">
        <v>8219</v>
      </c>
      <c r="G636" t="s">
        <v>8224</v>
      </c>
      <c r="H636" t="s">
        <v>8246</v>
      </c>
      <c r="I636">
        <v>1424989029</v>
      </c>
      <c r="J636">
        <v>1422397029</v>
      </c>
      <c r="K636" t="b">
        <v>0</v>
      </c>
      <c r="L636">
        <v>1</v>
      </c>
      <c r="M636" t="b">
        <v>0</v>
      </c>
      <c r="N636" t="s">
        <v>8272</v>
      </c>
      <c r="O636" s="5">
        <f t="shared" si="36"/>
        <v>2.0000000000000001E-4</v>
      </c>
      <c r="P636" s="6">
        <f t="shared" si="37"/>
        <v>1</v>
      </c>
      <c r="Q636" t="s">
        <v>8319</v>
      </c>
      <c r="R636" t="s">
        <v>8320</v>
      </c>
      <c r="S636" s="10">
        <f t="shared" si="38"/>
        <v>42031.720243055555</v>
      </c>
      <c r="T636" s="10">
        <f t="shared" si="39"/>
        <v>42061.720243055555</v>
      </c>
    </row>
    <row r="637" spans="1:20" ht="30" x14ac:dyDescent="0.25">
      <c r="A637">
        <v>635</v>
      </c>
      <c r="B637" s="3" t="s">
        <v>636</v>
      </c>
      <c r="C637" s="3" t="s">
        <v>4745</v>
      </c>
      <c r="D637">
        <v>25000</v>
      </c>
      <c r="E637">
        <v>2</v>
      </c>
      <c r="F637" t="s">
        <v>8219</v>
      </c>
      <c r="G637" t="s">
        <v>8224</v>
      </c>
      <c r="H637" t="s">
        <v>8246</v>
      </c>
      <c r="I637">
        <v>1428804762</v>
      </c>
      <c r="J637">
        <v>1426212762</v>
      </c>
      <c r="K637" t="b">
        <v>0</v>
      </c>
      <c r="L637">
        <v>1</v>
      </c>
      <c r="M637" t="b">
        <v>0</v>
      </c>
      <c r="N637" t="s">
        <v>8272</v>
      </c>
      <c r="O637" s="5">
        <f t="shared" si="36"/>
        <v>8.0000000000000007E-5</v>
      </c>
      <c r="P637" s="6">
        <f t="shared" si="37"/>
        <v>2</v>
      </c>
      <c r="Q637" t="s">
        <v>8319</v>
      </c>
      <c r="R637" t="s">
        <v>8320</v>
      </c>
      <c r="S637" s="10">
        <f t="shared" si="38"/>
        <v>42075.883819444447</v>
      </c>
      <c r="T637" s="10">
        <f t="shared" si="39"/>
        <v>42105.883819444447</v>
      </c>
    </row>
    <row r="638" spans="1:20" ht="45" x14ac:dyDescent="0.25">
      <c r="A638">
        <v>636</v>
      </c>
      <c r="B638" s="3" t="s">
        <v>637</v>
      </c>
      <c r="C638" s="3" t="s">
        <v>4746</v>
      </c>
      <c r="D638">
        <v>2000</v>
      </c>
      <c r="E638">
        <v>4</v>
      </c>
      <c r="F638" t="s">
        <v>8219</v>
      </c>
      <c r="G638" t="s">
        <v>8225</v>
      </c>
      <c r="H638" t="s">
        <v>8247</v>
      </c>
      <c r="I638">
        <v>1433587620</v>
      </c>
      <c r="J638">
        <v>1430996150</v>
      </c>
      <c r="K638" t="b">
        <v>0</v>
      </c>
      <c r="L638">
        <v>1</v>
      </c>
      <c r="M638" t="b">
        <v>0</v>
      </c>
      <c r="N638" t="s">
        <v>8272</v>
      </c>
      <c r="O638" s="5">
        <f t="shared" si="36"/>
        <v>2E-3</v>
      </c>
      <c r="P638" s="6">
        <f t="shared" si="37"/>
        <v>4</v>
      </c>
      <c r="Q638" t="s">
        <v>8319</v>
      </c>
      <c r="R638" t="s">
        <v>8320</v>
      </c>
      <c r="S638" s="10">
        <f t="shared" si="38"/>
        <v>42131.247106481482</v>
      </c>
      <c r="T638" s="10">
        <f t="shared" si="39"/>
        <v>42161.240972222215</v>
      </c>
    </row>
    <row r="639" spans="1:20" ht="60" x14ac:dyDescent="0.25">
      <c r="A639">
        <v>637</v>
      </c>
      <c r="B639" s="3" t="s">
        <v>638</v>
      </c>
      <c r="C639" s="3" t="s">
        <v>4747</v>
      </c>
      <c r="D639">
        <v>100000</v>
      </c>
      <c r="E639">
        <v>0</v>
      </c>
      <c r="F639" t="s">
        <v>8219</v>
      </c>
      <c r="G639" t="s">
        <v>8225</v>
      </c>
      <c r="H639" t="s">
        <v>8247</v>
      </c>
      <c r="I639">
        <v>1488063840</v>
      </c>
      <c r="J639">
        <v>1485558318</v>
      </c>
      <c r="K639" t="b">
        <v>0</v>
      </c>
      <c r="L639">
        <v>0</v>
      </c>
      <c r="M639" t="b">
        <v>0</v>
      </c>
      <c r="N639" t="s">
        <v>8272</v>
      </c>
      <c r="O639" s="5">
        <f t="shared" si="36"/>
        <v>0</v>
      </c>
      <c r="P639" s="6" t="str">
        <f t="shared" si="37"/>
        <v/>
      </c>
      <c r="Q639" t="s">
        <v>8319</v>
      </c>
      <c r="R639" t="s">
        <v>8320</v>
      </c>
      <c r="S639" s="10">
        <f t="shared" si="38"/>
        <v>42762.75368055555</v>
      </c>
      <c r="T639" s="10">
        <f t="shared" si="39"/>
        <v>42791.75277777778</v>
      </c>
    </row>
    <row r="640" spans="1:20" x14ac:dyDescent="0.25">
      <c r="A640">
        <v>638</v>
      </c>
      <c r="B640" s="3" t="s">
        <v>639</v>
      </c>
      <c r="C640" s="3" t="s">
        <v>4748</v>
      </c>
      <c r="D640">
        <v>200000</v>
      </c>
      <c r="E640">
        <v>18</v>
      </c>
      <c r="F640" t="s">
        <v>8219</v>
      </c>
      <c r="G640" t="s">
        <v>8236</v>
      </c>
      <c r="H640" t="s">
        <v>8249</v>
      </c>
      <c r="I640">
        <v>1490447662</v>
      </c>
      <c r="J640">
        <v>1485267262</v>
      </c>
      <c r="K640" t="b">
        <v>0</v>
      </c>
      <c r="L640">
        <v>6</v>
      </c>
      <c r="M640" t="b">
        <v>0</v>
      </c>
      <c r="N640" t="s">
        <v>8272</v>
      </c>
      <c r="O640" s="5">
        <f t="shared" si="36"/>
        <v>9.0000000000000006E-5</v>
      </c>
      <c r="P640" s="6">
        <f t="shared" si="37"/>
        <v>3</v>
      </c>
      <c r="Q640" t="s">
        <v>8319</v>
      </c>
      <c r="R640" t="s">
        <v>8320</v>
      </c>
      <c r="S640" s="10">
        <f t="shared" si="38"/>
        <v>42759.384976851848</v>
      </c>
      <c r="T640" s="10">
        <f t="shared" si="39"/>
        <v>42819.343310185184</v>
      </c>
    </row>
    <row r="641" spans="1:20" ht="30" x14ac:dyDescent="0.25">
      <c r="A641">
        <v>639</v>
      </c>
      <c r="B641" s="3" t="s">
        <v>640</v>
      </c>
      <c r="C641" s="3" t="s">
        <v>4749</v>
      </c>
      <c r="D641">
        <v>1000000</v>
      </c>
      <c r="E641">
        <v>1</v>
      </c>
      <c r="F641" t="s">
        <v>8219</v>
      </c>
      <c r="G641" t="s">
        <v>8224</v>
      </c>
      <c r="H641" t="s">
        <v>8246</v>
      </c>
      <c r="I641">
        <v>1413208795</v>
      </c>
      <c r="J641">
        <v>1408024795</v>
      </c>
      <c r="K641" t="b">
        <v>0</v>
      </c>
      <c r="L641">
        <v>1</v>
      </c>
      <c r="M641" t="b">
        <v>0</v>
      </c>
      <c r="N641" t="s">
        <v>8272</v>
      </c>
      <c r="O641" s="5">
        <f t="shared" si="36"/>
        <v>9.9999999999999995E-7</v>
      </c>
      <c r="P641" s="6">
        <f t="shared" si="37"/>
        <v>1</v>
      </c>
      <c r="Q641" t="s">
        <v>8319</v>
      </c>
      <c r="R641" t="s">
        <v>8320</v>
      </c>
      <c r="S641" s="10">
        <f t="shared" si="38"/>
        <v>41865.374942129631</v>
      </c>
      <c r="T641" s="10">
        <f t="shared" si="39"/>
        <v>41925.374942129631</v>
      </c>
    </row>
    <row r="642" spans="1:20"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36"/>
        <v>1.4428571428571428</v>
      </c>
      <c r="P642" s="6">
        <f t="shared" si="37"/>
        <v>50.5</v>
      </c>
      <c r="Q642" t="s">
        <v>8319</v>
      </c>
      <c r="R642" t="s">
        <v>8321</v>
      </c>
      <c r="S642" s="10">
        <f t="shared" si="38"/>
        <v>42683.211979166663</v>
      </c>
      <c r="T642" s="10">
        <f t="shared" si="39"/>
        <v>42698.749999999993</v>
      </c>
    </row>
    <row r="643" spans="1:20"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40">IFERROR(E643/D643,"")</f>
        <v>1.1916249999999999</v>
      </c>
      <c r="P643" s="6">
        <f t="shared" ref="P643:P706" si="41">IFERROR(E643/L643,"")</f>
        <v>151.31746031746033</v>
      </c>
      <c r="Q643" t="s">
        <v>8319</v>
      </c>
      <c r="R643" t="s">
        <v>8321</v>
      </c>
      <c r="S643" s="10">
        <f t="shared" ref="S643:S706" si="42">(J643/86400)+25569+(-5/24)</f>
        <v>42199.361666666664</v>
      </c>
      <c r="T643" s="10">
        <f t="shared" ref="T643:T706" si="43">(I643/86400)+25569+(-5/24)</f>
        <v>42229.361666666664</v>
      </c>
    </row>
    <row r="644" spans="1:20"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40"/>
        <v>14.604850000000001</v>
      </c>
      <c r="P644" s="6">
        <f t="shared" si="41"/>
        <v>134.3592456301748</v>
      </c>
      <c r="Q644" t="s">
        <v>8319</v>
      </c>
      <c r="R644" t="s">
        <v>8321</v>
      </c>
      <c r="S644" s="10">
        <f t="shared" si="42"/>
        <v>42199.442986111106</v>
      </c>
      <c r="T644" s="10">
        <f t="shared" si="43"/>
        <v>42235.442986111106</v>
      </c>
    </row>
    <row r="645" spans="1:20"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40"/>
        <v>1.0580799999999999</v>
      </c>
      <c r="P645" s="6">
        <f t="shared" si="41"/>
        <v>174.02631578947367</v>
      </c>
      <c r="Q645" t="s">
        <v>8319</v>
      </c>
      <c r="R645" t="s">
        <v>8321</v>
      </c>
      <c r="S645" s="10">
        <f t="shared" si="42"/>
        <v>42100.43373842592</v>
      </c>
      <c r="T645" s="10">
        <f t="shared" si="43"/>
        <v>42155.43373842592</v>
      </c>
    </row>
    <row r="646" spans="1:20"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40"/>
        <v>3.0011791999999997</v>
      </c>
      <c r="P646" s="6">
        <f t="shared" si="41"/>
        <v>73.486268364348675</v>
      </c>
      <c r="Q646" t="s">
        <v>8319</v>
      </c>
      <c r="R646" t="s">
        <v>8321</v>
      </c>
      <c r="S646" s="10">
        <f t="shared" si="42"/>
        <v>41898.457627314812</v>
      </c>
      <c r="T646" s="10">
        <f t="shared" si="43"/>
        <v>41940.833333333328</v>
      </c>
    </row>
    <row r="647" spans="1:20"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40"/>
        <v>2.7869999999999999</v>
      </c>
      <c r="P647" s="6">
        <f t="shared" si="41"/>
        <v>23.518987341772153</v>
      </c>
      <c r="Q647" t="s">
        <v>8319</v>
      </c>
      <c r="R647" t="s">
        <v>8321</v>
      </c>
      <c r="S647" s="10">
        <f t="shared" si="42"/>
        <v>42563.817986111106</v>
      </c>
      <c r="T647" s="10">
        <f t="shared" si="43"/>
        <v>42593.817986111106</v>
      </c>
    </row>
    <row r="648" spans="1:20"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40"/>
        <v>1.3187625000000001</v>
      </c>
      <c r="P648" s="6">
        <f t="shared" si="41"/>
        <v>39.074444444444445</v>
      </c>
      <c r="Q648" t="s">
        <v>8319</v>
      </c>
      <c r="R648" t="s">
        <v>8321</v>
      </c>
      <c r="S648" s="10">
        <f t="shared" si="42"/>
        <v>41832.644293981481</v>
      </c>
      <c r="T648" s="10">
        <f t="shared" si="43"/>
        <v>41862.644293981481</v>
      </c>
    </row>
    <row r="649" spans="1:20"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40"/>
        <v>1.0705</v>
      </c>
      <c r="P649" s="6">
        <f t="shared" si="41"/>
        <v>125.94117647058823</v>
      </c>
      <c r="Q649" t="s">
        <v>8319</v>
      </c>
      <c r="R649" t="s">
        <v>8321</v>
      </c>
      <c r="S649" s="10">
        <f t="shared" si="42"/>
        <v>42416.559594907405</v>
      </c>
      <c r="T649" s="10">
        <f t="shared" si="43"/>
        <v>42446.517928240741</v>
      </c>
    </row>
    <row r="650" spans="1:20"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40"/>
        <v>1.2682285714285715</v>
      </c>
      <c r="P650" s="6">
        <f t="shared" si="41"/>
        <v>1644</v>
      </c>
      <c r="Q650" t="s">
        <v>8319</v>
      </c>
      <c r="R650" t="s">
        <v>8321</v>
      </c>
      <c r="S650" s="10">
        <f t="shared" si="42"/>
        <v>41891.485046296293</v>
      </c>
      <c r="T650" s="10">
        <f t="shared" si="43"/>
        <v>41926.485046296293</v>
      </c>
    </row>
    <row r="651" spans="1:20"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40"/>
        <v>1.3996</v>
      </c>
      <c r="P651" s="6">
        <f t="shared" si="41"/>
        <v>42.670731707317074</v>
      </c>
      <c r="Q651" t="s">
        <v>8319</v>
      </c>
      <c r="R651" t="s">
        <v>8321</v>
      </c>
      <c r="S651" s="10">
        <f t="shared" si="42"/>
        <v>41877.703854166662</v>
      </c>
      <c r="T651" s="10">
        <f t="shared" si="43"/>
        <v>41898.703854166662</v>
      </c>
    </row>
    <row r="652" spans="1:20"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40"/>
        <v>1.1240000000000001</v>
      </c>
      <c r="P652" s="6">
        <f t="shared" si="41"/>
        <v>35.125</v>
      </c>
      <c r="Q652" t="s">
        <v>8319</v>
      </c>
      <c r="R652" t="s">
        <v>8321</v>
      </c>
      <c r="S652" s="10">
        <f t="shared" si="42"/>
        <v>41931.828518518516</v>
      </c>
      <c r="T652" s="10">
        <f t="shared" si="43"/>
        <v>41991.870185185187</v>
      </c>
    </row>
    <row r="653" spans="1:20"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40"/>
        <v>1.00528</v>
      </c>
      <c r="P653" s="6">
        <f t="shared" si="41"/>
        <v>239.35238095238094</v>
      </c>
      <c r="Q653" t="s">
        <v>8319</v>
      </c>
      <c r="R653" t="s">
        <v>8321</v>
      </c>
      <c r="S653" s="10">
        <f t="shared" si="42"/>
        <v>41955.809155092589</v>
      </c>
      <c r="T653" s="10">
        <f t="shared" si="43"/>
        <v>41985.809155092589</v>
      </c>
    </row>
    <row r="654" spans="1:20"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40"/>
        <v>1.0046666666666666</v>
      </c>
      <c r="P654" s="6">
        <f t="shared" si="41"/>
        <v>107.64285714285714</v>
      </c>
      <c r="Q654" t="s">
        <v>8319</v>
      </c>
      <c r="R654" t="s">
        <v>8321</v>
      </c>
      <c r="S654" s="10">
        <f t="shared" si="42"/>
        <v>42675.482060185182</v>
      </c>
      <c r="T654" s="10">
        <f t="shared" si="43"/>
        <v>42705.523726851847</v>
      </c>
    </row>
    <row r="655" spans="1:20"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40"/>
        <v>1.4144600000000001</v>
      </c>
      <c r="P655" s="6">
        <f t="shared" si="41"/>
        <v>95.830623306233065</v>
      </c>
      <c r="Q655" t="s">
        <v>8319</v>
      </c>
      <c r="R655" t="s">
        <v>8321</v>
      </c>
      <c r="S655" s="10">
        <f t="shared" si="42"/>
        <v>42199.410185185181</v>
      </c>
      <c r="T655" s="10">
        <f t="shared" si="43"/>
        <v>42236.410185185181</v>
      </c>
    </row>
    <row r="656" spans="1:20"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40"/>
        <v>2.6729166666666666</v>
      </c>
      <c r="P656" s="6">
        <f t="shared" si="41"/>
        <v>31.663376110562684</v>
      </c>
      <c r="Q656" t="s">
        <v>8319</v>
      </c>
      <c r="R656" t="s">
        <v>8321</v>
      </c>
      <c r="S656" s="10">
        <f t="shared" si="42"/>
        <v>42163.748993055553</v>
      </c>
      <c r="T656" s="10">
        <f t="shared" si="43"/>
        <v>42193.748993055553</v>
      </c>
    </row>
    <row r="657" spans="1:20"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40"/>
        <v>1.4688749999999999</v>
      </c>
      <c r="P657" s="6">
        <f t="shared" si="41"/>
        <v>42.886861313868614</v>
      </c>
      <c r="Q657" t="s">
        <v>8319</v>
      </c>
      <c r="R657" t="s">
        <v>8321</v>
      </c>
      <c r="S657" s="10">
        <f t="shared" si="42"/>
        <v>42045.748981481483</v>
      </c>
      <c r="T657" s="10">
        <f t="shared" si="43"/>
        <v>42075.707314814812</v>
      </c>
    </row>
    <row r="658" spans="1:20"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40"/>
        <v>2.1356000000000002</v>
      </c>
      <c r="P658" s="6">
        <f t="shared" si="41"/>
        <v>122.73563218390805</v>
      </c>
      <c r="Q658" t="s">
        <v>8319</v>
      </c>
      <c r="R658" t="s">
        <v>8321</v>
      </c>
      <c r="S658" s="10">
        <f t="shared" si="42"/>
        <v>42417.596284722218</v>
      </c>
      <c r="T658" s="10">
        <f t="shared" si="43"/>
        <v>42477.554618055554</v>
      </c>
    </row>
    <row r="659" spans="1:20"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40"/>
        <v>1.2569999999999999</v>
      </c>
      <c r="P659" s="6">
        <f t="shared" si="41"/>
        <v>190.45454545454547</v>
      </c>
      <c r="Q659" t="s">
        <v>8319</v>
      </c>
      <c r="R659" t="s">
        <v>8321</v>
      </c>
      <c r="S659" s="10">
        <f t="shared" si="42"/>
        <v>42331.637407407405</v>
      </c>
      <c r="T659" s="10">
        <f t="shared" si="43"/>
        <v>42361.637407407405</v>
      </c>
    </row>
    <row r="660" spans="1:20"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40"/>
        <v>1.0446206037108834</v>
      </c>
      <c r="P660" s="6">
        <f t="shared" si="41"/>
        <v>109.33695652173913</v>
      </c>
      <c r="Q660" t="s">
        <v>8319</v>
      </c>
      <c r="R660" t="s">
        <v>8321</v>
      </c>
      <c r="S660" s="10">
        <f t="shared" si="42"/>
        <v>42178.952418981477</v>
      </c>
      <c r="T660" s="10">
        <f t="shared" si="43"/>
        <v>42211.541666666664</v>
      </c>
    </row>
    <row r="661" spans="1:20"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40"/>
        <v>1.0056666666666667</v>
      </c>
      <c r="P661" s="6">
        <f t="shared" si="41"/>
        <v>143.66666666666666</v>
      </c>
      <c r="Q661" t="s">
        <v>8319</v>
      </c>
      <c r="R661" t="s">
        <v>8321</v>
      </c>
      <c r="S661" s="10">
        <f t="shared" si="42"/>
        <v>42209.385358796295</v>
      </c>
      <c r="T661" s="10">
        <f t="shared" si="43"/>
        <v>42239.385358796295</v>
      </c>
    </row>
    <row r="662" spans="1:20" ht="60" x14ac:dyDescent="0.25">
      <c r="A662">
        <v>660</v>
      </c>
      <c r="B662" s="3" t="s">
        <v>661</v>
      </c>
      <c r="C662" s="3" t="s">
        <v>4770</v>
      </c>
      <c r="D662">
        <v>50000</v>
      </c>
      <c r="E662">
        <v>1529</v>
      </c>
      <c r="F662" t="s">
        <v>8219</v>
      </c>
      <c r="G662" t="s">
        <v>8224</v>
      </c>
      <c r="H662" t="s">
        <v>8246</v>
      </c>
      <c r="I662">
        <v>1415558879</v>
      </c>
      <c r="J662">
        <v>1412963279</v>
      </c>
      <c r="K662" t="b">
        <v>0</v>
      </c>
      <c r="L662">
        <v>18</v>
      </c>
      <c r="M662" t="b">
        <v>0</v>
      </c>
      <c r="N662" t="s">
        <v>8273</v>
      </c>
      <c r="O662" s="5">
        <f t="shared" si="40"/>
        <v>3.058E-2</v>
      </c>
      <c r="P662" s="6">
        <f t="shared" si="41"/>
        <v>84.944444444444443</v>
      </c>
      <c r="Q662" t="s">
        <v>8319</v>
      </c>
      <c r="R662" t="s">
        <v>8321</v>
      </c>
      <c r="S662" s="10">
        <f t="shared" si="42"/>
        <v>41922.533321759256</v>
      </c>
      <c r="T662" s="10">
        <f t="shared" si="43"/>
        <v>41952.57498842592</v>
      </c>
    </row>
    <row r="663" spans="1:20" ht="45" x14ac:dyDescent="0.25">
      <c r="A663">
        <v>661</v>
      </c>
      <c r="B663" s="3" t="s">
        <v>662</v>
      </c>
      <c r="C663" s="3" t="s">
        <v>4771</v>
      </c>
      <c r="D663">
        <v>10000</v>
      </c>
      <c r="E663">
        <v>95</v>
      </c>
      <c r="F663" t="s">
        <v>8219</v>
      </c>
      <c r="G663" t="s">
        <v>8224</v>
      </c>
      <c r="H663" t="s">
        <v>8246</v>
      </c>
      <c r="I663">
        <v>1477236559</v>
      </c>
      <c r="J663">
        <v>1474644559</v>
      </c>
      <c r="K663" t="b">
        <v>0</v>
      </c>
      <c r="L663">
        <v>9</v>
      </c>
      <c r="M663" t="b">
        <v>0</v>
      </c>
      <c r="N663" t="s">
        <v>8273</v>
      </c>
      <c r="O663" s="5">
        <f t="shared" si="40"/>
        <v>9.4999999999999998E-3</v>
      </c>
      <c r="P663" s="6">
        <f t="shared" si="41"/>
        <v>10.555555555555555</v>
      </c>
      <c r="Q663" t="s">
        <v>8319</v>
      </c>
      <c r="R663" t="s">
        <v>8321</v>
      </c>
      <c r="S663" s="10">
        <f t="shared" si="42"/>
        <v>42636.437025462961</v>
      </c>
      <c r="T663" s="10">
        <f t="shared" si="43"/>
        <v>42666.437025462961</v>
      </c>
    </row>
    <row r="664" spans="1:20" ht="45" x14ac:dyDescent="0.25">
      <c r="A664">
        <v>662</v>
      </c>
      <c r="B664" s="3" t="s">
        <v>663</v>
      </c>
      <c r="C664" s="3" t="s">
        <v>4772</v>
      </c>
      <c r="D664">
        <v>39000</v>
      </c>
      <c r="E664">
        <v>156</v>
      </c>
      <c r="F664" t="s">
        <v>8219</v>
      </c>
      <c r="G664" t="s">
        <v>8224</v>
      </c>
      <c r="H664" t="s">
        <v>8246</v>
      </c>
      <c r="I664">
        <v>1421404247</v>
      </c>
      <c r="J664">
        <v>1418812247</v>
      </c>
      <c r="K664" t="b">
        <v>0</v>
      </c>
      <c r="L664">
        <v>4</v>
      </c>
      <c r="M664" t="b">
        <v>0</v>
      </c>
      <c r="N664" t="s">
        <v>8273</v>
      </c>
      <c r="O664" s="5">
        <f t="shared" si="40"/>
        <v>4.0000000000000001E-3</v>
      </c>
      <c r="P664" s="6">
        <f t="shared" si="41"/>
        <v>39</v>
      </c>
      <c r="Q664" t="s">
        <v>8319</v>
      </c>
      <c r="R664" t="s">
        <v>8321</v>
      </c>
      <c r="S664" s="10">
        <f t="shared" si="42"/>
        <v>41990.229710648149</v>
      </c>
      <c r="T664" s="10">
        <f t="shared" si="43"/>
        <v>42020.229710648149</v>
      </c>
    </row>
    <row r="665" spans="1:20" ht="60" x14ac:dyDescent="0.25">
      <c r="A665">
        <v>663</v>
      </c>
      <c r="B665" s="3" t="s">
        <v>664</v>
      </c>
      <c r="C665" s="3" t="s">
        <v>4773</v>
      </c>
      <c r="D665">
        <v>200000</v>
      </c>
      <c r="E665">
        <v>700</v>
      </c>
      <c r="F665" t="s">
        <v>8219</v>
      </c>
      <c r="G665" t="s">
        <v>8232</v>
      </c>
      <c r="H665" t="s">
        <v>8253</v>
      </c>
      <c r="I665">
        <v>1437250456</v>
      </c>
      <c r="J665">
        <v>1434658456</v>
      </c>
      <c r="K665" t="b">
        <v>0</v>
      </c>
      <c r="L665">
        <v>7</v>
      </c>
      <c r="M665" t="b">
        <v>0</v>
      </c>
      <c r="N665" t="s">
        <v>8273</v>
      </c>
      <c r="O665" s="5">
        <f t="shared" si="40"/>
        <v>3.5000000000000001E-3</v>
      </c>
      <c r="P665" s="6">
        <f t="shared" si="41"/>
        <v>100</v>
      </c>
      <c r="Q665" t="s">
        <v>8319</v>
      </c>
      <c r="R665" t="s">
        <v>8321</v>
      </c>
      <c r="S665" s="10">
        <f t="shared" si="42"/>
        <v>42173.634907407402</v>
      </c>
      <c r="T665" s="10">
        <f t="shared" si="43"/>
        <v>42203.634907407402</v>
      </c>
    </row>
    <row r="666" spans="1:20" ht="60" x14ac:dyDescent="0.25">
      <c r="A666">
        <v>664</v>
      </c>
      <c r="B666" s="3" t="s">
        <v>665</v>
      </c>
      <c r="C666" s="3" t="s">
        <v>4774</v>
      </c>
      <c r="D666">
        <v>12000</v>
      </c>
      <c r="E666">
        <v>904</v>
      </c>
      <c r="F666" t="s">
        <v>8219</v>
      </c>
      <c r="G666" t="s">
        <v>8224</v>
      </c>
      <c r="H666" t="s">
        <v>8246</v>
      </c>
      <c r="I666">
        <v>1428940775</v>
      </c>
      <c r="J666">
        <v>1426348775</v>
      </c>
      <c r="K666" t="b">
        <v>0</v>
      </c>
      <c r="L666">
        <v>29</v>
      </c>
      <c r="M666" t="b">
        <v>0</v>
      </c>
      <c r="N666" t="s">
        <v>8273</v>
      </c>
      <c r="O666" s="5">
        <f t="shared" si="40"/>
        <v>7.5333333333333335E-2</v>
      </c>
      <c r="P666" s="6">
        <f t="shared" si="41"/>
        <v>31.172413793103448</v>
      </c>
      <c r="Q666" t="s">
        <v>8319</v>
      </c>
      <c r="R666" t="s">
        <v>8321</v>
      </c>
      <c r="S666" s="10">
        <f t="shared" si="42"/>
        <v>42077.458043981482</v>
      </c>
      <c r="T666" s="10">
        <f t="shared" si="43"/>
        <v>42107.458043981482</v>
      </c>
    </row>
    <row r="667" spans="1:20" ht="60" x14ac:dyDescent="0.25">
      <c r="A667">
        <v>665</v>
      </c>
      <c r="B667" s="3" t="s">
        <v>666</v>
      </c>
      <c r="C667" s="3" t="s">
        <v>4775</v>
      </c>
      <c r="D667">
        <v>10000</v>
      </c>
      <c r="E667">
        <v>1864</v>
      </c>
      <c r="F667" t="s">
        <v>8219</v>
      </c>
      <c r="G667" t="s">
        <v>8224</v>
      </c>
      <c r="H667" t="s">
        <v>8246</v>
      </c>
      <c r="I667">
        <v>1484327061</v>
      </c>
      <c r="J667">
        <v>1479143061</v>
      </c>
      <c r="K667" t="b">
        <v>0</v>
      </c>
      <c r="L667">
        <v>12</v>
      </c>
      <c r="M667" t="b">
        <v>0</v>
      </c>
      <c r="N667" t="s">
        <v>8273</v>
      </c>
      <c r="O667" s="5">
        <f t="shared" si="40"/>
        <v>0.18640000000000001</v>
      </c>
      <c r="P667" s="6">
        <f t="shared" si="41"/>
        <v>155.33333333333334</v>
      </c>
      <c r="Q667" t="s">
        <v>8319</v>
      </c>
      <c r="R667" t="s">
        <v>8321</v>
      </c>
      <c r="S667" s="10">
        <f t="shared" si="42"/>
        <v>42688.503020833326</v>
      </c>
      <c r="T667" s="10">
        <f t="shared" si="43"/>
        <v>42748.503020833326</v>
      </c>
    </row>
    <row r="668" spans="1:20" ht="60" x14ac:dyDescent="0.25">
      <c r="A668">
        <v>666</v>
      </c>
      <c r="B668" s="3" t="s">
        <v>667</v>
      </c>
      <c r="C668" s="3" t="s">
        <v>4776</v>
      </c>
      <c r="D668">
        <v>200000</v>
      </c>
      <c r="E668">
        <v>8</v>
      </c>
      <c r="F668" t="s">
        <v>8219</v>
      </c>
      <c r="G668" t="s">
        <v>8224</v>
      </c>
      <c r="H668" t="s">
        <v>8246</v>
      </c>
      <c r="I668">
        <v>1408305498</v>
      </c>
      <c r="J668">
        <v>1405713498</v>
      </c>
      <c r="K668" t="b">
        <v>0</v>
      </c>
      <c r="L668">
        <v>4</v>
      </c>
      <c r="M668" t="b">
        <v>0</v>
      </c>
      <c r="N668" t="s">
        <v>8273</v>
      </c>
      <c r="O668" s="5">
        <f t="shared" si="40"/>
        <v>4.0000000000000003E-5</v>
      </c>
      <c r="P668" s="6">
        <f t="shared" si="41"/>
        <v>2</v>
      </c>
      <c r="Q668" t="s">
        <v>8319</v>
      </c>
      <c r="R668" t="s">
        <v>8321</v>
      </c>
      <c r="S668" s="10">
        <f t="shared" si="42"/>
        <v>41838.623819444438</v>
      </c>
      <c r="T668" s="10">
        <f t="shared" si="43"/>
        <v>41868.623819444438</v>
      </c>
    </row>
    <row r="669" spans="1:20" ht="60" x14ac:dyDescent="0.25">
      <c r="A669">
        <v>667</v>
      </c>
      <c r="B669" s="3" t="s">
        <v>668</v>
      </c>
      <c r="C669" s="3" t="s">
        <v>4777</v>
      </c>
      <c r="D669">
        <v>50000</v>
      </c>
      <c r="E669">
        <v>5010</v>
      </c>
      <c r="F669" t="s">
        <v>8219</v>
      </c>
      <c r="G669" t="s">
        <v>8237</v>
      </c>
      <c r="H669" t="s">
        <v>8249</v>
      </c>
      <c r="I669">
        <v>1477731463</v>
      </c>
      <c r="J669">
        <v>1474275463</v>
      </c>
      <c r="K669" t="b">
        <v>0</v>
      </c>
      <c r="L669">
        <v>28</v>
      </c>
      <c r="M669" t="b">
        <v>0</v>
      </c>
      <c r="N669" t="s">
        <v>8273</v>
      </c>
      <c r="O669" s="5">
        <f t="shared" si="40"/>
        <v>0.1002</v>
      </c>
      <c r="P669" s="6">
        <f t="shared" si="41"/>
        <v>178.92857142857142</v>
      </c>
      <c r="Q669" t="s">
        <v>8319</v>
      </c>
      <c r="R669" t="s">
        <v>8321</v>
      </c>
      <c r="S669" s="10">
        <f t="shared" si="42"/>
        <v>42632.165081018517</v>
      </c>
      <c r="T669" s="10">
        <f t="shared" si="43"/>
        <v>42672.165081018517</v>
      </c>
    </row>
    <row r="670" spans="1:20" ht="45" x14ac:dyDescent="0.25">
      <c r="A670">
        <v>668</v>
      </c>
      <c r="B670" s="3" t="s">
        <v>669</v>
      </c>
      <c r="C670" s="3" t="s">
        <v>4778</v>
      </c>
      <c r="D670">
        <v>15000</v>
      </c>
      <c r="E670">
        <v>684</v>
      </c>
      <c r="F670" t="s">
        <v>8219</v>
      </c>
      <c r="G670" t="s">
        <v>8224</v>
      </c>
      <c r="H670" t="s">
        <v>8246</v>
      </c>
      <c r="I670">
        <v>1431374222</v>
      </c>
      <c r="J670">
        <v>1427486222</v>
      </c>
      <c r="K670" t="b">
        <v>0</v>
      </c>
      <c r="L670">
        <v>25</v>
      </c>
      <c r="M670" t="b">
        <v>0</v>
      </c>
      <c r="N670" t="s">
        <v>8273</v>
      </c>
      <c r="O670" s="5">
        <f t="shared" si="40"/>
        <v>4.5600000000000002E-2</v>
      </c>
      <c r="P670" s="6">
        <f t="shared" si="41"/>
        <v>27.36</v>
      </c>
      <c r="Q670" t="s">
        <v>8319</v>
      </c>
      <c r="R670" t="s">
        <v>8321</v>
      </c>
      <c r="S670" s="10">
        <f t="shared" si="42"/>
        <v>42090.622939814813</v>
      </c>
      <c r="T670" s="10">
        <f t="shared" si="43"/>
        <v>42135.622939814813</v>
      </c>
    </row>
    <row r="671" spans="1:20" ht="60" x14ac:dyDescent="0.25">
      <c r="A671">
        <v>669</v>
      </c>
      <c r="B671" s="3" t="s">
        <v>670</v>
      </c>
      <c r="C671" s="3" t="s">
        <v>4779</v>
      </c>
      <c r="D671">
        <v>200000</v>
      </c>
      <c r="E671">
        <v>43015</v>
      </c>
      <c r="F671" t="s">
        <v>8219</v>
      </c>
      <c r="G671" t="s">
        <v>8235</v>
      </c>
      <c r="H671" t="s">
        <v>8255</v>
      </c>
      <c r="I671">
        <v>1467817258</v>
      </c>
      <c r="J671">
        <v>1465225258</v>
      </c>
      <c r="K671" t="b">
        <v>0</v>
      </c>
      <c r="L671">
        <v>28</v>
      </c>
      <c r="M671" t="b">
        <v>0</v>
      </c>
      <c r="N671" t="s">
        <v>8273</v>
      </c>
      <c r="O671" s="5">
        <f t="shared" si="40"/>
        <v>0.21507499999999999</v>
      </c>
      <c r="P671" s="6">
        <f t="shared" si="41"/>
        <v>1536.25</v>
      </c>
      <c r="Q671" t="s">
        <v>8319</v>
      </c>
      <c r="R671" t="s">
        <v>8321</v>
      </c>
      <c r="S671" s="10">
        <f t="shared" si="42"/>
        <v>42527.417337962957</v>
      </c>
      <c r="T671" s="10">
        <f t="shared" si="43"/>
        <v>42557.417337962957</v>
      </c>
    </row>
    <row r="672" spans="1:20" ht="60" x14ac:dyDescent="0.25">
      <c r="A672">
        <v>670</v>
      </c>
      <c r="B672" s="3" t="s">
        <v>671</v>
      </c>
      <c r="C672" s="3" t="s">
        <v>4780</v>
      </c>
      <c r="D672">
        <v>90000</v>
      </c>
      <c r="E672">
        <v>26349</v>
      </c>
      <c r="F672" t="s">
        <v>8219</v>
      </c>
      <c r="G672" t="s">
        <v>8237</v>
      </c>
      <c r="H672" t="s">
        <v>8249</v>
      </c>
      <c r="I672">
        <v>1466323800</v>
      </c>
      <c r="J672">
        <v>1463418120</v>
      </c>
      <c r="K672" t="b">
        <v>0</v>
      </c>
      <c r="L672">
        <v>310</v>
      </c>
      <c r="M672" t="b">
        <v>0</v>
      </c>
      <c r="N672" t="s">
        <v>8273</v>
      </c>
      <c r="O672" s="5">
        <f t="shared" si="40"/>
        <v>0.29276666666666668</v>
      </c>
      <c r="P672" s="6">
        <f t="shared" si="41"/>
        <v>84.99677419354839</v>
      </c>
      <c r="Q672" t="s">
        <v>8319</v>
      </c>
      <c r="R672" t="s">
        <v>8321</v>
      </c>
      <c r="S672" s="10">
        <f t="shared" si="42"/>
        <v>42506.501388888886</v>
      </c>
      <c r="T672" s="10">
        <f t="shared" si="43"/>
        <v>42540.131944444445</v>
      </c>
    </row>
    <row r="673" spans="1:20" ht="60" x14ac:dyDescent="0.25">
      <c r="A673">
        <v>671</v>
      </c>
      <c r="B673" s="3" t="s">
        <v>672</v>
      </c>
      <c r="C673" s="3" t="s">
        <v>4781</v>
      </c>
      <c r="D673">
        <v>30000</v>
      </c>
      <c r="E673">
        <v>11828</v>
      </c>
      <c r="F673" t="s">
        <v>8219</v>
      </c>
      <c r="G673" t="s">
        <v>8224</v>
      </c>
      <c r="H673" t="s">
        <v>8246</v>
      </c>
      <c r="I673">
        <v>1421208000</v>
      </c>
      <c r="J673">
        <v>1418315852</v>
      </c>
      <c r="K673" t="b">
        <v>0</v>
      </c>
      <c r="L673">
        <v>15</v>
      </c>
      <c r="M673" t="b">
        <v>0</v>
      </c>
      <c r="N673" t="s">
        <v>8273</v>
      </c>
      <c r="O673" s="5">
        <f t="shared" si="40"/>
        <v>0.39426666666666665</v>
      </c>
      <c r="P673" s="6">
        <f t="shared" si="41"/>
        <v>788.5333333333333</v>
      </c>
      <c r="Q673" t="s">
        <v>8319</v>
      </c>
      <c r="R673" t="s">
        <v>8321</v>
      </c>
      <c r="S673" s="10">
        <f t="shared" si="42"/>
        <v>41984.484398148146</v>
      </c>
      <c r="T673" s="10">
        <f t="shared" si="43"/>
        <v>42017.958333333336</v>
      </c>
    </row>
    <row r="674" spans="1:20" ht="60" x14ac:dyDescent="0.25">
      <c r="A674">
        <v>672</v>
      </c>
      <c r="B674" s="3" t="s">
        <v>673</v>
      </c>
      <c r="C674" s="3" t="s">
        <v>4782</v>
      </c>
      <c r="D674">
        <v>50000</v>
      </c>
      <c r="E674">
        <v>10814</v>
      </c>
      <c r="F674" t="s">
        <v>8219</v>
      </c>
      <c r="G674" t="s">
        <v>8224</v>
      </c>
      <c r="H674" t="s">
        <v>8246</v>
      </c>
      <c r="I674">
        <v>1420088340</v>
      </c>
      <c r="J674">
        <v>1417410964</v>
      </c>
      <c r="K674" t="b">
        <v>0</v>
      </c>
      <c r="L674">
        <v>215</v>
      </c>
      <c r="M674" t="b">
        <v>0</v>
      </c>
      <c r="N674" t="s">
        <v>8273</v>
      </c>
      <c r="O674" s="5">
        <f t="shared" si="40"/>
        <v>0.21628</v>
      </c>
      <c r="P674" s="6">
        <f t="shared" si="41"/>
        <v>50.29767441860465</v>
      </c>
      <c r="Q674" t="s">
        <v>8319</v>
      </c>
      <c r="R674" t="s">
        <v>8321</v>
      </c>
      <c r="S674" s="10">
        <f t="shared" si="42"/>
        <v>41974.011157407404</v>
      </c>
      <c r="T674" s="10">
        <f t="shared" si="43"/>
        <v>42004.999305555553</v>
      </c>
    </row>
    <row r="675" spans="1:20" ht="60" x14ac:dyDescent="0.25">
      <c r="A675">
        <v>673</v>
      </c>
      <c r="B675" s="3" t="s">
        <v>674</v>
      </c>
      <c r="C675" s="3" t="s">
        <v>4783</v>
      </c>
      <c r="D675">
        <v>100000</v>
      </c>
      <c r="E675">
        <v>205</v>
      </c>
      <c r="F675" t="s">
        <v>8219</v>
      </c>
      <c r="G675" t="s">
        <v>8224</v>
      </c>
      <c r="H675" t="s">
        <v>8246</v>
      </c>
      <c r="I675">
        <v>1409602217</v>
      </c>
      <c r="J675">
        <v>1405714217</v>
      </c>
      <c r="K675" t="b">
        <v>0</v>
      </c>
      <c r="L675">
        <v>3</v>
      </c>
      <c r="M675" t="b">
        <v>0</v>
      </c>
      <c r="N675" t="s">
        <v>8273</v>
      </c>
      <c r="O675" s="5">
        <f t="shared" si="40"/>
        <v>2.0500000000000002E-3</v>
      </c>
      <c r="P675" s="6">
        <f t="shared" si="41"/>
        <v>68.333333333333329</v>
      </c>
      <c r="Q675" t="s">
        <v>8319</v>
      </c>
      <c r="R675" t="s">
        <v>8321</v>
      </c>
      <c r="S675" s="10">
        <f t="shared" si="42"/>
        <v>41838.6321412037</v>
      </c>
      <c r="T675" s="10">
        <f t="shared" si="43"/>
        <v>41883.6321412037</v>
      </c>
    </row>
    <row r="676" spans="1:20" ht="30" x14ac:dyDescent="0.25">
      <c r="A676">
        <v>674</v>
      </c>
      <c r="B676" s="3" t="s">
        <v>675</v>
      </c>
      <c r="C676" s="3" t="s">
        <v>4784</v>
      </c>
      <c r="D676">
        <v>50000</v>
      </c>
      <c r="E676">
        <v>15</v>
      </c>
      <c r="F676" t="s">
        <v>8219</v>
      </c>
      <c r="G676" t="s">
        <v>8224</v>
      </c>
      <c r="H676" t="s">
        <v>8246</v>
      </c>
      <c r="I676">
        <v>1407811627</v>
      </c>
      <c r="J676">
        <v>1402627627</v>
      </c>
      <c r="K676" t="b">
        <v>0</v>
      </c>
      <c r="L676">
        <v>2</v>
      </c>
      <c r="M676" t="b">
        <v>0</v>
      </c>
      <c r="N676" t="s">
        <v>8273</v>
      </c>
      <c r="O676" s="5">
        <f t="shared" si="40"/>
        <v>2.9999999999999997E-4</v>
      </c>
      <c r="P676" s="6">
        <f t="shared" si="41"/>
        <v>7.5</v>
      </c>
      <c r="Q676" t="s">
        <v>8319</v>
      </c>
      <c r="R676" t="s">
        <v>8321</v>
      </c>
      <c r="S676" s="10">
        <f t="shared" si="42"/>
        <v>41802.907719907402</v>
      </c>
      <c r="T676" s="10">
        <f t="shared" si="43"/>
        <v>41862.907719907402</v>
      </c>
    </row>
    <row r="677" spans="1:20" ht="60" x14ac:dyDescent="0.25">
      <c r="A677">
        <v>675</v>
      </c>
      <c r="B677" s="3" t="s">
        <v>676</v>
      </c>
      <c r="C677" s="3" t="s">
        <v>4785</v>
      </c>
      <c r="D677">
        <v>6000</v>
      </c>
      <c r="E677">
        <v>891</v>
      </c>
      <c r="F677" t="s">
        <v>8219</v>
      </c>
      <c r="G677" t="s">
        <v>8224</v>
      </c>
      <c r="H677" t="s">
        <v>8246</v>
      </c>
      <c r="I677">
        <v>1420095540</v>
      </c>
      <c r="J677">
        <v>1417558804</v>
      </c>
      <c r="K677" t="b">
        <v>0</v>
      </c>
      <c r="L677">
        <v>26</v>
      </c>
      <c r="M677" t="b">
        <v>0</v>
      </c>
      <c r="N677" t="s">
        <v>8273</v>
      </c>
      <c r="O677" s="5">
        <f t="shared" si="40"/>
        <v>0.14849999999999999</v>
      </c>
      <c r="P677" s="6">
        <f t="shared" si="41"/>
        <v>34.269230769230766</v>
      </c>
      <c r="Q677" t="s">
        <v>8319</v>
      </c>
      <c r="R677" t="s">
        <v>8321</v>
      </c>
      <c r="S677" s="10">
        <f t="shared" si="42"/>
        <v>41975.722268518519</v>
      </c>
      <c r="T677" s="10">
        <f t="shared" si="43"/>
        <v>42005.082638888889</v>
      </c>
    </row>
    <row r="678" spans="1:20" ht="60" x14ac:dyDescent="0.25">
      <c r="A678">
        <v>676</v>
      </c>
      <c r="B678" s="3" t="s">
        <v>677</v>
      </c>
      <c r="C678" s="3" t="s">
        <v>4786</v>
      </c>
      <c r="D678">
        <v>100000</v>
      </c>
      <c r="E678">
        <v>1471</v>
      </c>
      <c r="F678" t="s">
        <v>8219</v>
      </c>
      <c r="G678" t="s">
        <v>8229</v>
      </c>
      <c r="H678" t="s">
        <v>8251</v>
      </c>
      <c r="I678">
        <v>1423333581</v>
      </c>
      <c r="J678">
        <v>1420741581</v>
      </c>
      <c r="K678" t="b">
        <v>0</v>
      </c>
      <c r="L678">
        <v>24</v>
      </c>
      <c r="M678" t="b">
        <v>0</v>
      </c>
      <c r="N678" t="s">
        <v>8273</v>
      </c>
      <c r="O678" s="5">
        <f t="shared" si="40"/>
        <v>1.4710000000000001E-2</v>
      </c>
      <c r="P678" s="6">
        <f t="shared" si="41"/>
        <v>61.291666666666664</v>
      </c>
      <c r="Q678" t="s">
        <v>8319</v>
      </c>
      <c r="R678" t="s">
        <v>8321</v>
      </c>
      <c r="S678" s="10">
        <f t="shared" si="42"/>
        <v>42012.559965277775</v>
      </c>
      <c r="T678" s="10">
        <f t="shared" si="43"/>
        <v>42042.559965277775</v>
      </c>
    </row>
    <row r="679" spans="1:20" ht="75" x14ac:dyDescent="0.25">
      <c r="A679">
        <v>677</v>
      </c>
      <c r="B679" s="3" t="s">
        <v>678</v>
      </c>
      <c r="C679" s="3" t="s">
        <v>4787</v>
      </c>
      <c r="D679">
        <v>50000</v>
      </c>
      <c r="E679">
        <v>12792</v>
      </c>
      <c r="F679" t="s">
        <v>8219</v>
      </c>
      <c r="G679" t="s">
        <v>8237</v>
      </c>
      <c r="H679" t="s">
        <v>8249</v>
      </c>
      <c r="I679">
        <v>1467106895</v>
      </c>
      <c r="J679">
        <v>1463218895</v>
      </c>
      <c r="K679" t="b">
        <v>0</v>
      </c>
      <c r="L679">
        <v>96</v>
      </c>
      <c r="M679" t="b">
        <v>0</v>
      </c>
      <c r="N679" t="s">
        <v>8273</v>
      </c>
      <c r="O679" s="5">
        <f t="shared" si="40"/>
        <v>0.25584000000000001</v>
      </c>
      <c r="P679" s="6">
        <f t="shared" si="41"/>
        <v>133.25</v>
      </c>
      <c r="Q679" t="s">
        <v>8319</v>
      </c>
      <c r="R679" t="s">
        <v>8321</v>
      </c>
      <c r="S679" s="10">
        <f t="shared" si="42"/>
        <v>42504.195543981477</v>
      </c>
      <c r="T679" s="10">
        <f t="shared" si="43"/>
        <v>42549.195543981477</v>
      </c>
    </row>
    <row r="680" spans="1:20" ht="60" x14ac:dyDescent="0.25">
      <c r="A680">
        <v>678</v>
      </c>
      <c r="B680" s="3" t="s">
        <v>679</v>
      </c>
      <c r="C680" s="3" t="s">
        <v>4788</v>
      </c>
      <c r="D680">
        <v>29000</v>
      </c>
      <c r="E680">
        <v>1108</v>
      </c>
      <c r="F680" t="s">
        <v>8219</v>
      </c>
      <c r="G680" t="s">
        <v>8224</v>
      </c>
      <c r="H680" t="s">
        <v>8246</v>
      </c>
      <c r="I680">
        <v>1463821338</v>
      </c>
      <c r="J680">
        <v>1461229338</v>
      </c>
      <c r="K680" t="b">
        <v>0</v>
      </c>
      <c r="L680">
        <v>17</v>
      </c>
      <c r="M680" t="b">
        <v>0</v>
      </c>
      <c r="N680" t="s">
        <v>8273</v>
      </c>
      <c r="O680" s="5">
        <f t="shared" si="40"/>
        <v>3.8206896551724136E-2</v>
      </c>
      <c r="P680" s="6">
        <f t="shared" si="41"/>
        <v>65.17647058823529</v>
      </c>
      <c r="Q680" t="s">
        <v>8319</v>
      </c>
      <c r="R680" t="s">
        <v>8321</v>
      </c>
      <c r="S680" s="10">
        <f t="shared" si="42"/>
        <v>42481.168263888881</v>
      </c>
      <c r="T680" s="10">
        <f t="shared" si="43"/>
        <v>42511.168263888881</v>
      </c>
    </row>
    <row r="681" spans="1:20" ht="60" x14ac:dyDescent="0.25">
      <c r="A681">
        <v>679</v>
      </c>
      <c r="B681" s="3" t="s">
        <v>680</v>
      </c>
      <c r="C681" s="3" t="s">
        <v>4789</v>
      </c>
      <c r="D681">
        <v>57000</v>
      </c>
      <c r="E681">
        <v>8827</v>
      </c>
      <c r="F681" t="s">
        <v>8219</v>
      </c>
      <c r="G681" t="s">
        <v>8224</v>
      </c>
      <c r="H681" t="s">
        <v>8246</v>
      </c>
      <c r="I681">
        <v>1472920909</v>
      </c>
      <c r="J681">
        <v>1467736909</v>
      </c>
      <c r="K681" t="b">
        <v>0</v>
      </c>
      <c r="L681">
        <v>94</v>
      </c>
      <c r="M681" t="b">
        <v>0</v>
      </c>
      <c r="N681" t="s">
        <v>8273</v>
      </c>
      <c r="O681" s="5">
        <f t="shared" si="40"/>
        <v>0.15485964912280703</v>
      </c>
      <c r="P681" s="6">
        <f t="shared" si="41"/>
        <v>93.90425531914893</v>
      </c>
      <c r="Q681" t="s">
        <v>8319</v>
      </c>
      <c r="R681" t="s">
        <v>8321</v>
      </c>
      <c r="S681" s="10">
        <f t="shared" si="42"/>
        <v>42556.487372685187</v>
      </c>
      <c r="T681" s="10">
        <f t="shared" si="43"/>
        <v>42616.487372685187</v>
      </c>
    </row>
    <row r="682" spans="1:20" ht="60" x14ac:dyDescent="0.25">
      <c r="A682">
        <v>680</v>
      </c>
      <c r="B682" s="3" t="s">
        <v>681</v>
      </c>
      <c r="C682" s="3" t="s">
        <v>4790</v>
      </c>
      <c r="D682">
        <v>75000</v>
      </c>
      <c r="E682">
        <v>19434</v>
      </c>
      <c r="F682" t="s">
        <v>8219</v>
      </c>
      <c r="G682" t="s">
        <v>8224</v>
      </c>
      <c r="H682" t="s">
        <v>8246</v>
      </c>
      <c r="I682">
        <v>1410955331</v>
      </c>
      <c r="J682">
        <v>1407931331</v>
      </c>
      <c r="K682" t="b">
        <v>0</v>
      </c>
      <c r="L682">
        <v>129</v>
      </c>
      <c r="M682" t="b">
        <v>0</v>
      </c>
      <c r="N682" t="s">
        <v>8273</v>
      </c>
      <c r="O682" s="5">
        <f t="shared" si="40"/>
        <v>0.25912000000000002</v>
      </c>
      <c r="P682" s="6">
        <f t="shared" si="41"/>
        <v>150.65116279069767</v>
      </c>
      <c r="Q682" t="s">
        <v>8319</v>
      </c>
      <c r="R682" t="s">
        <v>8321</v>
      </c>
      <c r="S682" s="10">
        <f t="shared" si="42"/>
        <v>41864.293182870366</v>
      </c>
      <c r="T682" s="10">
        <f t="shared" si="43"/>
        <v>41899.293182870366</v>
      </c>
    </row>
    <row r="683" spans="1:20" ht="60" x14ac:dyDescent="0.25">
      <c r="A683">
        <v>681</v>
      </c>
      <c r="B683" s="3" t="s">
        <v>682</v>
      </c>
      <c r="C683" s="3" t="s">
        <v>4791</v>
      </c>
      <c r="D683">
        <v>2500</v>
      </c>
      <c r="E683">
        <v>1</v>
      </c>
      <c r="F683" t="s">
        <v>8219</v>
      </c>
      <c r="G683" t="s">
        <v>8224</v>
      </c>
      <c r="H683" t="s">
        <v>8246</v>
      </c>
      <c r="I683">
        <v>1477509604</v>
      </c>
      <c r="J683">
        <v>1474917604</v>
      </c>
      <c r="K683" t="b">
        <v>0</v>
      </c>
      <c r="L683">
        <v>1</v>
      </c>
      <c r="M683" t="b">
        <v>0</v>
      </c>
      <c r="N683" t="s">
        <v>8273</v>
      </c>
      <c r="O683" s="5">
        <f t="shared" si="40"/>
        <v>4.0000000000000002E-4</v>
      </c>
      <c r="P683" s="6">
        <f t="shared" si="41"/>
        <v>1</v>
      </c>
      <c r="Q683" t="s">
        <v>8319</v>
      </c>
      <c r="R683" t="s">
        <v>8321</v>
      </c>
      <c r="S683" s="10">
        <f t="shared" si="42"/>
        <v>42639.597268518519</v>
      </c>
      <c r="T683" s="10">
        <f t="shared" si="43"/>
        <v>42669.597268518519</v>
      </c>
    </row>
    <row r="684" spans="1:20" ht="45" x14ac:dyDescent="0.25">
      <c r="A684">
        <v>682</v>
      </c>
      <c r="B684" s="3" t="s">
        <v>683</v>
      </c>
      <c r="C684" s="3" t="s">
        <v>4792</v>
      </c>
      <c r="D684">
        <v>50000</v>
      </c>
      <c r="E684">
        <v>53</v>
      </c>
      <c r="F684" t="s">
        <v>8219</v>
      </c>
      <c r="G684" t="s">
        <v>8224</v>
      </c>
      <c r="H684" t="s">
        <v>8246</v>
      </c>
      <c r="I684">
        <v>1489512122</v>
      </c>
      <c r="J684">
        <v>1486923722</v>
      </c>
      <c r="K684" t="b">
        <v>0</v>
      </c>
      <c r="L684">
        <v>4</v>
      </c>
      <c r="M684" t="b">
        <v>0</v>
      </c>
      <c r="N684" t="s">
        <v>8273</v>
      </c>
      <c r="O684" s="5">
        <f t="shared" si="40"/>
        <v>1.06E-3</v>
      </c>
      <c r="P684" s="6">
        <f t="shared" si="41"/>
        <v>13.25</v>
      </c>
      <c r="Q684" t="s">
        <v>8319</v>
      </c>
      <c r="R684" t="s">
        <v>8321</v>
      </c>
      <c r="S684" s="10">
        <f t="shared" si="42"/>
        <v>42778.556967592587</v>
      </c>
      <c r="T684" s="10">
        <f t="shared" si="43"/>
        <v>42808.515300925923</v>
      </c>
    </row>
    <row r="685" spans="1:20" ht="60" x14ac:dyDescent="0.25">
      <c r="A685">
        <v>683</v>
      </c>
      <c r="B685" s="3" t="s">
        <v>684</v>
      </c>
      <c r="C685" s="3" t="s">
        <v>4793</v>
      </c>
      <c r="D685">
        <v>35000</v>
      </c>
      <c r="E685">
        <v>298</v>
      </c>
      <c r="F685" t="s">
        <v>8219</v>
      </c>
      <c r="G685" t="s">
        <v>8224</v>
      </c>
      <c r="H685" t="s">
        <v>8246</v>
      </c>
      <c r="I685">
        <v>1477949764</v>
      </c>
      <c r="J685">
        <v>1474493764</v>
      </c>
      <c r="K685" t="b">
        <v>0</v>
      </c>
      <c r="L685">
        <v>3</v>
      </c>
      <c r="M685" t="b">
        <v>0</v>
      </c>
      <c r="N685" t="s">
        <v>8273</v>
      </c>
      <c r="O685" s="5">
        <f t="shared" si="40"/>
        <v>8.5142857142857138E-3</v>
      </c>
      <c r="P685" s="6">
        <f t="shared" si="41"/>
        <v>99.333333333333329</v>
      </c>
      <c r="Q685" t="s">
        <v>8319</v>
      </c>
      <c r="R685" t="s">
        <v>8321</v>
      </c>
      <c r="S685" s="10">
        <f t="shared" si="42"/>
        <v>42634.691712962966</v>
      </c>
      <c r="T685" s="10">
        <f t="shared" si="43"/>
        <v>42674.691712962966</v>
      </c>
    </row>
    <row r="686" spans="1:20" ht="30" x14ac:dyDescent="0.25">
      <c r="A686">
        <v>684</v>
      </c>
      <c r="B686" s="3" t="s">
        <v>685</v>
      </c>
      <c r="C686" s="3" t="s">
        <v>4794</v>
      </c>
      <c r="D686">
        <v>320000</v>
      </c>
      <c r="E686">
        <v>23948</v>
      </c>
      <c r="F686" t="s">
        <v>8219</v>
      </c>
      <c r="G686" t="s">
        <v>8224</v>
      </c>
      <c r="H686" t="s">
        <v>8246</v>
      </c>
      <c r="I686">
        <v>1406257200</v>
      </c>
      <c r="J686">
        <v>1403176891</v>
      </c>
      <c r="K686" t="b">
        <v>0</v>
      </c>
      <c r="L686">
        <v>135</v>
      </c>
      <c r="M686" t="b">
        <v>0</v>
      </c>
      <c r="N686" t="s">
        <v>8273</v>
      </c>
      <c r="O686" s="5">
        <f t="shared" si="40"/>
        <v>7.4837500000000001E-2</v>
      </c>
      <c r="P686" s="6">
        <f t="shared" si="41"/>
        <v>177.39259259259259</v>
      </c>
      <c r="Q686" t="s">
        <v>8319</v>
      </c>
      <c r="R686" t="s">
        <v>8321</v>
      </c>
      <c r="S686" s="10">
        <f t="shared" si="42"/>
        <v>41809.26494212963</v>
      </c>
      <c r="T686" s="10">
        <f t="shared" si="43"/>
        <v>41844.916666666664</v>
      </c>
    </row>
    <row r="687" spans="1:20" ht="60" x14ac:dyDescent="0.25">
      <c r="A687">
        <v>685</v>
      </c>
      <c r="B687" s="3" t="s">
        <v>686</v>
      </c>
      <c r="C687" s="3" t="s">
        <v>4795</v>
      </c>
      <c r="D687">
        <v>2000</v>
      </c>
      <c r="E687">
        <v>553</v>
      </c>
      <c r="F687" t="s">
        <v>8219</v>
      </c>
      <c r="G687" t="s">
        <v>8224</v>
      </c>
      <c r="H687" t="s">
        <v>8246</v>
      </c>
      <c r="I687">
        <v>1421095672</v>
      </c>
      <c r="J687">
        <v>1417207672</v>
      </c>
      <c r="K687" t="b">
        <v>0</v>
      </c>
      <c r="L687">
        <v>10</v>
      </c>
      <c r="M687" t="b">
        <v>0</v>
      </c>
      <c r="N687" t="s">
        <v>8273</v>
      </c>
      <c r="O687" s="5">
        <f t="shared" si="40"/>
        <v>0.27650000000000002</v>
      </c>
      <c r="P687" s="6">
        <f t="shared" si="41"/>
        <v>55.3</v>
      </c>
      <c r="Q687" t="s">
        <v>8319</v>
      </c>
      <c r="R687" t="s">
        <v>8321</v>
      </c>
      <c r="S687" s="10">
        <f t="shared" si="42"/>
        <v>41971.658240740733</v>
      </c>
      <c r="T687" s="10">
        <f t="shared" si="43"/>
        <v>42016.658240740733</v>
      </c>
    </row>
    <row r="688" spans="1:20" ht="60" x14ac:dyDescent="0.25">
      <c r="A688">
        <v>686</v>
      </c>
      <c r="B688" s="3" t="s">
        <v>687</v>
      </c>
      <c r="C688" s="3" t="s">
        <v>4796</v>
      </c>
      <c r="D688">
        <v>500000</v>
      </c>
      <c r="E688">
        <v>0</v>
      </c>
      <c r="F688" t="s">
        <v>8219</v>
      </c>
      <c r="G688" t="s">
        <v>8237</v>
      </c>
      <c r="H688" t="s">
        <v>8249</v>
      </c>
      <c r="I688">
        <v>1438618170</v>
      </c>
      <c r="J688">
        <v>1436026170</v>
      </c>
      <c r="K688" t="b">
        <v>0</v>
      </c>
      <c r="L688">
        <v>0</v>
      </c>
      <c r="M688" t="b">
        <v>0</v>
      </c>
      <c r="N688" t="s">
        <v>8273</v>
      </c>
      <c r="O688" s="5">
        <f t="shared" si="40"/>
        <v>0</v>
      </c>
      <c r="P688" s="6" t="str">
        <f t="shared" si="41"/>
        <v/>
      </c>
      <c r="Q688" t="s">
        <v>8319</v>
      </c>
      <c r="R688" t="s">
        <v>8321</v>
      </c>
      <c r="S688" s="10">
        <f t="shared" si="42"/>
        <v>42189.464930555558</v>
      </c>
      <c r="T688" s="10">
        <f t="shared" si="43"/>
        <v>42219.464930555558</v>
      </c>
    </row>
    <row r="689" spans="1:20" ht="60" x14ac:dyDescent="0.25">
      <c r="A689">
        <v>687</v>
      </c>
      <c r="B689" s="3" t="s">
        <v>688</v>
      </c>
      <c r="C689" s="3" t="s">
        <v>4797</v>
      </c>
      <c r="D689">
        <v>100000</v>
      </c>
      <c r="E689">
        <v>3550</v>
      </c>
      <c r="F689" t="s">
        <v>8219</v>
      </c>
      <c r="G689" t="s">
        <v>8238</v>
      </c>
      <c r="H689" t="s">
        <v>8256</v>
      </c>
      <c r="I689">
        <v>1486317653</v>
      </c>
      <c r="J689">
        <v>1481133653</v>
      </c>
      <c r="K689" t="b">
        <v>0</v>
      </c>
      <c r="L689">
        <v>6</v>
      </c>
      <c r="M689" t="b">
        <v>0</v>
      </c>
      <c r="N689" t="s">
        <v>8273</v>
      </c>
      <c r="O689" s="5">
        <f t="shared" si="40"/>
        <v>3.5499999999999997E-2</v>
      </c>
      <c r="P689" s="6">
        <f t="shared" si="41"/>
        <v>591.66666666666663</v>
      </c>
      <c r="Q689" t="s">
        <v>8319</v>
      </c>
      <c r="R689" t="s">
        <v>8321</v>
      </c>
      <c r="S689" s="10">
        <f t="shared" si="42"/>
        <v>42711.542280092595</v>
      </c>
      <c r="T689" s="10">
        <f t="shared" si="43"/>
        <v>42771.542280092595</v>
      </c>
    </row>
    <row r="690" spans="1:20" ht="60" x14ac:dyDescent="0.25">
      <c r="A690">
        <v>688</v>
      </c>
      <c r="B690" s="3" t="s">
        <v>689</v>
      </c>
      <c r="C690" s="3" t="s">
        <v>4798</v>
      </c>
      <c r="D690">
        <v>20000</v>
      </c>
      <c r="E690">
        <v>14598</v>
      </c>
      <c r="F690" t="s">
        <v>8219</v>
      </c>
      <c r="G690" t="s">
        <v>8224</v>
      </c>
      <c r="H690" t="s">
        <v>8246</v>
      </c>
      <c r="I690">
        <v>1444876253</v>
      </c>
      <c r="J690">
        <v>1442284253</v>
      </c>
      <c r="K690" t="b">
        <v>0</v>
      </c>
      <c r="L690">
        <v>36</v>
      </c>
      <c r="M690" t="b">
        <v>0</v>
      </c>
      <c r="N690" t="s">
        <v>8273</v>
      </c>
      <c r="O690" s="5">
        <f t="shared" si="40"/>
        <v>0.72989999999999999</v>
      </c>
      <c r="P690" s="6">
        <f t="shared" si="41"/>
        <v>405.5</v>
      </c>
      <c r="Q690" t="s">
        <v>8319</v>
      </c>
      <c r="R690" t="s">
        <v>8321</v>
      </c>
      <c r="S690" s="10">
        <f t="shared" si="42"/>
        <v>42261.896446759252</v>
      </c>
      <c r="T690" s="10">
        <f t="shared" si="43"/>
        <v>42291.896446759252</v>
      </c>
    </row>
    <row r="691" spans="1:20" ht="60" x14ac:dyDescent="0.25">
      <c r="A691">
        <v>689</v>
      </c>
      <c r="B691" s="3" t="s">
        <v>690</v>
      </c>
      <c r="C691" s="3" t="s">
        <v>4799</v>
      </c>
      <c r="D691">
        <v>200000</v>
      </c>
      <c r="E691">
        <v>115297.5</v>
      </c>
      <c r="F691" t="s">
        <v>8219</v>
      </c>
      <c r="G691" t="s">
        <v>8224</v>
      </c>
      <c r="H691" t="s">
        <v>8246</v>
      </c>
      <c r="I691">
        <v>1481173140</v>
      </c>
      <c r="J691">
        <v>1478016097</v>
      </c>
      <c r="K691" t="b">
        <v>0</v>
      </c>
      <c r="L691">
        <v>336</v>
      </c>
      <c r="M691" t="b">
        <v>0</v>
      </c>
      <c r="N691" t="s">
        <v>8273</v>
      </c>
      <c r="O691" s="5">
        <f t="shared" si="40"/>
        <v>0.57648750000000004</v>
      </c>
      <c r="P691" s="6">
        <f t="shared" si="41"/>
        <v>343.14732142857144</v>
      </c>
      <c r="Q691" t="s">
        <v>8319</v>
      </c>
      <c r="R691" t="s">
        <v>8321</v>
      </c>
      <c r="S691" s="10">
        <f t="shared" si="42"/>
        <v>42675.459456018514</v>
      </c>
      <c r="T691" s="10">
        <f t="shared" si="43"/>
        <v>42711.999305555553</v>
      </c>
    </row>
    <row r="692" spans="1:20" ht="30" x14ac:dyDescent="0.25">
      <c r="A692">
        <v>690</v>
      </c>
      <c r="B692" s="3" t="s">
        <v>691</v>
      </c>
      <c r="C692" s="3" t="s">
        <v>4800</v>
      </c>
      <c r="D692">
        <v>20000</v>
      </c>
      <c r="E692">
        <v>2468</v>
      </c>
      <c r="F692" t="s">
        <v>8219</v>
      </c>
      <c r="G692" t="s">
        <v>8224</v>
      </c>
      <c r="H692" t="s">
        <v>8246</v>
      </c>
      <c r="I692">
        <v>1473400800</v>
      </c>
      <c r="J692">
        <v>1469718841</v>
      </c>
      <c r="K692" t="b">
        <v>0</v>
      </c>
      <c r="L692">
        <v>34</v>
      </c>
      <c r="M692" t="b">
        <v>0</v>
      </c>
      <c r="N692" t="s">
        <v>8273</v>
      </c>
      <c r="O692" s="5">
        <f t="shared" si="40"/>
        <v>0.1234</v>
      </c>
      <c r="P692" s="6">
        <f t="shared" si="41"/>
        <v>72.588235294117652</v>
      </c>
      <c r="Q692" t="s">
        <v>8319</v>
      </c>
      <c r="R692" t="s">
        <v>8321</v>
      </c>
      <c r="S692" s="10">
        <f t="shared" si="42"/>
        <v>42579.426400462959</v>
      </c>
      <c r="T692" s="10">
        <f t="shared" si="43"/>
        <v>42622.041666666664</v>
      </c>
    </row>
    <row r="693" spans="1:20" ht="45" x14ac:dyDescent="0.25">
      <c r="A693">
        <v>691</v>
      </c>
      <c r="B693" s="3" t="s">
        <v>692</v>
      </c>
      <c r="C693" s="3" t="s">
        <v>4801</v>
      </c>
      <c r="D693">
        <v>50000</v>
      </c>
      <c r="E693">
        <v>260</v>
      </c>
      <c r="F693" t="s">
        <v>8219</v>
      </c>
      <c r="G693" t="s">
        <v>8224</v>
      </c>
      <c r="H693" t="s">
        <v>8246</v>
      </c>
      <c r="I693">
        <v>1435711246</v>
      </c>
      <c r="J693">
        <v>1433292046</v>
      </c>
      <c r="K693" t="b">
        <v>0</v>
      </c>
      <c r="L693">
        <v>10</v>
      </c>
      <c r="M693" t="b">
        <v>0</v>
      </c>
      <c r="N693" t="s">
        <v>8273</v>
      </c>
      <c r="O693" s="5">
        <f t="shared" si="40"/>
        <v>5.1999999999999998E-3</v>
      </c>
      <c r="P693" s="6">
        <f t="shared" si="41"/>
        <v>26</v>
      </c>
      <c r="Q693" t="s">
        <v>8319</v>
      </c>
      <c r="R693" t="s">
        <v>8321</v>
      </c>
      <c r="S693" s="10">
        <f t="shared" si="42"/>
        <v>42157.819976851846</v>
      </c>
      <c r="T693" s="10">
        <f t="shared" si="43"/>
        <v>42185.819976851846</v>
      </c>
    </row>
    <row r="694" spans="1:20" ht="60" x14ac:dyDescent="0.25">
      <c r="A694">
        <v>692</v>
      </c>
      <c r="B694" s="3" t="s">
        <v>693</v>
      </c>
      <c r="C694" s="3" t="s">
        <v>4802</v>
      </c>
      <c r="D694">
        <v>20000</v>
      </c>
      <c r="E694">
        <v>1306</v>
      </c>
      <c r="F694" t="s">
        <v>8219</v>
      </c>
      <c r="G694" t="s">
        <v>8225</v>
      </c>
      <c r="H694" t="s">
        <v>8247</v>
      </c>
      <c r="I694">
        <v>1482397263</v>
      </c>
      <c r="J694">
        <v>1479805263</v>
      </c>
      <c r="K694" t="b">
        <v>0</v>
      </c>
      <c r="L694">
        <v>201</v>
      </c>
      <c r="M694" t="b">
        <v>0</v>
      </c>
      <c r="N694" t="s">
        <v>8273</v>
      </c>
      <c r="O694" s="5">
        <f t="shared" si="40"/>
        <v>6.5299999999999997E-2</v>
      </c>
      <c r="P694" s="6">
        <f t="shared" si="41"/>
        <v>6.4975124378109452</v>
      </c>
      <c r="Q694" t="s">
        <v>8319</v>
      </c>
      <c r="R694" t="s">
        <v>8321</v>
      </c>
      <c r="S694" s="10">
        <f t="shared" si="42"/>
        <v>42696.167395833334</v>
      </c>
      <c r="T694" s="10">
        <f t="shared" si="43"/>
        <v>42726.167395833334</v>
      </c>
    </row>
    <row r="695" spans="1:20" ht="45" x14ac:dyDescent="0.25">
      <c r="A695">
        <v>693</v>
      </c>
      <c r="B695" s="3" t="s">
        <v>694</v>
      </c>
      <c r="C695" s="3" t="s">
        <v>4803</v>
      </c>
      <c r="D695">
        <v>100000</v>
      </c>
      <c r="E695">
        <v>35338</v>
      </c>
      <c r="F695" t="s">
        <v>8219</v>
      </c>
      <c r="G695" t="s">
        <v>8224</v>
      </c>
      <c r="H695" t="s">
        <v>8246</v>
      </c>
      <c r="I695">
        <v>1430421827</v>
      </c>
      <c r="J695">
        <v>1427829827</v>
      </c>
      <c r="K695" t="b">
        <v>0</v>
      </c>
      <c r="L695">
        <v>296</v>
      </c>
      <c r="M695" t="b">
        <v>0</v>
      </c>
      <c r="N695" t="s">
        <v>8273</v>
      </c>
      <c r="O695" s="5">
        <f t="shared" si="40"/>
        <v>0.35338000000000003</v>
      </c>
      <c r="P695" s="6">
        <f t="shared" si="41"/>
        <v>119.38513513513513</v>
      </c>
      <c r="Q695" t="s">
        <v>8319</v>
      </c>
      <c r="R695" t="s">
        <v>8321</v>
      </c>
      <c r="S695" s="10">
        <f t="shared" si="42"/>
        <v>42094.599849537037</v>
      </c>
      <c r="T695" s="10">
        <f t="shared" si="43"/>
        <v>42124.599849537037</v>
      </c>
    </row>
    <row r="696" spans="1:20" ht="60" x14ac:dyDescent="0.25">
      <c r="A696">
        <v>694</v>
      </c>
      <c r="B696" s="3" t="s">
        <v>695</v>
      </c>
      <c r="C696" s="3" t="s">
        <v>4804</v>
      </c>
      <c r="D696">
        <v>150000</v>
      </c>
      <c r="E696">
        <v>590</v>
      </c>
      <c r="F696" t="s">
        <v>8219</v>
      </c>
      <c r="G696" t="s">
        <v>8224</v>
      </c>
      <c r="H696" t="s">
        <v>8246</v>
      </c>
      <c r="I696">
        <v>1485964559</v>
      </c>
      <c r="J696">
        <v>1483372559</v>
      </c>
      <c r="K696" t="b">
        <v>0</v>
      </c>
      <c r="L696">
        <v>7</v>
      </c>
      <c r="M696" t="b">
        <v>0</v>
      </c>
      <c r="N696" t="s">
        <v>8273</v>
      </c>
      <c r="O696" s="5">
        <f t="shared" si="40"/>
        <v>3.933333333333333E-3</v>
      </c>
      <c r="P696" s="6">
        <f t="shared" si="41"/>
        <v>84.285714285714292</v>
      </c>
      <c r="Q696" t="s">
        <v>8319</v>
      </c>
      <c r="R696" t="s">
        <v>8321</v>
      </c>
      <c r="S696" s="10">
        <f t="shared" si="42"/>
        <v>42737.455543981479</v>
      </c>
      <c r="T696" s="10">
        <f t="shared" si="43"/>
        <v>42767.455543981479</v>
      </c>
    </row>
    <row r="697" spans="1:20" ht="60" x14ac:dyDescent="0.25">
      <c r="A697">
        <v>695</v>
      </c>
      <c r="B697" s="3" t="s">
        <v>696</v>
      </c>
      <c r="C697" s="3" t="s">
        <v>4805</v>
      </c>
      <c r="D697">
        <v>60000</v>
      </c>
      <c r="E697">
        <v>636</v>
      </c>
      <c r="F697" t="s">
        <v>8219</v>
      </c>
      <c r="G697" t="s">
        <v>8224</v>
      </c>
      <c r="H697" t="s">
        <v>8246</v>
      </c>
      <c r="I697">
        <v>1414758620</v>
      </c>
      <c r="J697">
        <v>1412166620</v>
      </c>
      <c r="K697" t="b">
        <v>0</v>
      </c>
      <c r="L697">
        <v>7</v>
      </c>
      <c r="M697" t="b">
        <v>0</v>
      </c>
      <c r="N697" t="s">
        <v>8273</v>
      </c>
      <c r="O697" s="5">
        <f t="shared" si="40"/>
        <v>1.06E-2</v>
      </c>
      <c r="P697" s="6">
        <f t="shared" si="41"/>
        <v>90.857142857142861</v>
      </c>
      <c r="Q697" t="s">
        <v>8319</v>
      </c>
      <c r="R697" t="s">
        <v>8321</v>
      </c>
      <c r="S697" s="10">
        <f t="shared" si="42"/>
        <v>41913.312731481477</v>
      </c>
      <c r="T697" s="10">
        <f t="shared" si="43"/>
        <v>41943.312731481477</v>
      </c>
    </row>
    <row r="698" spans="1:20" ht="30" x14ac:dyDescent="0.25">
      <c r="A698">
        <v>696</v>
      </c>
      <c r="B698" s="3" t="s">
        <v>697</v>
      </c>
      <c r="C698" s="3" t="s">
        <v>4806</v>
      </c>
      <c r="D698">
        <v>175000</v>
      </c>
      <c r="E698">
        <v>1</v>
      </c>
      <c r="F698" t="s">
        <v>8219</v>
      </c>
      <c r="G698" t="s">
        <v>8233</v>
      </c>
      <c r="H698" t="s">
        <v>8249</v>
      </c>
      <c r="I698">
        <v>1406326502</v>
      </c>
      <c r="J698">
        <v>1403734502</v>
      </c>
      <c r="K698" t="b">
        <v>0</v>
      </c>
      <c r="L698">
        <v>1</v>
      </c>
      <c r="M698" t="b">
        <v>0</v>
      </c>
      <c r="N698" t="s">
        <v>8273</v>
      </c>
      <c r="O698" s="5">
        <f t="shared" si="40"/>
        <v>5.7142857142857145E-6</v>
      </c>
      <c r="P698" s="6">
        <f t="shared" si="41"/>
        <v>1</v>
      </c>
      <c r="Q698" t="s">
        <v>8319</v>
      </c>
      <c r="R698" t="s">
        <v>8321</v>
      </c>
      <c r="S698" s="10">
        <f t="shared" si="42"/>
        <v>41815.718773148146</v>
      </c>
      <c r="T698" s="10">
        <f t="shared" si="43"/>
        <v>41845.718773148146</v>
      </c>
    </row>
    <row r="699" spans="1:20" ht="60" x14ac:dyDescent="0.25">
      <c r="A699">
        <v>697</v>
      </c>
      <c r="B699" s="3" t="s">
        <v>698</v>
      </c>
      <c r="C699" s="3" t="s">
        <v>4807</v>
      </c>
      <c r="D699">
        <v>5000</v>
      </c>
      <c r="E699">
        <v>2319</v>
      </c>
      <c r="F699" t="s">
        <v>8219</v>
      </c>
      <c r="G699" t="s">
        <v>8236</v>
      </c>
      <c r="H699" t="s">
        <v>8249</v>
      </c>
      <c r="I699">
        <v>1454502789</v>
      </c>
      <c r="J699">
        <v>1453206789</v>
      </c>
      <c r="K699" t="b">
        <v>0</v>
      </c>
      <c r="L699">
        <v>114</v>
      </c>
      <c r="M699" t="b">
        <v>0</v>
      </c>
      <c r="N699" t="s">
        <v>8273</v>
      </c>
      <c r="O699" s="5">
        <f t="shared" si="40"/>
        <v>0.46379999999999999</v>
      </c>
      <c r="P699" s="6">
        <f t="shared" si="41"/>
        <v>20.342105263157894</v>
      </c>
      <c r="Q699" t="s">
        <v>8319</v>
      </c>
      <c r="R699" t="s">
        <v>8321</v>
      </c>
      <c r="S699" s="10">
        <f t="shared" si="42"/>
        <v>42388.314687500002</v>
      </c>
      <c r="T699" s="10">
        <f t="shared" si="43"/>
        <v>42403.314687500002</v>
      </c>
    </row>
    <row r="700" spans="1:20" ht="60" x14ac:dyDescent="0.25">
      <c r="A700">
        <v>698</v>
      </c>
      <c r="B700" s="3" t="s">
        <v>699</v>
      </c>
      <c r="C700" s="3" t="s">
        <v>4808</v>
      </c>
      <c r="D700">
        <v>100000</v>
      </c>
      <c r="E700">
        <v>15390</v>
      </c>
      <c r="F700" t="s">
        <v>8219</v>
      </c>
      <c r="G700" t="s">
        <v>8224</v>
      </c>
      <c r="H700" t="s">
        <v>8246</v>
      </c>
      <c r="I700">
        <v>1411005600</v>
      </c>
      <c r="J700">
        <v>1408141245</v>
      </c>
      <c r="K700" t="b">
        <v>0</v>
      </c>
      <c r="L700">
        <v>29</v>
      </c>
      <c r="M700" t="b">
        <v>0</v>
      </c>
      <c r="N700" t="s">
        <v>8273</v>
      </c>
      <c r="O700" s="5">
        <f t="shared" si="40"/>
        <v>0.15390000000000001</v>
      </c>
      <c r="P700" s="6">
        <f t="shared" si="41"/>
        <v>530.68965517241384</v>
      </c>
      <c r="Q700" t="s">
        <v>8319</v>
      </c>
      <c r="R700" t="s">
        <v>8321</v>
      </c>
      <c r="S700" s="10">
        <f t="shared" si="42"/>
        <v>41866.722743055558</v>
      </c>
      <c r="T700" s="10">
        <f t="shared" si="43"/>
        <v>41899.875</v>
      </c>
    </row>
    <row r="701" spans="1:20" ht="60" x14ac:dyDescent="0.25">
      <c r="A701">
        <v>699</v>
      </c>
      <c r="B701" s="3" t="s">
        <v>700</v>
      </c>
      <c r="C701" s="3" t="s">
        <v>4809</v>
      </c>
      <c r="D701">
        <v>130000</v>
      </c>
      <c r="E701">
        <v>107148.74</v>
      </c>
      <c r="F701" t="s">
        <v>8219</v>
      </c>
      <c r="G701" t="s">
        <v>8224</v>
      </c>
      <c r="H701" t="s">
        <v>8246</v>
      </c>
      <c r="I701">
        <v>1385136000</v>
      </c>
      <c r="J701">
        <v>1381923548</v>
      </c>
      <c r="K701" t="b">
        <v>0</v>
      </c>
      <c r="L701">
        <v>890</v>
      </c>
      <c r="M701" t="b">
        <v>0</v>
      </c>
      <c r="N701" t="s">
        <v>8273</v>
      </c>
      <c r="O701" s="5">
        <f t="shared" si="40"/>
        <v>0.824221076923077</v>
      </c>
      <c r="P701" s="6">
        <f t="shared" si="41"/>
        <v>120.39184269662923</v>
      </c>
      <c r="Q701" t="s">
        <v>8319</v>
      </c>
      <c r="R701" t="s">
        <v>8321</v>
      </c>
      <c r="S701" s="10">
        <f t="shared" si="42"/>
        <v>41563.277175925927</v>
      </c>
      <c r="T701" s="10">
        <f t="shared" si="43"/>
        <v>41600.458333333328</v>
      </c>
    </row>
    <row r="702" spans="1:20" ht="60" x14ac:dyDescent="0.25">
      <c r="A702">
        <v>700</v>
      </c>
      <c r="B702" s="3" t="s">
        <v>701</v>
      </c>
      <c r="C702" s="3" t="s">
        <v>4810</v>
      </c>
      <c r="D702">
        <v>15000</v>
      </c>
      <c r="E702">
        <v>403</v>
      </c>
      <c r="F702" t="s">
        <v>8219</v>
      </c>
      <c r="G702" t="s">
        <v>8227</v>
      </c>
      <c r="H702" t="s">
        <v>8249</v>
      </c>
      <c r="I702">
        <v>1484065881</v>
      </c>
      <c r="J702">
        <v>1481473881</v>
      </c>
      <c r="K702" t="b">
        <v>0</v>
      </c>
      <c r="L702">
        <v>31</v>
      </c>
      <c r="M702" t="b">
        <v>0</v>
      </c>
      <c r="N702" t="s">
        <v>8273</v>
      </c>
      <c r="O702" s="5">
        <f t="shared" si="40"/>
        <v>2.6866666666666667E-2</v>
      </c>
      <c r="P702" s="6">
        <f t="shared" si="41"/>
        <v>13</v>
      </c>
      <c r="Q702" t="s">
        <v>8319</v>
      </c>
      <c r="R702" t="s">
        <v>8321</v>
      </c>
      <c r="S702" s="10">
        <f t="shared" si="42"/>
        <v>42715.480104166665</v>
      </c>
      <c r="T702" s="10">
        <f t="shared" si="43"/>
        <v>42745.480104166665</v>
      </c>
    </row>
    <row r="703" spans="1:20" ht="60" x14ac:dyDescent="0.25">
      <c r="A703">
        <v>701</v>
      </c>
      <c r="B703" s="3" t="s">
        <v>702</v>
      </c>
      <c r="C703" s="3" t="s">
        <v>4811</v>
      </c>
      <c r="D703">
        <v>23000</v>
      </c>
      <c r="E703">
        <v>6118</v>
      </c>
      <c r="F703" t="s">
        <v>8219</v>
      </c>
      <c r="G703" t="s">
        <v>8225</v>
      </c>
      <c r="H703" t="s">
        <v>8247</v>
      </c>
      <c r="I703">
        <v>1406130880</v>
      </c>
      <c r="J703">
        <v>1403538880</v>
      </c>
      <c r="K703" t="b">
        <v>0</v>
      </c>
      <c r="L703">
        <v>21</v>
      </c>
      <c r="M703" t="b">
        <v>0</v>
      </c>
      <c r="N703" t="s">
        <v>8273</v>
      </c>
      <c r="O703" s="5">
        <f t="shared" si="40"/>
        <v>0.26600000000000001</v>
      </c>
      <c r="P703" s="6">
        <f t="shared" si="41"/>
        <v>291.33333333333331</v>
      </c>
      <c r="Q703" t="s">
        <v>8319</v>
      </c>
      <c r="R703" t="s">
        <v>8321</v>
      </c>
      <c r="S703" s="10">
        <f t="shared" si="42"/>
        <v>41813.454629629625</v>
      </c>
      <c r="T703" s="10">
        <f t="shared" si="43"/>
        <v>41843.454629629625</v>
      </c>
    </row>
    <row r="704" spans="1:20" ht="60" x14ac:dyDescent="0.25">
      <c r="A704">
        <v>702</v>
      </c>
      <c r="B704" s="3" t="s">
        <v>703</v>
      </c>
      <c r="C704" s="3" t="s">
        <v>4812</v>
      </c>
      <c r="D704">
        <v>15000</v>
      </c>
      <c r="E704">
        <v>4622.01</v>
      </c>
      <c r="F704" t="s">
        <v>8219</v>
      </c>
      <c r="G704" t="s">
        <v>8224</v>
      </c>
      <c r="H704" t="s">
        <v>8246</v>
      </c>
      <c r="I704">
        <v>1480011987</v>
      </c>
      <c r="J704">
        <v>1477416387</v>
      </c>
      <c r="K704" t="b">
        <v>0</v>
      </c>
      <c r="L704">
        <v>37</v>
      </c>
      <c r="M704" t="b">
        <v>0</v>
      </c>
      <c r="N704" t="s">
        <v>8273</v>
      </c>
      <c r="O704" s="5">
        <f t="shared" si="40"/>
        <v>0.30813400000000002</v>
      </c>
      <c r="P704" s="6">
        <f t="shared" si="41"/>
        <v>124.9191891891892</v>
      </c>
      <c r="Q704" t="s">
        <v>8319</v>
      </c>
      <c r="R704" t="s">
        <v>8321</v>
      </c>
      <c r="S704" s="10">
        <f t="shared" si="42"/>
        <v>42668.518368055556</v>
      </c>
      <c r="T704" s="10">
        <f t="shared" si="43"/>
        <v>42698.560034722221</v>
      </c>
    </row>
    <row r="705" spans="1:20" ht="45" x14ac:dyDescent="0.25">
      <c r="A705">
        <v>703</v>
      </c>
      <c r="B705" s="3" t="s">
        <v>704</v>
      </c>
      <c r="C705" s="3" t="s">
        <v>4813</v>
      </c>
      <c r="D705">
        <v>15000</v>
      </c>
      <c r="E705">
        <v>837</v>
      </c>
      <c r="F705" t="s">
        <v>8219</v>
      </c>
      <c r="G705" t="s">
        <v>8224</v>
      </c>
      <c r="H705" t="s">
        <v>8246</v>
      </c>
      <c r="I705">
        <v>1485905520</v>
      </c>
      <c r="J705">
        <v>1481150949</v>
      </c>
      <c r="K705" t="b">
        <v>0</v>
      </c>
      <c r="L705">
        <v>7</v>
      </c>
      <c r="M705" t="b">
        <v>0</v>
      </c>
      <c r="N705" t="s">
        <v>8273</v>
      </c>
      <c r="O705" s="5">
        <f t="shared" si="40"/>
        <v>5.5800000000000002E-2</v>
      </c>
      <c r="P705" s="6">
        <f t="shared" si="41"/>
        <v>119.57142857142857</v>
      </c>
      <c r="Q705" t="s">
        <v>8319</v>
      </c>
      <c r="R705" t="s">
        <v>8321</v>
      </c>
      <c r="S705" s="10">
        <f t="shared" si="42"/>
        <v>42711.742465277777</v>
      </c>
      <c r="T705" s="10">
        <f t="shared" si="43"/>
        <v>42766.772222222215</v>
      </c>
    </row>
    <row r="706" spans="1:20" ht="45" x14ac:dyDescent="0.25">
      <c r="A706">
        <v>704</v>
      </c>
      <c r="B706" s="3" t="s">
        <v>705</v>
      </c>
      <c r="C706" s="3" t="s">
        <v>4814</v>
      </c>
      <c r="D706">
        <v>55000</v>
      </c>
      <c r="E706">
        <v>481</v>
      </c>
      <c r="F706" t="s">
        <v>8219</v>
      </c>
      <c r="G706" t="s">
        <v>8229</v>
      </c>
      <c r="H706" t="s">
        <v>8251</v>
      </c>
      <c r="I706">
        <v>1487565468</v>
      </c>
      <c r="J706">
        <v>1482381468</v>
      </c>
      <c r="K706" t="b">
        <v>0</v>
      </c>
      <c r="L706">
        <v>4</v>
      </c>
      <c r="M706" t="b">
        <v>0</v>
      </c>
      <c r="N706" t="s">
        <v>8273</v>
      </c>
      <c r="O706" s="5">
        <f t="shared" si="40"/>
        <v>8.7454545454545458E-3</v>
      </c>
      <c r="P706" s="6">
        <f t="shared" si="41"/>
        <v>120.25</v>
      </c>
      <c r="Q706" t="s">
        <v>8319</v>
      </c>
      <c r="R706" t="s">
        <v>8321</v>
      </c>
      <c r="S706" s="10">
        <f t="shared" si="42"/>
        <v>42725.984583333331</v>
      </c>
      <c r="T706" s="10">
        <f t="shared" si="43"/>
        <v>42785.984583333331</v>
      </c>
    </row>
    <row r="707" spans="1:20" ht="30" x14ac:dyDescent="0.25">
      <c r="A707">
        <v>705</v>
      </c>
      <c r="B707" s="3" t="s">
        <v>706</v>
      </c>
      <c r="C707" s="3" t="s">
        <v>4815</v>
      </c>
      <c r="D707">
        <v>100000</v>
      </c>
      <c r="E707">
        <v>977</v>
      </c>
      <c r="F707" t="s">
        <v>8219</v>
      </c>
      <c r="G707" t="s">
        <v>8233</v>
      </c>
      <c r="H707" t="s">
        <v>8249</v>
      </c>
      <c r="I707">
        <v>1484999278</v>
      </c>
      <c r="J707">
        <v>1482407278</v>
      </c>
      <c r="K707" t="b">
        <v>0</v>
      </c>
      <c r="L707">
        <v>5</v>
      </c>
      <c r="M707" t="b">
        <v>0</v>
      </c>
      <c r="N707" t="s">
        <v>8273</v>
      </c>
      <c r="O707" s="5">
        <f t="shared" ref="O707:O770" si="44">IFERROR(E707/D707,"")</f>
        <v>9.7699999999999992E-3</v>
      </c>
      <c r="P707" s="6">
        <f t="shared" ref="P707:P770" si="45">IFERROR(E707/L707,"")</f>
        <v>195.4</v>
      </c>
      <c r="Q707" t="s">
        <v>8319</v>
      </c>
      <c r="R707" t="s">
        <v>8321</v>
      </c>
      <c r="S707" s="10">
        <f t="shared" ref="S707:S770" si="46">(J707/86400)+25569+(-5/24)</f>
        <v>42726.283310185179</v>
      </c>
      <c r="T707" s="10">
        <f t="shared" ref="T707:T770" si="47">(I707/86400)+25569+(-5/24)</f>
        <v>42756.283310185179</v>
      </c>
    </row>
    <row r="708" spans="1:20" ht="60" x14ac:dyDescent="0.25">
      <c r="A708">
        <v>706</v>
      </c>
      <c r="B708" s="3" t="s">
        <v>707</v>
      </c>
      <c r="C708" s="3" t="s">
        <v>4816</v>
      </c>
      <c r="D708">
        <v>100000</v>
      </c>
      <c r="E708">
        <v>0</v>
      </c>
      <c r="F708" t="s">
        <v>8219</v>
      </c>
      <c r="G708" t="s">
        <v>8227</v>
      </c>
      <c r="H708" t="s">
        <v>8249</v>
      </c>
      <c r="I708">
        <v>1481740740</v>
      </c>
      <c r="J708">
        <v>1478130783</v>
      </c>
      <c r="K708" t="b">
        <v>0</v>
      </c>
      <c r="L708">
        <v>0</v>
      </c>
      <c r="M708" t="b">
        <v>0</v>
      </c>
      <c r="N708" t="s">
        <v>8273</v>
      </c>
      <c r="O708" s="5">
        <f t="shared" si="44"/>
        <v>0</v>
      </c>
      <c r="P708" s="6" t="str">
        <f t="shared" si="45"/>
        <v/>
      </c>
      <c r="Q708" t="s">
        <v>8319</v>
      </c>
      <c r="R708" t="s">
        <v>8321</v>
      </c>
      <c r="S708" s="10">
        <f t="shared" si="46"/>
        <v>42676.786840277775</v>
      </c>
      <c r="T708" s="10">
        <f t="shared" si="47"/>
        <v>42718.568749999999</v>
      </c>
    </row>
    <row r="709" spans="1:20" ht="60" x14ac:dyDescent="0.25">
      <c r="A709">
        <v>707</v>
      </c>
      <c r="B709" s="3" t="s">
        <v>708</v>
      </c>
      <c r="C709" s="3" t="s">
        <v>4817</v>
      </c>
      <c r="D709">
        <v>68000</v>
      </c>
      <c r="E709">
        <v>53670.6</v>
      </c>
      <c r="F709" t="s">
        <v>8219</v>
      </c>
      <c r="G709" t="s">
        <v>8225</v>
      </c>
      <c r="H709" t="s">
        <v>8247</v>
      </c>
      <c r="I709">
        <v>1483286127</v>
      </c>
      <c r="J709">
        <v>1479830127</v>
      </c>
      <c r="K709" t="b">
        <v>0</v>
      </c>
      <c r="L709">
        <v>456</v>
      </c>
      <c r="M709" t="b">
        <v>0</v>
      </c>
      <c r="N709" t="s">
        <v>8273</v>
      </c>
      <c r="O709" s="5">
        <f t="shared" si="44"/>
        <v>0.78927352941176465</v>
      </c>
      <c r="P709" s="6">
        <f t="shared" si="45"/>
        <v>117.69868421052631</v>
      </c>
      <c r="Q709" t="s">
        <v>8319</v>
      </c>
      <c r="R709" t="s">
        <v>8321</v>
      </c>
      <c r="S709" s="10">
        <f t="shared" si="46"/>
        <v>42696.45517361111</v>
      </c>
      <c r="T709" s="10">
        <f t="shared" si="47"/>
        <v>42736.45517361111</v>
      </c>
    </row>
    <row r="710" spans="1:20" ht="60" x14ac:dyDescent="0.25">
      <c r="A710">
        <v>708</v>
      </c>
      <c r="B710" s="3" t="s">
        <v>709</v>
      </c>
      <c r="C710" s="3" t="s">
        <v>4818</v>
      </c>
      <c r="D710">
        <v>40000</v>
      </c>
      <c r="E710">
        <v>8837</v>
      </c>
      <c r="F710" t="s">
        <v>8219</v>
      </c>
      <c r="G710" t="s">
        <v>8225</v>
      </c>
      <c r="H710" t="s">
        <v>8247</v>
      </c>
      <c r="I710">
        <v>1410616600</v>
      </c>
      <c r="J710">
        <v>1405432600</v>
      </c>
      <c r="K710" t="b">
        <v>0</v>
      </c>
      <c r="L710">
        <v>369</v>
      </c>
      <c r="M710" t="b">
        <v>0</v>
      </c>
      <c r="N710" t="s">
        <v>8273</v>
      </c>
      <c r="O710" s="5">
        <f t="shared" si="44"/>
        <v>0.22092500000000001</v>
      </c>
      <c r="P710" s="6">
        <f t="shared" si="45"/>
        <v>23.948509485094849</v>
      </c>
      <c r="Q710" t="s">
        <v>8319</v>
      </c>
      <c r="R710" t="s">
        <v>8321</v>
      </c>
      <c r="S710" s="10">
        <f t="shared" si="46"/>
        <v>41835.372685185182</v>
      </c>
      <c r="T710" s="10">
        <f t="shared" si="47"/>
        <v>41895.372685185182</v>
      </c>
    </row>
    <row r="711" spans="1:20" ht="30" x14ac:dyDescent="0.25">
      <c r="A711">
        <v>709</v>
      </c>
      <c r="B711" s="3" t="s">
        <v>710</v>
      </c>
      <c r="C711" s="3" t="s">
        <v>4819</v>
      </c>
      <c r="D711">
        <v>15000</v>
      </c>
      <c r="E711">
        <v>61</v>
      </c>
      <c r="F711" t="s">
        <v>8219</v>
      </c>
      <c r="G711" t="s">
        <v>8224</v>
      </c>
      <c r="H711" t="s">
        <v>8246</v>
      </c>
      <c r="I711">
        <v>1417741159</v>
      </c>
      <c r="J711">
        <v>1415149159</v>
      </c>
      <c r="K711" t="b">
        <v>0</v>
      </c>
      <c r="L711">
        <v>2</v>
      </c>
      <c r="M711" t="b">
        <v>0</v>
      </c>
      <c r="N711" t="s">
        <v>8273</v>
      </c>
      <c r="O711" s="5">
        <f t="shared" si="44"/>
        <v>4.0666666666666663E-3</v>
      </c>
      <c r="P711" s="6">
        <f t="shared" si="45"/>
        <v>30.5</v>
      </c>
      <c r="Q711" t="s">
        <v>8319</v>
      </c>
      <c r="R711" t="s">
        <v>8321</v>
      </c>
      <c r="S711" s="10">
        <f t="shared" si="46"/>
        <v>41947.832858796297</v>
      </c>
      <c r="T711" s="10">
        <f t="shared" si="47"/>
        <v>41977.832858796297</v>
      </c>
    </row>
    <row r="712" spans="1:20" ht="45" x14ac:dyDescent="0.25">
      <c r="A712">
        <v>710</v>
      </c>
      <c r="B712" s="3" t="s">
        <v>711</v>
      </c>
      <c r="C712" s="3" t="s">
        <v>4820</v>
      </c>
      <c r="D712">
        <v>1200</v>
      </c>
      <c r="E712">
        <v>0</v>
      </c>
      <c r="F712" t="s">
        <v>8219</v>
      </c>
      <c r="G712" t="s">
        <v>8229</v>
      </c>
      <c r="H712" t="s">
        <v>8251</v>
      </c>
      <c r="I712">
        <v>1408495440</v>
      </c>
      <c r="J712">
        <v>1405640302</v>
      </c>
      <c r="K712" t="b">
        <v>0</v>
      </c>
      <c r="L712">
        <v>0</v>
      </c>
      <c r="M712" t="b">
        <v>0</v>
      </c>
      <c r="N712" t="s">
        <v>8273</v>
      </c>
      <c r="O712" s="5">
        <f t="shared" si="44"/>
        <v>0</v>
      </c>
      <c r="P712" s="6" t="str">
        <f t="shared" si="45"/>
        <v/>
      </c>
      <c r="Q712" t="s">
        <v>8319</v>
      </c>
      <c r="R712" t="s">
        <v>8321</v>
      </c>
      <c r="S712" s="10">
        <f t="shared" si="46"/>
        <v>41837.776643518519</v>
      </c>
      <c r="T712" s="10">
        <f t="shared" si="47"/>
        <v>41870.822222222218</v>
      </c>
    </row>
    <row r="713" spans="1:20" ht="60" x14ac:dyDescent="0.25">
      <c r="A713">
        <v>711</v>
      </c>
      <c r="B713" s="3" t="s">
        <v>712</v>
      </c>
      <c r="C713" s="3" t="s">
        <v>4821</v>
      </c>
      <c r="D713">
        <v>100000</v>
      </c>
      <c r="E713">
        <v>33791</v>
      </c>
      <c r="F713" t="s">
        <v>8219</v>
      </c>
      <c r="G713" t="s">
        <v>8233</v>
      </c>
      <c r="H713" t="s">
        <v>8249</v>
      </c>
      <c r="I713">
        <v>1481716868</v>
      </c>
      <c r="J713">
        <v>1478257268</v>
      </c>
      <c r="K713" t="b">
        <v>0</v>
      </c>
      <c r="L713">
        <v>338</v>
      </c>
      <c r="M713" t="b">
        <v>0</v>
      </c>
      <c r="N713" t="s">
        <v>8273</v>
      </c>
      <c r="O713" s="5">
        <f t="shared" si="44"/>
        <v>0.33790999999999999</v>
      </c>
      <c r="P713" s="6">
        <f t="shared" si="45"/>
        <v>99.973372781065095</v>
      </c>
      <c r="Q713" t="s">
        <v>8319</v>
      </c>
      <c r="R713" t="s">
        <v>8321</v>
      </c>
      <c r="S713" s="10">
        <f t="shared" si="46"/>
        <v>42678.250787037039</v>
      </c>
      <c r="T713" s="10">
        <f t="shared" si="47"/>
        <v>42718.292453703696</v>
      </c>
    </row>
    <row r="714" spans="1:20" ht="60" x14ac:dyDescent="0.25">
      <c r="A714">
        <v>712</v>
      </c>
      <c r="B714" s="3" t="s">
        <v>713</v>
      </c>
      <c r="C714" s="3" t="s">
        <v>4822</v>
      </c>
      <c r="D714">
        <v>48500</v>
      </c>
      <c r="E714">
        <v>105</v>
      </c>
      <c r="F714" t="s">
        <v>8219</v>
      </c>
      <c r="G714" t="s">
        <v>8224</v>
      </c>
      <c r="H714" t="s">
        <v>8246</v>
      </c>
      <c r="I714">
        <v>1455466832</v>
      </c>
      <c r="J714">
        <v>1452874832</v>
      </c>
      <c r="K714" t="b">
        <v>0</v>
      </c>
      <c r="L714">
        <v>4</v>
      </c>
      <c r="M714" t="b">
        <v>0</v>
      </c>
      <c r="N714" t="s">
        <v>8273</v>
      </c>
      <c r="O714" s="5">
        <f t="shared" si="44"/>
        <v>2.1649484536082476E-3</v>
      </c>
      <c r="P714" s="6">
        <f t="shared" si="45"/>
        <v>26.25</v>
      </c>
      <c r="Q714" t="s">
        <v>8319</v>
      </c>
      <c r="R714" t="s">
        <v>8321</v>
      </c>
      <c r="S714" s="10">
        <f t="shared" si="46"/>
        <v>42384.472592592589</v>
      </c>
      <c r="T714" s="10">
        <f t="shared" si="47"/>
        <v>42414.472592592589</v>
      </c>
    </row>
    <row r="715" spans="1:20" ht="60" x14ac:dyDescent="0.25">
      <c r="A715">
        <v>713</v>
      </c>
      <c r="B715" s="3" t="s">
        <v>714</v>
      </c>
      <c r="C715" s="3" t="s">
        <v>4823</v>
      </c>
      <c r="D715">
        <v>25000</v>
      </c>
      <c r="E715">
        <v>199</v>
      </c>
      <c r="F715" t="s">
        <v>8219</v>
      </c>
      <c r="G715" t="s">
        <v>8237</v>
      </c>
      <c r="H715" t="s">
        <v>8249</v>
      </c>
      <c r="I715">
        <v>1465130532</v>
      </c>
      <c r="J715">
        <v>1462538532</v>
      </c>
      <c r="K715" t="b">
        <v>0</v>
      </c>
      <c r="L715">
        <v>1</v>
      </c>
      <c r="M715" t="b">
        <v>0</v>
      </c>
      <c r="N715" t="s">
        <v>8273</v>
      </c>
      <c r="O715" s="5">
        <f t="shared" si="44"/>
        <v>7.9600000000000001E-3</v>
      </c>
      <c r="P715" s="6">
        <f t="shared" si="45"/>
        <v>199</v>
      </c>
      <c r="Q715" t="s">
        <v>8319</v>
      </c>
      <c r="R715" t="s">
        <v>8321</v>
      </c>
      <c r="S715" s="10">
        <f t="shared" si="46"/>
        <v>42496.320972222216</v>
      </c>
      <c r="T715" s="10">
        <f t="shared" si="47"/>
        <v>42526.320972222216</v>
      </c>
    </row>
    <row r="716" spans="1:20" ht="45" x14ac:dyDescent="0.25">
      <c r="A716">
        <v>714</v>
      </c>
      <c r="B716" s="3" t="s">
        <v>715</v>
      </c>
      <c r="C716" s="3" t="s">
        <v>4824</v>
      </c>
      <c r="D716">
        <v>15000</v>
      </c>
      <c r="E716">
        <v>2249</v>
      </c>
      <c r="F716" t="s">
        <v>8219</v>
      </c>
      <c r="G716" t="s">
        <v>8224</v>
      </c>
      <c r="H716" t="s">
        <v>8246</v>
      </c>
      <c r="I716">
        <v>1488308082</v>
      </c>
      <c r="J716">
        <v>1483124082</v>
      </c>
      <c r="K716" t="b">
        <v>0</v>
      </c>
      <c r="L716">
        <v>28</v>
      </c>
      <c r="M716" t="b">
        <v>0</v>
      </c>
      <c r="N716" t="s">
        <v>8273</v>
      </c>
      <c r="O716" s="5">
        <f t="shared" si="44"/>
        <v>0.14993333333333334</v>
      </c>
      <c r="P716" s="6">
        <f t="shared" si="45"/>
        <v>80.321428571428569</v>
      </c>
      <c r="Q716" t="s">
        <v>8319</v>
      </c>
      <c r="R716" t="s">
        <v>8321</v>
      </c>
      <c r="S716" s="10">
        <f t="shared" si="46"/>
        <v>42734.579652777778</v>
      </c>
      <c r="T716" s="10">
        <f t="shared" si="47"/>
        <v>42794.579652777778</v>
      </c>
    </row>
    <row r="717" spans="1:20" ht="60" x14ac:dyDescent="0.25">
      <c r="A717">
        <v>715</v>
      </c>
      <c r="B717" s="3" t="s">
        <v>716</v>
      </c>
      <c r="C717" s="3" t="s">
        <v>4825</v>
      </c>
      <c r="D717">
        <v>27500</v>
      </c>
      <c r="E717">
        <v>1389</v>
      </c>
      <c r="F717" t="s">
        <v>8219</v>
      </c>
      <c r="G717" t="s">
        <v>8224</v>
      </c>
      <c r="H717" t="s">
        <v>8246</v>
      </c>
      <c r="I717">
        <v>1446693040</v>
      </c>
      <c r="J717">
        <v>1443233440</v>
      </c>
      <c r="K717" t="b">
        <v>0</v>
      </c>
      <c r="L717">
        <v>12</v>
      </c>
      <c r="M717" t="b">
        <v>0</v>
      </c>
      <c r="N717" t="s">
        <v>8273</v>
      </c>
      <c r="O717" s="5">
        <f t="shared" si="44"/>
        <v>5.0509090909090906E-2</v>
      </c>
      <c r="P717" s="6">
        <f t="shared" si="45"/>
        <v>115.75</v>
      </c>
      <c r="Q717" t="s">
        <v>8319</v>
      </c>
      <c r="R717" t="s">
        <v>8321</v>
      </c>
      <c r="S717" s="10">
        <f t="shared" si="46"/>
        <v>42272.8824074074</v>
      </c>
      <c r="T717" s="10">
        <f t="shared" si="47"/>
        <v>42312.924074074072</v>
      </c>
    </row>
    <row r="718" spans="1:20" ht="45" x14ac:dyDescent="0.25">
      <c r="A718">
        <v>716</v>
      </c>
      <c r="B718" s="3" t="s">
        <v>717</v>
      </c>
      <c r="C718" s="3" t="s">
        <v>4826</v>
      </c>
      <c r="D718">
        <v>7000</v>
      </c>
      <c r="E718">
        <v>715</v>
      </c>
      <c r="F718" t="s">
        <v>8219</v>
      </c>
      <c r="G718" t="s">
        <v>8224</v>
      </c>
      <c r="H718" t="s">
        <v>8246</v>
      </c>
      <c r="I718">
        <v>1417392000</v>
      </c>
      <c r="J718">
        <v>1414511307</v>
      </c>
      <c r="K718" t="b">
        <v>0</v>
      </c>
      <c r="L718">
        <v>16</v>
      </c>
      <c r="M718" t="b">
        <v>0</v>
      </c>
      <c r="N718" t="s">
        <v>8273</v>
      </c>
      <c r="O718" s="5">
        <f t="shared" si="44"/>
        <v>0.10214285714285715</v>
      </c>
      <c r="P718" s="6">
        <f t="shared" si="45"/>
        <v>44.6875</v>
      </c>
      <c r="Q718" t="s">
        <v>8319</v>
      </c>
      <c r="R718" t="s">
        <v>8321</v>
      </c>
      <c r="S718" s="10">
        <f t="shared" si="46"/>
        <v>41940.450312499997</v>
      </c>
      <c r="T718" s="10">
        <f t="shared" si="47"/>
        <v>41973.791666666664</v>
      </c>
    </row>
    <row r="719" spans="1:20" ht="30" x14ac:dyDescent="0.25">
      <c r="A719">
        <v>717</v>
      </c>
      <c r="B719" s="3" t="s">
        <v>718</v>
      </c>
      <c r="C719" s="3" t="s">
        <v>4827</v>
      </c>
      <c r="D719">
        <v>100000</v>
      </c>
      <c r="E719">
        <v>305</v>
      </c>
      <c r="F719" t="s">
        <v>8219</v>
      </c>
      <c r="G719" t="s">
        <v>8224</v>
      </c>
      <c r="H719" t="s">
        <v>8246</v>
      </c>
      <c r="I719">
        <v>1409949002</v>
      </c>
      <c r="J719">
        <v>1407357002</v>
      </c>
      <c r="K719" t="b">
        <v>0</v>
      </c>
      <c r="L719">
        <v>4</v>
      </c>
      <c r="M719" t="b">
        <v>0</v>
      </c>
      <c r="N719" t="s">
        <v>8273</v>
      </c>
      <c r="O719" s="5">
        <f t="shared" si="44"/>
        <v>3.0500000000000002E-3</v>
      </c>
      <c r="P719" s="6">
        <f t="shared" si="45"/>
        <v>76.25</v>
      </c>
      <c r="Q719" t="s">
        <v>8319</v>
      </c>
      <c r="R719" t="s">
        <v>8321</v>
      </c>
      <c r="S719" s="10">
        <f t="shared" si="46"/>
        <v>41857.645856481475</v>
      </c>
      <c r="T719" s="10">
        <f t="shared" si="47"/>
        <v>41887.645856481475</v>
      </c>
    </row>
    <row r="720" spans="1:20" ht="60" x14ac:dyDescent="0.25">
      <c r="A720">
        <v>718</v>
      </c>
      <c r="B720" s="3" t="s">
        <v>719</v>
      </c>
      <c r="C720" s="3" t="s">
        <v>4828</v>
      </c>
      <c r="D720">
        <v>12000</v>
      </c>
      <c r="E720">
        <v>90</v>
      </c>
      <c r="F720" t="s">
        <v>8219</v>
      </c>
      <c r="G720" t="s">
        <v>8224</v>
      </c>
      <c r="H720" t="s">
        <v>8246</v>
      </c>
      <c r="I720">
        <v>1487397540</v>
      </c>
      <c r="J720">
        <v>1484684247</v>
      </c>
      <c r="K720" t="b">
        <v>0</v>
      </c>
      <c r="L720">
        <v>4</v>
      </c>
      <c r="M720" t="b">
        <v>0</v>
      </c>
      <c r="N720" t="s">
        <v>8273</v>
      </c>
      <c r="O720" s="5">
        <f t="shared" si="44"/>
        <v>7.4999999999999997E-3</v>
      </c>
      <c r="P720" s="6">
        <f t="shared" si="45"/>
        <v>22.5</v>
      </c>
      <c r="Q720" t="s">
        <v>8319</v>
      </c>
      <c r="R720" t="s">
        <v>8321</v>
      </c>
      <c r="S720" s="10">
        <f t="shared" si="46"/>
        <v>42752.637118055551</v>
      </c>
      <c r="T720" s="10">
        <f t="shared" si="47"/>
        <v>42784.040972222218</v>
      </c>
    </row>
    <row r="721" spans="1:20" ht="60" x14ac:dyDescent="0.25">
      <c r="A721">
        <v>719</v>
      </c>
      <c r="B721" s="3" t="s">
        <v>720</v>
      </c>
      <c r="C721" s="3" t="s">
        <v>4829</v>
      </c>
      <c r="D721">
        <v>15000</v>
      </c>
      <c r="E721">
        <v>194</v>
      </c>
      <c r="F721" t="s">
        <v>8219</v>
      </c>
      <c r="G721" t="s">
        <v>8224</v>
      </c>
      <c r="H721" t="s">
        <v>8246</v>
      </c>
      <c r="I721">
        <v>1456189076</v>
      </c>
      <c r="J721">
        <v>1454979476</v>
      </c>
      <c r="K721" t="b">
        <v>0</v>
      </c>
      <c r="L721">
        <v>10</v>
      </c>
      <c r="M721" t="b">
        <v>0</v>
      </c>
      <c r="N721" t="s">
        <v>8273</v>
      </c>
      <c r="O721" s="5">
        <f t="shared" si="44"/>
        <v>1.2933333333333333E-2</v>
      </c>
      <c r="P721" s="6">
        <f t="shared" si="45"/>
        <v>19.399999999999999</v>
      </c>
      <c r="Q721" t="s">
        <v>8319</v>
      </c>
      <c r="R721" t="s">
        <v>8321</v>
      </c>
      <c r="S721" s="10">
        <f t="shared" si="46"/>
        <v>42408.83189814815</v>
      </c>
      <c r="T721" s="10">
        <f t="shared" si="47"/>
        <v>42422.83189814815</v>
      </c>
    </row>
    <row r="722" spans="1:20"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44"/>
        <v>1.4394736842105262</v>
      </c>
      <c r="P722" s="6">
        <f t="shared" si="45"/>
        <v>66.707317073170728</v>
      </c>
      <c r="Q722" t="s">
        <v>8322</v>
      </c>
      <c r="R722" t="s">
        <v>8323</v>
      </c>
      <c r="S722" s="10">
        <f t="shared" si="46"/>
        <v>40909.440868055557</v>
      </c>
      <c r="T722" s="10">
        <f t="shared" si="47"/>
        <v>40937.440868055557</v>
      </c>
    </row>
    <row r="723" spans="1:20"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44"/>
        <v>1.2210975609756098</v>
      </c>
      <c r="P723" s="6">
        <f t="shared" si="45"/>
        <v>84.142857142857139</v>
      </c>
      <c r="Q723" t="s">
        <v>8322</v>
      </c>
      <c r="R723" t="s">
        <v>8323</v>
      </c>
      <c r="S723" s="10">
        <f t="shared" si="46"/>
        <v>41807.363506944443</v>
      </c>
      <c r="T723" s="10">
        <f t="shared" si="47"/>
        <v>41852.363506944443</v>
      </c>
    </row>
    <row r="724" spans="1:20"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44"/>
        <v>1.3202400000000001</v>
      </c>
      <c r="P724" s="6">
        <f t="shared" si="45"/>
        <v>215.72549019607843</v>
      </c>
      <c r="Q724" t="s">
        <v>8322</v>
      </c>
      <c r="R724" t="s">
        <v>8323</v>
      </c>
      <c r="S724" s="10">
        <f t="shared" si="46"/>
        <v>40977.596967592588</v>
      </c>
      <c r="T724" s="10">
        <f t="shared" si="47"/>
        <v>41007.555300925924</v>
      </c>
    </row>
    <row r="725" spans="1:20"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44"/>
        <v>1.0938000000000001</v>
      </c>
      <c r="P725" s="6">
        <f t="shared" si="45"/>
        <v>54.69</v>
      </c>
      <c r="Q725" t="s">
        <v>8322</v>
      </c>
      <c r="R725" t="s">
        <v>8323</v>
      </c>
      <c r="S725" s="10">
        <f t="shared" si="46"/>
        <v>42184.608206018514</v>
      </c>
      <c r="T725" s="10">
        <f t="shared" si="47"/>
        <v>42214.957638888889</v>
      </c>
    </row>
    <row r="726" spans="1:20"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44"/>
        <v>1.0547157142857144</v>
      </c>
      <c r="P726" s="6">
        <f t="shared" si="45"/>
        <v>51.62944055944056</v>
      </c>
      <c r="Q726" t="s">
        <v>8322</v>
      </c>
      <c r="R726" t="s">
        <v>8323</v>
      </c>
      <c r="S726" s="10">
        <f t="shared" si="46"/>
        <v>40694.430127314808</v>
      </c>
      <c r="T726" s="10">
        <f t="shared" si="47"/>
        <v>40724.430127314808</v>
      </c>
    </row>
    <row r="727" spans="1:20"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44"/>
        <v>1.0035000000000001</v>
      </c>
      <c r="P727" s="6">
        <f t="shared" si="45"/>
        <v>143.35714285714286</v>
      </c>
      <c r="Q727" t="s">
        <v>8322</v>
      </c>
      <c r="R727" t="s">
        <v>8323</v>
      </c>
      <c r="S727" s="10">
        <f t="shared" si="46"/>
        <v>42321.417962962958</v>
      </c>
      <c r="T727" s="10">
        <f t="shared" si="47"/>
        <v>42351.417962962958</v>
      </c>
    </row>
    <row r="728" spans="1:20"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44"/>
        <v>1.014</v>
      </c>
      <c r="P728" s="6">
        <f t="shared" si="45"/>
        <v>72.428571428571431</v>
      </c>
      <c r="Q728" t="s">
        <v>8322</v>
      </c>
      <c r="R728" t="s">
        <v>8323</v>
      </c>
      <c r="S728" s="10">
        <f t="shared" si="46"/>
        <v>41345.834340277775</v>
      </c>
      <c r="T728" s="10">
        <f t="shared" si="47"/>
        <v>41375.834340277775</v>
      </c>
    </row>
    <row r="729" spans="1:20"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44"/>
        <v>1.5551428571428572</v>
      </c>
      <c r="P729" s="6">
        <f t="shared" si="45"/>
        <v>36.530201342281877</v>
      </c>
      <c r="Q729" t="s">
        <v>8322</v>
      </c>
      <c r="R729" t="s">
        <v>8323</v>
      </c>
      <c r="S729" s="10">
        <f t="shared" si="46"/>
        <v>41246.811909722222</v>
      </c>
      <c r="T729" s="10">
        <f t="shared" si="47"/>
        <v>41288.680555555555</v>
      </c>
    </row>
    <row r="730" spans="1:20"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44"/>
        <v>1.05566</v>
      </c>
      <c r="P730" s="6">
        <f t="shared" si="45"/>
        <v>60.903461538461535</v>
      </c>
      <c r="Q730" t="s">
        <v>8322</v>
      </c>
      <c r="R730" t="s">
        <v>8323</v>
      </c>
      <c r="S730" s="10">
        <f t="shared" si="46"/>
        <v>40731.629131944443</v>
      </c>
      <c r="T730" s="10">
        <f t="shared" si="47"/>
        <v>40776.629131944443</v>
      </c>
    </row>
    <row r="731" spans="1:20"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44"/>
        <v>1.3065</v>
      </c>
      <c r="P731" s="6">
        <f t="shared" si="45"/>
        <v>43.55</v>
      </c>
      <c r="Q731" t="s">
        <v>8322</v>
      </c>
      <c r="R731" t="s">
        <v>8323</v>
      </c>
      <c r="S731" s="10">
        <f t="shared" si="46"/>
        <v>41110.97755787037</v>
      </c>
      <c r="T731" s="10">
        <f t="shared" si="47"/>
        <v>41170.97755787037</v>
      </c>
    </row>
    <row r="732" spans="1:20"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44"/>
        <v>1.3219000000000001</v>
      </c>
      <c r="P732" s="6">
        <f t="shared" si="45"/>
        <v>99.766037735849054</v>
      </c>
      <c r="Q732" t="s">
        <v>8322</v>
      </c>
      <c r="R732" t="s">
        <v>8323</v>
      </c>
      <c r="S732" s="10">
        <f t="shared" si="46"/>
        <v>40854.536932870367</v>
      </c>
      <c r="T732" s="10">
        <f t="shared" si="47"/>
        <v>40884.536932870367</v>
      </c>
    </row>
    <row r="733" spans="1:20"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44"/>
        <v>1.26</v>
      </c>
      <c r="P733" s="6">
        <f t="shared" si="45"/>
        <v>88.732394366197184</v>
      </c>
      <c r="Q733" t="s">
        <v>8322</v>
      </c>
      <c r="R733" t="s">
        <v>8323</v>
      </c>
      <c r="S733" s="10">
        <f t="shared" si="46"/>
        <v>40879.587349537032</v>
      </c>
      <c r="T733" s="10">
        <f t="shared" si="47"/>
        <v>40930.041666666664</v>
      </c>
    </row>
    <row r="734" spans="1:20"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44"/>
        <v>1.6</v>
      </c>
      <c r="P734" s="6">
        <f t="shared" si="45"/>
        <v>4.9230769230769234</v>
      </c>
      <c r="Q734" t="s">
        <v>8322</v>
      </c>
      <c r="R734" t="s">
        <v>8323</v>
      </c>
      <c r="S734" s="10">
        <f t="shared" si="46"/>
        <v>41486.21598379629</v>
      </c>
      <c r="T734" s="10">
        <f t="shared" si="47"/>
        <v>41546.21598379629</v>
      </c>
    </row>
    <row r="735" spans="1:20"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44"/>
        <v>1.2048000000000001</v>
      </c>
      <c r="P735" s="6">
        <f t="shared" si="45"/>
        <v>17.822485207100591</v>
      </c>
      <c r="Q735" t="s">
        <v>8322</v>
      </c>
      <c r="R735" t="s">
        <v>8323</v>
      </c>
      <c r="S735" s="10">
        <f t="shared" si="46"/>
        <v>41598.211712962962</v>
      </c>
      <c r="T735" s="10">
        <f t="shared" si="47"/>
        <v>41628.211712962962</v>
      </c>
    </row>
    <row r="736" spans="1:20"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44"/>
        <v>1.2552941176470589</v>
      </c>
      <c r="P736" s="6">
        <f t="shared" si="45"/>
        <v>187.19298245614036</v>
      </c>
      <c r="Q736" t="s">
        <v>8322</v>
      </c>
      <c r="R736" t="s">
        <v>8323</v>
      </c>
      <c r="S736" s="10">
        <f t="shared" si="46"/>
        <v>42101.956249999996</v>
      </c>
      <c r="T736" s="10">
        <f t="shared" si="47"/>
        <v>42132.999999999993</v>
      </c>
    </row>
    <row r="737" spans="1:20"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44"/>
        <v>1.1440638297872341</v>
      </c>
      <c r="P737" s="6">
        <f t="shared" si="45"/>
        <v>234.80786026200875</v>
      </c>
      <c r="Q737" t="s">
        <v>8322</v>
      </c>
      <c r="R737" t="s">
        <v>8323</v>
      </c>
      <c r="S737" s="10">
        <f t="shared" si="46"/>
        <v>41945.821134259255</v>
      </c>
      <c r="T737" s="10">
        <f t="shared" si="47"/>
        <v>41976.818749999999</v>
      </c>
    </row>
    <row r="738" spans="1:20"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44"/>
        <v>3.151388888888889</v>
      </c>
      <c r="P738" s="6">
        <f t="shared" si="45"/>
        <v>105.04629629629629</v>
      </c>
      <c r="Q738" t="s">
        <v>8322</v>
      </c>
      <c r="R738" t="s">
        <v>8323</v>
      </c>
      <c r="S738" s="10">
        <f t="shared" si="46"/>
        <v>41579.525925925926</v>
      </c>
      <c r="T738" s="10">
        <f t="shared" si="47"/>
        <v>41598.999305555553</v>
      </c>
    </row>
    <row r="739" spans="1:20"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44"/>
        <v>1.224</v>
      </c>
      <c r="P739" s="6">
        <f t="shared" si="45"/>
        <v>56.666666666666664</v>
      </c>
      <c r="Q739" t="s">
        <v>8322</v>
      </c>
      <c r="R739" t="s">
        <v>8323</v>
      </c>
      <c r="S739" s="10">
        <f t="shared" si="46"/>
        <v>41667.066979166666</v>
      </c>
      <c r="T739" s="10">
        <f t="shared" si="47"/>
        <v>41684.625</v>
      </c>
    </row>
    <row r="740" spans="1:20"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44"/>
        <v>1.0673333333333332</v>
      </c>
      <c r="P740" s="6">
        <f t="shared" si="45"/>
        <v>39.048780487804876</v>
      </c>
      <c r="Q740" t="s">
        <v>8322</v>
      </c>
      <c r="R740" t="s">
        <v>8323</v>
      </c>
      <c r="S740" s="10">
        <f t="shared" si="46"/>
        <v>41943.39576388889</v>
      </c>
      <c r="T740" s="10">
        <f t="shared" si="47"/>
        <v>41973.999305555553</v>
      </c>
    </row>
    <row r="741" spans="1:20"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44"/>
        <v>1.5833333333333333</v>
      </c>
      <c r="P741" s="6">
        <f t="shared" si="45"/>
        <v>68.345323741007192</v>
      </c>
      <c r="Q741" t="s">
        <v>8322</v>
      </c>
      <c r="R741" t="s">
        <v>8323</v>
      </c>
      <c r="S741" s="10">
        <f t="shared" si="46"/>
        <v>41829.294317129628</v>
      </c>
      <c r="T741" s="10">
        <f t="shared" si="47"/>
        <v>41862.294317129628</v>
      </c>
    </row>
    <row r="742" spans="1:20"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44"/>
        <v>1.0740000000000001</v>
      </c>
      <c r="P742" s="6">
        <f t="shared" si="45"/>
        <v>169.57894736842104</v>
      </c>
      <c r="Q742" t="s">
        <v>8322</v>
      </c>
      <c r="R742" t="s">
        <v>8323</v>
      </c>
      <c r="S742" s="10">
        <f t="shared" si="46"/>
        <v>42161.93844907407</v>
      </c>
      <c r="T742" s="10">
        <f t="shared" si="47"/>
        <v>42175.93844907407</v>
      </c>
    </row>
    <row r="743" spans="1:20"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44"/>
        <v>1.0226</v>
      </c>
      <c r="P743" s="6">
        <f t="shared" si="45"/>
        <v>141.42340425531913</v>
      </c>
      <c r="Q743" t="s">
        <v>8322</v>
      </c>
      <c r="R743" t="s">
        <v>8323</v>
      </c>
      <c r="S743" s="10">
        <f t="shared" si="46"/>
        <v>41401.439884259256</v>
      </c>
      <c r="T743" s="10">
        <f t="shared" si="47"/>
        <v>41436.439884259256</v>
      </c>
    </row>
    <row r="744" spans="1:20"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44"/>
        <v>1.1071428571428572</v>
      </c>
      <c r="P744" s="6">
        <f t="shared" si="45"/>
        <v>67.391304347826093</v>
      </c>
      <c r="Q744" t="s">
        <v>8322</v>
      </c>
      <c r="R744" t="s">
        <v>8323</v>
      </c>
      <c r="S744" s="10">
        <f t="shared" si="46"/>
        <v>41689.709629629629</v>
      </c>
      <c r="T744" s="10">
        <f t="shared" si="47"/>
        <v>41719.667962962958</v>
      </c>
    </row>
    <row r="745" spans="1:20"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44"/>
        <v>1.48</v>
      </c>
      <c r="P745" s="6">
        <f t="shared" si="45"/>
        <v>54.266666666666666</v>
      </c>
      <c r="Q745" t="s">
        <v>8322</v>
      </c>
      <c r="R745" t="s">
        <v>8323</v>
      </c>
      <c r="S745" s="10">
        <f t="shared" si="46"/>
        <v>40990.500983796293</v>
      </c>
      <c r="T745" s="10">
        <f t="shared" si="47"/>
        <v>41015.666666666664</v>
      </c>
    </row>
    <row r="746" spans="1:20"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44"/>
        <v>1.0232000000000001</v>
      </c>
      <c r="P746" s="6">
        <f t="shared" si="45"/>
        <v>82.516129032258064</v>
      </c>
      <c r="Q746" t="s">
        <v>8322</v>
      </c>
      <c r="R746" t="s">
        <v>8323</v>
      </c>
      <c r="S746" s="10">
        <f t="shared" si="46"/>
        <v>41226.748877314814</v>
      </c>
      <c r="T746" s="10">
        <f t="shared" si="47"/>
        <v>41256.748877314814</v>
      </c>
    </row>
    <row r="747" spans="1:20"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44"/>
        <v>1.7909909909909909</v>
      </c>
      <c r="P747" s="6">
        <f t="shared" si="45"/>
        <v>53.729729729729726</v>
      </c>
      <c r="Q747" t="s">
        <v>8322</v>
      </c>
      <c r="R747" t="s">
        <v>8323</v>
      </c>
      <c r="S747" s="10">
        <f t="shared" si="46"/>
        <v>41367.363946759258</v>
      </c>
      <c r="T747" s="10">
        <f t="shared" si="47"/>
        <v>41397.363946759258</v>
      </c>
    </row>
    <row r="748" spans="1:20"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44"/>
        <v>1.1108135252761968</v>
      </c>
      <c r="P748" s="6">
        <f t="shared" si="45"/>
        <v>34.206185567010309</v>
      </c>
      <c r="Q748" t="s">
        <v>8322</v>
      </c>
      <c r="R748" t="s">
        <v>8323</v>
      </c>
      <c r="S748" s="10">
        <f t="shared" si="46"/>
        <v>41156.834594907406</v>
      </c>
      <c r="T748" s="10">
        <f t="shared" si="47"/>
        <v>41174.957638888889</v>
      </c>
    </row>
    <row r="749" spans="1:20"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44"/>
        <v>1.0004285714285714</v>
      </c>
      <c r="P749" s="6">
        <f t="shared" si="45"/>
        <v>127.32727272727273</v>
      </c>
      <c r="Q749" t="s">
        <v>8322</v>
      </c>
      <c r="R749" t="s">
        <v>8323</v>
      </c>
      <c r="S749" s="10">
        <f t="shared" si="46"/>
        <v>41988.340497685182</v>
      </c>
      <c r="T749" s="10">
        <f t="shared" si="47"/>
        <v>42019.245833333327</v>
      </c>
    </row>
    <row r="750" spans="1:20"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44"/>
        <v>1.0024999999999999</v>
      </c>
      <c r="P750" s="6">
        <f t="shared" si="45"/>
        <v>45.56818181818182</v>
      </c>
      <c r="Q750" t="s">
        <v>8322</v>
      </c>
      <c r="R750" t="s">
        <v>8323</v>
      </c>
      <c r="S750" s="10">
        <f t="shared" si="46"/>
        <v>41831.638495370367</v>
      </c>
      <c r="T750" s="10">
        <f t="shared" si="47"/>
        <v>41861.638495370367</v>
      </c>
    </row>
    <row r="751" spans="1:20"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44"/>
        <v>1.0556000000000001</v>
      </c>
      <c r="P751" s="6">
        <f t="shared" si="45"/>
        <v>95.963636363636368</v>
      </c>
      <c r="Q751" t="s">
        <v>8322</v>
      </c>
      <c r="R751" t="s">
        <v>8323</v>
      </c>
      <c r="S751" s="10">
        <f t="shared" si="46"/>
        <v>42733.732986111114</v>
      </c>
      <c r="T751" s="10">
        <f t="shared" si="47"/>
        <v>42763.732986111114</v>
      </c>
    </row>
    <row r="752" spans="1:20"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44"/>
        <v>1.0258775877587758</v>
      </c>
      <c r="P752" s="6">
        <f t="shared" si="45"/>
        <v>77.271186440677965</v>
      </c>
      <c r="Q752" t="s">
        <v>8322</v>
      </c>
      <c r="R752" t="s">
        <v>8323</v>
      </c>
      <c r="S752" s="10">
        <f t="shared" si="46"/>
        <v>41299.669814814813</v>
      </c>
      <c r="T752" s="10">
        <f t="shared" si="47"/>
        <v>41329.669814814813</v>
      </c>
    </row>
    <row r="753" spans="1:20"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44"/>
        <v>1.1850000000000001</v>
      </c>
      <c r="P753" s="6">
        <f t="shared" si="45"/>
        <v>57.338709677419352</v>
      </c>
      <c r="Q753" t="s">
        <v>8322</v>
      </c>
      <c r="R753" t="s">
        <v>8323</v>
      </c>
      <c r="S753" s="10">
        <f t="shared" si="46"/>
        <v>40713.422164351847</v>
      </c>
      <c r="T753" s="10">
        <f t="shared" si="47"/>
        <v>40759.422164351847</v>
      </c>
    </row>
    <row r="754" spans="1:20"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44"/>
        <v>1.117</v>
      </c>
      <c r="P754" s="6">
        <f t="shared" si="45"/>
        <v>53.19047619047619</v>
      </c>
      <c r="Q754" t="s">
        <v>8322</v>
      </c>
      <c r="R754" t="s">
        <v>8323</v>
      </c>
      <c r="S754" s="10">
        <f t="shared" si="46"/>
        <v>42639.213159722225</v>
      </c>
      <c r="T754" s="10">
        <f t="shared" si="47"/>
        <v>42659.249999999993</v>
      </c>
    </row>
    <row r="755" spans="1:20"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44"/>
        <v>1.28</v>
      </c>
      <c r="P755" s="6">
        <f t="shared" si="45"/>
        <v>492.30769230769232</v>
      </c>
      <c r="Q755" t="s">
        <v>8322</v>
      </c>
      <c r="R755" t="s">
        <v>8323</v>
      </c>
      <c r="S755" s="10">
        <f t="shared" si="46"/>
        <v>42019.381840277776</v>
      </c>
      <c r="T755" s="10">
        <f t="shared" si="47"/>
        <v>42049.381840277776</v>
      </c>
    </row>
    <row r="756" spans="1:20"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44"/>
        <v>1.0375000000000001</v>
      </c>
      <c r="P756" s="6">
        <f t="shared" si="45"/>
        <v>42.346938775510203</v>
      </c>
      <c r="Q756" t="s">
        <v>8322</v>
      </c>
      <c r="R756" t="s">
        <v>8323</v>
      </c>
      <c r="S756" s="10">
        <f t="shared" si="46"/>
        <v>41249.54075231481</v>
      </c>
      <c r="T756" s="10">
        <f t="shared" si="47"/>
        <v>41279.54075231481</v>
      </c>
    </row>
    <row r="757" spans="1:20"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44"/>
        <v>1.0190760000000001</v>
      </c>
      <c r="P757" s="6">
        <f t="shared" si="45"/>
        <v>37.466029411764708</v>
      </c>
      <c r="Q757" t="s">
        <v>8322</v>
      </c>
      <c r="R757" t="s">
        <v>8323</v>
      </c>
      <c r="S757" s="10">
        <f t="shared" si="46"/>
        <v>41383.396724537037</v>
      </c>
      <c r="T757" s="10">
        <f t="shared" si="47"/>
        <v>41413.820138888885</v>
      </c>
    </row>
    <row r="758" spans="1:20"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44"/>
        <v>1.177142857142857</v>
      </c>
      <c r="P758" s="6">
        <f t="shared" si="45"/>
        <v>37.454545454545453</v>
      </c>
      <c r="Q758" t="s">
        <v>8322</v>
      </c>
      <c r="R758" t="s">
        <v>8323</v>
      </c>
      <c r="S758" s="10">
        <f t="shared" si="46"/>
        <v>40590.558553240735</v>
      </c>
      <c r="T758" s="10">
        <f t="shared" si="47"/>
        <v>40651.516886574071</v>
      </c>
    </row>
    <row r="759" spans="1:20"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44"/>
        <v>2.38</v>
      </c>
      <c r="P759" s="6">
        <f t="shared" si="45"/>
        <v>33.055555555555557</v>
      </c>
      <c r="Q759" t="s">
        <v>8322</v>
      </c>
      <c r="R759" t="s">
        <v>8323</v>
      </c>
      <c r="S759" s="10">
        <f t="shared" si="46"/>
        <v>41234.846226851849</v>
      </c>
      <c r="T759" s="10">
        <f t="shared" si="47"/>
        <v>41248.846226851849</v>
      </c>
    </row>
    <row r="760" spans="1:20"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44"/>
        <v>1.02</v>
      </c>
      <c r="P760" s="6">
        <f t="shared" si="45"/>
        <v>134.21052631578948</v>
      </c>
      <c r="Q760" t="s">
        <v>8322</v>
      </c>
      <c r="R760" t="s">
        <v>8323</v>
      </c>
      <c r="S760" s="10">
        <f t="shared" si="46"/>
        <v>40429.628101851849</v>
      </c>
      <c r="T760" s="10">
        <f t="shared" si="47"/>
        <v>40459.628101851849</v>
      </c>
    </row>
    <row r="761" spans="1:20"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44"/>
        <v>1.0192000000000001</v>
      </c>
      <c r="P761" s="6">
        <f t="shared" si="45"/>
        <v>51.474747474747474</v>
      </c>
      <c r="Q761" t="s">
        <v>8322</v>
      </c>
      <c r="R761" t="s">
        <v>8323</v>
      </c>
      <c r="S761" s="10">
        <f t="shared" si="46"/>
        <v>41789.121979166666</v>
      </c>
      <c r="T761" s="10">
        <f t="shared" si="47"/>
        <v>41829.121979166666</v>
      </c>
    </row>
    <row r="762" spans="1:20" ht="60" x14ac:dyDescent="0.25">
      <c r="A762">
        <v>760</v>
      </c>
      <c r="B762" s="3" t="s">
        <v>761</v>
      </c>
      <c r="C762" s="3" t="s">
        <v>4870</v>
      </c>
      <c r="D762">
        <v>2200</v>
      </c>
      <c r="E762">
        <v>0</v>
      </c>
      <c r="F762" t="s">
        <v>8219</v>
      </c>
      <c r="G762" t="s">
        <v>8224</v>
      </c>
      <c r="H762" t="s">
        <v>8246</v>
      </c>
      <c r="I762">
        <v>1480188013</v>
      </c>
      <c r="J762">
        <v>1477592413</v>
      </c>
      <c r="K762" t="b">
        <v>0</v>
      </c>
      <c r="L762">
        <v>0</v>
      </c>
      <c r="M762" t="b">
        <v>0</v>
      </c>
      <c r="N762" t="s">
        <v>8275</v>
      </c>
      <c r="O762" s="5">
        <f t="shared" si="44"/>
        <v>0</v>
      </c>
      <c r="P762" s="6" t="str">
        <f t="shared" si="45"/>
        <v/>
      </c>
      <c r="Q762" t="s">
        <v>8322</v>
      </c>
      <c r="R762" t="s">
        <v>8324</v>
      </c>
      <c r="S762" s="10">
        <f t="shared" si="46"/>
        <v>42670.555706018517</v>
      </c>
      <c r="T762" s="10">
        <f t="shared" si="47"/>
        <v>42700.597372685188</v>
      </c>
    </row>
    <row r="763" spans="1:20" ht="45" x14ac:dyDescent="0.25">
      <c r="A763">
        <v>761</v>
      </c>
      <c r="B763" s="3" t="s">
        <v>762</v>
      </c>
      <c r="C763" s="3" t="s">
        <v>4871</v>
      </c>
      <c r="D763">
        <v>5000</v>
      </c>
      <c r="E763">
        <v>235</v>
      </c>
      <c r="F763" t="s">
        <v>8219</v>
      </c>
      <c r="G763" t="s">
        <v>8224</v>
      </c>
      <c r="H763" t="s">
        <v>8246</v>
      </c>
      <c r="I763">
        <v>1391364126</v>
      </c>
      <c r="J763">
        <v>1388772126</v>
      </c>
      <c r="K763" t="b">
        <v>0</v>
      </c>
      <c r="L763">
        <v>6</v>
      </c>
      <c r="M763" t="b">
        <v>0</v>
      </c>
      <c r="N763" t="s">
        <v>8275</v>
      </c>
      <c r="O763" s="5">
        <f t="shared" si="44"/>
        <v>4.7E-2</v>
      </c>
      <c r="P763" s="6">
        <f t="shared" si="45"/>
        <v>39.166666666666664</v>
      </c>
      <c r="Q763" t="s">
        <v>8322</v>
      </c>
      <c r="R763" t="s">
        <v>8324</v>
      </c>
      <c r="S763" s="10">
        <f t="shared" si="46"/>
        <v>41642.543124999997</v>
      </c>
      <c r="T763" s="10">
        <f t="shared" si="47"/>
        <v>41672.543124999997</v>
      </c>
    </row>
    <row r="764" spans="1:20" ht="45" x14ac:dyDescent="0.25">
      <c r="A764">
        <v>762</v>
      </c>
      <c r="B764" s="3" t="s">
        <v>763</v>
      </c>
      <c r="C764" s="3" t="s">
        <v>4872</v>
      </c>
      <c r="D764">
        <v>3500</v>
      </c>
      <c r="E764">
        <v>0</v>
      </c>
      <c r="F764" t="s">
        <v>8219</v>
      </c>
      <c r="G764" t="s">
        <v>8238</v>
      </c>
      <c r="H764" t="s">
        <v>8256</v>
      </c>
      <c r="I764">
        <v>1480831200</v>
      </c>
      <c r="J764">
        <v>1479328570</v>
      </c>
      <c r="K764" t="b">
        <v>0</v>
      </c>
      <c r="L764">
        <v>0</v>
      </c>
      <c r="M764" t="b">
        <v>0</v>
      </c>
      <c r="N764" t="s">
        <v>8275</v>
      </c>
      <c r="O764" s="5">
        <f t="shared" si="44"/>
        <v>0</v>
      </c>
      <c r="P764" s="6" t="str">
        <f t="shared" si="45"/>
        <v/>
      </c>
      <c r="Q764" t="s">
        <v>8322</v>
      </c>
      <c r="R764" t="s">
        <v>8324</v>
      </c>
      <c r="S764" s="10">
        <f t="shared" si="46"/>
        <v>42690.65011574074</v>
      </c>
      <c r="T764" s="10">
        <f t="shared" si="47"/>
        <v>42708.041666666664</v>
      </c>
    </row>
    <row r="765" spans="1:20" ht="45" x14ac:dyDescent="0.25">
      <c r="A765">
        <v>763</v>
      </c>
      <c r="B765" s="3" t="s">
        <v>764</v>
      </c>
      <c r="C765" s="3" t="s">
        <v>4873</v>
      </c>
      <c r="D765">
        <v>4290</v>
      </c>
      <c r="E765">
        <v>5</v>
      </c>
      <c r="F765" t="s">
        <v>8219</v>
      </c>
      <c r="G765" t="s">
        <v>8225</v>
      </c>
      <c r="H765" t="s">
        <v>8247</v>
      </c>
      <c r="I765">
        <v>1376563408</v>
      </c>
      <c r="J765">
        <v>1373971408</v>
      </c>
      <c r="K765" t="b">
        <v>0</v>
      </c>
      <c r="L765">
        <v>1</v>
      </c>
      <c r="M765" t="b">
        <v>0</v>
      </c>
      <c r="N765" t="s">
        <v>8275</v>
      </c>
      <c r="O765" s="5">
        <f t="shared" si="44"/>
        <v>1.1655011655011655E-3</v>
      </c>
      <c r="P765" s="6">
        <f t="shared" si="45"/>
        <v>5</v>
      </c>
      <c r="Q765" t="s">
        <v>8322</v>
      </c>
      <c r="R765" t="s">
        <v>8324</v>
      </c>
      <c r="S765" s="10">
        <f t="shared" si="46"/>
        <v>41471.238518518519</v>
      </c>
      <c r="T765" s="10">
        <f t="shared" si="47"/>
        <v>41501.238518518519</v>
      </c>
    </row>
    <row r="766" spans="1:20" ht="45" x14ac:dyDescent="0.25">
      <c r="A766">
        <v>764</v>
      </c>
      <c r="B766" s="3" t="s">
        <v>765</v>
      </c>
      <c r="C766" s="3" t="s">
        <v>4874</v>
      </c>
      <c r="D766">
        <v>5000</v>
      </c>
      <c r="E766">
        <v>0</v>
      </c>
      <c r="F766" t="s">
        <v>8219</v>
      </c>
      <c r="G766" t="s">
        <v>8224</v>
      </c>
      <c r="H766" t="s">
        <v>8246</v>
      </c>
      <c r="I766">
        <v>1441858161</v>
      </c>
      <c r="J766">
        <v>1439266161</v>
      </c>
      <c r="K766" t="b">
        <v>0</v>
      </c>
      <c r="L766">
        <v>0</v>
      </c>
      <c r="M766" t="b">
        <v>0</v>
      </c>
      <c r="N766" t="s">
        <v>8275</v>
      </c>
      <c r="O766" s="5">
        <f t="shared" si="44"/>
        <v>0</v>
      </c>
      <c r="P766" s="6" t="str">
        <f t="shared" si="45"/>
        <v/>
      </c>
      <c r="Q766" t="s">
        <v>8322</v>
      </c>
      <c r="R766" t="s">
        <v>8324</v>
      </c>
      <c r="S766" s="10">
        <f t="shared" si="46"/>
        <v>42226.964826388888</v>
      </c>
      <c r="T766" s="10">
        <f t="shared" si="47"/>
        <v>42256.964826388888</v>
      </c>
    </row>
    <row r="767" spans="1:20" ht="60" x14ac:dyDescent="0.25">
      <c r="A767">
        <v>765</v>
      </c>
      <c r="B767" s="3" t="s">
        <v>766</v>
      </c>
      <c r="C767" s="3" t="s">
        <v>4875</v>
      </c>
      <c r="D767">
        <v>7000</v>
      </c>
      <c r="E767">
        <v>2521</v>
      </c>
      <c r="F767" t="s">
        <v>8219</v>
      </c>
      <c r="G767" t="s">
        <v>8224</v>
      </c>
      <c r="H767" t="s">
        <v>8246</v>
      </c>
      <c r="I767">
        <v>1413723684</v>
      </c>
      <c r="J767">
        <v>1411131684</v>
      </c>
      <c r="K767" t="b">
        <v>0</v>
      </c>
      <c r="L767">
        <v>44</v>
      </c>
      <c r="M767" t="b">
        <v>0</v>
      </c>
      <c r="N767" t="s">
        <v>8275</v>
      </c>
      <c r="O767" s="5">
        <f t="shared" si="44"/>
        <v>0.36014285714285715</v>
      </c>
      <c r="P767" s="6">
        <f t="shared" si="45"/>
        <v>57.295454545454547</v>
      </c>
      <c r="Q767" t="s">
        <v>8322</v>
      </c>
      <c r="R767" t="s">
        <v>8324</v>
      </c>
      <c r="S767" s="10">
        <f t="shared" si="46"/>
        <v>41901.334305555552</v>
      </c>
      <c r="T767" s="10">
        <f t="shared" si="47"/>
        <v>41931.334305555552</v>
      </c>
    </row>
    <row r="768" spans="1:20" ht="60" x14ac:dyDescent="0.25">
      <c r="A768">
        <v>766</v>
      </c>
      <c r="B768" s="3" t="s">
        <v>767</v>
      </c>
      <c r="C768" s="3" t="s">
        <v>4876</v>
      </c>
      <c r="D768">
        <v>4000</v>
      </c>
      <c r="E768">
        <v>0</v>
      </c>
      <c r="F768" t="s">
        <v>8219</v>
      </c>
      <c r="G768" t="s">
        <v>8229</v>
      </c>
      <c r="H768" t="s">
        <v>8251</v>
      </c>
      <c r="I768">
        <v>1424112483</v>
      </c>
      <c r="J768">
        <v>1421520483</v>
      </c>
      <c r="K768" t="b">
        <v>0</v>
      </c>
      <c r="L768">
        <v>0</v>
      </c>
      <c r="M768" t="b">
        <v>0</v>
      </c>
      <c r="N768" t="s">
        <v>8275</v>
      </c>
      <c r="O768" s="5">
        <f t="shared" si="44"/>
        <v>0</v>
      </c>
      <c r="P768" s="6" t="str">
        <f t="shared" si="45"/>
        <v/>
      </c>
      <c r="Q768" t="s">
        <v>8322</v>
      </c>
      <c r="R768" t="s">
        <v>8324</v>
      </c>
      <c r="S768" s="10">
        <f t="shared" si="46"/>
        <v>42021.57503472222</v>
      </c>
      <c r="T768" s="10">
        <f t="shared" si="47"/>
        <v>42051.57503472222</v>
      </c>
    </row>
    <row r="769" spans="1:20" ht="75" x14ac:dyDescent="0.25">
      <c r="A769">
        <v>767</v>
      </c>
      <c r="B769" s="3" t="s">
        <v>768</v>
      </c>
      <c r="C769" s="3" t="s">
        <v>4877</v>
      </c>
      <c r="D769">
        <v>5000</v>
      </c>
      <c r="E769">
        <v>177</v>
      </c>
      <c r="F769" t="s">
        <v>8219</v>
      </c>
      <c r="G769" t="s">
        <v>8224</v>
      </c>
      <c r="H769" t="s">
        <v>8246</v>
      </c>
      <c r="I769">
        <v>1432178810</v>
      </c>
      <c r="J769">
        <v>1429586810</v>
      </c>
      <c r="K769" t="b">
        <v>0</v>
      </c>
      <c r="L769">
        <v>3</v>
      </c>
      <c r="M769" t="b">
        <v>0</v>
      </c>
      <c r="N769" t="s">
        <v>8275</v>
      </c>
      <c r="O769" s="5">
        <f t="shared" si="44"/>
        <v>3.5400000000000001E-2</v>
      </c>
      <c r="P769" s="6">
        <f t="shared" si="45"/>
        <v>59</v>
      </c>
      <c r="Q769" t="s">
        <v>8322</v>
      </c>
      <c r="R769" t="s">
        <v>8324</v>
      </c>
      <c r="S769" s="10">
        <f t="shared" si="46"/>
        <v>42114.935300925928</v>
      </c>
      <c r="T769" s="10">
        <f t="shared" si="47"/>
        <v>42144.935300925928</v>
      </c>
    </row>
    <row r="770" spans="1:20" ht="60" x14ac:dyDescent="0.25">
      <c r="A770">
        <v>768</v>
      </c>
      <c r="B770" s="3" t="s">
        <v>769</v>
      </c>
      <c r="C770" s="3" t="s">
        <v>4878</v>
      </c>
      <c r="D770">
        <v>2500</v>
      </c>
      <c r="E770">
        <v>0</v>
      </c>
      <c r="F770" t="s">
        <v>8219</v>
      </c>
      <c r="G770" t="s">
        <v>8224</v>
      </c>
      <c r="H770" t="s">
        <v>8246</v>
      </c>
      <c r="I770">
        <v>1387169890</v>
      </c>
      <c r="J770">
        <v>1384577890</v>
      </c>
      <c r="K770" t="b">
        <v>0</v>
      </c>
      <c r="L770">
        <v>0</v>
      </c>
      <c r="M770" t="b">
        <v>0</v>
      </c>
      <c r="N770" t="s">
        <v>8275</v>
      </c>
      <c r="O770" s="5">
        <f t="shared" si="44"/>
        <v>0</v>
      </c>
      <c r="P770" s="6" t="str">
        <f t="shared" si="45"/>
        <v/>
      </c>
      <c r="Q770" t="s">
        <v>8322</v>
      </c>
      <c r="R770" t="s">
        <v>8324</v>
      </c>
      <c r="S770" s="10">
        <f t="shared" si="46"/>
        <v>41593.998726851853</v>
      </c>
      <c r="T770" s="10">
        <f t="shared" si="47"/>
        <v>41623.998726851853</v>
      </c>
    </row>
    <row r="771" spans="1:20" ht="60" x14ac:dyDescent="0.25">
      <c r="A771">
        <v>769</v>
      </c>
      <c r="B771" s="3" t="s">
        <v>770</v>
      </c>
      <c r="C771" s="3" t="s">
        <v>4879</v>
      </c>
      <c r="D771">
        <v>4000</v>
      </c>
      <c r="E771">
        <v>1656</v>
      </c>
      <c r="F771" t="s">
        <v>8219</v>
      </c>
      <c r="G771" t="s">
        <v>8224</v>
      </c>
      <c r="H771" t="s">
        <v>8246</v>
      </c>
      <c r="I771">
        <v>1388102094</v>
      </c>
      <c r="J771">
        <v>1385510094</v>
      </c>
      <c r="K771" t="b">
        <v>0</v>
      </c>
      <c r="L771">
        <v>52</v>
      </c>
      <c r="M771" t="b">
        <v>0</v>
      </c>
      <c r="N771" t="s">
        <v>8275</v>
      </c>
      <c r="O771" s="5">
        <f t="shared" ref="O771:O834" si="48">IFERROR(E771/D771,"")</f>
        <v>0.41399999999999998</v>
      </c>
      <c r="P771" s="6">
        <f t="shared" ref="P771:P834" si="49">IFERROR(E771/L771,"")</f>
        <v>31.846153846153847</v>
      </c>
      <c r="Q771" t="s">
        <v>8322</v>
      </c>
      <c r="R771" t="s">
        <v>8324</v>
      </c>
      <c r="S771" s="10">
        <f t="shared" ref="S771:S834" si="50">(J771/86400)+25569+(-5/24)</f>
        <v>41604.788124999999</v>
      </c>
      <c r="T771" s="10">
        <f t="shared" ref="T771:T834" si="51">(I771/86400)+25569+(-5/24)</f>
        <v>41634.788124999999</v>
      </c>
    </row>
    <row r="772" spans="1:20" ht="60" x14ac:dyDescent="0.25">
      <c r="A772">
        <v>770</v>
      </c>
      <c r="B772" s="3" t="s">
        <v>771</v>
      </c>
      <c r="C772" s="3" t="s">
        <v>4880</v>
      </c>
      <c r="D772">
        <v>17500</v>
      </c>
      <c r="E772">
        <v>0</v>
      </c>
      <c r="F772" t="s">
        <v>8219</v>
      </c>
      <c r="G772" t="s">
        <v>8224</v>
      </c>
      <c r="H772" t="s">
        <v>8246</v>
      </c>
      <c r="I772">
        <v>1361750369</v>
      </c>
      <c r="J772">
        <v>1358294369</v>
      </c>
      <c r="K772" t="b">
        <v>0</v>
      </c>
      <c r="L772">
        <v>0</v>
      </c>
      <c r="M772" t="b">
        <v>0</v>
      </c>
      <c r="N772" t="s">
        <v>8275</v>
      </c>
      <c r="O772" s="5">
        <f t="shared" si="48"/>
        <v>0</v>
      </c>
      <c r="P772" s="6" t="str">
        <f t="shared" si="49"/>
        <v/>
      </c>
      <c r="Q772" t="s">
        <v>8322</v>
      </c>
      <c r="R772" t="s">
        <v>8324</v>
      </c>
      <c r="S772" s="10">
        <f t="shared" si="50"/>
        <v>41289.791307870364</v>
      </c>
      <c r="T772" s="10">
        <f t="shared" si="51"/>
        <v>41329.791307870364</v>
      </c>
    </row>
    <row r="773" spans="1:20" ht="45" x14ac:dyDescent="0.25">
      <c r="A773">
        <v>771</v>
      </c>
      <c r="B773" s="3" t="s">
        <v>772</v>
      </c>
      <c r="C773" s="3" t="s">
        <v>4881</v>
      </c>
      <c r="D773">
        <v>38000</v>
      </c>
      <c r="E773">
        <v>10</v>
      </c>
      <c r="F773" t="s">
        <v>8219</v>
      </c>
      <c r="G773" t="s">
        <v>8224</v>
      </c>
      <c r="H773" t="s">
        <v>8246</v>
      </c>
      <c r="I773">
        <v>1454183202</v>
      </c>
      <c r="J773">
        <v>1449863202</v>
      </c>
      <c r="K773" t="b">
        <v>0</v>
      </c>
      <c r="L773">
        <v>1</v>
      </c>
      <c r="M773" t="b">
        <v>0</v>
      </c>
      <c r="N773" t="s">
        <v>8275</v>
      </c>
      <c r="O773" s="5">
        <f t="shared" si="48"/>
        <v>2.631578947368421E-4</v>
      </c>
      <c r="P773" s="6">
        <f t="shared" si="49"/>
        <v>10</v>
      </c>
      <c r="Q773" t="s">
        <v>8322</v>
      </c>
      <c r="R773" t="s">
        <v>8324</v>
      </c>
      <c r="S773" s="10">
        <f t="shared" si="50"/>
        <v>42349.615763888891</v>
      </c>
      <c r="T773" s="10">
        <f t="shared" si="51"/>
        <v>42399.615763888891</v>
      </c>
    </row>
    <row r="774" spans="1:20" ht="60" x14ac:dyDescent="0.25">
      <c r="A774">
        <v>772</v>
      </c>
      <c r="B774" s="3" t="s">
        <v>773</v>
      </c>
      <c r="C774" s="3" t="s">
        <v>4882</v>
      </c>
      <c r="D774">
        <v>1500</v>
      </c>
      <c r="E774">
        <v>50</v>
      </c>
      <c r="F774" t="s">
        <v>8219</v>
      </c>
      <c r="G774" t="s">
        <v>8224</v>
      </c>
      <c r="H774" t="s">
        <v>8246</v>
      </c>
      <c r="I774">
        <v>1257047940</v>
      </c>
      <c r="J774">
        <v>1252718519</v>
      </c>
      <c r="K774" t="b">
        <v>0</v>
      </c>
      <c r="L774">
        <v>1</v>
      </c>
      <c r="M774" t="b">
        <v>0</v>
      </c>
      <c r="N774" t="s">
        <v>8275</v>
      </c>
      <c r="O774" s="5">
        <f t="shared" si="48"/>
        <v>3.3333333333333333E-2</v>
      </c>
      <c r="P774" s="6">
        <f t="shared" si="49"/>
        <v>50</v>
      </c>
      <c r="Q774" t="s">
        <v>8322</v>
      </c>
      <c r="R774" t="s">
        <v>8324</v>
      </c>
      <c r="S774" s="10">
        <f t="shared" si="50"/>
        <v>40067.848599537036</v>
      </c>
      <c r="T774" s="10">
        <f t="shared" si="51"/>
        <v>40117.957638888889</v>
      </c>
    </row>
    <row r="775" spans="1:20" ht="60" x14ac:dyDescent="0.25">
      <c r="A775">
        <v>773</v>
      </c>
      <c r="B775" s="3" t="s">
        <v>774</v>
      </c>
      <c r="C775" s="3" t="s">
        <v>4883</v>
      </c>
      <c r="D775">
        <v>3759</v>
      </c>
      <c r="E775">
        <v>32</v>
      </c>
      <c r="F775" t="s">
        <v>8219</v>
      </c>
      <c r="G775" t="s">
        <v>8225</v>
      </c>
      <c r="H775" t="s">
        <v>8247</v>
      </c>
      <c r="I775">
        <v>1431298860</v>
      </c>
      <c r="J775">
        <v>1428341985</v>
      </c>
      <c r="K775" t="b">
        <v>0</v>
      </c>
      <c r="L775">
        <v>2</v>
      </c>
      <c r="M775" t="b">
        <v>0</v>
      </c>
      <c r="N775" t="s">
        <v>8275</v>
      </c>
      <c r="O775" s="5">
        <f t="shared" si="48"/>
        <v>8.5129023676509714E-3</v>
      </c>
      <c r="P775" s="6">
        <f t="shared" si="49"/>
        <v>16</v>
      </c>
      <c r="Q775" t="s">
        <v>8322</v>
      </c>
      <c r="R775" t="s">
        <v>8324</v>
      </c>
      <c r="S775" s="10">
        <f t="shared" si="50"/>
        <v>42100.527604166666</v>
      </c>
      <c r="T775" s="10">
        <f t="shared" si="51"/>
        <v>42134.750694444439</v>
      </c>
    </row>
    <row r="776" spans="1:20" ht="60" x14ac:dyDescent="0.25">
      <c r="A776">
        <v>774</v>
      </c>
      <c r="B776" s="3" t="s">
        <v>775</v>
      </c>
      <c r="C776" s="3" t="s">
        <v>4884</v>
      </c>
      <c r="D776">
        <v>500</v>
      </c>
      <c r="E776">
        <v>351</v>
      </c>
      <c r="F776" t="s">
        <v>8219</v>
      </c>
      <c r="G776" t="s">
        <v>8224</v>
      </c>
      <c r="H776" t="s">
        <v>8246</v>
      </c>
      <c r="I776">
        <v>1393181018</v>
      </c>
      <c r="J776">
        <v>1390589018</v>
      </c>
      <c r="K776" t="b">
        <v>0</v>
      </c>
      <c r="L776">
        <v>9</v>
      </c>
      <c r="M776" t="b">
        <v>0</v>
      </c>
      <c r="N776" t="s">
        <v>8275</v>
      </c>
      <c r="O776" s="5">
        <f t="shared" si="48"/>
        <v>0.70199999999999996</v>
      </c>
      <c r="P776" s="6">
        <f t="shared" si="49"/>
        <v>39</v>
      </c>
      <c r="Q776" t="s">
        <v>8322</v>
      </c>
      <c r="R776" t="s">
        <v>8324</v>
      </c>
      <c r="S776" s="10">
        <f t="shared" si="50"/>
        <v>41663.571967592587</v>
      </c>
      <c r="T776" s="10">
        <f t="shared" si="51"/>
        <v>41693.571967592587</v>
      </c>
    </row>
    <row r="777" spans="1:20" ht="45" x14ac:dyDescent="0.25">
      <c r="A777">
        <v>775</v>
      </c>
      <c r="B777" s="3" t="s">
        <v>776</v>
      </c>
      <c r="C777" s="3" t="s">
        <v>4885</v>
      </c>
      <c r="D777">
        <v>10000</v>
      </c>
      <c r="E777">
        <v>170</v>
      </c>
      <c r="F777" t="s">
        <v>8219</v>
      </c>
      <c r="G777" t="s">
        <v>8224</v>
      </c>
      <c r="H777" t="s">
        <v>8246</v>
      </c>
      <c r="I777">
        <v>1323998795</v>
      </c>
      <c r="J777">
        <v>1321406795</v>
      </c>
      <c r="K777" t="b">
        <v>0</v>
      </c>
      <c r="L777">
        <v>5</v>
      </c>
      <c r="M777" t="b">
        <v>0</v>
      </c>
      <c r="N777" t="s">
        <v>8275</v>
      </c>
      <c r="O777" s="5">
        <f t="shared" si="48"/>
        <v>1.7000000000000001E-2</v>
      </c>
      <c r="P777" s="6">
        <f t="shared" si="49"/>
        <v>34</v>
      </c>
      <c r="Q777" t="s">
        <v>8322</v>
      </c>
      <c r="R777" t="s">
        <v>8324</v>
      </c>
      <c r="S777" s="10">
        <f t="shared" si="50"/>
        <v>40862.851793981477</v>
      </c>
      <c r="T777" s="10">
        <f t="shared" si="51"/>
        <v>40892.851793981477</v>
      </c>
    </row>
    <row r="778" spans="1:20" ht="60" x14ac:dyDescent="0.25">
      <c r="A778">
        <v>776</v>
      </c>
      <c r="B778" s="3" t="s">
        <v>777</v>
      </c>
      <c r="C778" s="3" t="s">
        <v>4886</v>
      </c>
      <c r="D778">
        <v>7000</v>
      </c>
      <c r="E778">
        <v>3598</v>
      </c>
      <c r="F778" t="s">
        <v>8219</v>
      </c>
      <c r="G778" t="s">
        <v>8224</v>
      </c>
      <c r="H778" t="s">
        <v>8246</v>
      </c>
      <c r="I778">
        <v>1444539600</v>
      </c>
      <c r="J778">
        <v>1441297645</v>
      </c>
      <c r="K778" t="b">
        <v>0</v>
      </c>
      <c r="L778">
        <v>57</v>
      </c>
      <c r="M778" t="b">
        <v>0</v>
      </c>
      <c r="N778" t="s">
        <v>8275</v>
      </c>
      <c r="O778" s="5">
        <f t="shared" si="48"/>
        <v>0.51400000000000001</v>
      </c>
      <c r="P778" s="6">
        <f t="shared" si="49"/>
        <v>63.122807017543863</v>
      </c>
      <c r="Q778" t="s">
        <v>8322</v>
      </c>
      <c r="R778" t="s">
        <v>8324</v>
      </c>
      <c r="S778" s="10">
        <f t="shared" si="50"/>
        <v>42250.477372685178</v>
      </c>
      <c r="T778" s="10">
        <f t="shared" si="51"/>
        <v>42287.999999999993</v>
      </c>
    </row>
    <row r="779" spans="1:20" ht="60" x14ac:dyDescent="0.25">
      <c r="A779">
        <v>777</v>
      </c>
      <c r="B779" s="3" t="s">
        <v>778</v>
      </c>
      <c r="C779" s="3" t="s">
        <v>4887</v>
      </c>
      <c r="D779">
        <v>3000</v>
      </c>
      <c r="E779">
        <v>21</v>
      </c>
      <c r="F779" t="s">
        <v>8219</v>
      </c>
      <c r="G779" t="s">
        <v>8224</v>
      </c>
      <c r="H779" t="s">
        <v>8246</v>
      </c>
      <c r="I779">
        <v>1375313577</v>
      </c>
      <c r="J779">
        <v>1372721577</v>
      </c>
      <c r="K779" t="b">
        <v>0</v>
      </c>
      <c r="L779">
        <v>3</v>
      </c>
      <c r="M779" t="b">
        <v>0</v>
      </c>
      <c r="N779" t="s">
        <v>8275</v>
      </c>
      <c r="O779" s="5">
        <f t="shared" si="48"/>
        <v>7.0000000000000001E-3</v>
      </c>
      <c r="P779" s="6">
        <f t="shared" si="49"/>
        <v>7</v>
      </c>
      <c r="Q779" t="s">
        <v>8322</v>
      </c>
      <c r="R779" t="s">
        <v>8324</v>
      </c>
      <c r="S779" s="10">
        <f t="shared" si="50"/>
        <v>41456.772881944438</v>
      </c>
      <c r="T779" s="10">
        <f t="shared" si="51"/>
        <v>41486.772881944438</v>
      </c>
    </row>
    <row r="780" spans="1:20" ht="45" x14ac:dyDescent="0.25">
      <c r="A780">
        <v>778</v>
      </c>
      <c r="B780" s="3" t="s">
        <v>779</v>
      </c>
      <c r="C780" s="3" t="s">
        <v>4888</v>
      </c>
      <c r="D780">
        <v>500</v>
      </c>
      <c r="E780">
        <v>2</v>
      </c>
      <c r="F780" t="s">
        <v>8219</v>
      </c>
      <c r="G780" t="s">
        <v>8224</v>
      </c>
      <c r="H780" t="s">
        <v>8246</v>
      </c>
      <c r="I780">
        <v>1398876680</v>
      </c>
      <c r="J780">
        <v>1396284680</v>
      </c>
      <c r="K780" t="b">
        <v>0</v>
      </c>
      <c r="L780">
        <v>1</v>
      </c>
      <c r="M780" t="b">
        <v>0</v>
      </c>
      <c r="N780" t="s">
        <v>8275</v>
      </c>
      <c r="O780" s="5">
        <f t="shared" si="48"/>
        <v>4.0000000000000001E-3</v>
      </c>
      <c r="P780" s="6">
        <f t="shared" si="49"/>
        <v>2</v>
      </c>
      <c r="Q780" t="s">
        <v>8322</v>
      </c>
      <c r="R780" t="s">
        <v>8324</v>
      </c>
      <c r="S780" s="10">
        <f t="shared" si="50"/>
        <v>41729.493981481479</v>
      </c>
      <c r="T780" s="10">
        <f t="shared" si="51"/>
        <v>41759.493981481479</v>
      </c>
    </row>
    <row r="781" spans="1:20" ht="60" x14ac:dyDescent="0.25">
      <c r="A781">
        <v>779</v>
      </c>
      <c r="B781" s="3" t="s">
        <v>780</v>
      </c>
      <c r="C781" s="3" t="s">
        <v>4889</v>
      </c>
      <c r="D781">
        <v>15000</v>
      </c>
      <c r="E781">
        <v>400</v>
      </c>
      <c r="F781" t="s">
        <v>8219</v>
      </c>
      <c r="G781" t="s">
        <v>8224</v>
      </c>
      <c r="H781" t="s">
        <v>8246</v>
      </c>
      <c r="I781">
        <v>1287115200</v>
      </c>
      <c r="J781">
        <v>1284567905</v>
      </c>
      <c r="K781" t="b">
        <v>0</v>
      </c>
      <c r="L781">
        <v>6</v>
      </c>
      <c r="M781" t="b">
        <v>0</v>
      </c>
      <c r="N781" t="s">
        <v>8275</v>
      </c>
      <c r="O781" s="5">
        <f t="shared" si="48"/>
        <v>2.6666666666666668E-2</v>
      </c>
      <c r="P781" s="6">
        <f t="shared" si="49"/>
        <v>66.666666666666671</v>
      </c>
      <c r="Q781" t="s">
        <v>8322</v>
      </c>
      <c r="R781" t="s">
        <v>8324</v>
      </c>
      <c r="S781" s="10">
        <f t="shared" si="50"/>
        <v>40436.475752314815</v>
      </c>
      <c r="T781" s="10">
        <f t="shared" si="51"/>
        <v>40465.958333333328</v>
      </c>
    </row>
    <row r="782" spans="1:20"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48"/>
        <v>1.04</v>
      </c>
      <c r="P782" s="6">
        <f t="shared" si="49"/>
        <v>38.518518518518519</v>
      </c>
      <c r="Q782" t="s">
        <v>8325</v>
      </c>
      <c r="R782" t="s">
        <v>8326</v>
      </c>
      <c r="S782" s="10">
        <f t="shared" si="50"/>
        <v>40636.465567129628</v>
      </c>
      <c r="T782" s="10">
        <f t="shared" si="51"/>
        <v>40666.465567129628</v>
      </c>
    </row>
    <row r="783" spans="1:20"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48"/>
        <v>1.3315375</v>
      </c>
      <c r="P783" s="6">
        <f t="shared" si="49"/>
        <v>42.609200000000001</v>
      </c>
      <c r="Q783" t="s">
        <v>8325</v>
      </c>
      <c r="R783" t="s">
        <v>8326</v>
      </c>
      <c r="S783" s="10">
        <f t="shared" si="50"/>
        <v>41402.792523148142</v>
      </c>
      <c r="T783" s="10">
        <f t="shared" si="51"/>
        <v>41432.792523148142</v>
      </c>
    </row>
    <row r="784" spans="1:20"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48"/>
        <v>1</v>
      </c>
      <c r="P784" s="6">
        <f t="shared" si="49"/>
        <v>50</v>
      </c>
      <c r="Q784" t="s">
        <v>8325</v>
      </c>
      <c r="R784" t="s">
        <v>8326</v>
      </c>
      <c r="S784" s="10">
        <f t="shared" si="50"/>
        <v>41116.549791666665</v>
      </c>
      <c r="T784" s="10">
        <f t="shared" si="51"/>
        <v>41146.549791666665</v>
      </c>
    </row>
    <row r="785" spans="1:20"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48"/>
        <v>1.4813333333333334</v>
      </c>
      <c r="P785" s="6">
        <f t="shared" si="49"/>
        <v>63.485714285714288</v>
      </c>
      <c r="Q785" t="s">
        <v>8325</v>
      </c>
      <c r="R785" t="s">
        <v>8326</v>
      </c>
      <c r="S785" s="10">
        <f t="shared" si="50"/>
        <v>40987.565381944441</v>
      </c>
      <c r="T785" s="10">
        <f t="shared" si="51"/>
        <v>41026.708333333328</v>
      </c>
    </row>
    <row r="786" spans="1:20"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48"/>
        <v>1.0249999999999999</v>
      </c>
      <c r="P786" s="6">
        <f t="shared" si="49"/>
        <v>102.5</v>
      </c>
      <c r="Q786" t="s">
        <v>8325</v>
      </c>
      <c r="R786" t="s">
        <v>8326</v>
      </c>
      <c r="S786" s="10">
        <f t="shared" si="50"/>
        <v>41674.941192129627</v>
      </c>
      <c r="T786" s="10">
        <f t="shared" si="51"/>
        <v>41714.899525462963</v>
      </c>
    </row>
    <row r="787" spans="1:20"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48"/>
        <v>1.8062799999999999</v>
      </c>
      <c r="P787" s="6">
        <f t="shared" si="49"/>
        <v>31.142758620689655</v>
      </c>
      <c r="Q787" t="s">
        <v>8325</v>
      </c>
      <c r="R787" t="s">
        <v>8326</v>
      </c>
      <c r="S787" s="10">
        <f t="shared" si="50"/>
        <v>41303.38559027778</v>
      </c>
      <c r="T787" s="10">
        <f t="shared" si="51"/>
        <v>41333.38559027778</v>
      </c>
    </row>
    <row r="788" spans="1:20"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48"/>
        <v>1.4279999999999999</v>
      </c>
      <c r="P788" s="6">
        <f t="shared" si="49"/>
        <v>162.27272727272728</v>
      </c>
      <c r="Q788" t="s">
        <v>8325</v>
      </c>
      <c r="R788" t="s">
        <v>8326</v>
      </c>
      <c r="S788" s="10">
        <f t="shared" si="50"/>
        <v>40982.847615740735</v>
      </c>
      <c r="T788" s="10">
        <f t="shared" si="51"/>
        <v>41040.449305555558</v>
      </c>
    </row>
    <row r="789" spans="1:20"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48"/>
        <v>1.1416666666666666</v>
      </c>
      <c r="P789" s="6">
        <f t="shared" si="49"/>
        <v>80.588235294117652</v>
      </c>
      <c r="Q789" t="s">
        <v>8325</v>
      </c>
      <c r="R789" t="s">
        <v>8326</v>
      </c>
      <c r="S789" s="10">
        <f t="shared" si="50"/>
        <v>41549.419282407405</v>
      </c>
      <c r="T789" s="10">
        <f t="shared" si="51"/>
        <v>41579.419282407405</v>
      </c>
    </row>
    <row r="790" spans="1:20"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48"/>
        <v>2.03505</v>
      </c>
      <c r="P790" s="6">
        <f t="shared" si="49"/>
        <v>59.85441176470588</v>
      </c>
      <c r="Q790" t="s">
        <v>8325</v>
      </c>
      <c r="R790" t="s">
        <v>8326</v>
      </c>
      <c r="S790" s="10">
        <f t="shared" si="50"/>
        <v>41058.798472222217</v>
      </c>
      <c r="T790" s="10">
        <f t="shared" si="51"/>
        <v>41096.957638888889</v>
      </c>
    </row>
    <row r="791" spans="1:20"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48"/>
        <v>1.0941176470588236</v>
      </c>
      <c r="P791" s="6">
        <f t="shared" si="49"/>
        <v>132.85714285714286</v>
      </c>
      <c r="Q791" t="s">
        <v>8325</v>
      </c>
      <c r="R791" t="s">
        <v>8326</v>
      </c>
      <c r="S791" s="10">
        <f t="shared" si="50"/>
        <v>41276.977777777771</v>
      </c>
      <c r="T791" s="10">
        <f t="shared" si="51"/>
        <v>41295.124305555553</v>
      </c>
    </row>
    <row r="792" spans="1:20"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48"/>
        <v>1.443746</v>
      </c>
      <c r="P792" s="6">
        <f t="shared" si="49"/>
        <v>92.547820512820508</v>
      </c>
      <c r="Q792" t="s">
        <v>8325</v>
      </c>
      <c r="R792" t="s">
        <v>8326</v>
      </c>
      <c r="S792" s="10">
        <f t="shared" si="50"/>
        <v>41275.839571759258</v>
      </c>
      <c r="T792" s="10">
        <f t="shared" si="51"/>
        <v>41305.839571759258</v>
      </c>
    </row>
    <row r="793" spans="1:20"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48"/>
        <v>1.0386666666666666</v>
      </c>
      <c r="P793" s="6">
        <f t="shared" si="49"/>
        <v>60.859375</v>
      </c>
      <c r="Q793" t="s">
        <v>8325</v>
      </c>
      <c r="R793" t="s">
        <v>8326</v>
      </c>
      <c r="S793" s="10">
        <f t="shared" si="50"/>
        <v>41557.572291666664</v>
      </c>
      <c r="T793" s="10">
        <f t="shared" si="51"/>
        <v>41591.040972222218</v>
      </c>
    </row>
    <row r="794" spans="1:20"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48"/>
        <v>1.0044440000000001</v>
      </c>
      <c r="P794" s="6">
        <f t="shared" si="49"/>
        <v>41.851833333333339</v>
      </c>
      <c r="Q794" t="s">
        <v>8325</v>
      </c>
      <c r="R794" t="s">
        <v>8326</v>
      </c>
      <c r="S794" s="10">
        <f t="shared" si="50"/>
        <v>41555.665312499994</v>
      </c>
      <c r="T794" s="10">
        <f t="shared" si="51"/>
        <v>41585.706979166665</v>
      </c>
    </row>
    <row r="795" spans="1:20"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48"/>
        <v>1.0277927272727272</v>
      </c>
      <c r="P795" s="6">
        <f t="shared" si="49"/>
        <v>88.325937499999995</v>
      </c>
      <c r="Q795" t="s">
        <v>8325</v>
      </c>
      <c r="R795" t="s">
        <v>8326</v>
      </c>
      <c r="S795" s="10">
        <f t="shared" si="50"/>
        <v>41442.532916666663</v>
      </c>
      <c r="T795" s="10">
        <f t="shared" si="51"/>
        <v>41457.999305555553</v>
      </c>
    </row>
    <row r="796" spans="1:20"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48"/>
        <v>1.0531250000000001</v>
      </c>
      <c r="P796" s="6">
        <f t="shared" si="49"/>
        <v>158.96226415094338</v>
      </c>
      <c r="Q796" t="s">
        <v>8325</v>
      </c>
      <c r="R796" t="s">
        <v>8326</v>
      </c>
      <c r="S796" s="10">
        <f t="shared" si="50"/>
        <v>40735.906678240739</v>
      </c>
      <c r="T796" s="10">
        <f t="shared" si="51"/>
        <v>40791.504166666666</v>
      </c>
    </row>
    <row r="797" spans="1:20"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48"/>
        <v>1.1178571428571429</v>
      </c>
      <c r="P797" s="6">
        <f t="shared" si="49"/>
        <v>85.054347826086953</v>
      </c>
      <c r="Q797" t="s">
        <v>8325</v>
      </c>
      <c r="R797" t="s">
        <v>8326</v>
      </c>
      <c r="S797" s="10">
        <f t="shared" si="50"/>
        <v>40963.404699074068</v>
      </c>
      <c r="T797" s="10">
        <f t="shared" si="51"/>
        <v>41005.999305555553</v>
      </c>
    </row>
    <row r="798" spans="1:20"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48"/>
        <v>1.0135000000000001</v>
      </c>
      <c r="P798" s="6">
        <f t="shared" si="49"/>
        <v>112.61111111111111</v>
      </c>
      <c r="Q798" t="s">
        <v>8325</v>
      </c>
      <c r="R798" t="s">
        <v>8326</v>
      </c>
      <c r="S798" s="10">
        <f t="shared" si="50"/>
        <v>41502.674594907403</v>
      </c>
      <c r="T798" s="10">
        <f t="shared" si="51"/>
        <v>41532.673611111109</v>
      </c>
    </row>
    <row r="799" spans="1:20"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48"/>
        <v>1.0753333333333333</v>
      </c>
      <c r="P799" s="6">
        <f t="shared" si="49"/>
        <v>45.436619718309856</v>
      </c>
      <c r="Q799" t="s">
        <v>8325</v>
      </c>
      <c r="R799" t="s">
        <v>8326</v>
      </c>
      <c r="S799" s="10">
        <f t="shared" si="50"/>
        <v>40996.785740740735</v>
      </c>
      <c r="T799" s="10">
        <f t="shared" si="51"/>
        <v>41027.958333333328</v>
      </c>
    </row>
    <row r="800" spans="1:20"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48"/>
        <v>1.1488571428571428</v>
      </c>
      <c r="P800" s="6">
        <f t="shared" si="49"/>
        <v>46.218390804597703</v>
      </c>
      <c r="Q800" t="s">
        <v>8325</v>
      </c>
      <c r="R800" t="s">
        <v>8326</v>
      </c>
      <c r="S800" s="10">
        <f t="shared" si="50"/>
        <v>41882.381793981483</v>
      </c>
      <c r="T800" s="10">
        <f t="shared" si="51"/>
        <v>41912.381793981483</v>
      </c>
    </row>
    <row r="801" spans="1:20"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48"/>
        <v>1.0002</v>
      </c>
      <c r="P801" s="6">
        <f t="shared" si="49"/>
        <v>178.60714285714286</v>
      </c>
      <c r="Q801" t="s">
        <v>8325</v>
      </c>
      <c r="R801" t="s">
        <v>8326</v>
      </c>
      <c r="S801" s="10">
        <f t="shared" si="50"/>
        <v>40996.458865740737</v>
      </c>
      <c r="T801" s="10">
        <f t="shared" si="51"/>
        <v>41026.458865740737</v>
      </c>
    </row>
    <row r="802" spans="1:20"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48"/>
        <v>1.5213333333333334</v>
      </c>
      <c r="P802" s="6">
        <f t="shared" si="49"/>
        <v>40.75</v>
      </c>
      <c r="Q802" t="s">
        <v>8325</v>
      </c>
      <c r="R802" t="s">
        <v>8326</v>
      </c>
      <c r="S802" s="10">
        <f t="shared" si="50"/>
        <v>41863.225162037037</v>
      </c>
      <c r="T802" s="10">
        <f t="shared" si="51"/>
        <v>41893.225162037037</v>
      </c>
    </row>
    <row r="803" spans="1:20"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48"/>
        <v>1.1152149999999998</v>
      </c>
      <c r="P803" s="6">
        <f t="shared" si="49"/>
        <v>43.733921568627444</v>
      </c>
      <c r="Q803" t="s">
        <v>8325</v>
      </c>
      <c r="R803" t="s">
        <v>8326</v>
      </c>
      <c r="S803" s="10">
        <f t="shared" si="50"/>
        <v>40695.587037037032</v>
      </c>
      <c r="T803" s="10">
        <f t="shared" si="51"/>
        <v>40725.587037037032</v>
      </c>
    </row>
    <row r="804" spans="1:20"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48"/>
        <v>1.0133333333333334</v>
      </c>
      <c r="P804" s="6">
        <f t="shared" si="49"/>
        <v>81.066666666666663</v>
      </c>
      <c r="Q804" t="s">
        <v>8325</v>
      </c>
      <c r="R804" t="s">
        <v>8326</v>
      </c>
      <c r="S804" s="10">
        <f t="shared" si="50"/>
        <v>41122.813935185179</v>
      </c>
      <c r="T804" s="10">
        <f t="shared" si="51"/>
        <v>41168.961805555555</v>
      </c>
    </row>
    <row r="805" spans="1:20"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48"/>
        <v>1.232608695652174</v>
      </c>
      <c r="P805" s="6">
        <f t="shared" si="49"/>
        <v>74.60526315789474</v>
      </c>
      <c r="Q805" t="s">
        <v>8325</v>
      </c>
      <c r="R805" t="s">
        <v>8326</v>
      </c>
      <c r="S805" s="10">
        <f t="shared" si="50"/>
        <v>40665.741643518515</v>
      </c>
      <c r="T805" s="10">
        <f t="shared" si="51"/>
        <v>40691.833333333328</v>
      </c>
    </row>
    <row r="806" spans="1:20"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48"/>
        <v>1</v>
      </c>
      <c r="P806" s="6">
        <f t="shared" si="49"/>
        <v>305.55555555555554</v>
      </c>
      <c r="Q806" t="s">
        <v>8325</v>
      </c>
      <c r="R806" t="s">
        <v>8326</v>
      </c>
      <c r="S806" s="10">
        <f t="shared" si="50"/>
        <v>40729.897291666661</v>
      </c>
      <c r="T806" s="10">
        <f t="shared" si="51"/>
        <v>40746.957638888889</v>
      </c>
    </row>
    <row r="807" spans="1:20"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48"/>
        <v>1.05</v>
      </c>
      <c r="P807" s="6">
        <f t="shared" si="49"/>
        <v>58.333333333333336</v>
      </c>
      <c r="Q807" t="s">
        <v>8325</v>
      </c>
      <c r="R807" t="s">
        <v>8326</v>
      </c>
      <c r="S807" s="10">
        <f t="shared" si="50"/>
        <v>40690.614722222221</v>
      </c>
      <c r="T807" s="10">
        <f t="shared" si="51"/>
        <v>40740.75</v>
      </c>
    </row>
    <row r="808" spans="1:20"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48"/>
        <v>1.0443750000000001</v>
      </c>
      <c r="P808" s="6">
        <f t="shared" si="49"/>
        <v>117.67605633802818</v>
      </c>
      <c r="Q808" t="s">
        <v>8325</v>
      </c>
      <c r="R808" t="s">
        <v>8326</v>
      </c>
      <c r="S808" s="10">
        <f t="shared" si="50"/>
        <v>40763.483090277776</v>
      </c>
      <c r="T808" s="10">
        <f t="shared" si="51"/>
        <v>40793.483090277776</v>
      </c>
    </row>
    <row r="809" spans="1:20"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48"/>
        <v>1.05125</v>
      </c>
      <c r="P809" s="6">
        <f t="shared" si="49"/>
        <v>73.771929824561397</v>
      </c>
      <c r="Q809" t="s">
        <v>8325</v>
      </c>
      <c r="R809" t="s">
        <v>8326</v>
      </c>
      <c r="S809" s="10">
        <f t="shared" si="50"/>
        <v>42759.420266203706</v>
      </c>
      <c r="T809" s="10">
        <f t="shared" si="51"/>
        <v>42794.874999999993</v>
      </c>
    </row>
    <row r="810" spans="1:20"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48"/>
        <v>1</v>
      </c>
      <c r="P810" s="6">
        <f t="shared" si="49"/>
        <v>104.65116279069767</v>
      </c>
      <c r="Q810" t="s">
        <v>8325</v>
      </c>
      <c r="R810" t="s">
        <v>8326</v>
      </c>
      <c r="S810" s="10">
        <f t="shared" si="50"/>
        <v>41961.892199074071</v>
      </c>
      <c r="T810" s="10">
        <f t="shared" si="51"/>
        <v>41994.999305555553</v>
      </c>
    </row>
    <row r="811" spans="1:20"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48"/>
        <v>1.03775</v>
      </c>
      <c r="P811" s="6">
        <f t="shared" si="49"/>
        <v>79.82692307692308</v>
      </c>
      <c r="Q811" t="s">
        <v>8325</v>
      </c>
      <c r="R811" t="s">
        <v>8326</v>
      </c>
      <c r="S811" s="10">
        <f t="shared" si="50"/>
        <v>41628.625347222223</v>
      </c>
      <c r="T811" s="10">
        <f t="shared" si="51"/>
        <v>41658.625347222223</v>
      </c>
    </row>
    <row r="812" spans="1:20"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48"/>
        <v>1.05</v>
      </c>
      <c r="P812" s="6">
        <f t="shared" si="49"/>
        <v>58.333333333333336</v>
      </c>
      <c r="Q812" t="s">
        <v>8325</v>
      </c>
      <c r="R812" t="s">
        <v>8326</v>
      </c>
      <c r="S812" s="10">
        <f t="shared" si="50"/>
        <v>41122.847939814812</v>
      </c>
      <c r="T812" s="10">
        <f t="shared" si="51"/>
        <v>41152.847939814812</v>
      </c>
    </row>
    <row r="813" spans="1:20"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48"/>
        <v>1.04</v>
      </c>
      <c r="P813" s="6">
        <f t="shared" si="49"/>
        <v>86.666666666666671</v>
      </c>
      <c r="Q813" t="s">
        <v>8325</v>
      </c>
      <c r="R813" t="s">
        <v>8326</v>
      </c>
      <c r="S813" s="10">
        <f t="shared" si="50"/>
        <v>41443.435208333329</v>
      </c>
      <c r="T813" s="10">
        <f t="shared" si="51"/>
        <v>41465.494444444441</v>
      </c>
    </row>
    <row r="814" spans="1:20"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48"/>
        <v>1.5183333333333333</v>
      </c>
      <c r="P814" s="6">
        <f t="shared" si="49"/>
        <v>27.606060606060606</v>
      </c>
      <c r="Q814" t="s">
        <v>8325</v>
      </c>
      <c r="R814" t="s">
        <v>8326</v>
      </c>
      <c r="S814" s="10">
        <f t="shared" si="50"/>
        <v>41281.809629629628</v>
      </c>
      <c r="T814" s="10">
        <f t="shared" si="51"/>
        <v>41334.373611111107</v>
      </c>
    </row>
    <row r="815" spans="1:20"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48"/>
        <v>1.59996</v>
      </c>
      <c r="P815" s="6">
        <f t="shared" si="49"/>
        <v>24.999375000000001</v>
      </c>
      <c r="Q815" t="s">
        <v>8325</v>
      </c>
      <c r="R815" t="s">
        <v>8326</v>
      </c>
      <c r="S815" s="10">
        <f t="shared" si="50"/>
        <v>41080.751909722218</v>
      </c>
      <c r="T815" s="10">
        <f t="shared" si="51"/>
        <v>41110.751909722218</v>
      </c>
    </row>
    <row r="816" spans="1:20"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48"/>
        <v>1.2729999999999999</v>
      </c>
      <c r="P816" s="6">
        <f t="shared" si="49"/>
        <v>45.464285714285715</v>
      </c>
      <c r="Q816" t="s">
        <v>8325</v>
      </c>
      <c r="R816" t="s">
        <v>8326</v>
      </c>
      <c r="S816" s="10">
        <f t="shared" si="50"/>
        <v>40679.534733796296</v>
      </c>
      <c r="T816" s="10">
        <f t="shared" si="51"/>
        <v>40694.544444444444</v>
      </c>
    </row>
    <row r="817" spans="1:20"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48"/>
        <v>1.07</v>
      </c>
      <c r="P817" s="6">
        <f t="shared" si="49"/>
        <v>99.534883720930239</v>
      </c>
      <c r="Q817" t="s">
        <v>8325</v>
      </c>
      <c r="R817" t="s">
        <v>8326</v>
      </c>
      <c r="S817" s="10">
        <f t="shared" si="50"/>
        <v>41914.70952546296</v>
      </c>
      <c r="T817" s="10">
        <f t="shared" si="51"/>
        <v>41944.70952546296</v>
      </c>
    </row>
    <row r="818" spans="1:20"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48"/>
        <v>1.1512214285714286</v>
      </c>
      <c r="P818" s="6">
        <f t="shared" si="49"/>
        <v>39.31</v>
      </c>
      <c r="Q818" t="s">
        <v>8325</v>
      </c>
      <c r="R818" t="s">
        <v>8326</v>
      </c>
      <c r="S818" s="10">
        <f t="shared" si="50"/>
        <v>41341.662534722222</v>
      </c>
      <c r="T818" s="10">
        <f t="shared" si="51"/>
        <v>41373.0625</v>
      </c>
    </row>
    <row r="819" spans="1:20"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48"/>
        <v>1.3711066666666665</v>
      </c>
      <c r="P819" s="6">
        <f t="shared" si="49"/>
        <v>89.419999999999987</v>
      </c>
      <c r="Q819" t="s">
        <v>8325</v>
      </c>
      <c r="R819" t="s">
        <v>8326</v>
      </c>
      <c r="S819" s="10">
        <f t="shared" si="50"/>
        <v>40925.391331018516</v>
      </c>
      <c r="T819" s="10">
        <f t="shared" si="51"/>
        <v>40978.999305555553</v>
      </c>
    </row>
    <row r="820" spans="1:20"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48"/>
        <v>1.5571428571428572</v>
      </c>
      <c r="P820" s="6">
        <f t="shared" si="49"/>
        <v>28.684210526315791</v>
      </c>
      <c r="Q820" t="s">
        <v>8325</v>
      </c>
      <c r="R820" t="s">
        <v>8326</v>
      </c>
      <c r="S820" s="10">
        <f t="shared" si="50"/>
        <v>41120.67454861111</v>
      </c>
      <c r="T820" s="10">
        <f t="shared" si="51"/>
        <v>41128.500694444439</v>
      </c>
    </row>
    <row r="821" spans="1:20"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48"/>
        <v>1.0874999999999999</v>
      </c>
      <c r="P821" s="6">
        <f t="shared" si="49"/>
        <v>31.071428571428573</v>
      </c>
      <c r="Q821" t="s">
        <v>8325</v>
      </c>
      <c r="R821" t="s">
        <v>8326</v>
      </c>
      <c r="S821" s="10">
        <f t="shared" si="50"/>
        <v>41619.789976851847</v>
      </c>
      <c r="T821" s="10">
        <f t="shared" si="51"/>
        <v>41628.988888888889</v>
      </c>
    </row>
    <row r="822" spans="1:20"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48"/>
        <v>1.3405</v>
      </c>
      <c r="P822" s="6">
        <f t="shared" si="49"/>
        <v>70.55263157894737</v>
      </c>
      <c r="Q822" t="s">
        <v>8325</v>
      </c>
      <c r="R822" t="s">
        <v>8326</v>
      </c>
      <c r="S822" s="10">
        <f t="shared" si="50"/>
        <v>41768.633587962962</v>
      </c>
      <c r="T822" s="10">
        <f t="shared" si="51"/>
        <v>41799</v>
      </c>
    </row>
    <row r="823" spans="1:20"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48"/>
        <v>1</v>
      </c>
      <c r="P823" s="6">
        <f t="shared" si="49"/>
        <v>224.12820512820514</v>
      </c>
      <c r="Q823" t="s">
        <v>8325</v>
      </c>
      <c r="R823" t="s">
        <v>8326</v>
      </c>
      <c r="S823" s="10">
        <f t="shared" si="50"/>
        <v>42093.71371527778</v>
      </c>
      <c r="T823" s="10">
        <f t="shared" si="51"/>
        <v>42127.959027777775</v>
      </c>
    </row>
    <row r="824" spans="1:20"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48"/>
        <v>1.1916666666666667</v>
      </c>
      <c r="P824" s="6">
        <f t="shared" si="49"/>
        <v>51.811594202898547</v>
      </c>
      <c r="Q824" t="s">
        <v>8325</v>
      </c>
      <c r="R824" t="s">
        <v>8326</v>
      </c>
      <c r="S824" s="10">
        <f t="shared" si="50"/>
        <v>41157.739004629628</v>
      </c>
      <c r="T824" s="10">
        <f t="shared" si="51"/>
        <v>41187.739004629628</v>
      </c>
    </row>
    <row r="825" spans="1:20"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48"/>
        <v>1.7949999999999999</v>
      </c>
      <c r="P825" s="6">
        <f t="shared" si="49"/>
        <v>43.515151515151516</v>
      </c>
      <c r="Q825" t="s">
        <v>8325</v>
      </c>
      <c r="R825" t="s">
        <v>8326</v>
      </c>
      <c r="S825" s="10">
        <f t="shared" si="50"/>
        <v>42055.764490740738</v>
      </c>
      <c r="T825" s="10">
        <f t="shared" si="51"/>
        <v>42085.722824074073</v>
      </c>
    </row>
    <row r="826" spans="1:20"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48"/>
        <v>1.3438124999999999</v>
      </c>
      <c r="P826" s="6">
        <f t="shared" si="49"/>
        <v>39.816666666666663</v>
      </c>
      <c r="Q826" t="s">
        <v>8325</v>
      </c>
      <c r="R826" t="s">
        <v>8326</v>
      </c>
      <c r="S826" s="10">
        <f t="shared" si="50"/>
        <v>40250.033773148149</v>
      </c>
      <c r="T826" s="10">
        <f t="shared" si="51"/>
        <v>40286.082638888889</v>
      </c>
    </row>
    <row r="827" spans="1:20"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48"/>
        <v>1.0043200000000001</v>
      </c>
      <c r="P827" s="6">
        <f t="shared" si="49"/>
        <v>126.8080808080808</v>
      </c>
      <c r="Q827" t="s">
        <v>8325</v>
      </c>
      <c r="R827" t="s">
        <v>8326</v>
      </c>
      <c r="S827" s="10">
        <f t="shared" si="50"/>
        <v>41186.098194444443</v>
      </c>
      <c r="T827" s="10">
        <f t="shared" si="51"/>
        <v>41211.098194444443</v>
      </c>
    </row>
    <row r="828" spans="1:20"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48"/>
        <v>1.0145454545454546</v>
      </c>
      <c r="P828" s="6">
        <f t="shared" si="49"/>
        <v>113.87755102040816</v>
      </c>
      <c r="Q828" t="s">
        <v>8325</v>
      </c>
      <c r="R828" t="s">
        <v>8326</v>
      </c>
      <c r="S828" s="10">
        <f t="shared" si="50"/>
        <v>40972.830208333333</v>
      </c>
      <c r="T828" s="10">
        <f t="shared" si="51"/>
        <v>40993.788541666661</v>
      </c>
    </row>
    <row r="829" spans="1:20"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48"/>
        <v>1.0333333333333334</v>
      </c>
      <c r="P829" s="6">
        <f t="shared" si="49"/>
        <v>28.181818181818183</v>
      </c>
      <c r="Q829" t="s">
        <v>8325</v>
      </c>
      <c r="R829" t="s">
        <v>8326</v>
      </c>
      <c r="S829" s="10">
        <f t="shared" si="50"/>
        <v>40927.265127314815</v>
      </c>
      <c r="T829" s="10">
        <f t="shared" si="51"/>
        <v>40953.617361111108</v>
      </c>
    </row>
    <row r="830" spans="1:20"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48"/>
        <v>1.07</v>
      </c>
      <c r="P830" s="6">
        <f t="shared" si="49"/>
        <v>36.60526315789474</v>
      </c>
      <c r="Q830" t="s">
        <v>8325</v>
      </c>
      <c r="R830" t="s">
        <v>8326</v>
      </c>
      <c r="S830" s="10">
        <f t="shared" si="50"/>
        <v>41072.842384259253</v>
      </c>
      <c r="T830" s="10">
        <f t="shared" si="51"/>
        <v>41085.474999999999</v>
      </c>
    </row>
    <row r="831" spans="1:20"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48"/>
        <v>1.04</v>
      </c>
      <c r="P831" s="6">
        <f t="shared" si="49"/>
        <v>32.5</v>
      </c>
      <c r="Q831" t="s">
        <v>8325</v>
      </c>
      <c r="R831" t="s">
        <v>8326</v>
      </c>
      <c r="S831" s="10">
        <f t="shared" si="50"/>
        <v>42504.593055555553</v>
      </c>
      <c r="T831" s="10">
        <f t="shared" si="51"/>
        <v>42564.593055555553</v>
      </c>
    </row>
    <row r="832" spans="1:20"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48"/>
        <v>1.0783333333333334</v>
      </c>
      <c r="P832" s="6">
        <f t="shared" si="49"/>
        <v>60.65625</v>
      </c>
      <c r="Q832" t="s">
        <v>8325</v>
      </c>
      <c r="R832" t="s">
        <v>8326</v>
      </c>
      <c r="S832" s="10">
        <f t="shared" si="50"/>
        <v>41325.317418981482</v>
      </c>
      <c r="T832" s="10">
        <f t="shared" si="51"/>
        <v>41355.27575231481</v>
      </c>
    </row>
    <row r="833" spans="1:20"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48"/>
        <v>2.3333333333333335</v>
      </c>
      <c r="P833" s="6">
        <f t="shared" si="49"/>
        <v>175</v>
      </c>
      <c r="Q833" t="s">
        <v>8325</v>
      </c>
      <c r="R833" t="s">
        <v>8326</v>
      </c>
      <c r="S833" s="10">
        <f t="shared" si="50"/>
        <v>40996.438587962963</v>
      </c>
      <c r="T833" s="10">
        <f t="shared" si="51"/>
        <v>41026.438587962963</v>
      </c>
    </row>
    <row r="834" spans="1:20"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48"/>
        <v>1.0060706666666666</v>
      </c>
      <c r="P834" s="6">
        <f t="shared" si="49"/>
        <v>97.993896103896105</v>
      </c>
      <c r="Q834" t="s">
        <v>8325</v>
      </c>
      <c r="R834" t="s">
        <v>8326</v>
      </c>
      <c r="S834" s="10">
        <f t="shared" si="50"/>
        <v>40869.466840277775</v>
      </c>
      <c r="T834" s="10">
        <f t="shared" si="51"/>
        <v>40929.134027777771</v>
      </c>
    </row>
    <row r="835" spans="1:20"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52">IFERROR(E835/D835,"")</f>
        <v>1.0166666666666666</v>
      </c>
      <c r="P835" s="6">
        <f t="shared" ref="P835:P898" si="53">IFERROR(E835/L835,"")</f>
        <v>148.78048780487805</v>
      </c>
      <c r="Q835" t="s">
        <v>8325</v>
      </c>
      <c r="R835" t="s">
        <v>8326</v>
      </c>
      <c r="S835" s="10">
        <f t="shared" ref="S835:S898" si="54">(J835/86400)+25569+(-5/24)</f>
        <v>41718.669849537036</v>
      </c>
      <c r="T835" s="10">
        <f t="shared" ref="T835:T898" si="55">(I835/86400)+25569+(-5/24)</f>
        <v>41748.669849537036</v>
      </c>
    </row>
    <row r="836" spans="1:20"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52"/>
        <v>1.3101818181818181</v>
      </c>
      <c r="P836" s="6">
        <f t="shared" si="53"/>
        <v>96.08</v>
      </c>
      <c r="Q836" t="s">
        <v>8325</v>
      </c>
      <c r="R836" t="s">
        <v>8326</v>
      </c>
      <c r="S836" s="10">
        <f t="shared" si="54"/>
        <v>41422.614490740736</v>
      </c>
      <c r="T836" s="10">
        <f t="shared" si="55"/>
        <v>41455.957638888889</v>
      </c>
    </row>
    <row r="837" spans="1:20"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52"/>
        <v>1.1725000000000001</v>
      </c>
      <c r="P837" s="6">
        <f t="shared" si="53"/>
        <v>58.625</v>
      </c>
      <c r="Q837" t="s">
        <v>8325</v>
      </c>
      <c r="R837" t="s">
        <v>8326</v>
      </c>
      <c r="S837" s="10">
        <f t="shared" si="54"/>
        <v>41005.249513888884</v>
      </c>
      <c r="T837" s="10">
        <f t="shared" si="55"/>
        <v>41047.916666666664</v>
      </c>
    </row>
    <row r="838" spans="1:20"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52"/>
        <v>1.009304</v>
      </c>
      <c r="P838" s="6">
        <f t="shared" si="53"/>
        <v>109.70695652173914</v>
      </c>
      <c r="Q838" t="s">
        <v>8325</v>
      </c>
      <c r="R838" t="s">
        <v>8326</v>
      </c>
      <c r="S838" s="10">
        <f t="shared" si="54"/>
        <v>41523.848587962959</v>
      </c>
      <c r="T838" s="10">
        <f t="shared" si="55"/>
        <v>41553.848587962959</v>
      </c>
    </row>
    <row r="839" spans="1:20"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52"/>
        <v>1.218</v>
      </c>
      <c r="P839" s="6">
        <f t="shared" si="53"/>
        <v>49.112903225806448</v>
      </c>
      <c r="Q839" t="s">
        <v>8325</v>
      </c>
      <c r="R839" t="s">
        <v>8326</v>
      </c>
      <c r="S839" s="10">
        <f t="shared" si="54"/>
        <v>41730.79006944444</v>
      </c>
      <c r="T839" s="10">
        <f t="shared" si="55"/>
        <v>41760.79006944444</v>
      </c>
    </row>
    <row r="840" spans="1:20"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52"/>
        <v>1.454</v>
      </c>
      <c r="P840" s="6">
        <f t="shared" si="53"/>
        <v>47.672131147540981</v>
      </c>
      <c r="Q840" t="s">
        <v>8325</v>
      </c>
      <c r="R840" t="s">
        <v>8326</v>
      </c>
      <c r="S840" s="10">
        <f t="shared" si="54"/>
        <v>40895.689641203702</v>
      </c>
      <c r="T840" s="10">
        <f t="shared" si="55"/>
        <v>40925.689641203702</v>
      </c>
    </row>
    <row r="841" spans="1:20"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52"/>
        <v>1.166166</v>
      </c>
      <c r="P841" s="6">
        <f t="shared" si="53"/>
        <v>60.737812499999997</v>
      </c>
      <c r="Q841" t="s">
        <v>8325</v>
      </c>
      <c r="R841" t="s">
        <v>8326</v>
      </c>
      <c r="S841" s="10">
        <f t="shared" si="54"/>
        <v>41144.555046296293</v>
      </c>
      <c r="T841" s="10">
        <f t="shared" si="55"/>
        <v>41174.555046296293</v>
      </c>
    </row>
    <row r="842" spans="1:20"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52"/>
        <v>1.2041660000000001</v>
      </c>
      <c r="P842" s="6">
        <f t="shared" si="53"/>
        <v>63.37715789473684</v>
      </c>
      <c r="Q842" t="s">
        <v>8325</v>
      </c>
      <c r="R842" t="s">
        <v>8327</v>
      </c>
      <c r="S842" s="10">
        <f t="shared" si="54"/>
        <v>42607.018368055556</v>
      </c>
      <c r="T842" s="10">
        <f t="shared" si="55"/>
        <v>42637.018368055556</v>
      </c>
    </row>
    <row r="843" spans="1:20"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52"/>
        <v>1.0132000000000001</v>
      </c>
      <c r="P843" s="6">
        <f t="shared" si="53"/>
        <v>53.893617021276597</v>
      </c>
      <c r="Q843" t="s">
        <v>8325</v>
      </c>
      <c r="R843" t="s">
        <v>8327</v>
      </c>
      <c r="S843" s="10">
        <f t="shared" si="54"/>
        <v>41923.630358796298</v>
      </c>
      <c r="T843" s="10">
        <f t="shared" si="55"/>
        <v>41953.672025462962</v>
      </c>
    </row>
    <row r="844" spans="1:20"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52"/>
        <v>1.0431999999999999</v>
      </c>
      <c r="P844" s="6">
        <f t="shared" si="53"/>
        <v>66.871794871794876</v>
      </c>
      <c r="Q844" t="s">
        <v>8325</v>
      </c>
      <c r="R844" t="s">
        <v>8327</v>
      </c>
      <c r="S844" s="10">
        <f t="shared" si="54"/>
        <v>41526.384062499994</v>
      </c>
      <c r="T844" s="10">
        <f t="shared" si="55"/>
        <v>41560.957638888889</v>
      </c>
    </row>
    <row r="845" spans="1:20"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52"/>
        <v>2.6713333333333331</v>
      </c>
      <c r="P845" s="6">
        <f t="shared" si="53"/>
        <v>63.102362204724407</v>
      </c>
      <c r="Q845" t="s">
        <v>8325</v>
      </c>
      <c r="R845" t="s">
        <v>8327</v>
      </c>
      <c r="S845" s="10">
        <f t="shared" si="54"/>
        <v>42695.049537037034</v>
      </c>
      <c r="T845" s="10">
        <f t="shared" si="55"/>
        <v>42712.124999999993</v>
      </c>
    </row>
    <row r="846" spans="1:20"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52"/>
        <v>1.9413333333333334</v>
      </c>
      <c r="P846" s="6">
        <f t="shared" si="53"/>
        <v>36.628930817610062</v>
      </c>
      <c r="Q846" t="s">
        <v>8325</v>
      </c>
      <c r="R846" t="s">
        <v>8327</v>
      </c>
      <c r="S846" s="10">
        <f t="shared" si="54"/>
        <v>41905.476296296292</v>
      </c>
      <c r="T846" s="10">
        <f t="shared" si="55"/>
        <v>41943.999305555553</v>
      </c>
    </row>
    <row r="847" spans="1:20"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52"/>
        <v>1.203802</v>
      </c>
      <c r="P847" s="6">
        <f t="shared" si="53"/>
        <v>34.005706214689269</v>
      </c>
      <c r="Q847" t="s">
        <v>8325</v>
      </c>
      <c r="R847" t="s">
        <v>8327</v>
      </c>
      <c r="S847" s="10">
        <f t="shared" si="54"/>
        <v>42577.997638888883</v>
      </c>
      <c r="T847" s="10">
        <f t="shared" si="55"/>
        <v>42617.957638888889</v>
      </c>
    </row>
    <row r="848" spans="1:20"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52"/>
        <v>1.2200090909090908</v>
      </c>
      <c r="P848" s="6">
        <f t="shared" si="53"/>
        <v>28.553404255319148</v>
      </c>
      <c r="Q848" t="s">
        <v>8325</v>
      </c>
      <c r="R848" t="s">
        <v>8327</v>
      </c>
      <c r="S848" s="10">
        <f t="shared" si="54"/>
        <v>41694.183506944442</v>
      </c>
      <c r="T848" s="10">
        <f t="shared" si="55"/>
        <v>41708.375</v>
      </c>
    </row>
    <row r="849" spans="1:20"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52"/>
        <v>1</v>
      </c>
      <c r="P849" s="6">
        <f t="shared" si="53"/>
        <v>10</v>
      </c>
      <c r="Q849" t="s">
        <v>8325</v>
      </c>
      <c r="R849" t="s">
        <v>8327</v>
      </c>
      <c r="S849" s="10">
        <f t="shared" si="54"/>
        <v>42165.59</v>
      </c>
      <c r="T849" s="10">
        <f t="shared" si="55"/>
        <v>42195.59</v>
      </c>
    </row>
    <row r="850" spans="1:20"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52"/>
        <v>1</v>
      </c>
      <c r="P850" s="6">
        <f t="shared" si="53"/>
        <v>18.75</v>
      </c>
      <c r="Q850" t="s">
        <v>8325</v>
      </c>
      <c r="R850" t="s">
        <v>8327</v>
      </c>
      <c r="S850" s="10">
        <f t="shared" si="54"/>
        <v>42078.583715277775</v>
      </c>
      <c r="T850" s="10">
        <f t="shared" si="55"/>
        <v>42108.583715277775</v>
      </c>
    </row>
    <row r="851" spans="1:20"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52"/>
        <v>1.1990000000000001</v>
      </c>
      <c r="P851" s="6">
        <f t="shared" si="53"/>
        <v>41.704347826086959</v>
      </c>
      <c r="Q851" t="s">
        <v>8325</v>
      </c>
      <c r="R851" t="s">
        <v>8327</v>
      </c>
      <c r="S851" s="10">
        <f t="shared" si="54"/>
        <v>42050.94055555555</v>
      </c>
      <c r="T851" s="10">
        <f t="shared" si="55"/>
        <v>42078.898888888885</v>
      </c>
    </row>
    <row r="852" spans="1:20"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52"/>
        <v>1.55175</v>
      </c>
      <c r="P852" s="6">
        <f t="shared" si="53"/>
        <v>46.669172932330824</v>
      </c>
      <c r="Q852" t="s">
        <v>8325</v>
      </c>
      <c r="R852" t="s">
        <v>8327</v>
      </c>
      <c r="S852" s="10">
        <f t="shared" si="54"/>
        <v>42452.619409722225</v>
      </c>
      <c r="T852" s="10">
        <f t="shared" si="55"/>
        <v>42484.999305555553</v>
      </c>
    </row>
    <row r="853" spans="1:20"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52"/>
        <v>1.3045</v>
      </c>
      <c r="P853" s="6">
        <f t="shared" si="53"/>
        <v>37.271428571428572</v>
      </c>
      <c r="Q853" t="s">
        <v>8325</v>
      </c>
      <c r="R853" t="s">
        <v>8327</v>
      </c>
      <c r="S853" s="10">
        <f t="shared" si="54"/>
        <v>42522.671909722216</v>
      </c>
      <c r="T853" s="10">
        <f t="shared" si="55"/>
        <v>42582.614583333336</v>
      </c>
    </row>
    <row r="854" spans="1:20"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52"/>
        <v>1.0497142857142858</v>
      </c>
      <c r="P854" s="6">
        <f t="shared" si="53"/>
        <v>59.258064516129032</v>
      </c>
      <c r="Q854" t="s">
        <v>8325</v>
      </c>
      <c r="R854" t="s">
        <v>8327</v>
      </c>
      <c r="S854" s="10">
        <f t="shared" si="54"/>
        <v>42656.59716435185</v>
      </c>
      <c r="T854" s="10">
        <f t="shared" si="55"/>
        <v>42667.666666666664</v>
      </c>
    </row>
    <row r="855" spans="1:20"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52"/>
        <v>1</v>
      </c>
      <c r="P855" s="6">
        <f t="shared" si="53"/>
        <v>30</v>
      </c>
      <c r="Q855" t="s">
        <v>8325</v>
      </c>
      <c r="R855" t="s">
        <v>8327</v>
      </c>
      <c r="S855" s="10">
        <f t="shared" si="54"/>
        <v>42021.62394675926</v>
      </c>
      <c r="T855" s="10">
        <f t="shared" si="55"/>
        <v>42051.62394675926</v>
      </c>
    </row>
    <row r="856" spans="1:20"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52"/>
        <v>1.1822050359712231</v>
      </c>
      <c r="P856" s="6">
        <f t="shared" si="53"/>
        <v>65.8623246492986</v>
      </c>
      <c r="Q856" t="s">
        <v>8325</v>
      </c>
      <c r="R856" t="s">
        <v>8327</v>
      </c>
      <c r="S856" s="10">
        <f t="shared" si="54"/>
        <v>42702.004004629627</v>
      </c>
      <c r="T856" s="10">
        <f t="shared" si="55"/>
        <v>42732.004004629627</v>
      </c>
    </row>
    <row r="857" spans="1:20"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52"/>
        <v>1.0344827586206897</v>
      </c>
      <c r="P857" s="6">
        <f t="shared" si="53"/>
        <v>31.914893617021278</v>
      </c>
      <c r="Q857" t="s">
        <v>8325</v>
      </c>
      <c r="R857" t="s">
        <v>8327</v>
      </c>
      <c r="S857" s="10">
        <f t="shared" si="54"/>
        <v>42544.916863425919</v>
      </c>
      <c r="T857" s="10">
        <f t="shared" si="55"/>
        <v>42574.916863425919</v>
      </c>
    </row>
    <row r="858" spans="1:20"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52"/>
        <v>2.1800000000000002</v>
      </c>
      <c r="P858" s="6">
        <f t="shared" si="53"/>
        <v>19.464285714285715</v>
      </c>
      <c r="Q858" t="s">
        <v>8325</v>
      </c>
      <c r="R858" t="s">
        <v>8327</v>
      </c>
      <c r="S858" s="10">
        <f t="shared" si="54"/>
        <v>42609.103657407402</v>
      </c>
      <c r="T858" s="10">
        <f t="shared" si="55"/>
        <v>42668.583333333336</v>
      </c>
    </row>
    <row r="859" spans="1:20"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52"/>
        <v>1</v>
      </c>
      <c r="P859" s="6">
        <f t="shared" si="53"/>
        <v>50</v>
      </c>
      <c r="Q859" t="s">
        <v>8325</v>
      </c>
      <c r="R859" t="s">
        <v>8327</v>
      </c>
      <c r="S859" s="10">
        <f t="shared" si="54"/>
        <v>42291.373043981475</v>
      </c>
      <c r="T859" s="10">
        <f t="shared" si="55"/>
        <v>42333.414710648147</v>
      </c>
    </row>
    <row r="860" spans="1:20"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52"/>
        <v>1.4400583333333332</v>
      </c>
      <c r="P860" s="6">
        <f t="shared" si="53"/>
        <v>22.737763157894737</v>
      </c>
      <c r="Q860" t="s">
        <v>8325</v>
      </c>
      <c r="R860" t="s">
        <v>8327</v>
      </c>
      <c r="S860" s="10">
        <f t="shared" si="54"/>
        <v>42079.537245370368</v>
      </c>
      <c r="T860" s="10">
        <f t="shared" si="55"/>
        <v>42109.749305555553</v>
      </c>
    </row>
    <row r="861" spans="1:20"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52"/>
        <v>1.0467500000000001</v>
      </c>
      <c r="P861" s="6">
        <f t="shared" si="53"/>
        <v>42.724489795918366</v>
      </c>
      <c r="Q861" t="s">
        <v>8325</v>
      </c>
      <c r="R861" t="s">
        <v>8327</v>
      </c>
      <c r="S861" s="10">
        <f t="shared" si="54"/>
        <v>42128.611898148149</v>
      </c>
      <c r="T861" s="10">
        <f t="shared" si="55"/>
        <v>42158.791666666664</v>
      </c>
    </row>
    <row r="862" spans="1:20" ht="60" x14ac:dyDescent="0.25">
      <c r="A862">
        <v>860</v>
      </c>
      <c r="B862" s="3" t="s">
        <v>861</v>
      </c>
      <c r="C862" s="3" t="s">
        <v>4970</v>
      </c>
      <c r="D862">
        <v>14000</v>
      </c>
      <c r="E862">
        <v>2540</v>
      </c>
      <c r="F862" t="s">
        <v>8219</v>
      </c>
      <c r="G862" t="s">
        <v>8224</v>
      </c>
      <c r="H862" t="s">
        <v>8246</v>
      </c>
      <c r="I862">
        <v>1385123713</v>
      </c>
      <c r="J862">
        <v>1382528113</v>
      </c>
      <c r="K862" t="b">
        <v>0</v>
      </c>
      <c r="L862">
        <v>48</v>
      </c>
      <c r="M862" t="b">
        <v>0</v>
      </c>
      <c r="N862" t="s">
        <v>8278</v>
      </c>
      <c r="O862" s="5">
        <f t="shared" si="52"/>
        <v>0.18142857142857144</v>
      </c>
      <c r="P862" s="6">
        <f t="shared" si="53"/>
        <v>52.916666666666664</v>
      </c>
      <c r="Q862" t="s">
        <v>8325</v>
      </c>
      <c r="R862" t="s">
        <v>8328</v>
      </c>
      <c r="S862" s="10">
        <f t="shared" si="54"/>
        <v>41570.274456018517</v>
      </c>
      <c r="T862" s="10">
        <f t="shared" si="55"/>
        <v>41600.316122685181</v>
      </c>
    </row>
    <row r="863" spans="1:20" ht="45" x14ac:dyDescent="0.25">
      <c r="A863">
        <v>861</v>
      </c>
      <c r="B863" s="3" t="s">
        <v>862</v>
      </c>
      <c r="C863" s="3" t="s">
        <v>4971</v>
      </c>
      <c r="D863">
        <v>4500</v>
      </c>
      <c r="E863">
        <v>101</v>
      </c>
      <c r="F863" t="s">
        <v>8219</v>
      </c>
      <c r="G863" t="s">
        <v>8224</v>
      </c>
      <c r="H863" t="s">
        <v>8246</v>
      </c>
      <c r="I863">
        <v>1474067404</v>
      </c>
      <c r="J863">
        <v>1471475404</v>
      </c>
      <c r="K863" t="b">
        <v>0</v>
      </c>
      <c r="L863">
        <v>2</v>
      </c>
      <c r="M863" t="b">
        <v>0</v>
      </c>
      <c r="N863" t="s">
        <v>8278</v>
      </c>
      <c r="O863" s="5">
        <f t="shared" si="52"/>
        <v>2.2444444444444444E-2</v>
      </c>
      <c r="P863" s="6">
        <f t="shared" si="53"/>
        <v>50.5</v>
      </c>
      <c r="Q863" t="s">
        <v>8325</v>
      </c>
      <c r="R863" t="s">
        <v>8328</v>
      </c>
      <c r="S863" s="10">
        <f t="shared" si="54"/>
        <v>42599.756990740738</v>
      </c>
      <c r="T863" s="10">
        <f t="shared" si="55"/>
        <v>42629.756990740738</v>
      </c>
    </row>
    <row r="864" spans="1:20" ht="45" x14ac:dyDescent="0.25">
      <c r="A864">
        <v>862</v>
      </c>
      <c r="B864" s="3" t="s">
        <v>863</v>
      </c>
      <c r="C864" s="3" t="s">
        <v>4972</v>
      </c>
      <c r="D864">
        <v>50000</v>
      </c>
      <c r="E864">
        <v>170</v>
      </c>
      <c r="F864" t="s">
        <v>8219</v>
      </c>
      <c r="G864" t="s">
        <v>8225</v>
      </c>
      <c r="H864" t="s">
        <v>8247</v>
      </c>
      <c r="I864">
        <v>1384179548</v>
      </c>
      <c r="J864">
        <v>1381583948</v>
      </c>
      <c r="K864" t="b">
        <v>0</v>
      </c>
      <c r="L864">
        <v>4</v>
      </c>
      <c r="M864" t="b">
        <v>0</v>
      </c>
      <c r="N864" t="s">
        <v>8278</v>
      </c>
      <c r="O864" s="5">
        <f t="shared" si="52"/>
        <v>3.3999999999999998E-3</v>
      </c>
      <c r="P864" s="6">
        <f t="shared" si="53"/>
        <v>42.5</v>
      </c>
      <c r="Q864" t="s">
        <v>8325</v>
      </c>
      <c r="R864" t="s">
        <v>8328</v>
      </c>
      <c r="S864" s="10">
        <f t="shared" si="54"/>
        <v>41559.346620370365</v>
      </c>
      <c r="T864" s="10">
        <f t="shared" si="55"/>
        <v>41589.388287037036</v>
      </c>
    </row>
    <row r="865" spans="1:20" ht="45" x14ac:dyDescent="0.25">
      <c r="A865">
        <v>863</v>
      </c>
      <c r="B865" s="3" t="s">
        <v>864</v>
      </c>
      <c r="C865" s="3" t="s">
        <v>4973</v>
      </c>
      <c r="D865">
        <v>2000</v>
      </c>
      <c r="E865">
        <v>90</v>
      </c>
      <c r="F865" t="s">
        <v>8219</v>
      </c>
      <c r="G865" t="s">
        <v>8224</v>
      </c>
      <c r="H865" t="s">
        <v>8246</v>
      </c>
      <c r="I865">
        <v>1329014966</v>
      </c>
      <c r="J865">
        <v>1326422966</v>
      </c>
      <c r="K865" t="b">
        <v>0</v>
      </c>
      <c r="L865">
        <v>5</v>
      </c>
      <c r="M865" t="b">
        <v>0</v>
      </c>
      <c r="N865" t="s">
        <v>8278</v>
      </c>
      <c r="O865" s="5">
        <f t="shared" si="52"/>
        <v>4.4999999999999998E-2</v>
      </c>
      <c r="P865" s="6">
        <f t="shared" si="53"/>
        <v>18</v>
      </c>
      <c r="Q865" t="s">
        <v>8325</v>
      </c>
      <c r="R865" t="s">
        <v>8328</v>
      </c>
      <c r="S865" s="10">
        <f t="shared" si="54"/>
        <v>40920.909328703703</v>
      </c>
      <c r="T865" s="10">
        <f t="shared" si="55"/>
        <v>40950.909328703703</v>
      </c>
    </row>
    <row r="866" spans="1:20" ht="45" x14ac:dyDescent="0.25">
      <c r="A866">
        <v>864</v>
      </c>
      <c r="B866" s="3" t="s">
        <v>865</v>
      </c>
      <c r="C866" s="3" t="s">
        <v>4974</v>
      </c>
      <c r="D866">
        <v>6500</v>
      </c>
      <c r="E866">
        <v>2700</v>
      </c>
      <c r="F866" t="s">
        <v>8219</v>
      </c>
      <c r="G866" t="s">
        <v>8224</v>
      </c>
      <c r="H866" t="s">
        <v>8246</v>
      </c>
      <c r="I866">
        <v>1381917540</v>
      </c>
      <c r="J866">
        <v>1379990038</v>
      </c>
      <c r="K866" t="b">
        <v>0</v>
      </c>
      <c r="L866">
        <v>79</v>
      </c>
      <c r="M866" t="b">
        <v>0</v>
      </c>
      <c r="N866" t="s">
        <v>8278</v>
      </c>
      <c r="O866" s="5">
        <f t="shared" si="52"/>
        <v>0.41538461538461541</v>
      </c>
      <c r="P866" s="6">
        <f t="shared" si="53"/>
        <v>34.177215189873415</v>
      </c>
      <c r="Q866" t="s">
        <v>8325</v>
      </c>
      <c r="R866" t="s">
        <v>8328</v>
      </c>
      <c r="S866" s="10">
        <f t="shared" si="54"/>
        <v>41540.898587962962</v>
      </c>
      <c r="T866" s="10">
        <f t="shared" si="55"/>
        <v>41563.207638888889</v>
      </c>
    </row>
    <row r="867" spans="1:20" ht="60" x14ac:dyDescent="0.25">
      <c r="A867">
        <v>865</v>
      </c>
      <c r="B867" s="3" t="s">
        <v>866</v>
      </c>
      <c r="C867" s="3" t="s">
        <v>4975</v>
      </c>
      <c r="D867">
        <v>2200</v>
      </c>
      <c r="E867">
        <v>45</v>
      </c>
      <c r="F867" t="s">
        <v>8219</v>
      </c>
      <c r="G867" t="s">
        <v>8224</v>
      </c>
      <c r="H867" t="s">
        <v>8246</v>
      </c>
      <c r="I867">
        <v>1358361197</v>
      </c>
      <c r="J867">
        <v>1353177197</v>
      </c>
      <c r="K867" t="b">
        <v>0</v>
      </c>
      <c r="L867">
        <v>2</v>
      </c>
      <c r="M867" t="b">
        <v>0</v>
      </c>
      <c r="N867" t="s">
        <v>8278</v>
      </c>
      <c r="O867" s="5">
        <f t="shared" si="52"/>
        <v>2.0454545454545454E-2</v>
      </c>
      <c r="P867" s="6">
        <f t="shared" si="53"/>
        <v>22.5</v>
      </c>
      <c r="Q867" t="s">
        <v>8325</v>
      </c>
      <c r="R867" t="s">
        <v>8328</v>
      </c>
      <c r="S867" s="10">
        <f t="shared" si="54"/>
        <v>41230.564780092587</v>
      </c>
      <c r="T867" s="10">
        <f t="shared" si="55"/>
        <v>41290.564780092587</v>
      </c>
    </row>
    <row r="868" spans="1:20" ht="45" x14ac:dyDescent="0.25">
      <c r="A868">
        <v>866</v>
      </c>
      <c r="B868" s="3" t="s">
        <v>867</v>
      </c>
      <c r="C868" s="3" t="s">
        <v>4976</v>
      </c>
      <c r="D868">
        <v>3500</v>
      </c>
      <c r="E868">
        <v>640</v>
      </c>
      <c r="F868" t="s">
        <v>8219</v>
      </c>
      <c r="G868" t="s">
        <v>8224</v>
      </c>
      <c r="H868" t="s">
        <v>8246</v>
      </c>
      <c r="I868">
        <v>1425136200</v>
      </c>
      <c r="J868">
        <v>1421853518</v>
      </c>
      <c r="K868" t="b">
        <v>0</v>
      </c>
      <c r="L868">
        <v>11</v>
      </c>
      <c r="M868" t="b">
        <v>0</v>
      </c>
      <c r="N868" t="s">
        <v>8278</v>
      </c>
      <c r="O868" s="5">
        <f t="shared" si="52"/>
        <v>0.18285714285714286</v>
      </c>
      <c r="P868" s="6">
        <f t="shared" si="53"/>
        <v>58.18181818181818</v>
      </c>
      <c r="Q868" t="s">
        <v>8325</v>
      </c>
      <c r="R868" t="s">
        <v>8328</v>
      </c>
      <c r="S868" s="10">
        <f t="shared" si="54"/>
        <v>42025.429606481477</v>
      </c>
      <c r="T868" s="10">
        <f t="shared" si="55"/>
        <v>42063.423611111109</v>
      </c>
    </row>
    <row r="869" spans="1:20" ht="60" x14ac:dyDescent="0.25">
      <c r="A869">
        <v>867</v>
      </c>
      <c r="B869" s="3" t="s">
        <v>868</v>
      </c>
      <c r="C869" s="3" t="s">
        <v>4977</v>
      </c>
      <c r="D869">
        <v>5000</v>
      </c>
      <c r="E869">
        <v>1201</v>
      </c>
      <c r="F869" t="s">
        <v>8219</v>
      </c>
      <c r="G869" t="s">
        <v>8224</v>
      </c>
      <c r="H869" t="s">
        <v>8246</v>
      </c>
      <c r="I869">
        <v>1259643540</v>
      </c>
      <c r="J869">
        <v>1254450706</v>
      </c>
      <c r="K869" t="b">
        <v>0</v>
      </c>
      <c r="L869">
        <v>11</v>
      </c>
      <c r="M869" t="b">
        <v>0</v>
      </c>
      <c r="N869" t="s">
        <v>8278</v>
      </c>
      <c r="O869" s="5">
        <f t="shared" si="52"/>
        <v>0.2402</v>
      </c>
      <c r="P869" s="6">
        <f t="shared" si="53"/>
        <v>109.18181818181819</v>
      </c>
      <c r="Q869" t="s">
        <v>8325</v>
      </c>
      <c r="R869" t="s">
        <v>8328</v>
      </c>
      <c r="S869" s="10">
        <f t="shared" si="54"/>
        <v>40087.897060185183</v>
      </c>
      <c r="T869" s="10">
        <f t="shared" si="55"/>
        <v>40147.999305555553</v>
      </c>
    </row>
    <row r="870" spans="1:20" ht="60" x14ac:dyDescent="0.25">
      <c r="A870">
        <v>868</v>
      </c>
      <c r="B870" s="3" t="s">
        <v>869</v>
      </c>
      <c r="C870" s="3" t="s">
        <v>4978</v>
      </c>
      <c r="D870">
        <v>45000</v>
      </c>
      <c r="E870">
        <v>50</v>
      </c>
      <c r="F870" t="s">
        <v>8219</v>
      </c>
      <c r="G870" t="s">
        <v>8224</v>
      </c>
      <c r="H870" t="s">
        <v>8246</v>
      </c>
      <c r="I870">
        <v>1389055198</v>
      </c>
      <c r="J870">
        <v>1386463198</v>
      </c>
      <c r="K870" t="b">
        <v>0</v>
      </c>
      <c r="L870">
        <v>1</v>
      </c>
      <c r="M870" t="b">
        <v>0</v>
      </c>
      <c r="N870" t="s">
        <v>8278</v>
      </c>
      <c r="O870" s="5">
        <f t="shared" si="52"/>
        <v>1.1111111111111111E-3</v>
      </c>
      <c r="P870" s="6">
        <f t="shared" si="53"/>
        <v>50</v>
      </c>
      <c r="Q870" t="s">
        <v>8325</v>
      </c>
      <c r="R870" t="s">
        <v>8328</v>
      </c>
      <c r="S870" s="10">
        <f t="shared" si="54"/>
        <v>41615.819421296292</v>
      </c>
      <c r="T870" s="10">
        <f t="shared" si="55"/>
        <v>41645.819421296292</v>
      </c>
    </row>
    <row r="871" spans="1:20" ht="60" x14ac:dyDescent="0.25">
      <c r="A871">
        <v>869</v>
      </c>
      <c r="B871" s="3" t="s">
        <v>870</v>
      </c>
      <c r="C871" s="3" t="s">
        <v>4979</v>
      </c>
      <c r="D871">
        <v>8800</v>
      </c>
      <c r="E871">
        <v>1040</v>
      </c>
      <c r="F871" t="s">
        <v>8219</v>
      </c>
      <c r="G871" t="s">
        <v>8224</v>
      </c>
      <c r="H871" t="s">
        <v>8246</v>
      </c>
      <c r="I871">
        <v>1365448657</v>
      </c>
      <c r="J871">
        <v>1362860257</v>
      </c>
      <c r="K871" t="b">
        <v>0</v>
      </c>
      <c r="L871">
        <v>3</v>
      </c>
      <c r="M871" t="b">
        <v>0</v>
      </c>
      <c r="N871" t="s">
        <v>8278</v>
      </c>
      <c r="O871" s="5">
        <f t="shared" si="52"/>
        <v>0.11818181818181818</v>
      </c>
      <c r="P871" s="6">
        <f t="shared" si="53"/>
        <v>346.66666666666669</v>
      </c>
      <c r="Q871" t="s">
        <v>8325</v>
      </c>
      <c r="R871" t="s">
        <v>8328</v>
      </c>
      <c r="S871" s="10">
        <f t="shared" si="54"/>
        <v>41342.637233796289</v>
      </c>
      <c r="T871" s="10">
        <f t="shared" si="55"/>
        <v>41372.595567129625</v>
      </c>
    </row>
    <row r="872" spans="1:20" ht="60" x14ac:dyDescent="0.25">
      <c r="A872">
        <v>870</v>
      </c>
      <c r="B872" s="3" t="s">
        <v>871</v>
      </c>
      <c r="C872" s="3" t="s">
        <v>4980</v>
      </c>
      <c r="D872">
        <v>20000</v>
      </c>
      <c r="E872">
        <v>62</v>
      </c>
      <c r="F872" t="s">
        <v>8219</v>
      </c>
      <c r="G872" t="s">
        <v>8225</v>
      </c>
      <c r="H872" t="s">
        <v>8247</v>
      </c>
      <c r="I872">
        <v>1377995523</v>
      </c>
      <c r="J872">
        <v>1375403523</v>
      </c>
      <c r="K872" t="b">
        <v>0</v>
      </c>
      <c r="L872">
        <v>5</v>
      </c>
      <c r="M872" t="b">
        <v>0</v>
      </c>
      <c r="N872" t="s">
        <v>8278</v>
      </c>
      <c r="O872" s="5">
        <f t="shared" si="52"/>
        <v>3.0999999999999999E-3</v>
      </c>
      <c r="P872" s="6">
        <f t="shared" si="53"/>
        <v>12.4</v>
      </c>
      <c r="Q872" t="s">
        <v>8325</v>
      </c>
      <c r="R872" t="s">
        <v>8328</v>
      </c>
      <c r="S872" s="10">
        <f t="shared" si="54"/>
        <v>41487.813923611109</v>
      </c>
      <c r="T872" s="10">
        <f t="shared" si="55"/>
        <v>41517.813923611109</v>
      </c>
    </row>
    <row r="873" spans="1:20" ht="60" x14ac:dyDescent="0.25">
      <c r="A873">
        <v>871</v>
      </c>
      <c r="B873" s="3" t="s">
        <v>872</v>
      </c>
      <c r="C873" s="3" t="s">
        <v>4981</v>
      </c>
      <c r="D873">
        <v>6000</v>
      </c>
      <c r="E873">
        <v>325</v>
      </c>
      <c r="F873" t="s">
        <v>8219</v>
      </c>
      <c r="G873" t="s">
        <v>8224</v>
      </c>
      <c r="H873" t="s">
        <v>8246</v>
      </c>
      <c r="I873">
        <v>1385735295</v>
      </c>
      <c r="J873">
        <v>1383139695</v>
      </c>
      <c r="K873" t="b">
        <v>0</v>
      </c>
      <c r="L873">
        <v>12</v>
      </c>
      <c r="M873" t="b">
        <v>0</v>
      </c>
      <c r="N873" t="s">
        <v>8278</v>
      </c>
      <c r="O873" s="5">
        <f t="shared" si="52"/>
        <v>5.4166666666666669E-2</v>
      </c>
      <c r="P873" s="6">
        <f t="shared" si="53"/>
        <v>27.083333333333332</v>
      </c>
      <c r="Q873" t="s">
        <v>8325</v>
      </c>
      <c r="R873" t="s">
        <v>8328</v>
      </c>
      <c r="S873" s="10">
        <f t="shared" si="54"/>
        <v>41577.352951388886</v>
      </c>
      <c r="T873" s="10">
        <f t="shared" si="55"/>
        <v>41607.394618055558</v>
      </c>
    </row>
    <row r="874" spans="1:20" ht="45" x14ac:dyDescent="0.25">
      <c r="A874">
        <v>872</v>
      </c>
      <c r="B874" s="3" t="s">
        <v>873</v>
      </c>
      <c r="C874" s="3" t="s">
        <v>4982</v>
      </c>
      <c r="D874">
        <v>8000</v>
      </c>
      <c r="E874">
        <v>65</v>
      </c>
      <c r="F874" t="s">
        <v>8219</v>
      </c>
      <c r="G874" t="s">
        <v>8224</v>
      </c>
      <c r="H874" t="s">
        <v>8246</v>
      </c>
      <c r="I874">
        <v>1299786527</v>
      </c>
      <c r="J874">
        <v>1295898527</v>
      </c>
      <c r="K874" t="b">
        <v>0</v>
      </c>
      <c r="L874">
        <v>2</v>
      </c>
      <c r="M874" t="b">
        <v>0</v>
      </c>
      <c r="N874" t="s">
        <v>8278</v>
      </c>
      <c r="O874" s="5">
        <f t="shared" si="52"/>
        <v>8.1250000000000003E-3</v>
      </c>
      <c r="P874" s="6">
        <f t="shared" si="53"/>
        <v>32.5</v>
      </c>
      <c r="Q874" t="s">
        <v>8325</v>
      </c>
      <c r="R874" t="s">
        <v>8328</v>
      </c>
      <c r="S874" s="10">
        <f t="shared" si="54"/>
        <v>40567.617210648146</v>
      </c>
      <c r="T874" s="10">
        <f t="shared" si="55"/>
        <v>40612.617210648146</v>
      </c>
    </row>
    <row r="875" spans="1:20" ht="45" x14ac:dyDescent="0.25">
      <c r="A875">
        <v>873</v>
      </c>
      <c r="B875" s="3" t="s">
        <v>874</v>
      </c>
      <c r="C875" s="3" t="s">
        <v>4983</v>
      </c>
      <c r="D875">
        <v>3500</v>
      </c>
      <c r="E875">
        <v>45</v>
      </c>
      <c r="F875" t="s">
        <v>8219</v>
      </c>
      <c r="G875" t="s">
        <v>8224</v>
      </c>
      <c r="H875" t="s">
        <v>8246</v>
      </c>
      <c r="I875">
        <v>1352610040</v>
      </c>
      <c r="J875">
        <v>1349150440</v>
      </c>
      <c r="K875" t="b">
        <v>0</v>
      </c>
      <c r="L875">
        <v>5</v>
      </c>
      <c r="M875" t="b">
        <v>0</v>
      </c>
      <c r="N875" t="s">
        <v>8278</v>
      </c>
      <c r="O875" s="5">
        <f t="shared" si="52"/>
        <v>1.2857142857142857E-2</v>
      </c>
      <c r="P875" s="6">
        <f t="shared" si="53"/>
        <v>9</v>
      </c>
      <c r="Q875" t="s">
        <v>8325</v>
      </c>
      <c r="R875" t="s">
        <v>8328</v>
      </c>
      <c r="S875" s="10">
        <f t="shared" si="54"/>
        <v>41183.958796296291</v>
      </c>
      <c r="T875" s="10">
        <f t="shared" si="55"/>
        <v>41224.000462962962</v>
      </c>
    </row>
    <row r="876" spans="1:20" ht="60" x14ac:dyDescent="0.25">
      <c r="A876">
        <v>874</v>
      </c>
      <c r="B876" s="3" t="s">
        <v>875</v>
      </c>
      <c r="C876" s="3" t="s">
        <v>4984</v>
      </c>
      <c r="D876">
        <v>3000</v>
      </c>
      <c r="E876">
        <v>730</v>
      </c>
      <c r="F876" t="s">
        <v>8219</v>
      </c>
      <c r="G876" t="s">
        <v>8224</v>
      </c>
      <c r="H876" t="s">
        <v>8246</v>
      </c>
      <c r="I876">
        <v>1367676034</v>
      </c>
      <c r="J876">
        <v>1365084034</v>
      </c>
      <c r="K876" t="b">
        <v>0</v>
      </c>
      <c r="L876">
        <v>21</v>
      </c>
      <c r="M876" t="b">
        <v>0</v>
      </c>
      <c r="N876" t="s">
        <v>8278</v>
      </c>
      <c r="O876" s="5">
        <f t="shared" si="52"/>
        <v>0.24333333333333335</v>
      </c>
      <c r="P876" s="6">
        <f t="shared" si="53"/>
        <v>34.761904761904759</v>
      </c>
      <c r="Q876" t="s">
        <v>8325</v>
      </c>
      <c r="R876" t="s">
        <v>8328</v>
      </c>
      <c r="S876" s="10">
        <f t="shared" si="54"/>
        <v>41368.375393518516</v>
      </c>
      <c r="T876" s="10">
        <f t="shared" si="55"/>
        <v>41398.375393518516</v>
      </c>
    </row>
    <row r="877" spans="1:20" ht="60" x14ac:dyDescent="0.25">
      <c r="A877">
        <v>875</v>
      </c>
      <c r="B877" s="3" t="s">
        <v>876</v>
      </c>
      <c r="C877" s="3" t="s">
        <v>4985</v>
      </c>
      <c r="D877">
        <v>5000</v>
      </c>
      <c r="E877">
        <v>0</v>
      </c>
      <c r="F877" t="s">
        <v>8219</v>
      </c>
      <c r="G877" t="s">
        <v>8224</v>
      </c>
      <c r="H877" t="s">
        <v>8246</v>
      </c>
      <c r="I877">
        <v>1442856131</v>
      </c>
      <c r="J877">
        <v>1441128131</v>
      </c>
      <c r="K877" t="b">
        <v>0</v>
      </c>
      <c r="L877">
        <v>0</v>
      </c>
      <c r="M877" t="b">
        <v>0</v>
      </c>
      <c r="N877" t="s">
        <v>8278</v>
      </c>
      <c r="O877" s="5">
        <f t="shared" si="52"/>
        <v>0</v>
      </c>
      <c r="P877" s="6" t="str">
        <f t="shared" si="53"/>
        <v/>
      </c>
      <c r="Q877" t="s">
        <v>8325</v>
      </c>
      <c r="R877" t="s">
        <v>8328</v>
      </c>
      <c r="S877" s="10">
        <f t="shared" si="54"/>
        <v>42248.515405092585</v>
      </c>
      <c r="T877" s="10">
        <f t="shared" si="55"/>
        <v>42268.515405092585</v>
      </c>
    </row>
    <row r="878" spans="1:20" ht="30" x14ac:dyDescent="0.25">
      <c r="A878">
        <v>876</v>
      </c>
      <c r="B878" s="3" t="s">
        <v>877</v>
      </c>
      <c r="C878" s="3" t="s">
        <v>4986</v>
      </c>
      <c r="D878">
        <v>3152</v>
      </c>
      <c r="E878">
        <v>1286</v>
      </c>
      <c r="F878" t="s">
        <v>8219</v>
      </c>
      <c r="G878" t="s">
        <v>8225</v>
      </c>
      <c r="H878" t="s">
        <v>8247</v>
      </c>
      <c r="I878">
        <v>1359978927</v>
      </c>
      <c r="J878">
        <v>1357127727</v>
      </c>
      <c r="K878" t="b">
        <v>0</v>
      </c>
      <c r="L878">
        <v>45</v>
      </c>
      <c r="M878" t="b">
        <v>0</v>
      </c>
      <c r="N878" t="s">
        <v>8278</v>
      </c>
      <c r="O878" s="5">
        <f t="shared" si="52"/>
        <v>0.40799492385786801</v>
      </c>
      <c r="P878" s="6">
        <f t="shared" si="53"/>
        <v>28.577777777777779</v>
      </c>
      <c r="Q878" t="s">
        <v>8325</v>
      </c>
      <c r="R878" t="s">
        <v>8328</v>
      </c>
      <c r="S878" s="10">
        <f t="shared" si="54"/>
        <v>41276.288506944438</v>
      </c>
      <c r="T878" s="10">
        <f t="shared" si="55"/>
        <v>41309.288506944438</v>
      </c>
    </row>
    <row r="879" spans="1:20" ht="60" x14ac:dyDescent="0.25">
      <c r="A879">
        <v>877</v>
      </c>
      <c r="B879" s="3" t="s">
        <v>878</v>
      </c>
      <c r="C879" s="3" t="s">
        <v>4987</v>
      </c>
      <c r="D879">
        <v>2000</v>
      </c>
      <c r="E879">
        <v>1351</v>
      </c>
      <c r="F879" t="s">
        <v>8219</v>
      </c>
      <c r="G879" t="s">
        <v>8224</v>
      </c>
      <c r="H879" t="s">
        <v>8246</v>
      </c>
      <c r="I879">
        <v>1387479360</v>
      </c>
      <c r="J879">
        <v>1384887360</v>
      </c>
      <c r="K879" t="b">
        <v>0</v>
      </c>
      <c r="L879">
        <v>29</v>
      </c>
      <c r="M879" t="b">
        <v>0</v>
      </c>
      <c r="N879" t="s">
        <v>8278</v>
      </c>
      <c r="O879" s="5">
        <f t="shared" si="52"/>
        <v>0.67549999999999999</v>
      </c>
      <c r="P879" s="6">
        <f t="shared" si="53"/>
        <v>46.586206896551722</v>
      </c>
      <c r="Q879" t="s">
        <v>8325</v>
      </c>
      <c r="R879" t="s">
        <v>8328</v>
      </c>
      <c r="S879" s="10">
        <f t="shared" si="54"/>
        <v>41597.580555555549</v>
      </c>
      <c r="T879" s="10">
        <f t="shared" si="55"/>
        <v>41627.580555555549</v>
      </c>
    </row>
    <row r="880" spans="1:20" ht="60" x14ac:dyDescent="0.25">
      <c r="A880">
        <v>878</v>
      </c>
      <c r="B880" s="3" t="s">
        <v>879</v>
      </c>
      <c r="C880" s="3" t="s">
        <v>4988</v>
      </c>
      <c r="D880">
        <v>5000</v>
      </c>
      <c r="E880">
        <v>65</v>
      </c>
      <c r="F880" t="s">
        <v>8219</v>
      </c>
      <c r="G880" t="s">
        <v>8224</v>
      </c>
      <c r="H880" t="s">
        <v>8246</v>
      </c>
      <c r="I880">
        <v>1293082524</v>
      </c>
      <c r="J880">
        <v>1290490524</v>
      </c>
      <c r="K880" t="b">
        <v>0</v>
      </c>
      <c r="L880">
        <v>2</v>
      </c>
      <c r="M880" t="b">
        <v>0</v>
      </c>
      <c r="N880" t="s">
        <v>8278</v>
      </c>
      <c r="O880" s="5">
        <f t="shared" si="52"/>
        <v>1.2999999999999999E-2</v>
      </c>
      <c r="P880" s="6">
        <f t="shared" si="53"/>
        <v>32.5</v>
      </c>
      <c r="Q880" t="s">
        <v>8325</v>
      </c>
      <c r="R880" t="s">
        <v>8328</v>
      </c>
      <c r="S880" s="10">
        <f t="shared" si="54"/>
        <v>40505.024583333332</v>
      </c>
      <c r="T880" s="10">
        <f t="shared" si="55"/>
        <v>40535.024583333332</v>
      </c>
    </row>
    <row r="881" spans="1:20" ht="60" x14ac:dyDescent="0.25">
      <c r="A881">
        <v>879</v>
      </c>
      <c r="B881" s="3" t="s">
        <v>880</v>
      </c>
      <c r="C881" s="3" t="s">
        <v>4989</v>
      </c>
      <c r="D881">
        <v>2100</v>
      </c>
      <c r="E881">
        <v>644</v>
      </c>
      <c r="F881" t="s">
        <v>8219</v>
      </c>
      <c r="G881" t="s">
        <v>8224</v>
      </c>
      <c r="H881" t="s">
        <v>8246</v>
      </c>
      <c r="I881">
        <v>1338321305</v>
      </c>
      <c r="J881">
        <v>1336506905</v>
      </c>
      <c r="K881" t="b">
        <v>0</v>
      </c>
      <c r="L881">
        <v>30</v>
      </c>
      <c r="M881" t="b">
        <v>0</v>
      </c>
      <c r="N881" t="s">
        <v>8278</v>
      </c>
      <c r="O881" s="5">
        <f t="shared" si="52"/>
        <v>0.30666666666666664</v>
      </c>
      <c r="P881" s="6">
        <f t="shared" si="53"/>
        <v>21.466666666666665</v>
      </c>
      <c r="Q881" t="s">
        <v>8325</v>
      </c>
      <c r="R881" t="s">
        <v>8328</v>
      </c>
      <c r="S881" s="10">
        <f t="shared" si="54"/>
        <v>41037.621585648143</v>
      </c>
      <c r="T881" s="10">
        <f t="shared" si="55"/>
        <v>41058.621585648143</v>
      </c>
    </row>
    <row r="882" spans="1:20" ht="60" x14ac:dyDescent="0.25">
      <c r="A882">
        <v>880</v>
      </c>
      <c r="B882" s="3" t="s">
        <v>881</v>
      </c>
      <c r="C882" s="3" t="s">
        <v>4990</v>
      </c>
      <c r="D882">
        <v>3780</v>
      </c>
      <c r="E882">
        <v>113</v>
      </c>
      <c r="F882" t="s">
        <v>8219</v>
      </c>
      <c r="G882" t="s">
        <v>8224</v>
      </c>
      <c r="H882" t="s">
        <v>8246</v>
      </c>
      <c r="I882">
        <v>1351582938</v>
      </c>
      <c r="J882">
        <v>1348731738</v>
      </c>
      <c r="K882" t="b">
        <v>0</v>
      </c>
      <c r="L882">
        <v>8</v>
      </c>
      <c r="M882" t="b">
        <v>0</v>
      </c>
      <c r="N882" t="s">
        <v>8279</v>
      </c>
      <c r="O882" s="5">
        <f t="shared" si="52"/>
        <v>2.9894179894179893E-2</v>
      </c>
      <c r="P882" s="6">
        <f t="shared" si="53"/>
        <v>14.125</v>
      </c>
      <c r="Q882" t="s">
        <v>8325</v>
      </c>
      <c r="R882" t="s">
        <v>8329</v>
      </c>
      <c r="S882" s="10">
        <f t="shared" si="54"/>
        <v>41179.112708333334</v>
      </c>
      <c r="T882" s="10">
        <f t="shared" si="55"/>
        <v>41212.112708333334</v>
      </c>
    </row>
    <row r="883" spans="1:20" ht="45" x14ac:dyDescent="0.25">
      <c r="A883">
        <v>881</v>
      </c>
      <c r="B883" s="3" t="s">
        <v>882</v>
      </c>
      <c r="C883" s="3" t="s">
        <v>4991</v>
      </c>
      <c r="D883">
        <v>3750</v>
      </c>
      <c r="E883">
        <v>30</v>
      </c>
      <c r="F883" t="s">
        <v>8219</v>
      </c>
      <c r="G883" t="s">
        <v>8224</v>
      </c>
      <c r="H883" t="s">
        <v>8246</v>
      </c>
      <c r="I883">
        <v>1326520886</v>
      </c>
      <c r="J883">
        <v>1322632886</v>
      </c>
      <c r="K883" t="b">
        <v>0</v>
      </c>
      <c r="L883">
        <v>1</v>
      </c>
      <c r="M883" t="b">
        <v>0</v>
      </c>
      <c r="N883" t="s">
        <v>8279</v>
      </c>
      <c r="O883" s="5">
        <f t="shared" si="52"/>
        <v>8.0000000000000002E-3</v>
      </c>
      <c r="P883" s="6">
        <f t="shared" si="53"/>
        <v>30</v>
      </c>
      <c r="Q883" t="s">
        <v>8325</v>
      </c>
      <c r="R883" t="s">
        <v>8329</v>
      </c>
      <c r="S883" s="10">
        <f t="shared" si="54"/>
        <v>40877.042662037034</v>
      </c>
      <c r="T883" s="10">
        <f t="shared" si="55"/>
        <v>40922.042662037034</v>
      </c>
    </row>
    <row r="884" spans="1:20" ht="60" x14ac:dyDescent="0.25">
      <c r="A884">
        <v>882</v>
      </c>
      <c r="B884" s="3" t="s">
        <v>883</v>
      </c>
      <c r="C884" s="3" t="s">
        <v>4992</v>
      </c>
      <c r="D884">
        <v>1500</v>
      </c>
      <c r="E884">
        <v>302</v>
      </c>
      <c r="F884" t="s">
        <v>8219</v>
      </c>
      <c r="G884" t="s">
        <v>8224</v>
      </c>
      <c r="H884" t="s">
        <v>8246</v>
      </c>
      <c r="I884">
        <v>1315341550</v>
      </c>
      <c r="J884">
        <v>1312490350</v>
      </c>
      <c r="K884" t="b">
        <v>0</v>
      </c>
      <c r="L884">
        <v>14</v>
      </c>
      <c r="M884" t="b">
        <v>0</v>
      </c>
      <c r="N884" t="s">
        <v>8279</v>
      </c>
      <c r="O884" s="5">
        <f t="shared" si="52"/>
        <v>0.20133333333333334</v>
      </c>
      <c r="P884" s="6">
        <f t="shared" si="53"/>
        <v>21.571428571428573</v>
      </c>
      <c r="Q884" t="s">
        <v>8325</v>
      </c>
      <c r="R884" t="s">
        <v>8329</v>
      </c>
      <c r="S884" s="10">
        <f t="shared" si="54"/>
        <v>40759.652199074073</v>
      </c>
      <c r="T884" s="10">
        <f t="shared" si="55"/>
        <v>40792.652199074073</v>
      </c>
    </row>
    <row r="885" spans="1:20" ht="60" x14ac:dyDescent="0.25">
      <c r="A885">
        <v>883</v>
      </c>
      <c r="B885" s="3" t="s">
        <v>884</v>
      </c>
      <c r="C885" s="3" t="s">
        <v>4993</v>
      </c>
      <c r="D885">
        <v>5000</v>
      </c>
      <c r="E885">
        <v>2001</v>
      </c>
      <c r="F885" t="s">
        <v>8219</v>
      </c>
      <c r="G885" t="s">
        <v>8224</v>
      </c>
      <c r="H885" t="s">
        <v>8246</v>
      </c>
      <c r="I885">
        <v>1456957635</v>
      </c>
      <c r="J885">
        <v>1451773635</v>
      </c>
      <c r="K885" t="b">
        <v>0</v>
      </c>
      <c r="L885">
        <v>24</v>
      </c>
      <c r="M885" t="b">
        <v>0</v>
      </c>
      <c r="N885" t="s">
        <v>8279</v>
      </c>
      <c r="O885" s="5">
        <f t="shared" si="52"/>
        <v>0.4002</v>
      </c>
      <c r="P885" s="6">
        <f t="shared" si="53"/>
        <v>83.375</v>
      </c>
      <c r="Q885" t="s">
        <v>8325</v>
      </c>
      <c r="R885" t="s">
        <v>8329</v>
      </c>
      <c r="S885" s="10">
        <f t="shared" si="54"/>
        <v>42371.727256944439</v>
      </c>
      <c r="T885" s="10">
        <f t="shared" si="55"/>
        <v>42431.727256944439</v>
      </c>
    </row>
    <row r="886" spans="1:20" ht="45" x14ac:dyDescent="0.25">
      <c r="A886">
        <v>884</v>
      </c>
      <c r="B886" s="3" t="s">
        <v>885</v>
      </c>
      <c r="C886" s="3" t="s">
        <v>4994</v>
      </c>
      <c r="D886">
        <v>2000</v>
      </c>
      <c r="E886">
        <v>20</v>
      </c>
      <c r="F886" t="s">
        <v>8219</v>
      </c>
      <c r="G886" t="s">
        <v>8224</v>
      </c>
      <c r="H886" t="s">
        <v>8246</v>
      </c>
      <c r="I886">
        <v>1336789860</v>
      </c>
      <c r="J886">
        <v>1331666146</v>
      </c>
      <c r="K886" t="b">
        <v>0</v>
      </c>
      <c r="L886">
        <v>2</v>
      </c>
      <c r="M886" t="b">
        <v>0</v>
      </c>
      <c r="N886" t="s">
        <v>8279</v>
      </c>
      <c r="O886" s="5">
        <f t="shared" si="52"/>
        <v>0.01</v>
      </c>
      <c r="P886" s="6">
        <f t="shared" si="53"/>
        <v>10</v>
      </c>
      <c r="Q886" t="s">
        <v>8325</v>
      </c>
      <c r="R886" t="s">
        <v>8329</v>
      </c>
      <c r="S886" s="10">
        <f t="shared" si="54"/>
        <v>40981.594282407408</v>
      </c>
      <c r="T886" s="10">
        <f t="shared" si="55"/>
        <v>41040.896527777775</v>
      </c>
    </row>
    <row r="887" spans="1:20" ht="45" x14ac:dyDescent="0.25">
      <c r="A887">
        <v>885</v>
      </c>
      <c r="B887" s="3" t="s">
        <v>886</v>
      </c>
      <c r="C887" s="3" t="s">
        <v>4995</v>
      </c>
      <c r="D887">
        <v>1000</v>
      </c>
      <c r="E887">
        <v>750</v>
      </c>
      <c r="F887" t="s">
        <v>8219</v>
      </c>
      <c r="G887" t="s">
        <v>8224</v>
      </c>
      <c r="H887" t="s">
        <v>8246</v>
      </c>
      <c r="I887">
        <v>1483137311</v>
      </c>
      <c r="J887">
        <v>1481322911</v>
      </c>
      <c r="K887" t="b">
        <v>0</v>
      </c>
      <c r="L887">
        <v>21</v>
      </c>
      <c r="M887" t="b">
        <v>0</v>
      </c>
      <c r="N887" t="s">
        <v>8279</v>
      </c>
      <c r="O887" s="5">
        <f t="shared" si="52"/>
        <v>0.75</v>
      </c>
      <c r="P887" s="6">
        <f t="shared" si="53"/>
        <v>35.714285714285715</v>
      </c>
      <c r="Q887" t="s">
        <v>8325</v>
      </c>
      <c r="R887" t="s">
        <v>8329</v>
      </c>
      <c r="S887" s="10">
        <f t="shared" si="54"/>
        <v>42713.732766203706</v>
      </c>
      <c r="T887" s="10">
        <f t="shared" si="55"/>
        <v>42734.732766203706</v>
      </c>
    </row>
    <row r="888" spans="1:20" ht="60" x14ac:dyDescent="0.25">
      <c r="A888">
        <v>886</v>
      </c>
      <c r="B888" s="3" t="s">
        <v>887</v>
      </c>
      <c r="C888" s="3" t="s">
        <v>4996</v>
      </c>
      <c r="D888">
        <v>500</v>
      </c>
      <c r="E888">
        <v>205</v>
      </c>
      <c r="F888" t="s">
        <v>8219</v>
      </c>
      <c r="G888" t="s">
        <v>8224</v>
      </c>
      <c r="H888" t="s">
        <v>8246</v>
      </c>
      <c r="I888">
        <v>1473972813</v>
      </c>
      <c r="J888">
        <v>1471812813</v>
      </c>
      <c r="K888" t="b">
        <v>0</v>
      </c>
      <c r="L888">
        <v>7</v>
      </c>
      <c r="M888" t="b">
        <v>0</v>
      </c>
      <c r="N888" t="s">
        <v>8279</v>
      </c>
      <c r="O888" s="5">
        <f t="shared" si="52"/>
        <v>0.41</v>
      </c>
      <c r="P888" s="6">
        <f t="shared" si="53"/>
        <v>29.285714285714285</v>
      </c>
      <c r="Q888" t="s">
        <v>8325</v>
      </c>
      <c r="R888" t="s">
        <v>8329</v>
      </c>
      <c r="S888" s="10">
        <f t="shared" si="54"/>
        <v>42603.662187499998</v>
      </c>
      <c r="T888" s="10">
        <f t="shared" si="55"/>
        <v>42628.662187499998</v>
      </c>
    </row>
    <row r="889" spans="1:20" ht="60" x14ac:dyDescent="0.25">
      <c r="A889">
        <v>887</v>
      </c>
      <c r="B889" s="3" t="s">
        <v>888</v>
      </c>
      <c r="C889" s="3" t="s">
        <v>4997</v>
      </c>
      <c r="D889">
        <v>1000</v>
      </c>
      <c r="E889">
        <v>0</v>
      </c>
      <c r="F889" t="s">
        <v>8219</v>
      </c>
      <c r="G889" t="s">
        <v>8224</v>
      </c>
      <c r="H889" t="s">
        <v>8246</v>
      </c>
      <c r="I889">
        <v>1338159655</v>
      </c>
      <c r="J889">
        <v>1335567655</v>
      </c>
      <c r="K889" t="b">
        <v>0</v>
      </c>
      <c r="L889">
        <v>0</v>
      </c>
      <c r="M889" t="b">
        <v>0</v>
      </c>
      <c r="N889" t="s">
        <v>8279</v>
      </c>
      <c r="O889" s="5">
        <f t="shared" si="52"/>
        <v>0</v>
      </c>
      <c r="P889" s="6" t="str">
        <f t="shared" si="53"/>
        <v/>
      </c>
      <c r="Q889" t="s">
        <v>8325</v>
      </c>
      <c r="R889" t="s">
        <v>8329</v>
      </c>
      <c r="S889" s="10">
        <f t="shared" si="54"/>
        <v>41026.75063657407</v>
      </c>
      <c r="T889" s="10">
        <f t="shared" si="55"/>
        <v>41056.75063657407</v>
      </c>
    </row>
    <row r="890" spans="1:20" ht="60" x14ac:dyDescent="0.25">
      <c r="A890">
        <v>888</v>
      </c>
      <c r="B890" s="3" t="s">
        <v>889</v>
      </c>
      <c r="C890" s="3" t="s">
        <v>4998</v>
      </c>
      <c r="D890">
        <v>1000</v>
      </c>
      <c r="E890">
        <v>72</v>
      </c>
      <c r="F890" t="s">
        <v>8219</v>
      </c>
      <c r="G890" t="s">
        <v>8224</v>
      </c>
      <c r="H890" t="s">
        <v>8246</v>
      </c>
      <c r="I890">
        <v>1314856800</v>
      </c>
      <c r="J890">
        <v>1311789885</v>
      </c>
      <c r="K890" t="b">
        <v>0</v>
      </c>
      <c r="L890">
        <v>4</v>
      </c>
      <c r="M890" t="b">
        <v>0</v>
      </c>
      <c r="N890" t="s">
        <v>8279</v>
      </c>
      <c r="O890" s="5">
        <f t="shared" si="52"/>
        <v>7.1999999999999995E-2</v>
      </c>
      <c r="P890" s="6">
        <f t="shared" si="53"/>
        <v>18</v>
      </c>
      <c r="Q890" t="s">
        <v>8325</v>
      </c>
      <c r="R890" t="s">
        <v>8329</v>
      </c>
      <c r="S890" s="10">
        <f t="shared" si="54"/>
        <v>40751.544965277775</v>
      </c>
      <c r="T890" s="10">
        <f t="shared" si="55"/>
        <v>40787.041666666664</v>
      </c>
    </row>
    <row r="891" spans="1:20" ht="45" x14ac:dyDescent="0.25">
      <c r="A891">
        <v>889</v>
      </c>
      <c r="B891" s="3" t="s">
        <v>890</v>
      </c>
      <c r="C891" s="3" t="s">
        <v>4999</v>
      </c>
      <c r="D891">
        <v>25000</v>
      </c>
      <c r="E891">
        <v>2360.3200000000002</v>
      </c>
      <c r="F891" t="s">
        <v>8219</v>
      </c>
      <c r="G891" t="s">
        <v>8224</v>
      </c>
      <c r="H891" t="s">
        <v>8246</v>
      </c>
      <c r="I891">
        <v>1412534943</v>
      </c>
      <c r="J891">
        <v>1409942943</v>
      </c>
      <c r="K891" t="b">
        <v>0</v>
      </c>
      <c r="L891">
        <v>32</v>
      </c>
      <c r="M891" t="b">
        <v>0</v>
      </c>
      <c r="N891" t="s">
        <v>8279</v>
      </c>
      <c r="O891" s="5">
        <f t="shared" si="52"/>
        <v>9.4412800000000005E-2</v>
      </c>
      <c r="P891" s="6">
        <f t="shared" si="53"/>
        <v>73.760000000000005</v>
      </c>
      <c r="Q891" t="s">
        <v>8325</v>
      </c>
      <c r="R891" t="s">
        <v>8329</v>
      </c>
      <c r="S891" s="10">
        <f t="shared" si="54"/>
        <v>41887.575729166667</v>
      </c>
      <c r="T891" s="10">
        <f t="shared" si="55"/>
        <v>41917.575729166667</v>
      </c>
    </row>
    <row r="892" spans="1:20" ht="60" x14ac:dyDescent="0.25">
      <c r="A892">
        <v>890</v>
      </c>
      <c r="B892" s="3" t="s">
        <v>891</v>
      </c>
      <c r="C892" s="3" t="s">
        <v>5000</v>
      </c>
      <c r="D892">
        <v>3000</v>
      </c>
      <c r="E892">
        <v>125</v>
      </c>
      <c r="F892" t="s">
        <v>8219</v>
      </c>
      <c r="G892" t="s">
        <v>8224</v>
      </c>
      <c r="H892" t="s">
        <v>8246</v>
      </c>
      <c r="I892">
        <v>1385055979</v>
      </c>
      <c r="J892">
        <v>1382460379</v>
      </c>
      <c r="K892" t="b">
        <v>0</v>
      </c>
      <c r="L892">
        <v>4</v>
      </c>
      <c r="M892" t="b">
        <v>0</v>
      </c>
      <c r="N892" t="s">
        <v>8279</v>
      </c>
      <c r="O892" s="5">
        <f t="shared" si="52"/>
        <v>4.1666666666666664E-2</v>
      </c>
      <c r="P892" s="6">
        <f t="shared" si="53"/>
        <v>31.25</v>
      </c>
      <c r="Q892" t="s">
        <v>8325</v>
      </c>
      <c r="R892" t="s">
        <v>8329</v>
      </c>
      <c r="S892" s="10">
        <f t="shared" si="54"/>
        <v>41569.490497685183</v>
      </c>
      <c r="T892" s="10">
        <f t="shared" si="55"/>
        <v>41599.532164351847</v>
      </c>
    </row>
    <row r="893" spans="1:20" ht="60" x14ac:dyDescent="0.25">
      <c r="A893">
        <v>891</v>
      </c>
      <c r="B893" s="3" t="s">
        <v>892</v>
      </c>
      <c r="C893" s="3" t="s">
        <v>5001</v>
      </c>
      <c r="D893">
        <v>8000</v>
      </c>
      <c r="E893">
        <v>260</v>
      </c>
      <c r="F893" t="s">
        <v>8219</v>
      </c>
      <c r="G893" t="s">
        <v>8224</v>
      </c>
      <c r="H893" t="s">
        <v>8246</v>
      </c>
      <c r="I893">
        <v>1408581930</v>
      </c>
      <c r="J893">
        <v>1405989930</v>
      </c>
      <c r="K893" t="b">
        <v>0</v>
      </c>
      <c r="L893">
        <v>9</v>
      </c>
      <c r="M893" t="b">
        <v>0</v>
      </c>
      <c r="N893" t="s">
        <v>8279</v>
      </c>
      <c r="O893" s="5">
        <f t="shared" si="52"/>
        <v>3.2500000000000001E-2</v>
      </c>
      <c r="P893" s="6">
        <f t="shared" si="53"/>
        <v>28.888888888888889</v>
      </c>
      <c r="Q893" t="s">
        <v>8325</v>
      </c>
      <c r="R893" t="s">
        <v>8329</v>
      </c>
      <c r="S893" s="10">
        <f t="shared" si="54"/>
        <v>41841.823263888888</v>
      </c>
      <c r="T893" s="10">
        <f t="shared" si="55"/>
        <v>41871.823263888888</v>
      </c>
    </row>
    <row r="894" spans="1:20" ht="60" x14ac:dyDescent="0.25">
      <c r="A894">
        <v>892</v>
      </c>
      <c r="B894" s="3" t="s">
        <v>893</v>
      </c>
      <c r="C894" s="3" t="s">
        <v>5002</v>
      </c>
      <c r="D894">
        <v>6000</v>
      </c>
      <c r="E894">
        <v>2445</v>
      </c>
      <c r="F894" t="s">
        <v>8219</v>
      </c>
      <c r="G894" t="s">
        <v>8224</v>
      </c>
      <c r="H894" t="s">
        <v>8246</v>
      </c>
      <c r="I894">
        <v>1280635200</v>
      </c>
      <c r="J894">
        <v>1273121283</v>
      </c>
      <c r="K894" t="b">
        <v>0</v>
      </c>
      <c r="L894">
        <v>17</v>
      </c>
      <c r="M894" t="b">
        <v>0</v>
      </c>
      <c r="N894" t="s">
        <v>8279</v>
      </c>
      <c r="O894" s="5">
        <f t="shared" si="52"/>
        <v>0.40749999999999997</v>
      </c>
      <c r="P894" s="6">
        <f t="shared" si="53"/>
        <v>143.8235294117647</v>
      </c>
      <c r="Q894" t="s">
        <v>8325</v>
      </c>
      <c r="R894" t="s">
        <v>8329</v>
      </c>
      <c r="S894" s="10">
        <f t="shared" si="54"/>
        <v>40303.991701388884</v>
      </c>
      <c r="T894" s="10">
        <f t="shared" si="55"/>
        <v>40390.958333333328</v>
      </c>
    </row>
    <row r="895" spans="1:20" ht="45" x14ac:dyDescent="0.25">
      <c r="A895">
        <v>893</v>
      </c>
      <c r="B895" s="3" t="s">
        <v>894</v>
      </c>
      <c r="C895" s="3" t="s">
        <v>5003</v>
      </c>
      <c r="D895">
        <v>2000</v>
      </c>
      <c r="E895">
        <v>200</v>
      </c>
      <c r="F895" t="s">
        <v>8219</v>
      </c>
      <c r="G895" t="s">
        <v>8224</v>
      </c>
      <c r="H895" t="s">
        <v>8246</v>
      </c>
      <c r="I895">
        <v>1427920363</v>
      </c>
      <c r="J895">
        <v>1425331963</v>
      </c>
      <c r="K895" t="b">
        <v>0</v>
      </c>
      <c r="L895">
        <v>5</v>
      </c>
      <c r="M895" t="b">
        <v>0</v>
      </c>
      <c r="N895" t="s">
        <v>8279</v>
      </c>
      <c r="O895" s="5">
        <f t="shared" si="52"/>
        <v>0.1</v>
      </c>
      <c r="P895" s="6">
        <f t="shared" si="53"/>
        <v>40</v>
      </c>
      <c r="Q895" t="s">
        <v>8325</v>
      </c>
      <c r="R895" t="s">
        <v>8329</v>
      </c>
      <c r="S895" s="10">
        <f t="shared" si="54"/>
        <v>42065.689386574071</v>
      </c>
      <c r="T895" s="10">
        <f t="shared" si="55"/>
        <v>42095.647719907407</v>
      </c>
    </row>
    <row r="896" spans="1:20" ht="60" x14ac:dyDescent="0.25">
      <c r="A896">
        <v>894</v>
      </c>
      <c r="B896" s="3" t="s">
        <v>895</v>
      </c>
      <c r="C896" s="3" t="s">
        <v>5004</v>
      </c>
      <c r="D896">
        <v>20000</v>
      </c>
      <c r="E896">
        <v>7834</v>
      </c>
      <c r="F896" t="s">
        <v>8219</v>
      </c>
      <c r="G896" t="s">
        <v>8224</v>
      </c>
      <c r="H896" t="s">
        <v>8246</v>
      </c>
      <c r="I896">
        <v>1465169610</v>
      </c>
      <c r="J896">
        <v>1462577610</v>
      </c>
      <c r="K896" t="b">
        <v>0</v>
      </c>
      <c r="L896">
        <v>53</v>
      </c>
      <c r="M896" t="b">
        <v>0</v>
      </c>
      <c r="N896" t="s">
        <v>8279</v>
      </c>
      <c r="O896" s="5">
        <f t="shared" si="52"/>
        <v>0.39169999999999999</v>
      </c>
      <c r="P896" s="6">
        <f t="shared" si="53"/>
        <v>147.81132075471697</v>
      </c>
      <c r="Q896" t="s">
        <v>8325</v>
      </c>
      <c r="R896" t="s">
        <v>8329</v>
      </c>
      <c r="S896" s="10">
        <f t="shared" si="54"/>
        <v>42496.773263888885</v>
      </c>
      <c r="T896" s="10">
        <f t="shared" si="55"/>
        <v>42526.773263888885</v>
      </c>
    </row>
    <row r="897" spans="1:20" ht="60" x14ac:dyDescent="0.25">
      <c r="A897">
        <v>895</v>
      </c>
      <c r="B897" s="3" t="s">
        <v>896</v>
      </c>
      <c r="C897" s="3" t="s">
        <v>5005</v>
      </c>
      <c r="D897">
        <v>8000</v>
      </c>
      <c r="E897">
        <v>195</v>
      </c>
      <c r="F897" t="s">
        <v>8219</v>
      </c>
      <c r="G897" t="s">
        <v>8224</v>
      </c>
      <c r="H897" t="s">
        <v>8246</v>
      </c>
      <c r="I897">
        <v>1287975829</v>
      </c>
      <c r="J897">
        <v>1284087829</v>
      </c>
      <c r="K897" t="b">
        <v>0</v>
      </c>
      <c r="L897">
        <v>7</v>
      </c>
      <c r="M897" t="b">
        <v>0</v>
      </c>
      <c r="N897" t="s">
        <v>8279</v>
      </c>
      <c r="O897" s="5">
        <f t="shared" si="52"/>
        <v>2.4375000000000001E-2</v>
      </c>
      <c r="P897" s="6">
        <f t="shared" si="53"/>
        <v>27.857142857142858</v>
      </c>
      <c r="Q897" t="s">
        <v>8325</v>
      </c>
      <c r="R897" t="s">
        <v>8329</v>
      </c>
      <c r="S897" s="10">
        <f t="shared" si="54"/>
        <v>40430.919317129628</v>
      </c>
      <c r="T897" s="10">
        <f t="shared" si="55"/>
        <v>40475.919317129628</v>
      </c>
    </row>
    <row r="898" spans="1:20" ht="60" x14ac:dyDescent="0.25">
      <c r="A898">
        <v>896</v>
      </c>
      <c r="B898" s="3" t="s">
        <v>897</v>
      </c>
      <c r="C898" s="3" t="s">
        <v>5006</v>
      </c>
      <c r="D898">
        <v>8000</v>
      </c>
      <c r="E898">
        <v>3200</v>
      </c>
      <c r="F898" t="s">
        <v>8219</v>
      </c>
      <c r="G898" t="s">
        <v>8224</v>
      </c>
      <c r="H898" t="s">
        <v>8246</v>
      </c>
      <c r="I898">
        <v>1440734400</v>
      </c>
      <c r="J898">
        <v>1438549026</v>
      </c>
      <c r="K898" t="b">
        <v>0</v>
      </c>
      <c r="L898">
        <v>72</v>
      </c>
      <c r="M898" t="b">
        <v>0</v>
      </c>
      <c r="N898" t="s">
        <v>8279</v>
      </c>
      <c r="O898" s="5">
        <f t="shared" si="52"/>
        <v>0.4</v>
      </c>
      <c r="P898" s="6">
        <f t="shared" si="53"/>
        <v>44.444444444444443</v>
      </c>
      <c r="Q898" t="s">
        <v>8325</v>
      </c>
      <c r="R898" t="s">
        <v>8329</v>
      </c>
      <c r="S898" s="10">
        <f t="shared" si="54"/>
        <v>42218.66465277777</v>
      </c>
      <c r="T898" s="10">
        <f t="shared" si="55"/>
        <v>42243.958333333336</v>
      </c>
    </row>
    <row r="899" spans="1:20" ht="60" x14ac:dyDescent="0.25">
      <c r="A899">
        <v>897</v>
      </c>
      <c r="B899" s="3" t="s">
        <v>898</v>
      </c>
      <c r="C899" s="3" t="s">
        <v>5007</v>
      </c>
      <c r="D899">
        <v>3000</v>
      </c>
      <c r="E899">
        <v>0</v>
      </c>
      <c r="F899" t="s">
        <v>8219</v>
      </c>
      <c r="G899" t="s">
        <v>8224</v>
      </c>
      <c r="H899" t="s">
        <v>8246</v>
      </c>
      <c r="I899">
        <v>1354123908</v>
      </c>
      <c r="J899">
        <v>1351528308</v>
      </c>
      <c r="K899" t="b">
        <v>0</v>
      </c>
      <c r="L899">
        <v>0</v>
      </c>
      <c r="M899" t="b">
        <v>0</v>
      </c>
      <c r="N899" t="s">
        <v>8279</v>
      </c>
      <c r="O899" s="5">
        <f t="shared" ref="O899:O962" si="56">IFERROR(E899/D899,"")</f>
        <v>0</v>
      </c>
      <c r="P899" s="6" t="str">
        <f t="shared" ref="P899:P962" si="57">IFERROR(E899/L899,"")</f>
        <v/>
      </c>
      <c r="Q899" t="s">
        <v>8325</v>
      </c>
      <c r="R899" t="s">
        <v>8329</v>
      </c>
      <c r="S899" s="10">
        <f t="shared" ref="S899:S962" si="58">(J899/86400)+25569+(-5/24)</f>
        <v>41211.480416666665</v>
      </c>
      <c r="T899" s="10">
        <f t="shared" ref="T899:T962" si="59">(I899/86400)+25569+(-5/24)</f>
        <v>41241.52208333333</v>
      </c>
    </row>
    <row r="900" spans="1:20" ht="60" x14ac:dyDescent="0.25">
      <c r="A900">
        <v>898</v>
      </c>
      <c r="B900" s="3" t="s">
        <v>899</v>
      </c>
      <c r="C900" s="3" t="s">
        <v>5008</v>
      </c>
      <c r="D900">
        <v>2500</v>
      </c>
      <c r="E900">
        <v>70</v>
      </c>
      <c r="F900" t="s">
        <v>8219</v>
      </c>
      <c r="G900" t="s">
        <v>8224</v>
      </c>
      <c r="H900" t="s">
        <v>8246</v>
      </c>
      <c r="I900">
        <v>1326651110</v>
      </c>
      <c r="J900">
        <v>1322763110</v>
      </c>
      <c r="K900" t="b">
        <v>0</v>
      </c>
      <c r="L900">
        <v>2</v>
      </c>
      <c r="M900" t="b">
        <v>0</v>
      </c>
      <c r="N900" t="s">
        <v>8279</v>
      </c>
      <c r="O900" s="5">
        <f t="shared" si="56"/>
        <v>2.8000000000000001E-2</v>
      </c>
      <c r="P900" s="6">
        <f t="shared" si="57"/>
        <v>35</v>
      </c>
      <c r="Q900" t="s">
        <v>8325</v>
      </c>
      <c r="R900" t="s">
        <v>8329</v>
      </c>
      <c r="S900" s="10">
        <f t="shared" si="58"/>
        <v>40878.549884259257</v>
      </c>
      <c r="T900" s="10">
        <f t="shared" si="59"/>
        <v>40923.549884259257</v>
      </c>
    </row>
    <row r="901" spans="1:20" ht="45" x14ac:dyDescent="0.25">
      <c r="A901">
        <v>899</v>
      </c>
      <c r="B901" s="3" t="s">
        <v>900</v>
      </c>
      <c r="C901" s="3" t="s">
        <v>5009</v>
      </c>
      <c r="D901">
        <v>750</v>
      </c>
      <c r="E901">
        <v>280</v>
      </c>
      <c r="F901" t="s">
        <v>8219</v>
      </c>
      <c r="G901" t="s">
        <v>8224</v>
      </c>
      <c r="H901" t="s">
        <v>8246</v>
      </c>
      <c r="I901">
        <v>1306549362</v>
      </c>
      <c r="J901">
        <v>1302661362</v>
      </c>
      <c r="K901" t="b">
        <v>0</v>
      </c>
      <c r="L901">
        <v>8</v>
      </c>
      <c r="M901" t="b">
        <v>0</v>
      </c>
      <c r="N901" t="s">
        <v>8279</v>
      </c>
      <c r="O901" s="5">
        <f t="shared" si="56"/>
        <v>0.37333333333333335</v>
      </c>
      <c r="P901" s="6">
        <f t="shared" si="57"/>
        <v>35</v>
      </c>
      <c r="Q901" t="s">
        <v>8325</v>
      </c>
      <c r="R901" t="s">
        <v>8329</v>
      </c>
      <c r="S901" s="10">
        <f t="shared" si="58"/>
        <v>40645.890763888885</v>
      </c>
      <c r="T901" s="10">
        <f t="shared" si="59"/>
        <v>40690.890763888885</v>
      </c>
    </row>
    <row r="902" spans="1:20" ht="45" x14ac:dyDescent="0.25">
      <c r="A902">
        <v>900</v>
      </c>
      <c r="B902" s="3" t="s">
        <v>901</v>
      </c>
      <c r="C902" s="3" t="s">
        <v>5010</v>
      </c>
      <c r="D902">
        <v>5000</v>
      </c>
      <c r="E902">
        <v>21</v>
      </c>
      <c r="F902" t="s">
        <v>8219</v>
      </c>
      <c r="G902" t="s">
        <v>8224</v>
      </c>
      <c r="H902" t="s">
        <v>8246</v>
      </c>
      <c r="I902">
        <v>1459365802</v>
      </c>
      <c r="J902">
        <v>1456777402</v>
      </c>
      <c r="K902" t="b">
        <v>0</v>
      </c>
      <c r="L902">
        <v>2</v>
      </c>
      <c r="M902" t="b">
        <v>0</v>
      </c>
      <c r="N902" t="s">
        <v>8278</v>
      </c>
      <c r="O902" s="5">
        <f t="shared" si="56"/>
        <v>4.1999999999999997E-3</v>
      </c>
      <c r="P902" s="6">
        <f t="shared" si="57"/>
        <v>10.5</v>
      </c>
      <c r="Q902" t="s">
        <v>8325</v>
      </c>
      <c r="R902" t="s">
        <v>8328</v>
      </c>
      <c r="S902" s="10">
        <f t="shared" si="58"/>
        <v>42429.641226851854</v>
      </c>
      <c r="T902" s="10">
        <f t="shared" si="59"/>
        <v>42459.599560185183</v>
      </c>
    </row>
    <row r="903" spans="1:20" ht="60" x14ac:dyDescent="0.25">
      <c r="A903">
        <v>901</v>
      </c>
      <c r="B903" s="3" t="s">
        <v>902</v>
      </c>
      <c r="C903" s="3" t="s">
        <v>5011</v>
      </c>
      <c r="D903">
        <v>6500</v>
      </c>
      <c r="E903">
        <v>0</v>
      </c>
      <c r="F903" t="s">
        <v>8219</v>
      </c>
      <c r="G903" t="s">
        <v>8224</v>
      </c>
      <c r="H903" t="s">
        <v>8246</v>
      </c>
      <c r="I903">
        <v>1276024260</v>
      </c>
      <c r="J903">
        <v>1272050914</v>
      </c>
      <c r="K903" t="b">
        <v>0</v>
      </c>
      <c r="L903">
        <v>0</v>
      </c>
      <c r="M903" t="b">
        <v>0</v>
      </c>
      <c r="N903" t="s">
        <v>8278</v>
      </c>
      <c r="O903" s="5">
        <f t="shared" si="56"/>
        <v>0</v>
      </c>
      <c r="P903" s="6" t="str">
        <f t="shared" si="57"/>
        <v/>
      </c>
      <c r="Q903" t="s">
        <v>8325</v>
      </c>
      <c r="R903" t="s">
        <v>8328</v>
      </c>
      <c r="S903" s="10">
        <f t="shared" si="58"/>
        <v>40291.603171296294</v>
      </c>
      <c r="T903" s="10">
        <f t="shared" si="59"/>
        <v>40337.59097222222</v>
      </c>
    </row>
    <row r="904" spans="1:20" ht="60" x14ac:dyDescent="0.25">
      <c r="A904">
        <v>902</v>
      </c>
      <c r="B904" s="3" t="s">
        <v>903</v>
      </c>
      <c r="C904" s="3" t="s">
        <v>5012</v>
      </c>
      <c r="D904">
        <v>30000</v>
      </c>
      <c r="E904">
        <v>90</v>
      </c>
      <c r="F904" t="s">
        <v>8219</v>
      </c>
      <c r="G904" t="s">
        <v>8224</v>
      </c>
      <c r="H904" t="s">
        <v>8246</v>
      </c>
      <c r="I904">
        <v>1409412600</v>
      </c>
      <c r="J904">
        <v>1404947422</v>
      </c>
      <c r="K904" t="b">
        <v>0</v>
      </c>
      <c r="L904">
        <v>3</v>
      </c>
      <c r="M904" t="b">
        <v>0</v>
      </c>
      <c r="N904" t="s">
        <v>8278</v>
      </c>
      <c r="O904" s="5">
        <f t="shared" si="56"/>
        <v>3.0000000000000001E-3</v>
      </c>
      <c r="P904" s="6">
        <f t="shared" si="57"/>
        <v>30</v>
      </c>
      <c r="Q904" t="s">
        <v>8325</v>
      </c>
      <c r="R904" t="s">
        <v>8328</v>
      </c>
      <c r="S904" s="10">
        <f t="shared" si="58"/>
        <v>41829.757199074069</v>
      </c>
      <c r="T904" s="10">
        <f t="shared" si="59"/>
        <v>41881.4375</v>
      </c>
    </row>
    <row r="905" spans="1:20" ht="45" x14ac:dyDescent="0.25">
      <c r="A905">
        <v>903</v>
      </c>
      <c r="B905" s="3" t="s">
        <v>904</v>
      </c>
      <c r="C905" s="3" t="s">
        <v>5013</v>
      </c>
      <c r="D905">
        <v>5000</v>
      </c>
      <c r="E905">
        <v>160</v>
      </c>
      <c r="F905" t="s">
        <v>8219</v>
      </c>
      <c r="G905" t="s">
        <v>8224</v>
      </c>
      <c r="H905" t="s">
        <v>8246</v>
      </c>
      <c r="I905">
        <v>1348367100</v>
      </c>
      <c r="J905">
        <v>1346180780</v>
      </c>
      <c r="K905" t="b">
        <v>0</v>
      </c>
      <c r="L905">
        <v>4</v>
      </c>
      <c r="M905" t="b">
        <v>0</v>
      </c>
      <c r="N905" t="s">
        <v>8278</v>
      </c>
      <c r="O905" s="5">
        <f t="shared" si="56"/>
        <v>3.2000000000000001E-2</v>
      </c>
      <c r="P905" s="6">
        <f t="shared" si="57"/>
        <v>40</v>
      </c>
      <c r="Q905" t="s">
        <v>8325</v>
      </c>
      <c r="R905" t="s">
        <v>8328</v>
      </c>
      <c r="S905" s="10">
        <f t="shared" si="58"/>
        <v>41149.587731481479</v>
      </c>
      <c r="T905" s="10">
        <f t="shared" si="59"/>
        <v>41174.892361111109</v>
      </c>
    </row>
    <row r="906" spans="1:20" ht="45" x14ac:dyDescent="0.25">
      <c r="A906">
        <v>904</v>
      </c>
      <c r="B906" s="3" t="s">
        <v>905</v>
      </c>
      <c r="C906" s="3" t="s">
        <v>5014</v>
      </c>
      <c r="D906">
        <v>50000</v>
      </c>
      <c r="E906">
        <v>151</v>
      </c>
      <c r="F906" t="s">
        <v>8219</v>
      </c>
      <c r="G906" t="s">
        <v>8224</v>
      </c>
      <c r="H906" t="s">
        <v>8246</v>
      </c>
      <c r="I906">
        <v>1451786137</v>
      </c>
      <c r="J906">
        <v>1449194137</v>
      </c>
      <c r="K906" t="b">
        <v>0</v>
      </c>
      <c r="L906">
        <v>3</v>
      </c>
      <c r="M906" t="b">
        <v>0</v>
      </c>
      <c r="N906" t="s">
        <v>8278</v>
      </c>
      <c r="O906" s="5">
        <f t="shared" si="56"/>
        <v>3.0200000000000001E-3</v>
      </c>
      <c r="P906" s="6">
        <f t="shared" si="57"/>
        <v>50.333333333333336</v>
      </c>
      <c r="Q906" t="s">
        <v>8325</v>
      </c>
      <c r="R906" t="s">
        <v>8328</v>
      </c>
      <c r="S906" s="10">
        <f t="shared" si="58"/>
        <v>42341.87195601852</v>
      </c>
      <c r="T906" s="10">
        <f t="shared" si="59"/>
        <v>42371.87195601852</v>
      </c>
    </row>
    <row r="907" spans="1:20" ht="45" x14ac:dyDescent="0.25">
      <c r="A907">
        <v>905</v>
      </c>
      <c r="B907" s="3" t="s">
        <v>906</v>
      </c>
      <c r="C907" s="3" t="s">
        <v>5015</v>
      </c>
      <c r="D907">
        <v>6500</v>
      </c>
      <c r="E907">
        <v>196</v>
      </c>
      <c r="F907" t="s">
        <v>8219</v>
      </c>
      <c r="G907" t="s">
        <v>8224</v>
      </c>
      <c r="H907" t="s">
        <v>8246</v>
      </c>
      <c r="I907">
        <v>1295847926</v>
      </c>
      <c r="J907">
        <v>1290663926</v>
      </c>
      <c r="K907" t="b">
        <v>0</v>
      </c>
      <c r="L907">
        <v>6</v>
      </c>
      <c r="M907" t="b">
        <v>0</v>
      </c>
      <c r="N907" t="s">
        <v>8278</v>
      </c>
      <c r="O907" s="5">
        <f t="shared" si="56"/>
        <v>3.0153846153846153E-2</v>
      </c>
      <c r="P907" s="6">
        <f t="shared" si="57"/>
        <v>32.666666666666664</v>
      </c>
      <c r="Q907" t="s">
        <v>8325</v>
      </c>
      <c r="R907" t="s">
        <v>8328</v>
      </c>
      <c r="S907" s="10">
        <f t="shared" si="58"/>
        <v>40507.031550925924</v>
      </c>
      <c r="T907" s="10">
        <f t="shared" si="59"/>
        <v>40567.031550925924</v>
      </c>
    </row>
    <row r="908" spans="1:20" ht="30" x14ac:dyDescent="0.25">
      <c r="A908">
        <v>906</v>
      </c>
      <c r="B908" s="3" t="s">
        <v>907</v>
      </c>
      <c r="C908" s="3" t="s">
        <v>5016</v>
      </c>
      <c r="D908">
        <v>15000</v>
      </c>
      <c r="E908">
        <v>0</v>
      </c>
      <c r="F908" t="s">
        <v>8219</v>
      </c>
      <c r="G908" t="s">
        <v>8224</v>
      </c>
      <c r="H908" t="s">
        <v>8246</v>
      </c>
      <c r="I908">
        <v>1394681590</v>
      </c>
      <c r="J908">
        <v>1392093190</v>
      </c>
      <c r="K908" t="b">
        <v>0</v>
      </c>
      <c r="L908">
        <v>0</v>
      </c>
      <c r="M908" t="b">
        <v>0</v>
      </c>
      <c r="N908" t="s">
        <v>8278</v>
      </c>
      <c r="O908" s="5">
        <f t="shared" si="56"/>
        <v>0</v>
      </c>
      <c r="P908" s="6" t="str">
        <f t="shared" si="57"/>
        <v/>
      </c>
      <c r="Q908" t="s">
        <v>8325</v>
      </c>
      <c r="R908" t="s">
        <v>8328</v>
      </c>
      <c r="S908" s="10">
        <f t="shared" si="58"/>
        <v>41680.981365740736</v>
      </c>
      <c r="T908" s="10">
        <f t="shared" si="59"/>
        <v>41710.939699074072</v>
      </c>
    </row>
    <row r="909" spans="1:20" ht="45" x14ac:dyDescent="0.25">
      <c r="A909">
        <v>907</v>
      </c>
      <c r="B909" s="3" t="s">
        <v>908</v>
      </c>
      <c r="C909" s="3" t="s">
        <v>5017</v>
      </c>
      <c r="D909">
        <v>2900</v>
      </c>
      <c r="E909">
        <v>0</v>
      </c>
      <c r="F909" t="s">
        <v>8219</v>
      </c>
      <c r="G909" t="s">
        <v>8224</v>
      </c>
      <c r="H909" t="s">
        <v>8246</v>
      </c>
      <c r="I909">
        <v>1315715823</v>
      </c>
      <c r="J909">
        <v>1313123823</v>
      </c>
      <c r="K909" t="b">
        <v>0</v>
      </c>
      <c r="L909">
        <v>0</v>
      </c>
      <c r="M909" t="b">
        <v>0</v>
      </c>
      <c r="N909" t="s">
        <v>8278</v>
      </c>
      <c r="O909" s="5">
        <f t="shared" si="56"/>
        <v>0</v>
      </c>
      <c r="P909" s="6" t="str">
        <f t="shared" si="57"/>
        <v/>
      </c>
      <c r="Q909" t="s">
        <v>8325</v>
      </c>
      <c r="R909" t="s">
        <v>8328</v>
      </c>
      <c r="S909" s="10">
        <f t="shared" si="58"/>
        <v>40766.9840625</v>
      </c>
      <c r="T909" s="10">
        <f t="shared" si="59"/>
        <v>40796.9840625</v>
      </c>
    </row>
    <row r="910" spans="1:20" ht="45" x14ac:dyDescent="0.25">
      <c r="A910">
        <v>908</v>
      </c>
      <c r="B910" s="3" t="s">
        <v>909</v>
      </c>
      <c r="C910" s="3" t="s">
        <v>5018</v>
      </c>
      <c r="D910">
        <v>2500</v>
      </c>
      <c r="E910">
        <v>0</v>
      </c>
      <c r="F910" t="s">
        <v>8219</v>
      </c>
      <c r="G910" t="s">
        <v>8224</v>
      </c>
      <c r="H910" t="s">
        <v>8246</v>
      </c>
      <c r="I910">
        <v>1280206740</v>
      </c>
      <c r="J910">
        <v>1276283655</v>
      </c>
      <c r="K910" t="b">
        <v>0</v>
      </c>
      <c r="L910">
        <v>0</v>
      </c>
      <c r="M910" t="b">
        <v>0</v>
      </c>
      <c r="N910" t="s">
        <v>8278</v>
      </c>
      <c r="O910" s="5">
        <f t="shared" si="56"/>
        <v>0</v>
      </c>
      <c r="P910" s="6" t="str">
        <f t="shared" si="57"/>
        <v/>
      </c>
      <c r="Q910" t="s">
        <v>8325</v>
      </c>
      <c r="R910" t="s">
        <v>8328</v>
      </c>
      <c r="S910" s="10">
        <f t="shared" si="58"/>
        <v>40340.593229166661</v>
      </c>
      <c r="T910" s="10">
        <f t="shared" si="59"/>
        <v>40385.999305555553</v>
      </c>
    </row>
    <row r="911" spans="1:20" ht="60" x14ac:dyDescent="0.25">
      <c r="A911">
        <v>909</v>
      </c>
      <c r="B911" s="3" t="s">
        <v>910</v>
      </c>
      <c r="C911" s="3" t="s">
        <v>5019</v>
      </c>
      <c r="D911">
        <v>16000</v>
      </c>
      <c r="E911">
        <v>520</v>
      </c>
      <c r="F911" t="s">
        <v>8219</v>
      </c>
      <c r="G911" t="s">
        <v>8224</v>
      </c>
      <c r="H911" t="s">
        <v>8246</v>
      </c>
      <c r="I911">
        <v>1343016000</v>
      </c>
      <c r="J911">
        <v>1340296440</v>
      </c>
      <c r="K911" t="b">
        <v>0</v>
      </c>
      <c r="L911">
        <v>8</v>
      </c>
      <c r="M911" t="b">
        <v>0</v>
      </c>
      <c r="N911" t="s">
        <v>8278</v>
      </c>
      <c r="O911" s="5">
        <f t="shared" si="56"/>
        <v>3.2500000000000001E-2</v>
      </c>
      <c r="P911" s="6">
        <f t="shared" si="57"/>
        <v>65</v>
      </c>
      <c r="Q911" t="s">
        <v>8325</v>
      </c>
      <c r="R911" t="s">
        <v>8328</v>
      </c>
      <c r="S911" s="10">
        <f t="shared" si="58"/>
        <v>41081.481944444444</v>
      </c>
      <c r="T911" s="10">
        <f t="shared" si="59"/>
        <v>41112.958333333328</v>
      </c>
    </row>
    <row r="912" spans="1:20" ht="45" x14ac:dyDescent="0.25">
      <c r="A912">
        <v>910</v>
      </c>
      <c r="B912" s="3" t="s">
        <v>911</v>
      </c>
      <c r="C912" s="3" t="s">
        <v>5020</v>
      </c>
      <c r="D912">
        <v>550</v>
      </c>
      <c r="E912">
        <v>123</v>
      </c>
      <c r="F912" t="s">
        <v>8219</v>
      </c>
      <c r="G912" t="s">
        <v>8225</v>
      </c>
      <c r="H912" t="s">
        <v>8247</v>
      </c>
      <c r="I912">
        <v>1488546319</v>
      </c>
      <c r="J912">
        <v>1483362319</v>
      </c>
      <c r="K912" t="b">
        <v>0</v>
      </c>
      <c r="L912">
        <v>5</v>
      </c>
      <c r="M912" t="b">
        <v>0</v>
      </c>
      <c r="N912" t="s">
        <v>8278</v>
      </c>
      <c r="O912" s="5">
        <f t="shared" si="56"/>
        <v>0.22363636363636363</v>
      </c>
      <c r="P912" s="6">
        <f t="shared" si="57"/>
        <v>24.6</v>
      </c>
      <c r="Q912" t="s">
        <v>8325</v>
      </c>
      <c r="R912" t="s">
        <v>8328</v>
      </c>
      <c r="S912" s="10">
        <f t="shared" si="58"/>
        <v>42737.337025462963</v>
      </c>
      <c r="T912" s="10">
        <f t="shared" si="59"/>
        <v>42797.337025462963</v>
      </c>
    </row>
    <row r="913" spans="1:20" ht="60" x14ac:dyDescent="0.25">
      <c r="A913">
        <v>911</v>
      </c>
      <c r="B913" s="3" t="s">
        <v>912</v>
      </c>
      <c r="C913" s="3" t="s">
        <v>5021</v>
      </c>
      <c r="D913">
        <v>100000</v>
      </c>
      <c r="E913">
        <v>0</v>
      </c>
      <c r="F913" t="s">
        <v>8219</v>
      </c>
      <c r="G913" t="s">
        <v>8224</v>
      </c>
      <c r="H913" t="s">
        <v>8246</v>
      </c>
      <c r="I913">
        <v>1390522045</v>
      </c>
      <c r="J913">
        <v>1388707645</v>
      </c>
      <c r="K913" t="b">
        <v>0</v>
      </c>
      <c r="L913">
        <v>0</v>
      </c>
      <c r="M913" t="b">
        <v>0</v>
      </c>
      <c r="N913" t="s">
        <v>8278</v>
      </c>
      <c r="O913" s="5">
        <f t="shared" si="56"/>
        <v>0</v>
      </c>
      <c r="P913" s="6" t="str">
        <f t="shared" si="57"/>
        <v/>
      </c>
      <c r="Q913" t="s">
        <v>8325</v>
      </c>
      <c r="R913" t="s">
        <v>8328</v>
      </c>
      <c r="S913" s="10">
        <f t="shared" si="58"/>
        <v>41641.796817129631</v>
      </c>
      <c r="T913" s="10">
        <f t="shared" si="59"/>
        <v>41662.796817129631</v>
      </c>
    </row>
    <row r="914" spans="1:20" ht="45" x14ac:dyDescent="0.25">
      <c r="A914">
        <v>912</v>
      </c>
      <c r="B914" s="3" t="s">
        <v>913</v>
      </c>
      <c r="C914" s="3" t="s">
        <v>5022</v>
      </c>
      <c r="D914">
        <v>3500</v>
      </c>
      <c r="E914">
        <v>30</v>
      </c>
      <c r="F914" t="s">
        <v>8219</v>
      </c>
      <c r="G914" t="s">
        <v>8224</v>
      </c>
      <c r="H914" t="s">
        <v>8246</v>
      </c>
      <c r="I914">
        <v>1355197047</v>
      </c>
      <c r="J914">
        <v>1350009447</v>
      </c>
      <c r="K914" t="b">
        <v>0</v>
      </c>
      <c r="L914">
        <v>2</v>
      </c>
      <c r="M914" t="b">
        <v>0</v>
      </c>
      <c r="N914" t="s">
        <v>8278</v>
      </c>
      <c r="O914" s="5">
        <f t="shared" si="56"/>
        <v>8.5714285714285719E-3</v>
      </c>
      <c r="P914" s="6">
        <f t="shared" si="57"/>
        <v>15</v>
      </c>
      <c r="Q914" t="s">
        <v>8325</v>
      </c>
      <c r="R914" t="s">
        <v>8328</v>
      </c>
      <c r="S914" s="10">
        <f t="shared" si="58"/>
        <v>41193.901006944441</v>
      </c>
      <c r="T914" s="10">
        <f t="shared" si="59"/>
        <v>41253.942673611113</v>
      </c>
    </row>
    <row r="915" spans="1:20" ht="60" x14ac:dyDescent="0.25">
      <c r="A915">
        <v>913</v>
      </c>
      <c r="B915" s="3" t="s">
        <v>914</v>
      </c>
      <c r="C915" s="3" t="s">
        <v>5023</v>
      </c>
      <c r="D915">
        <v>30000</v>
      </c>
      <c r="E915">
        <v>1982</v>
      </c>
      <c r="F915" t="s">
        <v>8219</v>
      </c>
      <c r="G915" t="s">
        <v>8224</v>
      </c>
      <c r="H915" t="s">
        <v>8246</v>
      </c>
      <c r="I915">
        <v>1336188019</v>
      </c>
      <c r="J915">
        <v>1333596019</v>
      </c>
      <c r="K915" t="b">
        <v>0</v>
      </c>
      <c r="L915">
        <v>24</v>
      </c>
      <c r="M915" t="b">
        <v>0</v>
      </c>
      <c r="N915" t="s">
        <v>8278</v>
      </c>
      <c r="O915" s="5">
        <f t="shared" si="56"/>
        <v>6.6066666666666662E-2</v>
      </c>
      <c r="P915" s="6">
        <f t="shared" si="57"/>
        <v>82.583333333333329</v>
      </c>
      <c r="Q915" t="s">
        <v>8325</v>
      </c>
      <c r="R915" t="s">
        <v>8328</v>
      </c>
      <c r="S915" s="10">
        <f t="shared" si="58"/>
        <v>41003.930775462963</v>
      </c>
      <c r="T915" s="10">
        <f t="shared" si="59"/>
        <v>41033.930775462963</v>
      </c>
    </row>
    <row r="916" spans="1:20" ht="45" x14ac:dyDescent="0.25">
      <c r="A916">
        <v>914</v>
      </c>
      <c r="B916" s="3" t="s">
        <v>915</v>
      </c>
      <c r="C916" s="3" t="s">
        <v>5024</v>
      </c>
      <c r="D916">
        <v>1500</v>
      </c>
      <c r="E916">
        <v>0</v>
      </c>
      <c r="F916" t="s">
        <v>8219</v>
      </c>
      <c r="G916" t="s">
        <v>8224</v>
      </c>
      <c r="H916" t="s">
        <v>8246</v>
      </c>
      <c r="I916">
        <v>1345918747</v>
      </c>
      <c r="J916">
        <v>1343326747</v>
      </c>
      <c r="K916" t="b">
        <v>0</v>
      </c>
      <c r="L916">
        <v>0</v>
      </c>
      <c r="M916" t="b">
        <v>0</v>
      </c>
      <c r="N916" t="s">
        <v>8278</v>
      </c>
      <c r="O916" s="5">
        <f t="shared" si="56"/>
        <v>0</v>
      </c>
      <c r="P916" s="6" t="str">
        <f t="shared" si="57"/>
        <v/>
      </c>
      <c r="Q916" t="s">
        <v>8325</v>
      </c>
      <c r="R916" t="s">
        <v>8328</v>
      </c>
      <c r="S916" s="10">
        <f t="shared" si="58"/>
        <v>41116.554942129624</v>
      </c>
      <c r="T916" s="10">
        <f t="shared" si="59"/>
        <v>41146.554942129624</v>
      </c>
    </row>
    <row r="917" spans="1:20" ht="45" x14ac:dyDescent="0.25">
      <c r="A917">
        <v>915</v>
      </c>
      <c r="B917" s="3" t="s">
        <v>916</v>
      </c>
      <c r="C917" s="3" t="s">
        <v>5025</v>
      </c>
      <c r="D917">
        <v>6500</v>
      </c>
      <c r="E917">
        <v>375</v>
      </c>
      <c r="F917" t="s">
        <v>8219</v>
      </c>
      <c r="G917" t="s">
        <v>8224</v>
      </c>
      <c r="H917" t="s">
        <v>8246</v>
      </c>
      <c r="I917">
        <v>1330577940</v>
      </c>
      <c r="J917">
        <v>1327853914</v>
      </c>
      <c r="K917" t="b">
        <v>0</v>
      </c>
      <c r="L917">
        <v>9</v>
      </c>
      <c r="M917" t="b">
        <v>0</v>
      </c>
      <c r="N917" t="s">
        <v>8278</v>
      </c>
      <c r="O917" s="5">
        <f t="shared" si="56"/>
        <v>5.7692307692307696E-2</v>
      </c>
      <c r="P917" s="6">
        <f t="shared" si="57"/>
        <v>41.666666666666664</v>
      </c>
      <c r="Q917" t="s">
        <v>8325</v>
      </c>
      <c r="R917" t="s">
        <v>8328</v>
      </c>
      <c r="S917" s="10">
        <f t="shared" si="58"/>
        <v>40937.471226851849</v>
      </c>
      <c r="T917" s="10">
        <f t="shared" si="59"/>
        <v>40968.999305555553</v>
      </c>
    </row>
    <row r="918" spans="1:20" ht="45" x14ac:dyDescent="0.25">
      <c r="A918">
        <v>916</v>
      </c>
      <c r="B918" s="3" t="s">
        <v>917</v>
      </c>
      <c r="C918" s="3" t="s">
        <v>5026</v>
      </c>
      <c r="D918">
        <v>3300</v>
      </c>
      <c r="E918">
        <v>0</v>
      </c>
      <c r="F918" t="s">
        <v>8219</v>
      </c>
      <c r="G918" t="s">
        <v>8224</v>
      </c>
      <c r="H918" t="s">
        <v>8246</v>
      </c>
      <c r="I918">
        <v>1287723600</v>
      </c>
      <c r="J918">
        <v>1284409734</v>
      </c>
      <c r="K918" t="b">
        <v>0</v>
      </c>
      <c r="L918">
        <v>0</v>
      </c>
      <c r="M918" t="b">
        <v>0</v>
      </c>
      <c r="N918" t="s">
        <v>8278</v>
      </c>
      <c r="O918" s="5">
        <f t="shared" si="56"/>
        <v>0</v>
      </c>
      <c r="P918" s="6" t="str">
        <f t="shared" si="57"/>
        <v/>
      </c>
      <c r="Q918" t="s">
        <v>8325</v>
      </c>
      <c r="R918" t="s">
        <v>8328</v>
      </c>
      <c r="S918" s="10">
        <f t="shared" si="58"/>
        <v>40434.645069444443</v>
      </c>
      <c r="T918" s="10">
        <f t="shared" si="59"/>
        <v>40473</v>
      </c>
    </row>
    <row r="919" spans="1:20" ht="60" x14ac:dyDescent="0.25">
      <c r="A919">
        <v>917</v>
      </c>
      <c r="B919" s="3" t="s">
        <v>918</v>
      </c>
      <c r="C919" s="3" t="s">
        <v>5027</v>
      </c>
      <c r="D919">
        <v>5000</v>
      </c>
      <c r="E919">
        <v>30</v>
      </c>
      <c r="F919" t="s">
        <v>8219</v>
      </c>
      <c r="G919" t="s">
        <v>8224</v>
      </c>
      <c r="H919" t="s">
        <v>8246</v>
      </c>
      <c r="I919">
        <v>1405305000</v>
      </c>
      <c r="J919">
        <v>1402612730</v>
      </c>
      <c r="K919" t="b">
        <v>0</v>
      </c>
      <c r="L919">
        <v>1</v>
      </c>
      <c r="M919" t="b">
        <v>0</v>
      </c>
      <c r="N919" t="s">
        <v>8278</v>
      </c>
      <c r="O919" s="5">
        <f t="shared" si="56"/>
        <v>6.0000000000000001E-3</v>
      </c>
      <c r="P919" s="6">
        <f t="shared" si="57"/>
        <v>30</v>
      </c>
      <c r="Q919" t="s">
        <v>8325</v>
      </c>
      <c r="R919" t="s">
        <v>8328</v>
      </c>
      <c r="S919" s="10">
        <f t="shared" si="58"/>
        <v>41802.735300925924</v>
      </c>
      <c r="T919" s="10">
        <f t="shared" si="59"/>
        <v>41833.895833333328</v>
      </c>
    </row>
    <row r="920" spans="1:20" ht="60" x14ac:dyDescent="0.25">
      <c r="A920">
        <v>918</v>
      </c>
      <c r="B920" s="3" t="s">
        <v>919</v>
      </c>
      <c r="C920" s="3" t="s">
        <v>5028</v>
      </c>
      <c r="D920">
        <v>3900</v>
      </c>
      <c r="E920">
        <v>196</v>
      </c>
      <c r="F920" t="s">
        <v>8219</v>
      </c>
      <c r="G920" t="s">
        <v>8225</v>
      </c>
      <c r="H920" t="s">
        <v>8247</v>
      </c>
      <c r="I920">
        <v>1417474761</v>
      </c>
      <c r="J920">
        <v>1414879161</v>
      </c>
      <c r="K920" t="b">
        <v>0</v>
      </c>
      <c r="L920">
        <v>10</v>
      </c>
      <c r="M920" t="b">
        <v>0</v>
      </c>
      <c r="N920" t="s">
        <v>8278</v>
      </c>
      <c r="O920" s="5">
        <f t="shared" si="56"/>
        <v>5.0256410256410255E-2</v>
      </c>
      <c r="P920" s="6">
        <f t="shared" si="57"/>
        <v>19.600000000000001</v>
      </c>
      <c r="Q920" t="s">
        <v>8325</v>
      </c>
      <c r="R920" t="s">
        <v>8328</v>
      </c>
      <c r="S920" s="10">
        <f t="shared" si="58"/>
        <v>41944.707881944443</v>
      </c>
      <c r="T920" s="10">
        <f t="shared" si="59"/>
        <v>41974.749548611107</v>
      </c>
    </row>
    <row r="921" spans="1:20" x14ac:dyDescent="0.25">
      <c r="A921">
        <v>919</v>
      </c>
      <c r="B921" s="3" t="s">
        <v>920</v>
      </c>
      <c r="C921" s="3" t="s">
        <v>5029</v>
      </c>
      <c r="D921">
        <v>20000</v>
      </c>
      <c r="E921">
        <v>100</v>
      </c>
      <c r="F921" t="s">
        <v>8219</v>
      </c>
      <c r="G921" t="s">
        <v>8224</v>
      </c>
      <c r="H921" t="s">
        <v>8246</v>
      </c>
      <c r="I921">
        <v>1355930645</v>
      </c>
      <c r="J921">
        <v>1352906645</v>
      </c>
      <c r="K921" t="b">
        <v>0</v>
      </c>
      <c r="L921">
        <v>1</v>
      </c>
      <c r="M921" t="b">
        <v>0</v>
      </c>
      <c r="N921" t="s">
        <v>8278</v>
      </c>
      <c r="O921" s="5">
        <f t="shared" si="56"/>
        <v>5.0000000000000001E-3</v>
      </c>
      <c r="P921" s="6">
        <f t="shared" si="57"/>
        <v>100</v>
      </c>
      <c r="Q921" t="s">
        <v>8325</v>
      </c>
      <c r="R921" t="s">
        <v>8328</v>
      </c>
      <c r="S921" s="10">
        <f t="shared" si="58"/>
        <v>41227.433391203704</v>
      </c>
      <c r="T921" s="10">
        <f t="shared" si="59"/>
        <v>41262.433391203704</v>
      </c>
    </row>
    <row r="922" spans="1:20" ht="45" x14ac:dyDescent="0.25">
      <c r="A922">
        <v>920</v>
      </c>
      <c r="B922" s="3" t="s">
        <v>921</v>
      </c>
      <c r="C922" s="3" t="s">
        <v>5030</v>
      </c>
      <c r="D922">
        <v>5500</v>
      </c>
      <c r="E922">
        <v>0</v>
      </c>
      <c r="F922" t="s">
        <v>8219</v>
      </c>
      <c r="G922" t="s">
        <v>8224</v>
      </c>
      <c r="H922" t="s">
        <v>8246</v>
      </c>
      <c r="I922">
        <v>1384448822</v>
      </c>
      <c r="J922">
        <v>1381853222</v>
      </c>
      <c r="K922" t="b">
        <v>0</v>
      </c>
      <c r="L922">
        <v>0</v>
      </c>
      <c r="M922" t="b">
        <v>0</v>
      </c>
      <c r="N922" t="s">
        <v>8278</v>
      </c>
      <c r="O922" s="5">
        <f t="shared" si="56"/>
        <v>0</v>
      </c>
      <c r="P922" s="6" t="str">
        <f t="shared" si="57"/>
        <v/>
      </c>
      <c r="Q922" t="s">
        <v>8325</v>
      </c>
      <c r="R922" t="s">
        <v>8328</v>
      </c>
      <c r="S922" s="10">
        <f t="shared" si="58"/>
        <v>41562.463217592587</v>
      </c>
      <c r="T922" s="10">
        <f t="shared" si="59"/>
        <v>41592.504884259259</v>
      </c>
    </row>
    <row r="923" spans="1:20" ht="60" x14ac:dyDescent="0.25">
      <c r="A923">
        <v>921</v>
      </c>
      <c r="B923" s="3" t="s">
        <v>922</v>
      </c>
      <c r="C923" s="3" t="s">
        <v>5031</v>
      </c>
      <c r="D923">
        <v>15000</v>
      </c>
      <c r="E923">
        <v>4635</v>
      </c>
      <c r="F923" t="s">
        <v>8219</v>
      </c>
      <c r="G923" t="s">
        <v>8224</v>
      </c>
      <c r="H923" t="s">
        <v>8246</v>
      </c>
      <c r="I923">
        <v>1323666376</v>
      </c>
      <c r="J923">
        <v>1320033976</v>
      </c>
      <c r="K923" t="b">
        <v>0</v>
      </c>
      <c r="L923">
        <v>20</v>
      </c>
      <c r="M923" t="b">
        <v>0</v>
      </c>
      <c r="N923" t="s">
        <v>8278</v>
      </c>
      <c r="O923" s="5">
        <f t="shared" si="56"/>
        <v>0.309</v>
      </c>
      <c r="P923" s="6">
        <f t="shared" si="57"/>
        <v>231.75</v>
      </c>
      <c r="Q923" t="s">
        <v>8325</v>
      </c>
      <c r="R923" t="s">
        <v>8328</v>
      </c>
      <c r="S923" s="10">
        <f t="shared" si="58"/>
        <v>40846.962685185186</v>
      </c>
      <c r="T923" s="10">
        <f t="shared" si="59"/>
        <v>40889.004351851851</v>
      </c>
    </row>
    <row r="924" spans="1:20" ht="45" x14ac:dyDescent="0.25">
      <c r="A924">
        <v>922</v>
      </c>
      <c r="B924" s="3" t="s">
        <v>923</v>
      </c>
      <c r="C924" s="3" t="s">
        <v>5032</v>
      </c>
      <c r="D924">
        <v>27000</v>
      </c>
      <c r="E924">
        <v>5680</v>
      </c>
      <c r="F924" t="s">
        <v>8219</v>
      </c>
      <c r="G924" t="s">
        <v>8224</v>
      </c>
      <c r="H924" t="s">
        <v>8246</v>
      </c>
      <c r="I924">
        <v>1412167393</v>
      </c>
      <c r="J924">
        <v>1409143393</v>
      </c>
      <c r="K924" t="b">
        <v>0</v>
      </c>
      <c r="L924">
        <v>30</v>
      </c>
      <c r="M924" t="b">
        <v>0</v>
      </c>
      <c r="N924" t="s">
        <v>8278</v>
      </c>
      <c r="O924" s="5">
        <f t="shared" si="56"/>
        <v>0.21037037037037037</v>
      </c>
      <c r="P924" s="6">
        <f t="shared" si="57"/>
        <v>189.33333333333334</v>
      </c>
      <c r="Q924" t="s">
        <v>8325</v>
      </c>
      <c r="R924" t="s">
        <v>8328</v>
      </c>
      <c r="S924" s="10">
        <f t="shared" si="58"/>
        <v>41878.32167824074</v>
      </c>
      <c r="T924" s="10">
        <f t="shared" si="59"/>
        <v>41913.32167824074</v>
      </c>
    </row>
    <row r="925" spans="1:20" ht="60" x14ac:dyDescent="0.25">
      <c r="A925">
        <v>923</v>
      </c>
      <c r="B925" s="3" t="s">
        <v>924</v>
      </c>
      <c r="C925" s="3" t="s">
        <v>5033</v>
      </c>
      <c r="D925">
        <v>15000</v>
      </c>
      <c r="E925">
        <v>330</v>
      </c>
      <c r="F925" t="s">
        <v>8219</v>
      </c>
      <c r="G925" t="s">
        <v>8224</v>
      </c>
      <c r="H925" t="s">
        <v>8246</v>
      </c>
      <c r="I925">
        <v>1416614523</v>
      </c>
      <c r="J925">
        <v>1414018923</v>
      </c>
      <c r="K925" t="b">
        <v>0</v>
      </c>
      <c r="L925">
        <v>6</v>
      </c>
      <c r="M925" t="b">
        <v>0</v>
      </c>
      <c r="N925" t="s">
        <v>8278</v>
      </c>
      <c r="O925" s="5">
        <f t="shared" si="56"/>
        <v>2.1999999999999999E-2</v>
      </c>
      <c r="P925" s="6">
        <f t="shared" si="57"/>
        <v>55</v>
      </c>
      <c r="Q925" t="s">
        <v>8325</v>
      </c>
      <c r="R925" t="s">
        <v>8328</v>
      </c>
      <c r="S925" s="10">
        <f t="shared" si="58"/>
        <v>41934.751423611109</v>
      </c>
      <c r="T925" s="10">
        <f t="shared" si="59"/>
        <v>41964.793090277781</v>
      </c>
    </row>
    <row r="926" spans="1:20" ht="60" x14ac:dyDescent="0.25">
      <c r="A926">
        <v>924</v>
      </c>
      <c r="B926" s="3" t="s">
        <v>925</v>
      </c>
      <c r="C926" s="3" t="s">
        <v>5034</v>
      </c>
      <c r="D926">
        <v>3000</v>
      </c>
      <c r="E926">
        <v>327</v>
      </c>
      <c r="F926" t="s">
        <v>8219</v>
      </c>
      <c r="G926" t="s">
        <v>8224</v>
      </c>
      <c r="H926" t="s">
        <v>8246</v>
      </c>
      <c r="I926">
        <v>1360795069</v>
      </c>
      <c r="J926">
        <v>1358203069</v>
      </c>
      <c r="K926" t="b">
        <v>0</v>
      </c>
      <c r="L926">
        <v>15</v>
      </c>
      <c r="M926" t="b">
        <v>0</v>
      </c>
      <c r="N926" t="s">
        <v>8278</v>
      </c>
      <c r="O926" s="5">
        <f t="shared" si="56"/>
        <v>0.109</v>
      </c>
      <c r="P926" s="6">
        <f t="shared" si="57"/>
        <v>21.8</v>
      </c>
      <c r="Q926" t="s">
        <v>8325</v>
      </c>
      <c r="R926" t="s">
        <v>8328</v>
      </c>
      <c r="S926" s="10">
        <f t="shared" si="58"/>
        <v>41288.734594907401</v>
      </c>
      <c r="T926" s="10">
        <f t="shared" si="59"/>
        <v>41318.734594907401</v>
      </c>
    </row>
    <row r="927" spans="1:20" ht="45" x14ac:dyDescent="0.25">
      <c r="A927">
        <v>925</v>
      </c>
      <c r="B927" s="3" t="s">
        <v>926</v>
      </c>
      <c r="C927" s="3" t="s">
        <v>5035</v>
      </c>
      <c r="D927">
        <v>6000</v>
      </c>
      <c r="E927">
        <v>160</v>
      </c>
      <c r="F927" t="s">
        <v>8219</v>
      </c>
      <c r="G927" t="s">
        <v>8224</v>
      </c>
      <c r="H927" t="s">
        <v>8246</v>
      </c>
      <c r="I927">
        <v>1385590111</v>
      </c>
      <c r="J927">
        <v>1382994511</v>
      </c>
      <c r="K927" t="b">
        <v>0</v>
      </c>
      <c r="L927">
        <v>5</v>
      </c>
      <c r="M927" t="b">
        <v>0</v>
      </c>
      <c r="N927" t="s">
        <v>8278</v>
      </c>
      <c r="O927" s="5">
        <f t="shared" si="56"/>
        <v>2.6666666666666668E-2</v>
      </c>
      <c r="P927" s="6">
        <f t="shared" si="57"/>
        <v>32</v>
      </c>
      <c r="Q927" t="s">
        <v>8325</v>
      </c>
      <c r="R927" t="s">
        <v>8328</v>
      </c>
      <c r="S927" s="10">
        <f t="shared" si="58"/>
        <v>41575.672581018516</v>
      </c>
      <c r="T927" s="10">
        <f t="shared" si="59"/>
        <v>41605.71424768518</v>
      </c>
    </row>
    <row r="928" spans="1:20" ht="60" x14ac:dyDescent="0.25">
      <c r="A928">
        <v>926</v>
      </c>
      <c r="B928" s="3" t="s">
        <v>927</v>
      </c>
      <c r="C928" s="3" t="s">
        <v>5036</v>
      </c>
      <c r="D928">
        <v>7000</v>
      </c>
      <c r="E928">
        <v>0</v>
      </c>
      <c r="F928" t="s">
        <v>8219</v>
      </c>
      <c r="G928" t="s">
        <v>8224</v>
      </c>
      <c r="H928" t="s">
        <v>8246</v>
      </c>
      <c r="I928">
        <v>1278628800</v>
      </c>
      <c r="J928">
        <v>1276043330</v>
      </c>
      <c r="K928" t="b">
        <v>0</v>
      </c>
      <c r="L928">
        <v>0</v>
      </c>
      <c r="M928" t="b">
        <v>0</v>
      </c>
      <c r="N928" t="s">
        <v>8278</v>
      </c>
      <c r="O928" s="5">
        <f t="shared" si="56"/>
        <v>0</v>
      </c>
      <c r="P928" s="6" t="str">
        <f t="shared" si="57"/>
        <v/>
      </c>
      <c r="Q928" t="s">
        <v>8325</v>
      </c>
      <c r="R928" t="s">
        <v>8328</v>
      </c>
      <c r="S928" s="10">
        <f t="shared" si="58"/>
        <v>40337.811689814815</v>
      </c>
      <c r="T928" s="10">
        <f t="shared" si="59"/>
        <v>40367.736111111109</v>
      </c>
    </row>
    <row r="929" spans="1:20" ht="30" x14ac:dyDescent="0.25">
      <c r="A929">
        <v>927</v>
      </c>
      <c r="B929" s="3" t="s">
        <v>928</v>
      </c>
      <c r="C929" s="3" t="s">
        <v>5037</v>
      </c>
      <c r="D929">
        <v>20000</v>
      </c>
      <c r="E929">
        <v>0</v>
      </c>
      <c r="F929" t="s">
        <v>8219</v>
      </c>
      <c r="G929" t="s">
        <v>8224</v>
      </c>
      <c r="H929" t="s">
        <v>8246</v>
      </c>
      <c r="I929">
        <v>1337024695</v>
      </c>
      <c r="J929">
        <v>1334432695</v>
      </c>
      <c r="K929" t="b">
        <v>0</v>
      </c>
      <c r="L929">
        <v>0</v>
      </c>
      <c r="M929" t="b">
        <v>0</v>
      </c>
      <c r="N929" t="s">
        <v>8278</v>
      </c>
      <c r="O929" s="5">
        <f t="shared" si="56"/>
        <v>0</v>
      </c>
      <c r="P929" s="6" t="str">
        <f t="shared" si="57"/>
        <v/>
      </c>
      <c r="Q929" t="s">
        <v>8325</v>
      </c>
      <c r="R929" t="s">
        <v>8328</v>
      </c>
      <c r="S929" s="10">
        <f t="shared" si="58"/>
        <v>41013.614525462959</v>
      </c>
      <c r="T929" s="10">
        <f t="shared" si="59"/>
        <v>41043.614525462959</v>
      </c>
    </row>
    <row r="930" spans="1:20" ht="45" x14ac:dyDescent="0.25">
      <c r="A930">
        <v>928</v>
      </c>
      <c r="B930" s="3" t="s">
        <v>929</v>
      </c>
      <c r="C930" s="3" t="s">
        <v>5038</v>
      </c>
      <c r="D930">
        <v>14500</v>
      </c>
      <c r="E930">
        <v>1575</v>
      </c>
      <c r="F930" t="s">
        <v>8219</v>
      </c>
      <c r="G930" t="s">
        <v>8224</v>
      </c>
      <c r="H930" t="s">
        <v>8246</v>
      </c>
      <c r="I930">
        <v>1353196800</v>
      </c>
      <c r="J930">
        <v>1348864913</v>
      </c>
      <c r="K930" t="b">
        <v>0</v>
      </c>
      <c r="L930">
        <v>28</v>
      </c>
      <c r="M930" t="b">
        <v>0</v>
      </c>
      <c r="N930" t="s">
        <v>8278</v>
      </c>
      <c r="O930" s="5">
        <f t="shared" si="56"/>
        <v>0.10862068965517241</v>
      </c>
      <c r="P930" s="6">
        <f t="shared" si="57"/>
        <v>56.25</v>
      </c>
      <c r="Q930" t="s">
        <v>8325</v>
      </c>
      <c r="R930" t="s">
        <v>8328</v>
      </c>
      <c r="S930" s="10">
        <f t="shared" si="58"/>
        <v>41180.654085648144</v>
      </c>
      <c r="T930" s="10">
        <f t="shared" si="59"/>
        <v>41230.791666666664</v>
      </c>
    </row>
    <row r="931" spans="1:20" ht="45" x14ac:dyDescent="0.25">
      <c r="A931">
        <v>929</v>
      </c>
      <c r="B931" s="3" t="s">
        <v>930</v>
      </c>
      <c r="C931" s="3" t="s">
        <v>5039</v>
      </c>
      <c r="D931">
        <v>500</v>
      </c>
      <c r="E931">
        <v>0</v>
      </c>
      <c r="F931" t="s">
        <v>8219</v>
      </c>
      <c r="G931" t="s">
        <v>8224</v>
      </c>
      <c r="H931" t="s">
        <v>8246</v>
      </c>
      <c r="I931">
        <v>1333946569</v>
      </c>
      <c r="J931">
        <v>1331358169</v>
      </c>
      <c r="K931" t="b">
        <v>0</v>
      </c>
      <c r="L931">
        <v>0</v>
      </c>
      <c r="M931" t="b">
        <v>0</v>
      </c>
      <c r="N931" t="s">
        <v>8278</v>
      </c>
      <c r="O931" s="5">
        <f t="shared" si="56"/>
        <v>0</v>
      </c>
      <c r="P931" s="6" t="str">
        <f t="shared" si="57"/>
        <v/>
      </c>
      <c r="Q931" t="s">
        <v>8325</v>
      </c>
      <c r="R931" t="s">
        <v>8328</v>
      </c>
      <c r="S931" s="10">
        <f t="shared" si="58"/>
        <v>40978.029733796291</v>
      </c>
      <c r="T931" s="10">
        <f t="shared" si="59"/>
        <v>41007.988067129627</v>
      </c>
    </row>
    <row r="932" spans="1:20" ht="60" x14ac:dyDescent="0.25">
      <c r="A932">
        <v>930</v>
      </c>
      <c r="B932" s="3" t="s">
        <v>931</v>
      </c>
      <c r="C932" s="3" t="s">
        <v>5040</v>
      </c>
      <c r="D932">
        <v>900</v>
      </c>
      <c r="E932">
        <v>345</v>
      </c>
      <c r="F932" t="s">
        <v>8219</v>
      </c>
      <c r="G932" t="s">
        <v>8224</v>
      </c>
      <c r="H932" t="s">
        <v>8246</v>
      </c>
      <c r="I932">
        <v>1277501520</v>
      </c>
      <c r="J932">
        <v>1273874306</v>
      </c>
      <c r="K932" t="b">
        <v>0</v>
      </c>
      <c r="L932">
        <v>5</v>
      </c>
      <c r="M932" t="b">
        <v>0</v>
      </c>
      <c r="N932" t="s">
        <v>8278</v>
      </c>
      <c r="O932" s="5">
        <f t="shared" si="56"/>
        <v>0.38333333333333336</v>
      </c>
      <c r="P932" s="6">
        <f t="shared" si="57"/>
        <v>69</v>
      </c>
      <c r="Q932" t="s">
        <v>8325</v>
      </c>
      <c r="R932" t="s">
        <v>8328</v>
      </c>
      <c r="S932" s="10">
        <f t="shared" si="58"/>
        <v>40312.707245370366</v>
      </c>
      <c r="T932" s="10">
        <f t="shared" si="59"/>
        <v>40354.688888888886</v>
      </c>
    </row>
    <row r="933" spans="1:20" ht="45" x14ac:dyDescent="0.25">
      <c r="A933">
        <v>931</v>
      </c>
      <c r="B933" s="3" t="s">
        <v>932</v>
      </c>
      <c r="C933" s="3" t="s">
        <v>5041</v>
      </c>
      <c r="D933">
        <v>2000</v>
      </c>
      <c r="E933">
        <v>131</v>
      </c>
      <c r="F933" t="s">
        <v>8219</v>
      </c>
      <c r="G933" t="s">
        <v>8225</v>
      </c>
      <c r="H933" t="s">
        <v>8247</v>
      </c>
      <c r="I933">
        <v>1395007200</v>
      </c>
      <c r="J933">
        <v>1392021502</v>
      </c>
      <c r="K933" t="b">
        <v>0</v>
      </c>
      <c r="L933">
        <v>7</v>
      </c>
      <c r="M933" t="b">
        <v>0</v>
      </c>
      <c r="N933" t="s">
        <v>8278</v>
      </c>
      <c r="O933" s="5">
        <f t="shared" si="56"/>
        <v>6.5500000000000003E-2</v>
      </c>
      <c r="P933" s="6">
        <f t="shared" si="57"/>
        <v>18.714285714285715</v>
      </c>
      <c r="Q933" t="s">
        <v>8325</v>
      </c>
      <c r="R933" t="s">
        <v>8328</v>
      </c>
      <c r="S933" s="10">
        <f t="shared" si="58"/>
        <v>41680.151643518519</v>
      </c>
      <c r="T933" s="10">
        <f t="shared" si="59"/>
        <v>41714.708333333328</v>
      </c>
    </row>
    <row r="934" spans="1:20" ht="45" x14ac:dyDescent="0.25">
      <c r="A934">
        <v>932</v>
      </c>
      <c r="B934" s="3" t="s">
        <v>933</v>
      </c>
      <c r="C934" s="3" t="s">
        <v>5042</v>
      </c>
      <c r="D934">
        <v>9500</v>
      </c>
      <c r="E934">
        <v>1381</v>
      </c>
      <c r="F934" t="s">
        <v>8219</v>
      </c>
      <c r="G934" t="s">
        <v>8224</v>
      </c>
      <c r="H934" t="s">
        <v>8246</v>
      </c>
      <c r="I934">
        <v>1363990545</v>
      </c>
      <c r="J934">
        <v>1360106145</v>
      </c>
      <c r="K934" t="b">
        <v>0</v>
      </c>
      <c r="L934">
        <v>30</v>
      </c>
      <c r="M934" t="b">
        <v>0</v>
      </c>
      <c r="N934" t="s">
        <v>8278</v>
      </c>
      <c r="O934" s="5">
        <f t="shared" si="56"/>
        <v>0.14536842105263159</v>
      </c>
      <c r="P934" s="6">
        <f t="shared" si="57"/>
        <v>46.033333333333331</v>
      </c>
      <c r="Q934" t="s">
        <v>8325</v>
      </c>
      <c r="R934" t="s">
        <v>8328</v>
      </c>
      <c r="S934" s="10">
        <f t="shared" si="58"/>
        <v>41310.760937499996</v>
      </c>
      <c r="T934" s="10">
        <f t="shared" si="59"/>
        <v>41355.719270833331</v>
      </c>
    </row>
    <row r="935" spans="1:20" ht="60" x14ac:dyDescent="0.25">
      <c r="A935">
        <v>933</v>
      </c>
      <c r="B935" s="3" t="s">
        <v>934</v>
      </c>
      <c r="C935" s="3" t="s">
        <v>5043</v>
      </c>
      <c r="D935">
        <v>2000</v>
      </c>
      <c r="E935">
        <v>120</v>
      </c>
      <c r="F935" t="s">
        <v>8219</v>
      </c>
      <c r="G935" t="s">
        <v>8224</v>
      </c>
      <c r="H935" t="s">
        <v>8246</v>
      </c>
      <c r="I935">
        <v>1399867409</v>
      </c>
      <c r="J935">
        <v>1394683409</v>
      </c>
      <c r="K935" t="b">
        <v>0</v>
      </c>
      <c r="L935">
        <v>2</v>
      </c>
      <c r="M935" t="b">
        <v>0</v>
      </c>
      <c r="N935" t="s">
        <v>8278</v>
      </c>
      <c r="O935" s="5">
        <f t="shared" si="56"/>
        <v>0.06</v>
      </c>
      <c r="P935" s="6">
        <f t="shared" si="57"/>
        <v>60</v>
      </c>
      <c r="Q935" t="s">
        <v>8325</v>
      </c>
      <c r="R935" t="s">
        <v>8328</v>
      </c>
      <c r="S935" s="10">
        <f t="shared" si="58"/>
        <v>41710.960752314808</v>
      </c>
      <c r="T935" s="10">
        <f t="shared" si="59"/>
        <v>41770.960752314808</v>
      </c>
    </row>
    <row r="936" spans="1:20" ht="60" x14ac:dyDescent="0.25">
      <c r="A936">
        <v>934</v>
      </c>
      <c r="B936" s="3" t="s">
        <v>935</v>
      </c>
      <c r="C936" s="3" t="s">
        <v>5044</v>
      </c>
      <c r="D936">
        <v>5000</v>
      </c>
      <c r="E936">
        <v>1520</v>
      </c>
      <c r="F936" t="s">
        <v>8219</v>
      </c>
      <c r="G936" t="s">
        <v>8229</v>
      </c>
      <c r="H936" t="s">
        <v>8251</v>
      </c>
      <c r="I936">
        <v>1399183200</v>
      </c>
      <c r="J936">
        <v>1396633284</v>
      </c>
      <c r="K936" t="b">
        <v>0</v>
      </c>
      <c r="L936">
        <v>30</v>
      </c>
      <c r="M936" t="b">
        <v>0</v>
      </c>
      <c r="N936" t="s">
        <v>8278</v>
      </c>
      <c r="O936" s="5">
        <f t="shared" si="56"/>
        <v>0.30399999999999999</v>
      </c>
      <c r="P936" s="6">
        <f t="shared" si="57"/>
        <v>50.666666666666664</v>
      </c>
      <c r="Q936" t="s">
        <v>8325</v>
      </c>
      <c r="R936" t="s">
        <v>8328</v>
      </c>
      <c r="S936" s="10">
        <f t="shared" si="58"/>
        <v>41733.528749999998</v>
      </c>
      <c r="T936" s="10">
        <f t="shared" si="59"/>
        <v>41763.041666666664</v>
      </c>
    </row>
    <row r="937" spans="1:20" ht="60" x14ac:dyDescent="0.25">
      <c r="A937">
        <v>935</v>
      </c>
      <c r="B937" s="3" t="s">
        <v>936</v>
      </c>
      <c r="C937" s="3" t="s">
        <v>5045</v>
      </c>
      <c r="D937">
        <v>3500</v>
      </c>
      <c r="E937">
        <v>50</v>
      </c>
      <c r="F937" t="s">
        <v>8219</v>
      </c>
      <c r="G937" t="s">
        <v>8224</v>
      </c>
      <c r="H937" t="s">
        <v>8246</v>
      </c>
      <c r="I937">
        <v>1454054429</v>
      </c>
      <c r="J937">
        <v>1451462429</v>
      </c>
      <c r="K937" t="b">
        <v>0</v>
      </c>
      <c r="L937">
        <v>2</v>
      </c>
      <c r="M937" t="b">
        <v>0</v>
      </c>
      <c r="N937" t="s">
        <v>8278</v>
      </c>
      <c r="O937" s="5">
        <f t="shared" si="56"/>
        <v>1.4285714285714285E-2</v>
      </c>
      <c r="P937" s="6">
        <f t="shared" si="57"/>
        <v>25</v>
      </c>
      <c r="Q937" t="s">
        <v>8325</v>
      </c>
      <c r="R937" t="s">
        <v>8328</v>
      </c>
      <c r="S937" s="10">
        <f t="shared" si="58"/>
        <v>42368.125335648147</v>
      </c>
      <c r="T937" s="10">
        <f t="shared" si="59"/>
        <v>42398.125335648147</v>
      </c>
    </row>
    <row r="938" spans="1:20" ht="45" x14ac:dyDescent="0.25">
      <c r="A938">
        <v>936</v>
      </c>
      <c r="B938" s="3" t="s">
        <v>937</v>
      </c>
      <c r="C938" s="3" t="s">
        <v>5046</v>
      </c>
      <c r="D938">
        <v>1400</v>
      </c>
      <c r="E938">
        <v>0</v>
      </c>
      <c r="F938" t="s">
        <v>8219</v>
      </c>
      <c r="G938" t="s">
        <v>8224</v>
      </c>
      <c r="H938" t="s">
        <v>8246</v>
      </c>
      <c r="I938">
        <v>1326916800</v>
      </c>
      <c r="J938">
        <v>1323131689</v>
      </c>
      <c r="K938" t="b">
        <v>0</v>
      </c>
      <c r="L938">
        <v>0</v>
      </c>
      <c r="M938" t="b">
        <v>0</v>
      </c>
      <c r="N938" t="s">
        <v>8278</v>
      </c>
      <c r="O938" s="5">
        <f t="shared" si="56"/>
        <v>0</v>
      </c>
      <c r="P938" s="6" t="str">
        <f t="shared" si="57"/>
        <v/>
      </c>
      <c r="Q938" t="s">
        <v>8325</v>
      </c>
      <c r="R938" t="s">
        <v>8328</v>
      </c>
      <c r="S938" s="10">
        <f t="shared" si="58"/>
        <v>40882.815844907404</v>
      </c>
      <c r="T938" s="10">
        <f t="shared" si="59"/>
        <v>40926.625</v>
      </c>
    </row>
    <row r="939" spans="1:20" ht="45" x14ac:dyDescent="0.25">
      <c r="A939">
        <v>937</v>
      </c>
      <c r="B939" s="3" t="s">
        <v>938</v>
      </c>
      <c r="C939" s="3" t="s">
        <v>5047</v>
      </c>
      <c r="D939">
        <v>3500</v>
      </c>
      <c r="E939">
        <v>40</v>
      </c>
      <c r="F939" t="s">
        <v>8219</v>
      </c>
      <c r="G939" t="s">
        <v>8224</v>
      </c>
      <c r="H939" t="s">
        <v>8246</v>
      </c>
      <c r="I939">
        <v>1383509357</v>
      </c>
      <c r="J939">
        <v>1380913757</v>
      </c>
      <c r="K939" t="b">
        <v>0</v>
      </c>
      <c r="L939">
        <v>2</v>
      </c>
      <c r="M939" t="b">
        <v>0</v>
      </c>
      <c r="N939" t="s">
        <v>8278</v>
      </c>
      <c r="O939" s="5">
        <f t="shared" si="56"/>
        <v>1.1428571428571429E-2</v>
      </c>
      <c r="P939" s="6">
        <f t="shared" si="57"/>
        <v>20</v>
      </c>
      <c r="Q939" t="s">
        <v>8325</v>
      </c>
      <c r="R939" t="s">
        <v>8328</v>
      </c>
      <c r="S939" s="10">
        <f t="shared" si="58"/>
        <v>41551.589780092589</v>
      </c>
      <c r="T939" s="10">
        <f t="shared" si="59"/>
        <v>41581.631446759253</v>
      </c>
    </row>
    <row r="940" spans="1:20" ht="45" x14ac:dyDescent="0.25">
      <c r="A940">
        <v>938</v>
      </c>
      <c r="B940" s="3" t="s">
        <v>939</v>
      </c>
      <c r="C940" s="3" t="s">
        <v>5048</v>
      </c>
      <c r="D940">
        <v>7000</v>
      </c>
      <c r="E940">
        <v>25</v>
      </c>
      <c r="F940" t="s">
        <v>8219</v>
      </c>
      <c r="G940" t="s">
        <v>8224</v>
      </c>
      <c r="H940" t="s">
        <v>8246</v>
      </c>
      <c r="I940">
        <v>1346585448</v>
      </c>
      <c r="J940">
        <v>1343993448</v>
      </c>
      <c r="K940" t="b">
        <v>0</v>
      </c>
      <c r="L940">
        <v>1</v>
      </c>
      <c r="M940" t="b">
        <v>0</v>
      </c>
      <c r="N940" t="s">
        <v>8278</v>
      </c>
      <c r="O940" s="5">
        <f t="shared" si="56"/>
        <v>3.5714285714285713E-3</v>
      </c>
      <c r="P940" s="6">
        <f t="shared" si="57"/>
        <v>25</v>
      </c>
      <c r="Q940" t="s">
        <v>8325</v>
      </c>
      <c r="R940" t="s">
        <v>8328</v>
      </c>
      <c r="S940" s="10">
        <f t="shared" si="58"/>
        <v>41124.27138888889</v>
      </c>
      <c r="T940" s="10">
        <f t="shared" si="59"/>
        <v>41154.27138888889</v>
      </c>
    </row>
    <row r="941" spans="1:20" ht="60" x14ac:dyDescent="0.25">
      <c r="A941">
        <v>939</v>
      </c>
      <c r="B941" s="3" t="s">
        <v>940</v>
      </c>
      <c r="C941" s="3" t="s">
        <v>5049</v>
      </c>
      <c r="D941">
        <v>2750</v>
      </c>
      <c r="E941">
        <v>40</v>
      </c>
      <c r="F941" t="s">
        <v>8219</v>
      </c>
      <c r="G941" t="s">
        <v>8224</v>
      </c>
      <c r="H941" t="s">
        <v>8246</v>
      </c>
      <c r="I941">
        <v>1372622280</v>
      </c>
      <c r="J941">
        <v>1369246738</v>
      </c>
      <c r="K941" t="b">
        <v>0</v>
      </c>
      <c r="L941">
        <v>2</v>
      </c>
      <c r="M941" t="b">
        <v>0</v>
      </c>
      <c r="N941" t="s">
        <v>8278</v>
      </c>
      <c r="O941" s="5">
        <f t="shared" si="56"/>
        <v>1.4545454545454545E-2</v>
      </c>
      <c r="P941" s="6">
        <f t="shared" si="57"/>
        <v>20</v>
      </c>
      <c r="Q941" t="s">
        <v>8325</v>
      </c>
      <c r="R941" t="s">
        <v>8328</v>
      </c>
      <c r="S941" s="10">
        <f t="shared" si="58"/>
        <v>41416.554837962962</v>
      </c>
      <c r="T941" s="10">
        <f t="shared" si="59"/>
        <v>41455.623611111107</v>
      </c>
    </row>
    <row r="942" spans="1:20" ht="45" x14ac:dyDescent="0.25">
      <c r="A942">
        <v>940</v>
      </c>
      <c r="B942" s="3" t="s">
        <v>941</v>
      </c>
      <c r="C942" s="3" t="s">
        <v>5050</v>
      </c>
      <c r="D942">
        <v>9000</v>
      </c>
      <c r="E942">
        <v>1544</v>
      </c>
      <c r="F942" t="s">
        <v>8219</v>
      </c>
      <c r="G942" t="s">
        <v>8224</v>
      </c>
      <c r="H942" t="s">
        <v>8246</v>
      </c>
      <c r="I942">
        <v>1439251926</v>
      </c>
      <c r="J942">
        <v>1435363926</v>
      </c>
      <c r="K942" t="b">
        <v>0</v>
      </c>
      <c r="L942">
        <v>14</v>
      </c>
      <c r="M942" t="b">
        <v>0</v>
      </c>
      <c r="N942" t="s">
        <v>8273</v>
      </c>
      <c r="O942" s="5">
        <f t="shared" si="56"/>
        <v>0.17155555555555554</v>
      </c>
      <c r="P942" s="6">
        <f t="shared" si="57"/>
        <v>110.28571428571429</v>
      </c>
      <c r="Q942" t="s">
        <v>8319</v>
      </c>
      <c r="R942" t="s">
        <v>8321</v>
      </c>
      <c r="S942" s="10">
        <f t="shared" si="58"/>
        <v>42181.800069444442</v>
      </c>
      <c r="T942" s="10">
        <f t="shared" si="59"/>
        <v>42226.800069444442</v>
      </c>
    </row>
    <row r="943" spans="1:20" ht="60" x14ac:dyDescent="0.25">
      <c r="A943">
        <v>941</v>
      </c>
      <c r="B943" s="3" t="s">
        <v>942</v>
      </c>
      <c r="C943" s="3" t="s">
        <v>5051</v>
      </c>
      <c r="D943">
        <v>50000</v>
      </c>
      <c r="E943">
        <v>1161</v>
      </c>
      <c r="F943" t="s">
        <v>8219</v>
      </c>
      <c r="G943" t="s">
        <v>8224</v>
      </c>
      <c r="H943" t="s">
        <v>8246</v>
      </c>
      <c r="I943">
        <v>1486693145</v>
      </c>
      <c r="J943">
        <v>1484101145</v>
      </c>
      <c r="K943" t="b">
        <v>0</v>
      </c>
      <c r="L943">
        <v>31</v>
      </c>
      <c r="M943" t="b">
        <v>0</v>
      </c>
      <c r="N943" t="s">
        <v>8273</v>
      </c>
      <c r="O943" s="5">
        <f t="shared" si="56"/>
        <v>2.3220000000000001E-2</v>
      </c>
      <c r="P943" s="6">
        <f t="shared" si="57"/>
        <v>37.451612903225808</v>
      </c>
      <c r="Q943" t="s">
        <v>8319</v>
      </c>
      <c r="R943" t="s">
        <v>8321</v>
      </c>
      <c r="S943" s="10">
        <f t="shared" si="58"/>
        <v>42745.888252314813</v>
      </c>
      <c r="T943" s="10">
        <f t="shared" si="59"/>
        <v>42775.888252314813</v>
      </c>
    </row>
    <row r="944" spans="1:20" ht="60" x14ac:dyDescent="0.25">
      <c r="A944">
        <v>942</v>
      </c>
      <c r="B944" s="3" t="s">
        <v>943</v>
      </c>
      <c r="C944" s="3" t="s">
        <v>5052</v>
      </c>
      <c r="D944">
        <v>7500</v>
      </c>
      <c r="E944">
        <v>668</v>
      </c>
      <c r="F944" t="s">
        <v>8219</v>
      </c>
      <c r="G944" t="s">
        <v>8224</v>
      </c>
      <c r="H944" t="s">
        <v>8246</v>
      </c>
      <c r="I944">
        <v>1455826460</v>
      </c>
      <c r="J944">
        <v>1452716060</v>
      </c>
      <c r="K944" t="b">
        <v>0</v>
      </c>
      <c r="L944">
        <v>16</v>
      </c>
      <c r="M944" t="b">
        <v>0</v>
      </c>
      <c r="N944" t="s">
        <v>8273</v>
      </c>
      <c r="O944" s="5">
        <f t="shared" si="56"/>
        <v>8.9066666666666669E-2</v>
      </c>
      <c r="P944" s="6">
        <f t="shared" si="57"/>
        <v>41.75</v>
      </c>
      <c r="Q944" t="s">
        <v>8319</v>
      </c>
      <c r="R944" t="s">
        <v>8321</v>
      </c>
      <c r="S944" s="10">
        <f t="shared" si="58"/>
        <v>42382.634953703702</v>
      </c>
      <c r="T944" s="10">
        <f t="shared" si="59"/>
        <v>42418.634953703702</v>
      </c>
    </row>
    <row r="945" spans="1:20" ht="30" x14ac:dyDescent="0.25">
      <c r="A945">
        <v>943</v>
      </c>
      <c r="B945" s="3" t="s">
        <v>944</v>
      </c>
      <c r="C945" s="3" t="s">
        <v>5053</v>
      </c>
      <c r="D945">
        <v>3000</v>
      </c>
      <c r="E945">
        <v>289</v>
      </c>
      <c r="F945" t="s">
        <v>8219</v>
      </c>
      <c r="G945" t="s">
        <v>8224</v>
      </c>
      <c r="H945" t="s">
        <v>8246</v>
      </c>
      <c r="I945">
        <v>1480438905</v>
      </c>
      <c r="J945">
        <v>1477843305</v>
      </c>
      <c r="K945" t="b">
        <v>0</v>
      </c>
      <c r="L945">
        <v>12</v>
      </c>
      <c r="M945" t="b">
        <v>0</v>
      </c>
      <c r="N945" t="s">
        <v>8273</v>
      </c>
      <c r="O945" s="5">
        <f t="shared" si="56"/>
        <v>9.633333333333334E-2</v>
      </c>
      <c r="P945" s="6">
        <f t="shared" si="57"/>
        <v>24.083333333333332</v>
      </c>
      <c r="Q945" t="s">
        <v>8319</v>
      </c>
      <c r="R945" t="s">
        <v>8321</v>
      </c>
      <c r="S945" s="10">
        <f t="shared" si="58"/>
        <v>42673.459548611114</v>
      </c>
      <c r="T945" s="10">
        <f t="shared" si="59"/>
        <v>42703.501215277771</v>
      </c>
    </row>
    <row r="946" spans="1:20" ht="45" x14ac:dyDescent="0.25">
      <c r="A946">
        <v>944</v>
      </c>
      <c r="B946" s="3" t="s">
        <v>945</v>
      </c>
      <c r="C946" s="3" t="s">
        <v>5054</v>
      </c>
      <c r="D946">
        <v>50000</v>
      </c>
      <c r="E946">
        <v>6663</v>
      </c>
      <c r="F946" t="s">
        <v>8219</v>
      </c>
      <c r="G946" t="s">
        <v>8224</v>
      </c>
      <c r="H946" t="s">
        <v>8246</v>
      </c>
      <c r="I946">
        <v>1460988000</v>
      </c>
      <c r="J946">
        <v>1458050450</v>
      </c>
      <c r="K946" t="b">
        <v>0</v>
      </c>
      <c r="L946">
        <v>96</v>
      </c>
      <c r="M946" t="b">
        <v>0</v>
      </c>
      <c r="N946" t="s">
        <v>8273</v>
      </c>
      <c r="O946" s="5">
        <f t="shared" si="56"/>
        <v>0.13325999999999999</v>
      </c>
      <c r="P946" s="6">
        <f t="shared" si="57"/>
        <v>69.40625</v>
      </c>
      <c r="Q946" t="s">
        <v>8319</v>
      </c>
      <c r="R946" t="s">
        <v>8321</v>
      </c>
      <c r="S946" s="10">
        <f t="shared" si="58"/>
        <v>42444.375578703701</v>
      </c>
      <c r="T946" s="10">
        <f t="shared" si="59"/>
        <v>42478.374999999993</v>
      </c>
    </row>
    <row r="947" spans="1:20" ht="45" x14ac:dyDescent="0.25">
      <c r="A947">
        <v>945</v>
      </c>
      <c r="B947" s="3" t="s">
        <v>946</v>
      </c>
      <c r="C947" s="3" t="s">
        <v>5055</v>
      </c>
      <c r="D947">
        <v>100000</v>
      </c>
      <c r="E947">
        <v>2484</v>
      </c>
      <c r="F947" t="s">
        <v>8219</v>
      </c>
      <c r="G947" t="s">
        <v>8230</v>
      </c>
      <c r="H947" t="s">
        <v>8249</v>
      </c>
      <c r="I947">
        <v>1487462340</v>
      </c>
      <c r="J947">
        <v>1482958626</v>
      </c>
      <c r="K947" t="b">
        <v>0</v>
      </c>
      <c r="L947">
        <v>16</v>
      </c>
      <c r="M947" t="b">
        <v>0</v>
      </c>
      <c r="N947" t="s">
        <v>8273</v>
      </c>
      <c r="O947" s="5">
        <f t="shared" si="56"/>
        <v>2.4840000000000001E-2</v>
      </c>
      <c r="P947" s="6">
        <f t="shared" si="57"/>
        <v>155.25</v>
      </c>
      <c r="Q947" t="s">
        <v>8319</v>
      </c>
      <c r="R947" t="s">
        <v>8321</v>
      </c>
      <c r="S947" s="10">
        <f t="shared" si="58"/>
        <v>42732.66465277777</v>
      </c>
      <c r="T947" s="10">
        <f t="shared" si="59"/>
        <v>42784.790972222218</v>
      </c>
    </row>
    <row r="948" spans="1:20" ht="45" x14ac:dyDescent="0.25">
      <c r="A948">
        <v>946</v>
      </c>
      <c r="B948" s="3" t="s">
        <v>947</v>
      </c>
      <c r="C948" s="3" t="s">
        <v>5056</v>
      </c>
      <c r="D948">
        <v>15000</v>
      </c>
      <c r="E948">
        <v>286</v>
      </c>
      <c r="F948" t="s">
        <v>8219</v>
      </c>
      <c r="G948" t="s">
        <v>8224</v>
      </c>
      <c r="H948" t="s">
        <v>8246</v>
      </c>
      <c r="I948">
        <v>1473444048</v>
      </c>
      <c r="J948">
        <v>1470852048</v>
      </c>
      <c r="K948" t="b">
        <v>0</v>
      </c>
      <c r="L948">
        <v>5</v>
      </c>
      <c r="M948" t="b">
        <v>0</v>
      </c>
      <c r="N948" t="s">
        <v>8273</v>
      </c>
      <c r="O948" s="5">
        <f t="shared" si="56"/>
        <v>1.9066666666666666E-2</v>
      </c>
      <c r="P948" s="6">
        <f t="shared" si="57"/>
        <v>57.2</v>
      </c>
      <c r="Q948" t="s">
        <v>8319</v>
      </c>
      <c r="R948" t="s">
        <v>8321</v>
      </c>
      <c r="S948" s="10">
        <f t="shared" si="58"/>
        <v>42592.542222222219</v>
      </c>
      <c r="T948" s="10">
        <f t="shared" si="59"/>
        <v>42622.542222222219</v>
      </c>
    </row>
    <row r="949" spans="1:20" ht="60" x14ac:dyDescent="0.25">
      <c r="A949">
        <v>947</v>
      </c>
      <c r="B949" s="3" t="s">
        <v>948</v>
      </c>
      <c r="C949" s="3" t="s">
        <v>5057</v>
      </c>
      <c r="D949">
        <v>850</v>
      </c>
      <c r="E949">
        <v>0</v>
      </c>
      <c r="F949" t="s">
        <v>8219</v>
      </c>
      <c r="G949" t="s">
        <v>8224</v>
      </c>
      <c r="H949" t="s">
        <v>8246</v>
      </c>
      <c r="I949">
        <v>1467312306</v>
      </c>
      <c r="J949">
        <v>1462128306</v>
      </c>
      <c r="K949" t="b">
        <v>0</v>
      </c>
      <c r="L949">
        <v>0</v>
      </c>
      <c r="M949" t="b">
        <v>0</v>
      </c>
      <c r="N949" t="s">
        <v>8273</v>
      </c>
      <c r="O949" s="5">
        <f t="shared" si="56"/>
        <v>0</v>
      </c>
      <c r="P949" s="6" t="str">
        <f t="shared" si="57"/>
        <v/>
      </c>
      <c r="Q949" t="s">
        <v>8319</v>
      </c>
      <c r="R949" t="s">
        <v>8321</v>
      </c>
      <c r="S949" s="10">
        <f t="shared" si="58"/>
        <v>42491.57298611111</v>
      </c>
      <c r="T949" s="10">
        <f t="shared" si="59"/>
        <v>42551.57298611111</v>
      </c>
    </row>
    <row r="950" spans="1:20" ht="60" x14ac:dyDescent="0.25">
      <c r="A950">
        <v>948</v>
      </c>
      <c r="B950" s="3" t="s">
        <v>949</v>
      </c>
      <c r="C950" s="3" t="s">
        <v>5058</v>
      </c>
      <c r="D950">
        <v>4000</v>
      </c>
      <c r="E950">
        <v>480</v>
      </c>
      <c r="F950" t="s">
        <v>8219</v>
      </c>
      <c r="G950" t="s">
        <v>8233</v>
      </c>
      <c r="H950" t="s">
        <v>8249</v>
      </c>
      <c r="I950">
        <v>1457812364</v>
      </c>
      <c r="J950">
        <v>1455220364</v>
      </c>
      <c r="K950" t="b">
        <v>0</v>
      </c>
      <c r="L950">
        <v>8</v>
      </c>
      <c r="M950" t="b">
        <v>0</v>
      </c>
      <c r="N950" t="s">
        <v>8273</v>
      </c>
      <c r="O950" s="5">
        <f t="shared" si="56"/>
        <v>0.12</v>
      </c>
      <c r="P950" s="6">
        <f t="shared" si="57"/>
        <v>60</v>
      </c>
      <c r="Q950" t="s">
        <v>8319</v>
      </c>
      <c r="R950" t="s">
        <v>8321</v>
      </c>
      <c r="S950" s="10">
        <f t="shared" si="58"/>
        <v>42411.619953703703</v>
      </c>
      <c r="T950" s="10">
        <f t="shared" si="59"/>
        <v>42441.619953703703</v>
      </c>
    </row>
    <row r="951" spans="1:20" ht="45" x14ac:dyDescent="0.25">
      <c r="A951">
        <v>949</v>
      </c>
      <c r="B951" s="3" t="s">
        <v>950</v>
      </c>
      <c r="C951" s="3" t="s">
        <v>5059</v>
      </c>
      <c r="D951">
        <v>20000</v>
      </c>
      <c r="E951">
        <v>273</v>
      </c>
      <c r="F951" t="s">
        <v>8219</v>
      </c>
      <c r="G951" t="s">
        <v>8236</v>
      </c>
      <c r="H951" t="s">
        <v>8249</v>
      </c>
      <c r="I951">
        <v>1456016576</v>
      </c>
      <c r="J951">
        <v>1450832576</v>
      </c>
      <c r="K951" t="b">
        <v>0</v>
      </c>
      <c r="L951">
        <v>7</v>
      </c>
      <c r="M951" t="b">
        <v>0</v>
      </c>
      <c r="N951" t="s">
        <v>8273</v>
      </c>
      <c r="O951" s="5">
        <f t="shared" si="56"/>
        <v>1.3650000000000001E-2</v>
      </c>
      <c r="P951" s="6">
        <f t="shared" si="57"/>
        <v>39</v>
      </c>
      <c r="Q951" t="s">
        <v>8319</v>
      </c>
      <c r="R951" t="s">
        <v>8321</v>
      </c>
      <c r="S951" s="10">
        <f t="shared" si="58"/>
        <v>42360.835370370369</v>
      </c>
      <c r="T951" s="10">
        <f t="shared" si="59"/>
        <v>42420.835370370369</v>
      </c>
    </row>
    <row r="952" spans="1:20" ht="45" x14ac:dyDescent="0.25">
      <c r="A952">
        <v>950</v>
      </c>
      <c r="B952" s="3" t="s">
        <v>951</v>
      </c>
      <c r="C952" s="3" t="s">
        <v>5060</v>
      </c>
      <c r="D952">
        <v>5000</v>
      </c>
      <c r="E952">
        <v>1402</v>
      </c>
      <c r="F952" t="s">
        <v>8219</v>
      </c>
      <c r="G952" t="s">
        <v>8229</v>
      </c>
      <c r="H952" t="s">
        <v>8251</v>
      </c>
      <c r="I952">
        <v>1453053661</v>
      </c>
      <c r="J952">
        <v>1450461661</v>
      </c>
      <c r="K952" t="b">
        <v>0</v>
      </c>
      <c r="L952">
        <v>24</v>
      </c>
      <c r="M952" t="b">
        <v>0</v>
      </c>
      <c r="N952" t="s">
        <v>8273</v>
      </c>
      <c r="O952" s="5">
        <f t="shared" si="56"/>
        <v>0.28039999999999998</v>
      </c>
      <c r="P952" s="6">
        <f t="shared" si="57"/>
        <v>58.416666666666664</v>
      </c>
      <c r="Q952" t="s">
        <v>8319</v>
      </c>
      <c r="R952" t="s">
        <v>8321</v>
      </c>
      <c r="S952" s="10">
        <f t="shared" si="58"/>
        <v>42356.54237268518</v>
      </c>
      <c r="T952" s="10">
        <f t="shared" si="59"/>
        <v>42386.54237268518</v>
      </c>
    </row>
    <row r="953" spans="1:20" x14ac:dyDescent="0.25">
      <c r="A953">
        <v>951</v>
      </c>
      <c r="B953" s="3" t="s">
        <v>952</v>
      </c>
      <c r="C953" s="3" t="s">
        <v>5061</v>
      </c>
      <c r="D953">
        <v>50000</v>
      </c>
      <c r="E953">
        <v>19195</v>
      </c>
      <c r="F953" t="s">
        <v>8219</v>
      </c>
      <c r="G953" t="s">
        <v>8224</v>
      </c>
      <c r="H953" t="s">
        <v>8246</v>
      </c>
      <c r="I953">
        <v>1465054872</v>
      </c>
      <c r="J953">
        <v>1461166872</v>
      </c>
      <c r="K953" t="b">
        <v>0</v>
      </c>
      <c r="L953">
        <v>121</v>
      </c>
      <c r="M953" t="b">
        <v>0</v>
      </c>
      <c r="N953" t="s">
        <v>8273</v>
      </c>
      <c r="O953" s="5">
        <f t="shared" si="56"/>
        <v>0.38390000000000002</v>
      </c>
      <c r="P953" s="6">
        <f t="shared" si="57"/>
        <v>158.63636363636363</v>
      </c>
      <c r="Q953" t="s">
        <v>8319</v>
      </c>
      <c r="R953" t="s">
        <v>8321</v>
      </c>
      <c r="S953" s="10">
        <f t="shared" si="58"/>
        <v>42480.445277777777</v>
      </c>
      <c r="T953" s="10">
        <f t="shared" si="59"/>
        <v>42525.445277777777</v>
      </c>
    </row>
    <row r="954" spans="1:20" ht="30" x14ac:dyDescent="0.25">
      <c r="A954">
        <v>952</v>
      </c>
      <c r="B954" s="3" t="s">
        <v>953</v>
      </c>
      <c r="C954" s="3" t="s">
        <v>5062</v>
      </c>
      <c r="D954">
        <v>49000</v>
      </c>
      <c r="E954">
        <v>19572</v>
      </c>
      <c r="F954" t="s">
        <v>8219</v>
      </c>
      <c r="G954" t="s">
        <v>8224</v>
      </c>
      <c r="H954" t="s">
        <v>8246</v>
      </c>
      <c r="I954">
        <v>1479483812</v>
      </c>
      <c r="J954">
        <v>1476888212</v>
      </c>
      <c r="K954" t="b">
        <v>0</v>
      </c>
      <c r="L954">
        <v>196</v>
      </c>
      <c r="M954" t="b">
        <v>0</v>
      </c>
      <c r="N954" t="s">
        <v>8273</v>
      </c>
      <c r="O954" s="5">
        <f t="shared" si="56"/>
        <v>0.39942857142857141</v>
      </c>
      <c r="P954" s="6">
        <f t="shared" si="57"/>
        <v>99.857142857142861</v>
      </c>
      <c r="Q954" t="s">
        <v>8319</v>
      </c>
      <c r="R954" t="s">
        <v>8321</v>
      </c>
      <c r="S954" s="10">
        <f t="shared" si="58"/>
        <v>42662.405231481483</v>
      </c>
      <c r="T954" s="10">
        <f t="shared" si="59"/>
        <v>42692.44689814814</v>
      </c>
    </row>
    <row r="955" spans="1:20" ht="45" x14ac:dyDescent="0.25">
      <c r="A955">
        <v>953</v>
      </c>
      <c r="B955" s="3" t="s">
        <v>954</v>
      </c>
      <c r="C955" s="3" t="s">
        <v>5063</v>
      </c>
      <c r="D955">
        <v>15000</v>
      </c>
      <c r="E955">
        <v>126</v>
      </c>
      <c r="F955" t="s">
        <v>8219</v>
      </c>
      <c r="G955" t="s">
        <v>8224</v>
      </c>
      <c r="H955" t="s">
        <v>8246</v>
      </c>
      <c r="I955">
        <v>1422158199</v>
      </c>
      <c r="J955">
        <v>1419566199</v>
      </c>
      <c r="K955" t="b">
        <v>0</v>
      </c>
      <c r="L955">
        <v>5</v>
      </c>
      <c r="M955" t="b">
        <v>0</v>
      </c>
      <c r="N955" t="s">
        <v>8273</v>
      </c>
      <c r="O955" s="5">
        <f t="shared" si="56"/>
        <v>8.3999999999999995E-3</v>
      </c>
      <c r="P955" s="6">
        <f t="shared" si="57"/>
        <v>25.2</v>
      </c>
      <c r="Q955" t="s">
        <v>8319</v>
      </c>
      <c r="R955" t="s">
        <v>8321</v>
      </c>
      <c r="S955" s="10">
        <f t="shared" si="58"/>
        <v>41998.956006944441</v>
      </c>
      <c r="T955" s="10">
        <f t="shared" si="59"/>
        <v>42028.956006944441</v>
      </c>
    </row>
    <row r="956" spans="1:20" ht="45" x14ac:dyDescent="0.25">
      <c r="A956">
        <v>954</v>
      </c>
      <c r="B956" s="3" t="s">
        <v>955</v>
      </c>
      <c r="C956" s="3" t="s">
        <v>5064</v>
      </c>
      <c r="D956">
        <v>15000</v>
      </c>
      <c r="E956">
        <v>6511</v>
      </c>
      <c r="F956" t="s">
        <v>8219</v>
      </c>
      <c r="G956" t="s">
        <v>8224</v>
      </c>
      <c r="H956" t="s">
        <v>8246</v>
      </c>
      <c r="I956">
        <v>1440100839</v>
      </c>
      <c r="J956">
        <v>1436472039</v>
      </c>
      <c r="K956" t="b">
        <v>0</v>
      </c>
      <c r="L956">
        <v>73</v>
      </c>
      <c r="M956" t="b">
        <v>0</v>
      </c>
      <c r="N956" t="s">
        <v>8273</v>
      </c>
      <c r="O956" s="5">
        <f t="shared" si="56"/>
        <v>0.43406666666666666</v>
      </c>
      <c r="P956" s="6">
        <f t="shared" si="57"/>
        <v>89.191780821917803</v>
      </c>
      <c r="Q956" t="s">
        <v>8319</v>
      </c>
      <c r="R956" t="s">
        <v>8321</v>
      </c>
      <c r="S956" s="10">
        <f t="shared" si="58"/>
        <v>42194.625451388885</v>
      </c>
      <c r="T956" s="10">
        <f t="shared" si="59"/>
        <v>42236.625451388885</v>
      </c>
    </row>
    <row r="957" spans="1:20" ht="45" x14ac:dyDescent="0.25">
      <c r="A957">
        <v>955</v>
      </c>
      <c r="B957" s="3" t="s">
        <v>956</v>
      </c>
      <c r="C957" s="3" t="s">
        <v>5065</v>
      </c>
      <c r="D957">
        <v>300000</v>
      </c>
      <c r="E957">
        <v>16984</v>
      </c>
      <c r="F957" t="s">
        <v>8219</v>
      </c>
      <c r="G957" t="s">
        <v>8224</v>
      </c>
      <c r="H957" t="s">
        <v>8246</v>
      </c>
      <c r="I957">
        <v>1473750300</v>
      </c>
      <c r="J957">
        <v>1470294300</v>
      </c>
      <c r="K957" t="b">
        <v>0</v>
      </c>
      <c r="L957">
        <v>93</v>
      </c>
      <c r="M957" t="b">
        <v>0</v>
      </c>
      <c r="N957" t="s">
        <v>8273</v>
      </c>
      <c r="O957" s="5">
        <f t="shared" si="56"/>
        <v>5.6613333333333335E-2</v>
      </c>
      <c r="P957" s="6">
        <f t="shared" si="57"/>
        <v>182.6236559139785</v>
      </c>
      <c r="Q957" t="s">
        <v>8319</v>
      </c>
      <c r="R957" t="s">
        <v>8321</v>
      </c>
      <c r="S957" s="10">
        <f t="shared" si="58"/>
        <v>42586.086805555555</v>
      </c>
      <c r="T957" s="10">
        <f t="shared" si="59"/>
        <v>42626.086805555555</v>
      </c>
    </row>
    <row r="958" spans="1:20" ht="60" x14ac:dyDescent="0.25">
      <c r="A958">
        <v>956</v>
      </c>
      <c r="B958" s="3" t="s">
        <v>957</v>
      </c>
      <c r="C958" s="3" t="s">
        <v>5066</v>
      </c>
      <c r="D958">
        <v>50000</v>
      </c>
      <c r="E958">
        <v>861</v>
      </c>
      <c r="F958" t="s">
        <v>8219</v>
      </c>
      <c r="G958" t="s">
        <v>8224</v>
      </c>
      <c r="H958" t="s">
        <v>8246</v>
      </c>
      <c r="I958">
        <v>1430081759</v>
      </c>
      <c r="J958">
        <v>1424901359</v>
      </c>
      <c r="K958" t="b">
        <v>0</v>
      </c>
      <c r="L958">
        <v>17</v>
      </c>
      <c r="M958" t="b">
        <v>0</v>
      </c>
      <c r="N958" t="s">
        <v>8273</v>
      </c>
      <c r="O958" s="5">
        <f t="shared" si="56"/>
        <v>1.7219999999999999E-2</v>
      </c>
      <c r="P958" s="6">
        <f t="shared" si="57"/>
        <v>50.647058823529413</v>
      </c>
      <c r="Q958" t="s">
        <v>8319</v>
      </c>
      <c r="R958" t="s">
        <v>8321</v>
      </c>
      <c r="S958" s="10">
        <f t="shared" si="58"/>
        <v>42060.705543981479</v>
      </c>
      <c r="T958" s="10">
        <f t="shared" si="59"/>
        <v>42120.663877314808</v>
      </c>
    </row>
    <row r="959" spans="1:20" ht="30" x14ac:dyDescent="0.25">
      <c r="A959">
        <v>957</v>
      </c>
      <c r="B959" s="3" t="s">
        <v>958</v>
      </c>
      <c r="C959" s="3" t="s">
        <v>5067</v>
      </c>
      <c r="D959">
        <v>12000</v>
      </c>
      <c r="E959">
        <v>233</v>
      </c>
      <c r="F959" t="s">
        <v>8219</v>
      </c>
      <c r="G959" t="s">
        <v>8224</v>
      </c>
      <c r="H959" t="s">
        <v>8246</v>
      </c>
      <c r="I959">
        <v>1479392133</v>
      </c>
      <c r="J959">
        <v>1476710133</v>
      </c>
      <c r="K959" t="b">
        <v>0</v>
      </c>
      <c r="L959">
        <v>7</v>
      </c>
      <c r="M959" t="b">
        <v>0</v>
      </c>
      <c r="N959" t="s">
        <v>8273</v>
      </c>
      <c r="O959" s="5">
        <f t="shared" si="56"/>
        <v>1.9416666666666665E-2</v>
      </c>
      <c r="P959" s="6">
        <f t="shared" si="57"/>
        <v>33.285714285714285</v>
      </c>
      <c r="Q959" t="s">
        <v>8319</v>
      </c>
      <c r="R959" t="s">
        <v>8321</v>
      </c>
      <c r="S959" s="10">
        <f t="shared" si="58"/>
        <v>42660.344131944446</v>
      </c>
      <c r="T959" s="10">
        <f t="shared" si="59"/>
        <v>42691.385798611103</v>
      </c>
    </row>
    <row r="960" spans="1:20" ht="60" x14ac:dyDescent="0.25">
      <c r="A960">
        <v>958</v>
      </c>
      <c r="B960" s="3" t="s">
        <v>959</v>
      </c>
      <c r="C960" s="3" t="s">
        <v>5068</v>
      </c>
      <c r="D960">
        <v>7777</v>
      </c>
      <c r="E960">
        <v>881</v>
      </c>
      <c r="F960" t="s">
        <v>8219</v>
      </c>
      <c r="G960" t="s">
        <v>8224</v>
      </c>
      <c r="H960" t="s">
        <v>8246</v>
      </c>
      <c r="I960">
        <v>1428641940</v>
      </c>
      <c r="J960">
        <v>1426792563</v>
      </c>
      <c r="K960" t="b">
        <v>0</v>
      </c>
      <c r="L960">
        <v>17</v>
      </c>
      <c r="M960" t="b">
        <v>0</v>
      </c>
      <c r="N960" t="s">
        <v>8273</v>
      </c>
      <c r="O960" s="5">
        <f t="shared" si="56"/>
        <v>0.11328275684711328</v>
      </c>
      <c r="P960" s="6">
        <f t="shared" si="57"/>
        <v>51.823529411764703</v>
      </c>
      <c r="Q960" t="s">
        <v>8319</v>
      </c>
      <c r="R960" t="s">
        <v>8321</v>
      </c>
      <c r="S960" s="10">
        <f t="shared" si="58"/>
        <v>42082.594479166662</v>
      </c>
      <c r="T960" s="10">
        <f t="shared" si="59"/>
        <v>42103.999305555553</v>
      </c>
    </row>
    <row r="961" spans="1:20" ht="60" x14ac:dyDescent="0.25">
      <c r="A961">
        <v>959</v>
      </c>
      <c r="B961" s="3" t="s">
        <v>960</v>
      </c>
      <c r="C961" s="3" t="s">
        <v>5069</v>
      </c>
      <c r="D961">
        <v>50000</v>
      </c>
      <c r="E961">
        <v>19430</v>
      </c>
      <c r="F961" t="s">
        <v>8219</v>
      </c>
      <c r="G961" t="s">
        <v>8224</v>
      </c>
      <c r="H961" t="s">
        <v>8246</v>
      </c>
      <c r="I961">
        <v>1421640665</v>
      </c>
      <c r="J961">
        <v>1419048665</v>
      </c>
      <c r="K961" t="b">
        <v>0</v>
      </c>
      <c r="L961">
        <v>171</v>
      </c>
      <c r="M961" t="b">
        <v>0</v>
      </c>
      <c r="N961" t="s">
        <v>8273</v>
      </c>
      <c r="O961" s="5">
        <f t="shared" si="56"/>
        <v>0.3886</v>
      </c>
      <c r="P961" s="6">
        <f t="shared" si="57"/>
        <v>113.62573099415205</v>
      </c>
      <c r="Q961" t="s">
        <v>8319</v>
      </c>
      <c r="R961" t="s">
        <v>8321</v>
      </c>
      <c r="S961" s="10">
        <f t="shared" si="58"/>
        <v>41992.96603009259</v>
      </c>
      <c r="T961" s="10">
        <f t="shared" si="59"/>
        <v>42022.96603009259</v>
      </c>
    </row>
    <row r="962" spans="1:20" ht="45" x14ac:dyDescent="0.25">
      <c r="A962">
        <v>960</v>
      </c>
      <c r="B962" s="3" t="s">
        <v>961</v>
      </c>
      <c r="C962" s="3" t="s">
        <v>5070</v>
      </c>
      <c r="D962">
        <v>55650</v>
      </c>
      <c r="E962">
        <v>25655</v>
      </c>
      <c r="F962" t="s">
        <v>8219</v>
      </c>
      <c r="G962" t="s">
        <v>8224</v>
      </c>
      <c r="H962" t="s">
        <v>8246</v>
      </c>
      <c r="I962">
        <v>1489500155</v>
      </c>
      <c r="J962">
        <v>1485874955</v>
      </c>
      <c r="K962" t="b">
        <v>0</v>
      </c>
      <c r="L962">
        <v>188</v>
      </c>
      <c r="M962" t="b">
        <v>0</v>
      </c>
      <c r="N962" t="s">
        <v>8273</v>
      </c>
      <c r="O962" s="5">
        <f t="shared" si="56"/>
        <v>0.46100628930817611</v>
      </c>
      <c r="P962" s="6">
        <f t="shared" si="57"/>
        <v>136.46276595744681</v>
      </c>
      <c r="Q962" t="s">
        <v>8319</v>
      </c>
      <c r="R962" t="s">
        <v>8321</v>
      </c>
      <c r="S962" s="10">
        <f t="shared" si="58"/>
        <v>42766.41846064815</v>
      </c>
      <c r="T962" s="10">
        <f t="shared" si="59"/>
        <v>42808.376793981479</v>
      </c>
    </row>
    <row r="963" spans="1:20" ht="45" x14ac:dyDescent="0.25">
      <c r="A963">
        <v>961</v>
      </c>
      <c r="B963" s="3" t="s">
        <v>962</v>
      </c>
      <c r="C963" s="3" t="s">
        <v>5071</v>
      </c>
      <c r="D963">
        <v>95000</v>
      </c>
      <c r="E963">
        <v>40079</v>
      </c>
      <c r="F963" t="s">
        <v>8219</v>
      </c>
      <c r="G963" t="s">
        <v>8224</v>
      </c>
      <c r="H963" t="s">
        <v>8246</v>
      </c>
      <c r="I963">
        <v>1487617200</v>
      </c>
      <c r="J963">
        <v>1483634335</v>
      </c>
      <c r="K963" t="b">
        <v>0</v>
      </c>
      <c r="L963">
        <v>110</v>
      </c>
      <c r="M963" t="b">
        <v>0</v>
      </c>
      <c r="N963" t="s">
        <v>8273</v>
      </c>
      <c r="O963" s="5">
        <f t="shared" ref="O963:O1026" si="60">IFERROR(E963/D963,"")</f>
        <v>0.42188421052631581</v>
      </c>
      <c r="P963" s="6">
        <f t="shared" ref="P963:P1026" si="61">IFERROR(E963/L963,"")</f>
        <v>364.35454545454547</v>
      </c>
      <c r="Q963" t="s">
        <v>8319</v>
      </c>
      <c r="R963" t="s">
        <v>8321</v>
      </c>
      <c r="S963" s="10">
        <f t="shared" ref="S963:S1026" si="62">(J963/86400)+25569+(-5/24)</f>
        <v>42740.485358796293</v>
      </c>
      <c r="T963" s="10">
        <f t="shared" ref="T963:T1026" si="63">(I963/86400)+25569+(-5/24)</f>
        <v>42786.583333333336</v>
      </c>
    </row>
    <row r="964" spans="1:20" ht="60" x14ac:dyDescent="0.25">
      <c r="A964">
        <v>962</v>
      </c>
      <c r="B964" s="3" t="s">
        <v>963</v>
      </c>
      <c r="C964" s="3" t="s">
        <v>5072</v>
      </c>
      <c r="D964">
        <v>2500</v>
      </c>
      <c r="E964">
        <v>712</v>
      </c>
      <c r="F964" t="s">
        <v>8219</v>
      </c>
      <c r="G964" t="s">
        <v>8224</v>
      </c>
      <c r="H964" t="s">
        <v>8246</v>
      </c>
      <c r="I964">
        <v>1455210353</v>
      </c>
      <c r="J964">
        <v>1451927153</v>
      </c>
      <c r="K964" t="b">
        <v>0</v>
      </c>
      <c r="L964">
        <v>37</v>
      </c>
      <c r="M964" t="b">
        <v>0</v>
      </c>
      <c r="N964" t="s">
        <v>8273</v>
      </c>
      <c r="O964" s="5">
        <f t="shared" si="60"/>
        <v>0.2848</v>
      </c>
      <c r="P964" s="6">
        <f t="shared" si="61"/>
        <v>19.243243243243242</v>
      </c>
      <c r="Q964" t="s">
        <v>8319</v>
      </c>
      <c r="R964" t="s">
        <v>8321</v>
      </c>
      <c r="S964" s="10">
        <f t="shared" si="62"/>
        <v>42373.504085648143</v>
      </c>
      <c r="T964" s="10">
        <f t="shared" si="63"/>
        <v>42411.504085648143</v>
      </c>
    </row>
    <row r="965" spans="1:20" ht="30" x14ac:dyDescent="0.25">
      <c r="A965">
        <v>963</v>
      </c>
      <c r="B965" s="3" t="s">
        <v>964</v>
      </c>
      <c r="C965" s="3" t="s">
        <v>5073</v>
      </c>
      <c r="D965">
        <v>35000</v>
      </c>
      <c r="E965">
        <v>377</v>
      </c>
      <c r="F965" t="s">
        <v>8219</v>
      </c>
      <c r="G965" t="s">
        <v>8224</v>
      </c>
      <c r="H965" t="s">
        <v>8246</v>
      </c>
      <c r="I965">
        <v>1476717319</v>
      </c>
      <c r="J965">
        <v>1473693319</v>
      </c>
      <c r="K965" t="b">
        <v>0</v>
      </c>
      <c r="L965">
        <v>9</v>
      </c>
      <c r="M965" t="b">
        <v>0</v>
      </c>
      <c r="N965" t="s">
        <v>8273</v>
      </c>
      <c r="O965" s="5">
        <f t="shared" si="60"/>
        <v>1.0771428571428571E-2</v>
      </c>
      <c r="P965" s="6">
        <f t="shared" si="61"/>
        <v>41.888888888888886</v>
      </c>
      <c r="Q965" t="s">
        <v>8319</v>
      </c>
      <c r="R965" t="s">
        <v>8321</v>
      </c>
      <c r="S965" s="10">
        <f t="shared" si="62"/>
        <v>42625.427303240744</v>
      </c>
      <c r="T965" s="10">
        <f t="shared" si="63"/>
        <v>42660.427303240744</v>
      </c>
    </row>
    <row r="966" spans="1:20" ht="60" x14ac:dyDescent="0.25">
      <c r="A966">
        <v>964</v>
      </c>
      <c r="B966" s="3" t="s">
        <v>965</v>
      </c>
      <c r="C966" s="3" t="s">
        <v>5074</v>
      </c>
      <c r="D966">
        <v>110000</v>
      </c>
      <c r="E966">
        <v>879</v>
      </c>
      <c r="F966" t="s">
        <v>8219</v>
      </c>
      <c r="G966" t="s">
        <v>8229</v>
      </c>
      <c r="H966" t="s">
        <v>8251</v>
      </c>
      <c r="I966">
        <v>1441119919</v>
      </c>
      <c r="J966">
        <v>1437663919</v>
      </c>
      <c r="K966" t="b">
        <v>0</v>
      </c>
      <c r="L966">
        <v>29</v>
      </c>
      <c r="M966" t="b">
        <v>0</v>
      </c>
      <c r="N966" t="s">
        <v>8273</v>
      </c>
      <c r="O966" s="5">
        <f t="shared" si="60"/>
        <v>7.9909090909090902E-3</v>
      </c>
      <c r="P966" s="6">
        <f t="shared" si="61"/>
        <v>30.310344827586206</v>
      </c>
      <c r="Q966" t="s">
        <v>8319</v>
      </c>
      <c r="R966" t="s">
        <v>8321</v>
      </c>
      <c r="S966" s="10">
        <f t="shared" si="62"/>
        <v>42208.420358796291</v>
      </c>
      <c r="T966" s="10">
        <f t="shared" si="63"/>
        <v>42248.420358796291</v>
      </c>
    </row>
    <row r="967" spans="1:20" ht="60" x14ac:dyDescent="0.25">
      <c r="A967">
        <v>965</v>
      </c>
      <c r="B967" s="3" t="s">
        <v>966</v>
      </c>
      <c r="C967" s="3" t="s">
        <v>5075</v>
      </c>
      <c r="D967">
        <v>25000</v>
      </c>
      <c r="E967">
        <v>298</v>
      </c>
      <c r="F967" t="s">
        <v>8219</v>
      </c>
      <c r="G967" t="s">
        <v>8224</v>
      </c>
      <c r="H967" t="s">
        <v>8246</v>
      </c>
      <c r="I967">
        <v>1477454340</v>
      </c>
      <c r="J967">
        <v>1474676646</v>
      </c>
      <c r="K967" t="b">
        <v>0</v>
      </c>
      <c r="L967">
        <v>6</v>
      </c>
      <c r="M967" t="b">
        <v>0</v>
      </c>
      <c r="N967" t="s">
        <v>8273</v>
      </c>
      <c r="O967" s="5">
        <f t="shared" si="60"/>
        <v>1.192E-2</v>
      </c>
      <c r="P967" s="6">
        <f t="shared" si="61"/>
        <v>49.666666666666664</v>
      </c>
      <c r="Q967" t="s">
        <v>8319</v>
      </c>
      <c r="R967" t="s">
        <v>8321</v>
      </c>
      <c r="S967" s="10">
        <f t="shared" si="62"/>
        <v>42636.808402777773</v>
      </c>
      <c r="T967" s="10">
        <f t="shared" si="63"/>
        <v>42668.957638888889</v>
      </c>
    </row>
    <row r="968" spans="1:20" ht="45" x14ac:dyDescent="0.25">
      <c r="A968">
        <v>966</v>
      </c>
      <c r="B968" s="3" t="s">
        <v>967</v>
      </c>
      <c r="C968" s="3" t="s">
        <v>5076</v>
      </c>
      <c r="D968">
        <v>12000</v>
      </c>
      <c r="E968">
        <v>1776</v>
      </c>
      <c r="F968" t="s">
        <v>8219</v>
      </c>
      <c r="G968" t="s">
        <v>8224</v>
      </c>
      <c r="H968" t="s">
        <v>8246</v>
      </c>
      <c r="I968">
        <v>1475766932</v>
      </c>
      <c r="J968">
        <v>1473174932</v>
      </c>
      <c r="K968" t="b">
        <v>0</v>
      </c>
      <c r="L968">
        <v>30</v>
      </c>
      <c r="M968" t="b">
        <v>0</v>
      </c>
      <c r="N968" t="s">
        <v>8273</v>
      </c>
      <c r="O968" s="5">
        <f t="shared" si="60"/>
        <v>0.14799999999999999</v>
      </c>
      <c r="P968" s="6">
        <f t="shared" si="61"/>
        <v>59.2</v>
      </c>
      <c r="Q968" t="s">
        <v>8319</v>
      </c>
      <c r="R968" t="s">
        <v>8321</v>
      </c>
      <c r="S968" s="10">
        <f t="shared" si="62"/>
        <v>42619.427453703705</v>
      </c>
      <c r="T968" s="10">
        <f t="shared" si="63"/>
        <v>42649.427453703705</v>
      </c>
    </row>
    <row r="969" spans="1:20" ht="45" x14ac:dyDescent="0.25">
      <c r="A969">
        <v>967</v>
      </c>
      <c r="B969" s="3" t="s">
        <v>968</v>
      </c>
      <c r="C969" s="3" t="s">
        <v>5077</v>
      </c>
      <c r="D969">
        <v>20000</v>
      </c>
      <c r="E969">
        <v>3562</v>
      </c>
      <c r="F969" t="s">
        <v>8219</v>
      </c>
      <c r="G969" t="s">
        <v>8224</v>
      </c>
      <c r="H969" t="s">
        <v>8246</v>
      </c>
      <c r="I969">
        <v>1461301574</v>
      </c>
      <c r="J969">
        <v>1456121174</v>
      </c>
      <c r="K969" t="b">
        <v>0</v>
      </c>
      <c r="L969">
        <v>81</v>
      </c>
      <c r="M969" t="b">
        <v>0</v>
      </c>
      <c r="N969" t="s">
        <v>8273</v>
      </c>
      <c r="O969" s="5">
        <f t="shared" si="60"/>
        <v>0.17810000000000001</v>
      </c>
      <c r="P969" s="6">
        <f t="shared" si="61"/>
        <v>43.97530864197531</v>
      </c>
      <c r="Q969" t="s">
        <v>8319</v>
      </c>
      <c r="R969" t="s">
        <v>8321</v>
      </c>
      <c r="S969" s="10">
        <f t="shared" si="62"/>
        <v>42422.045995370368</v>
      </c>
      <c r="T969" s="10">
        <f t="shared" si="63"/>
        <v>42482.004328703704</v>
      </c>
    </row>
    <row r="970" spans="1:20" ht="60" x14ac:dyDescent="0.25">
      <c r="A970">
        <v>968</v>
      </c>
      <c r="B970" s="3" t="s">
        <v>969</v>
      </c>
      <c r="C970" s="3" t="s">
        <v>5078</v>
      </c>
      <c r="D970">
        <v>8000</v>
      </c>
      <c r="E970">
        <v>106</v>
      </c>
      <c r="F970" t="s">
        <v>8219</v>
      </c>
      <c r="G970" t="s">
        <v>8224</v>
      </c>
      <c r="H970" t="s">
        <v>8246</v>
      </c>
      <c r="I970">
        <v>1408134034</v>
      </c>
      <c r="J970">
        <v>1405542034</v>
      </c>
      <c r="K970" t="b">
        <v>0</v>
      </c>
      <c r="L970">
        <v>4</v>
      </c>
      <c r="M970" t="b">
        <v>0</v>
      </c>
      <c r="N970" t="s">
        <v>8273</v>
      </c>
      <c r="O970" s="5">
        <f t="shared" si="60"/>
        <v>1.325E-2</v>
      </c>
      <c r="P970" s="6">
        <f t="shared" si="61"/>
        <v>26.5</v>
      </c>
      <c r="Q970" t="s">
        <v>8319</v>
      </c>
      <c r="R970" t="s">
        <v>8321</v>
      </c>
      <c r="S970" s="10">
        <f t="shared" si="62"/>
        <v>41836.639282407406</v>
      </c>
      <c r="T970" s="10">
        <f t="shared" si="63"/>
        <v>41866.639282407406</v>
      </c>
    </row>
    <row r="971" spans="1:20" ht="30" x14ac:dyDescent="0.25">
      <c r="A971">
        <v>969</v>
      </c>
      <c r="B971" s="3" t="s">
        <v>970</v>
      </c>
      <c r="C971" s="3" t="s">
        <v>5079</v>
      </c>
      <c r="D971">
        <v>30000</v>
      </c>
      <c r="E971">
        <v>14000</v>
      </c>
      <c r="F971" t="s">
        <v>8219</v>
      </c>
      <c r="G971" t="s">
        <v>8238</v>
      </c>
      <c r="H971" t="s">
        <v>8256</v>
      </c>
      <c r="I971">
        <v>1486624607</v>
      </c>
      <c r="J971">
        <v>1483773407</v>
      </c>
      <c r="K971" t="b">
        <v>0</v>
      </c>
      <c r="L971">
        <v>11</v>
      </c>
      <c r="M971" t="b">
        <v>0</v>
      </c>
      <c r="N971" t="s">
        <v>8273</v>
      </c>
      <c r="O971" s="5">
        <f t="shared" si="60"/>
        <v>0.46666666666666667</v>
      </c>
      <c r="P971" s="6">
        <f t="shared" si="61"/>
        <v>1272.7272727272727</v>
      </c>
      <c r="Q971" t="s">
        <v>8319</v>
      </c>
      <c r="R971" t="s">
        <v>8321</v>
      </c>
      <c r="S971" s="10">
        <f t="shared" si="62"/>
        <v>42742.094988425924</v>
      </c>
      <c r="T971" s="10">
        <f t="shared" si="63"/>
        <v>42775.094988425924</v>
      </c>
    </row>
    <row r="972" spans="1:20" ht="60" x14ac:dyDescent="0.25">
      <c r="A972">
        <v>970</v>
      </c>
      <c r="B972" s="3" t="s">
        <v>971</v>
      </c>
      <c r="C972" s="3" t="s">
        <v>5080</v>
      </c>
      <c r="D972">
        <v>5000</v>
      </c>
      <c r="E972">
        <v>2296</v>
      </c>
      <c r="F972" t="s">
        <v>8219</v>
      </c>
      <c r="G972" t="s">
        <v>8229</v>
      </c>
      <c r="H972" t="s">
        <v>8251</v>
      </c>
      <c r="I972">
        <v>1485147540</v>
      </c>
      <c r="J972">
        <v>1481951853</v>
      </c>
      <c r="K972" t="b">
        <v>0</v>
      </c>
      <c r="L972">
        <v>14</v>
      </c>
      <c r="M972" t="b">
        <v>0</v>
      </c>
      <c r="N972" t="s">
        <v>8273</v>
      </c>
      <c r="O972" s="5">
        <f t="shared" si="60"/>
        <v>0.4592</v>
      </c>
      <c r="P972" s="6">
        <f t="shared" si="61"/>
        <v>164</v>
      </c>
      <c r="Q972" t="s">
        <v>8319</v>
      </c>
      <c r="R972" t="s">
        <v>8321</v>
      </c>
      <c r="S972" s="10">
        <f t="shared" si="62"/>
        <v>42721.012187499997</v>
      </c>
      <c r="T972" s="10">
        <f t="shared" si="63"/>
        <v>42757.999305555553</v>
      </c>
    </row>
    <row r="973" spans="1:20" ht="60" x14ac:dyDescent="0.25">
      <c r="A973">
        <v>971</v>
      </c>
      <c r="B973" s="3" t="s">
        <v>972</v>
      </c>
      <c r="C973" s="3" t="s">
        <v>5081</v>
      </c>
      <c r="D973">
        <v>100000</v>
      </c>
      <c r="E973">
        <v>226</v>
      </c>
      <c r="F973" t="s">
        <v>8219</v>
      </c>
      <c r="G973" t="s">
        <v>8224</v>
      </c>
      <c r="H973" t="s">
        <v>8246</v>
      </c>
      <c r="I973">
        <v>1433178060</v>
      </c>
      <c r="J973">
        <v>1429290060</v>
      </c>
      <c r="K973" t="b">
        <v>0</v>
      </c>
      <c r="L973">
        <v>5</v>
      </c>
      <c r="M973" t="b">
        <v>0</v>
      </c>
      <c r="N973" t="s">
        <v>8273</v>
      </c>
      <c r="O973" s="5">
        <f t="shared" si="60"/>
        <v>2.2599999999999999E-3</v>
      </c>
      <c r="P973" s="6">
        <f t="shared" si="61"/>
        <v>45.2</v>
      </c>
      <c r="Q973" t="s">
        <v>8319</v>
      </c>
      <c r="R973" t="s">
        <v>8321</v>
      </c>
      <c r="S973" s="10">
        <f t="shared" si="62"/>
        <v>42111.500694444439</v>
      </c>
      <c r="T973" s="10">
        <f t="shared" si="63"/>
        <v>42156.500694444439</v>
      </c>
    </row>
    <row r="974" spans="1:20" ht="45" x14ac:dyDescent="0.25">
      <c r="A974">
        <v>972</v>
      </c>
      <c r="B974" s="3" t="s">
        <v>973</v>
      </c>
      <c r="C974" s="3" t="s">
        <v>5082</v>
      </c>
      <c r="D974">
        <v>20000</v>
      </c>
      <c r="E974">
        <v>6925</v>
      </c>
      <c r="F974" t="s">
        <v>8219</v>
      </c>
      <c r="G974" t="s">
        <v>8224</v>
      </c>
      <c r="H974" t="s">
        <v>8246</v>
      </c>
      <c r="I974">
        <v>1409813940</v>
      </c>
      <c r="J974">
        <v>1407271598</v>
      </c>
      <c r="K974" t="b">
        <v>0</v>
      </c>
      <c r="L974">
        <v>45</v>
      </c>
      <c r="M974" t="b">
        <v>0</v>
      </c>
      <c r="N974" t="s">
        <v>8273</v>
      </c>
      <c r="O974" s="5">
        <f t="shared" si="60"/>
        <v>0.34625</v>
      </c>
      <c r="P974" s="6">
        <f t="shared" si="61"/>
        <v>153.88888888888889</v>
      </c>
      <c r="Q974" t="s">
        <v>8319</v>
      </c>
      <c r="R974" t="s">
        <v>8321</v>
      </c>
      <c r="S974" s="10">
        <f t="shared" si="62"/>
        <v>41856.657384259255</v>
      </c>
      <c r="T974" s="10">
        <f t="shared" si="63"/>
        <v>41886.082638888889</v>
      </c>
    </row>
    <row r="975" spans="1:20" ht="60" x14ac:dyDescent="0.25">
      <c r="A975">
        <v>973</v>
      </c>
      <c r="B975" s="3" t="s">
        <v>974</v>
      </c>
      <c r="C975" s="3" t="s">
        <v>5083</v>
      </c>
      <c r="D975">
        <v>20000</v>
      </c>
      <c r="E975">
        <v>411</v>
      </c>
      <c r="F975" t="s">
        <v>8219</v>
      </c>
      <c r="G975" t="s">
        <v>8224</v>
      </c>
      <c r="H975" t="s">
        <v>8246</v>
      </c>
      <c r="I975">
        <v>1447032093</v>
      </c>
      <c r="J975">
        <v>1441844493</v>
      </c>
      <c r="K975" t="b">
        <v>0</v>
      </c>
      <c r="L975">
        <v>8</v>
      </c>
      <c r="M975" t="b">
        <v>0</v>
      </c>
      <c r="N975" t="s">
        <v>8273</v>
      </c>
      <c r="O975" s="5">
        <f t="shared" si="60"/>
        <v>2.0549999999999999E-2</v>
      </c>
      <c r="P975" s="6">
        <f t="shared" si="61"/>
        <v>51.375</v>
      </c>
      <c r="Q975" t="s">
        <v>8319</v>
      </c>
      <c r="R975" t="s">
        <v>8321</v>
      </c>
      <c r="S975" s="10">
        <f t="shared" si="62"/>
        <v>42256.806631944441</v>
      </c>
      <c r="T975" s="10">
        <f t="shared" si="63"/>
        <v>42316.848298611112</v>
      </c>
    </row>
    <row r="976" spans="1:20" ht="45" x14ac:dyDescent="0.25">
      <c r="A976">
        <v>974</v>
      </c>
      <c r="B976" s="3" t="s">
        <v>975</v>
      </c>
      <c r="C976" s="3" t="s">
        <v>5084</v>
      </c>
      <c r="D976">
        <v>50000</v>
      </c>
      <c r="E976">
        <v>280</v>
      </c>
      <c r="F976" t="s">
        <v>8219</v>
      </c>
      <c r="G976" t="s">
        <v>8224</v>
      </c>
      <c r="H976" t="s">
        <v>8246</v>
      </c>
      <c r="I976">
        <v>1458925156</v>
      </c>
      <c r="J976">
        <v>1456336756</v>
      </c>
      <c r="K976" t="b">
        <v>0</v>
      </c>
      <c r="L976">
        <v>3</v>
      </c>
      <c r="M976" t="b">
        <v>0</v>
      </c>
      <c r="N976" t="s">
        <v>8273</v>
      </c>
      <c r="O976" s="5">
        <f t="shared" si="60"/>
        <v>5.5999999999999999E-3</v>
      </c>
      <c r="P976" s="6">
        <f t="shared" si="61"/>
        <v>93.333333333333329</v>
      </c>
      <c r="Q976" t="s">
        <v>8319</v>
      </c>
      <c r="R976" t="s">
        <v>8321</v>
      </c>
      <c r="S976" s="10">
        <f t="shared" si="62"/>
        <v>42424.541157407402</v>
      </c>
      <c r="T976" s="10">
        <f t="shared" si="63"/>
        <v>42454.499490740738</v>
      </c>
    </row>
    <row r="977" spans="1:20" ht="60" x14ac:dyDescent="0.25">
      <c r="A977">
        <v>975</v>
      </c>
      <c r="B977" s="3" t="s">
        <v>976</v>
      </c>
      <c r="C977" s="3" t="s">
        <v>5085</v>
      </c>
      <c r="D977">
        <v>100000</v>
      </c>
      <c r="E977">
        <v>2607</v>
      </c>
      <c r="F977" t="s">
        <v>8219</v>
      </c>
      <c r="G977" t="s">
        <v>8224</v>
      </c>
      <c r="H977" t="s">
        <v>8246</v>
      </c>
      <c r="I977">
        <v>1467132185</v>
      </c>
      <c r="J977">
        <v>1461948185</v>
      </c>
      <c r="K977" t="b">
        <v>0</v>
      </c>
      <c r="L977">
        <v>24</v>
      </c>
      <c r="M977" t="b">
        <v>0</v>
      </c>
      <c r="N977" t="s">
        <v>8273</v>
      </c>
      <c r="O977" s="5">
        <f t="shared" si="60"/>
        <v>2.6069999999999999E-2</v>
      </c>
      <c r="P977" s="6">
        <f t="shared" si="61"/>
        <v>108.625</v>
      </c>
      <c r="Q977" t="s">
        <v>8319</v>
      </c>
      <c r="R977" t="s">
        <v>8321</v>
      </c>
      <c r="S977" s="10">
        <f t="shared" si="62"/>
        <v>42489.488252314812</v>
      </c>
      <c r="T977" s="10">
        <f t="shared" si="63"/>
        <v>42549.488252314812</v>
      </c>
    </row>
    <row r="978" spans="1:20" ht="60" x14ac:dyDescent="0.25">
      <c r="A978">
        <v>976</v>
      </c>
      <c r="B978" s="3" t="s">
        <v>977</v>
      </c>
      <c r="C978" s="3" t="s">
        <v>5086</v>
      </c>
      <c r="D978">
        <v>150000</v>
      </c>
      <c r="E978">
        <v>2889</v>
      </c>
      <c r="F978" t="s">
        <v>8219</v>
      </c>
      <c r="G978" t="s">
        <v>8226</v>
      </c>
      <c r="H978" t="s">
        <v>8248</v>
      </c>
      <c r="I978">
        <v>1439515497</v>
      </c>
      <c r="J978">
        <v>1435627497</v>
      </c>
      <c r="K978" t="b">
        <v>0</v>
      </c>
      <c r="L978">
        <v>18</v>
      </c>
      <c r="M978" t="b">
        <v>0</v>
      </c>
      <c r="N978" t="s">
        <v>8273</v>
      </c>
      <c r="O978" s="5">
        <f t="shared" si="60"/>
        <v>1.9259999999999999E-2</v>
      </c>
      <c r="P978" s="6">
        <f t="shared" si="61"/>
        <v>160.5</v>
      </c>
      <c r="Q978" t="s">
        <v>8319</v>
      </c>
      <c r="R978" t="s">
        <v>8321</v>
      </c>
      <c r="S978" s="10">
        <f t="shared" si="62"/>
        <v>42184.850659722222</v>
      </c>
      <c r="T978" s="10">
        <f t="shared" si="63"/>
        <v>42229.850659722222</v>
      </c>
    </row>
    <row r="979" spans="1:20" ht="60" x14ac:dyDescent="0.25">
      <c r="A979">
        <v>977</v>
      </c>
      <c r="B979" s="3" t="s">
        <v>978</v>
      </c>
      <c r="C979" s="3" t="s">
        <v>5087</v>
      </c>
      <c r="D979">
        <v>2700</v>
      </c>
      <c r="E979">
        <v>909</v>
      </c>
      <c r="F979" t="s">
        <v>8219</v>
      </c>
      <c r="G979" t="s">
        <v>8239</v>
      </c>
      <c r="H979" t="s">
        <v>8249</v>
      </c>
      <c r="I979">
        <v>1456094197</v>
      </c>
      <c r="J979">
        <v>1453502197</v>
      </c>
      <c r="K979" t="b">
        <v>0</v>
      </c>
      <c r="L979">
        <v>12</v>
      </c>
      <c r="M979" t="b">
        <v>0</v>
      </c>
      <c r="N979" t="s">
        <v>8273</v>
      </c>
      <c r="O979" s="5">
        <f t="shared" si="60"/>
        <v>0.33666666666666667</v>
      </c>
      <c r="P979" s="6">
        <f t="shared" si="61"/>
        <v>75.75</v>
      </c>
      <c r="Q979" t="s">
        <v>8319</v>
      </c>
      <c r="R979" t="s">
        <v>8321</v>
      </c>
      <c r="S979" s="10">
        <f t="shared" si="62"/>
        <v>42391.733761574076</v>
      </c>
      <c r="T979" s="10">
        <f t="shared" si="63"/>
        <v>42421.733761574076</v>
      </c>
    </row>
    <row r="980" spans="1:20" ht="45" x14ac:dyDescent="0.25">
      <c r="A980">
        <v>978</v>
      </c>
      <c r="B980" s="3" t="s">
        <v>979</v>
      </c>
      <c r="C980" s="3" t="s">
        <v>5088</v>
      </c>
      <c r="D980">
        <v>172889</v>
      </c>
      <c r="E980">
        <v>97273</v>
      </c>
      <c r="F980" t="s">
        <v>8219</v>
      </c>
      <c r="G980" t="s">
        <v>8235</v>
      </c>
      <c r="H980" t="s">
        <v>8255</v>
      </c>
      <c r="I980">
        <v>1456385101</v>
      </c>
      <c r="J980">
        <v>1453793101</v>
      </c>
      <c r="K980" t="b">
        <v>0</v>
      </c>
      <c r="L980">
        <v>123</v>
      </c>
      <c r="M980" t="b">
        <v>0</v>
      </c>
      <c r="N980" t="s">
        <v>8273</v>
      </c>
      <c r="O980" s="5">
        <f t="shared" si="60"/>
        <v>0.5626326718299024</v>
      </c>
      <c r="P980" s="6">
        <f t="shared" si="61"/>
        <v>790.83739837398377</v>
      </c>
      <c r="Q980" t="s">
        <v>8319</v>
      </c>
      <c r="R980" t="s">
        <v>8321</v>
      </c>
      <c r="S980" s="10">
        <f t="shared" si="62"/>
        <v>42395.100706018515</v>
      </c>
      <c r="T980" s="10">
        <f t="shared" si="63"/>
        <v>42425.100706018515</v>
      </c>
    </row>
    <row r="981" spans="1:20" ht="60" x14ac:dyDescent="0.25">
      <c r="A981">
        <v>979</v>
      </c>
      <c r="B981" s="3" t="s">
        <v>980</v>
      </c>
      <c r="C981" s="3" t="s">
        <v>5089</v>
      </c>
      <c r="D981">
        <v>35000</v>
      </c>
      <c r="E981">
        <v>28986.16</v>
      </c>
      <c r="F981" t="s">
        <v>8219</v>
      </c>
      <c r="G981" t="s">
        <v>8224</v>
      </c>
      <c r="H981" t="s">
        <v>8246</v>
      </c>
      <c r="I981">
        <v>1466449140</v>
      </c>
      <c r="J981">
        <v>1463392828</v>
      </c>
      <c r="K981" t="b">
        <v>0</v>
      </c>
      <c r="L981">
        <v>96</v>
      </c>
      <c r="M981" t="b">
        <v>0</v>
      </c>
      <c r="N981" t="s">
        <v>8273</v>
      </c>
      <c r="O981" s="5">
        <f t="shared" si="60"/>
        <v>0.82817600000000002</v>
      </c>
      <c r="P981" s="6">
        <f t="shared" si="61"/>
        <v>301.93916666666667</v>
      </c>
      <c r="Q981" t="s">
        <v>8319</v>
      </c>
      <c r="R981" t="s">
        <v>8321</v>
      </c>
      <c r="S981" s="10">
        <f t="shared" si="62"/>
        <v>42506.208657407406</v>
      </c>
      <c r="T981" s="10">
        <f t="shared" si="63"/>
        <v>42541.582638888889</v>
      </c>
    </row>
    <row r="982" spans="1:20" ht="60" x14ac:dyDescent="0.25">
      <c r="A982">
        <v>980</v>
      </c>
      <c r="B982" s="3" t="s">
        <v>981</v>
      </c>
      <c r="C982" s="3" t="s">
        <v>5090</v>
      </c>
      <c r="D982">
        <v>10000</v>
      </c>
      <c r="E982">
        <v>1486</v>
      </c>
      <c r="F982" t="s">
        <v>8219</v>
      </c>
      <c r="G982" t="s">
        <v>8224</v>
      </c>
      <c r="H982" t="s">
        <v>8246</v>
      </c>
      <c r="I982">
        <v>1417387322</v>
      </c>
      <c r="J982">
        <v>1413495722</v>
      </c>
      <c r="K982" t="b">
        <v>0</v>
      </c>
      <c r="L982">
        <v>31</v>
      </c>
      <c r="M982" t="b">
        <v>0</v>
      </c>
      <c r="N982" t="s">
        <v>8273</v>
      </c>
      <c r="O982" s="5">
        <f t="shared" si="60"/>
        <v>0.14860000000000001</v>
      </c>
      <c r="P982" s="6">
        <f t="shared" si="61"/>
        <v>47.935483870967744</v>
      </c>
      <c r="Q982" t="s">
        <v>8319</v>
      </c>
      <c r="R982" t="s">
        <v>8321</v>
      </c>
      <c r="S982" s="10">
        <f t="shared" si="62"/>
        <v>41928.695856481478</v>
      </c>
      <c r="T982" s="10">
        <f t="shared" si="63"/>
        <v>41973.737523148149</v>
      </c>
    </row>
    <row r="983" spans="1:20" ht="60" x14ac:dyDescent="0.25">
      <c r="A983">
        <v>981</v>
      </c>
      <c r="B983" s="3" t="s">
        <v>982</v>
      </c>
      <c r="C983" s="3" t="s">
        <v>5091</v>
      </c>
      <c r="D983">
        <v>88888</v>
      </c>
      <c r="E983">
        <v>11</v>
      </c>
      <c r="F983" t="s">
        <v>8219</v>
      </c>
      <c r="G983" t="s">
        <v>8224</v>
      </c>
      <c r="H983" t="s">
        <v>8246</v>
      </c>
      <c r="I983">
        <v>1407624222</v>
      </c>
      <c r="J983">
        <v>1405032222</v>
      </c>
      <c r="K983" t="b">
        <v>0</v>
      </c>
      <c r="L983">
        <v>4</v>
      </c>
      <c r="M983" t="b">
        <v>0</v>
      </c>
      <c r="N983" t="s">
        <v>8273</v>
      </c>
      <c r="O983" s="5">
        <f t="shared" si="60"/>
        <v>1.2375123751237513E-4</v>
      </c>
      <c r="P983" s="6">
        <f t="shared" si="61"/>
        <v>2.75</v>
      </c>
      <c r="Q983" t="s">
        <v>8319</v>
      </c>
      <c r="R983" t="s">
        <v>8321</v>
      </c>
      <c r="S983" s="10">
        <f t="shared" si="62"/>
        <v>41830.738680555551</v>
      </c>
      <c r="T983" s="10">
        <f t="shared" si="63"/>
        <v>41860.738680555551</v>
      </c>
    </row>
    <row r="984" spans="1:20" ht="45" x14ac:dyDescent="0.25">
      <c r="A984">
        <v>982</v>
      </c>
      <c r="B984" s="3" t="s">
        <v>983</v>
      </c>
      <c r="C984" s="3" t="s">
        <v>5092</v>
      </c>
      <c r="D984">
        <v>17500</v>
      </c>
      <c r="E984">
        <v>3</v>
      </c>
      <c r="F984" t="s">
        <v>8219</v>
      </c>
      <c r="G984" t="s">
        <v>8224</v>
      </c>
      <c r="H984" t="s">
        <v>8246</v>
      </c>
      <c r="I984">
        <v>1475431486</v>
      </c>
      <c r="J984">
        <v>1472839486</v>
      </c>
      <c r="K984" t="b">
        <v>0</v>
      </c>
      <c r="L984">
        <v>3</v>
      </c>
      <c r="M984" t="b">
        <v>0</v>
      </c>
      <c r="N984" t="s">
        <v>8273</v>
      </c>
      <c r="O984" s="5">
        <f t="shared" si="60"/>
        <v>1.7142857142857143E-4</v>
      </c>
      <c r="P984" s="6">
        <f t="shared" si="61"/>
        <v>1</v>
      </c>
      <c r="Q984" t="s">
        <v>8319</v>
      </c>
      <c r="R984" t="s">
        <v>8321</v>
      </c>
      <c r="S984" s="10">
        <f t="shared" si="62"/>
        <v>42615.544976851852</v>
      </c>
      <c r="T984" s="10">
        <f t="shared" si="63"/>
        <v>42645.544976851852</v>
      </c>
    </row>
    <row r="985" spans="1:20" ht="60" x14ac:dyDescent="0.25">
      <c r="A985">
        <v>983</v>
      </c>
      <c r="B985" s="3" t="s">
        <v>984</v>
      </c>
      <c r="C985" s="3" t="s">
        <v>5093</v>
      </c>
      <c r="D985">
        <v>104219</v>
      </c>
      <c r="E985">
        <v>30751</v>
      </c>
      <c r="F985" t="s">
        <v>8219</v>
      </c>
      <c r="G985" t="s">
        <v>8227</v>
      </c>
      <c r="H985" t="s">
        <v>8249</v>
      </c>
      <c r="I985">
        <v>1471985640</v>
      </c>
      <c r="J985">
        <v>1469289685</v>
      </c>
      <c r="K985" t="b">
        <v>0</v>
      </c>
      <c r="L985">
        <v>179</v>
      </c>
      <c r="M985" t="b">
        <v>0</v>
      </c>
      <c r="N985" t="s">
        <v>8273</v>
      </c>
      <c r="O985" s="5">
        <f t="shared" si="60"/>
        <v>0.2950613611721471</v>
      </c>
      <c r="P985" s="6">
        <f t="shared" si="61"/>
        <v>171.79329608938548</v>
      </c>
      <c r="Q985" t="s">
        <v>8319</v>
      </c>
      <c r="R985" t="s">
        <v>8321</v>
      </c>
      <c r="S985" s="10">
        <f t="shared" si="62"/>
        <v>42574.459317129622</v>
      </c>
      <c r="T985" s="10">
        <f t="shared" si="63"/>
        <v>42605.662499999999</v>
      </c>
    </row>
    <row r="986" spans="1:20" ht="90" x14ac:dyDescent="0.25">
      <c r="A986">
        <v>984</v>
      </c>
      <c r="B986" s="3" t="s">
        <v>985</v>
      </c>
      <c r="C986" s="3" t="s">
        <v>5094</v>
      </c>
      <c r="D986">
        <v>10000</v>
      </c>
      <c r="E986">
        <v>106</v>
      </c>
      <c r="F986" t="s">
        <v>8219</v>
      </c>
      <c r="G986" t="s">
        <v>8224</v>
      </c>
      <c r="H986" t="s">
        <v>8246</v>
      </c>
      <c r="I986">
        <v>1427507208</v>
      </c>
      <c r="J986">
        <v>1424918808</v>
      </c>
      <c r="K986" t="b">
        <v>0</v>
      </c>
      <c r="L986">
        <v>3</v>
      </c>
      <c r="M986" t="b">
        <v>0</v>
      </c>
      <c r="N986" t="s">
        <v>8273</v>
      </c>
      <c r="O986" s="5">
        <f t="shared" si="60"/>
        <v>1.06E-2</v>
      </c>
      <c r="P986" s="6">
        <f t="shared" si="61"/>
        <v>35.333333333333336</v>
      </c>
      <c r="Q986" t="s">
        <v>8319</v>
      </c>
      <c r="R986" t="s">
        <v>8321</v>
      </c>
      <c r="S986" s="10">
        <f t="shared" si="62"/>
        <v>42060.907499999994</v>
      </c>
      <c r="T986" s="10">
        <f t="shared" si="63"/>
        <v>42090.86583333333</v>
      </c>
    </row>
    <row r="987" spans="1:20" ht="60" x14ac:dyDescent="0.25">
      <c r="A987">
        <v>985</v>
      </c>
      <c r="B987" s="3" t="s">
        <v>986</v>
      </c>
      <c r="C987" s="3" t="s">
        <v>5095</v>
      </c>
      <c r="D987">
        <v>30000</v>
      </c>
      <c r="E987">
        <v>1888</v>
      </c>
      <c r="F987" t="s">
        <v>8219</v>
      </c>
      <c r="G987" t="s">
        <v>8236</v>
      </c>
      <c r="H987" t="s">
        <v>8249</v>
      </c>
      <c r="I987">
        <v>1451602800</v>
      </c>
      <c r="J987">
        <v>1449011610</v>
      </c>
      <c r="K987" t="b">
        <v>0</v>
      </c>
      <c r="L987">
        <v>23</v>
      </c>
      <c r="M987" t="b">
        <v>0</v>
      </c>
      <c r="N987" t="s">
        <v>8273</v>
      </c>
      <c r="O987" s="5">
        <f t="shared" si="60"/>
        <v>6.2933333333333327E-2</v>
      </c>
      <c r="P987" s="6">
        <f t="shared" si="61"/>
        <v>82.086956521739125</v>
      </c>
      <c r="Q987" t="s">
        <v>8319</v>
      </c>
      <c r="R987" t="s">
        <v>8321</v>
      </c>
      <c r="S987" s="10">
        <f t="shared" si="62"/>
        <v>42339.759375000001</v>
      </c>
      <c r="T987" s="10">
        <f t="shared" si="63"/>
        <v>42369.749999999993</v>
      </c>
    </row>
    <row r="988" spans="1:20" ht="60" x14ac:dyDescent="0.25">
      <c r="A988">
        <v>986</v>
      </c>
      <c r="B988" s="3" t="s">
        <v>987</v>
      </c>
      <c r="C988" s="3" t="s">
        <v>5096</v>
      </c>
      <c r="D988">
        <v>20000</v>
      </c>
      <c r="E988">
        <v>2550</v>
      </c>
      <c r="F988" t="s">
        <v>8219</v>
      </c>
      <c r="G988" t="s">
        <v>8225</v>
      </c>
      <c r="H988" t="s">
        <v>8247</v>
      </c>
      <c r="I988">
        <v>1452384000</v>
      </c>
      <c r="J988">
        <v>1447698300</v>
      </c>
      <c r="K988" t="b">
        <v>0</v>
      </c>
      <c r="L988">
        <v>23</v>
      </c>
      <c r="M988" t="b">
        <v>0</v>
      </c>
      <c r="N988" t="s">
        <v>8273</v>
      </c>
      <c r="O988" s="5">
        <f t="shared" si="60"/>
        <v>0.1275</v>
      </c>
      <c r="P988" s="6">
        <f t="shared" si="61"/>
        <v>110.8695652173913</v>
      </c>
      <c r="Q988" t="s">
        <v>8319</v>
      </c>
      <c r="R988" t="s">
        <v>8321</v>
      </c>
      <c r="S988" s="10">
        <f t="shared" si="62"/>
        <v>42324.559027777774</v>
      </c>
      <c r="T988" s="10">
        <f t="shared" si="63"/>
        <v>42378.791666666664</v>
      </c>
    </row>
    <row r="989" spans="1:20" ht="45" x14ac:dyDescent="0.25">
      <c r="A989">
        <v>987</v>
      </c>
      <c r="B989" s="3" t="s">
        <v>988</v>
      </c>
      <c r="C989" s="3" t="s">
        <v>5097</v>
      </c>
      <c r="D989">
        <v>50000</v>
      </c>
      <c r="E989">
        <v>6610</v>
      </c>
      <c r="F989" t="s">
        <v>8219</v>
      </c>
      <c r="G989" t="s">
        <v>8233</v>
      </c>
      <c r="H989" t="s">
        <v>8249</v>
      </c>
      <c r="I989">
        <v>1403507050</v>
      </c>
      <c r="J989">
        <v>1400051050</v>
      </c>
      <c r="K989" t="b">
        <v>0</v>
      </c>
      <c r="L989">
        <v>41</v>
      </c>
      <c r="M989" t="b">
        <v>0</v>
      </c>
      <c r="N989" t="s">
        <v>8273</v>
      </c>
      <c r="O989" s="5">
        <f t="shared" si="60"/>
        <v>0.13220000000000001</v>
      </c>
      <c r="P989" s="6">
        <f t="shared" si="61"/>
        <v>161.21951219512195</v>
      </c>
      <c r="Q989" t="s">
        <v>8319</v>
      </c>
      <c r="R989" t="s">
        <v>8321</v>
      </c>
      <c r="S989" s="10">
        <f t="shared" si="62"/>
        <v>41773.086226851847</v>
      </c>
      <c r="T989" s="10">
        <f t="shared" si="63"/>
        <v>41813.086226851847</v>
      </c>
    </row>
    <row r="990" spans="1:20" ht="60" x14ac:dyDescent="0.25">
      <c r="A990">
        <v>988</v>
      </c>
      <c r="B990" s="3" t="s">
        <v>989</v>
      </c>
      <c r="C990" s="3" t="s">
        <v>5098</v>
      </c>
      <c r="D990">
        <v>5000</v>
      </c>
      <c r="E990">
        <v>0</v>
      </c>
      <c r="F990" t="s">
        <v>8219</v>
      </c>
      <c r="G990" t="s">
        <v>8237</v>
      </c>
      <c r="H990" t="s">
        <v>8249</v>
      </c>
      <c r="I990">
        <v>1475310825</v>
      </c>
      <c r="J990">
        <v>1472718825</v>
      </c>
      <c r="K990" t="b">
        <v>0</v>
      </c>
      <c r="L990">
        <v>0</v>
      </c>
      <c r="M990" t="b">
        <v>0</v>
      </c>
      <c r="N990" t="s">
        <v>8273</v>
      </c>
      <c r="O990" s="5">
        <f t="shared" si="60"/>
        <v>0</v>
      </c>
      <c r="P990" s="6" t="str">
        <f t="shared" si="61"/>
        <v/>
      </c>
      <c r="Q990" t="s">
        <v>8319</v>
      </c>
      <c r="R990" t="s">
        <v>8321</v>
      </c>
      <c r="S990" s="10">
        <f t="shared" si="62"/>
        <v>42614.148437499993</v>
      </c>
      <c r="T990" s="10">
        <f t="shared" si="63"/>
        <v>42644.148437499993</v>
      </c>
    </row>
    <row r="991" spans="1:20" ht="30" x14ac:dyDescent="0.25">
      <c r="A991">
        <v>989</v>
      </c>
      <c r="B991" s="3" t="s">
        <v>990</v>
      </c>
      <c r="C991" s="3" t="s">
        <v>5099</v>
      </c>
      <c r="D991">
        <v>10000</v>
      </c>
      <c r="E991">
        <v>1677</v>
      </c>
      <c r="F991" t="s">
        <v>8219</v>
      </c>
      <c r="G991" t="s">
        <v>8224</v>
      </c>
      <c r="H991" t="s">
        <v>8246</v>
      </c>
      <c r="I991">
        <v>1475101495</v>
      </c>
      <c r="J991">
        <v>1472509495</v>
      </c>
      <c r="K991" t="b">
        <v>0</v>
      </c>
      <c r="L991">
        <v>32</v>
      </c>
      <c r="M991" t="b">
        <v>0</v>
      </c>
      <c r="N991" t="s">
        <v>8273</v>
      </c>
      <c r="O991" s="5">
        <f t="shared" si="60"/>
        <v>0.16769999999999999</v>
      </c>
      <c r="P991" s="6">
        <f t="shared" si="61"/>
        <v>52.40625</v>
      </c>
      <c r="Q991" t="s">
        <v>8319</v>
      </c>
      <c r="R991" t="s">
        <v>8321</v>
      </c>
      <c r="S991" s="10">
        <f t="shared" si="62"/>
        <v>42611.725636574069</v>
      </c>
      <c r="T991" s="10">
        <f t="shared" si="63"/>
        <v>42641.725636574069</v>
      </c>
    </row>
    <row r="992" spans="1:20" ht="60" x14ac:dyDescent="0.25">
      <c r="A992">
        <v>990</v>
      </c>
      <c r="B992" s="3" t="s">
        <v>991</v>
      </c>
      <c r="C992" s="3" t="s">
        <v>5100</v>
      </c>
      <c r="D992">
        <v>25000</v>
      </c>
      <c r="E992">
        <v>26</v>
      </c>
      <c r="F992" t="s">
        <v>8219</v>
      </c>
      <c r="G992" t="s">
        <v>8224</v>
      </c>
      <c r="H992" t="s">
        <v>8246</v>
      </c>
      <c r="I992">
        <v>1409770164</v>
      </c>
      <c r="J992">
        <v>1407178164</v>
      </c>
      <c r="K992" t="b">
        <v>0</v>
      </c>
      <c r="L992">
        <v>2</v>
      </c>
      <c r="M992" t="b">
        <v>0</v>
      </c>
      <c r="N992" t="s">
        <v>8273</v>
      </c>
      <c r="O992" s="5">
        <f t="shared" si="60"/>
        <v>1.0399999999999999E-3</v>
      </c>
      <c r="P992" s="6">
        <f t="shared" si="61"/>
        <v>13</v>
      </c>
      <c r="Q992" t="s">
        <v>8319</v>
      </c>
      <c r="R992" t="s">
        <v>8321</v>
      </c>
      <c r="S992" s="10">
        <f t="shared" si="62"/>
        <v>41855.575972222221</v>
      </c>
      <c r="T992" s="10">
        <f t="shared" si="63"/>
        <v>41885.575972222221</v>
      </c>
    </row>
    <row r="993" spans="1:20" ht="75" x14ac:dyDescent="0.25">
      <c r="A993">
        <v>991</v>
      </c>
      <c r="B993" s="3" t="s">
        <v>992</v>
      </c>
      <c r="C993" s="3" t="s">
        <v>5101</v>
      </c>
      <c r="D993">
        <v>5000</v>
      </c>
      <c r="E993">
        <v>212</v>
      </c>
      <c r="F993" t="s">
        <v>8219</v>
      </c>
      <c r="G993" t="s">
        <v>8225</v>
      </c>
      <c r="H993" t="s">
        <v>8247</v>
      </c>
      <c r="I993">
        <v>1468349460</v>
      </c>
      <c r="J993">
        <v>1466186988</v>
      </c>
      <c r="K993" t="b">
        <v>0</v>
      </c>
      <c r="L993">
        <v>7</v>
      </c>
      <c r="M993" t="b">
        <v>0</v>
      </c>
      <c r="N993" t="s">
        <v>8273</v>
      </c>
      <c r="O993" s="5">
        <f t="shared" si="60"/>
        <v>4.24E-2</v>
      </c>
      <c r="P993" s="6">
        <f t="shared" si="61"/>
        <v>30.285714285714285</v>
      </c>
      <c r="Q993" t="s">
        <v>8319</v>
      </c>
      <c r="R993" t="s">
        <v>8321</v>
      </c>
      <c r="S993" s="10">
        <f t="shared" si="62"/>
        <v>42538.548472222225</v>
      </c>
      <c r="T993" s="10">
        <f t="shared" si="63"/>
        <v>42563.57708333333</v>
      </c>
    </row>
    <row r="994" spans="1:20" ht="45" x14ac:dyDescent="0.25">
      <c r="A994">
        <v>992</v>
      </c>
      <c r="B994" s="3" t="s">
        <v>993</v>
      </c>
      <c r="C994" s="3" t="s">
        <v>5102</v>
      </c>
      <c r="D994">
        <v>100000</v>
      </c>
      <c r="E994">
        <v>467</v>
      </c>
      <c r="F994" t="s">
        <v>8219</v>
      </c>
      <c r="G994" t="s">
        <v>8224</v>
      </c>
      <c r="H994" t="s">
        <v>8246</v>
      </c>
      <c r="I994">
        <v>1462655519</v>
      </c>
      <c r="J994">
        <v>1457475119</v>
      </c>
      <c r="K994" t="b">
        <v>0</v>
      </c>
      <c r="L994">
        <v>4</v>
      </c>
      <c r="M994" t="b">
        <v>0</v>
      </c>
      <c r="N994" t="s">
        <v>8273</v>
      </c>
      <c r="O994" s="5">
        <f t="shared" si="60"/>
        <v>4.6699999999999997E-3</v>
      </c>
      <c r="P994" s="6">
        <f t="shared" si="61"/>
        <v>116.75</v>
      </c>
      <c r="Q994" t="s">
        <v>8319</v>
      </c>
      <c r="R994" t="s">
        <v>8321</v>
      </c>
      <c r="S994" s="10">
        <f t="shared" si="62"/>
        <v>42437.71665509259</v>
      </c>
      <c r="T994" s="10">
        <f t="shared" si="63"/>
        <v>42497.674988425926</v>
      </c>
    </row>
    <row r="995" spans="1:20" ht="45" x14ac:dyDescent="0.25">
      <c r="A995">
        <v>993</v>
      </c>
      <c r="B995" s="3" t="s">
        <v>994</v>
      </c>
      <c r="C995" s="3" t="s">
        <v>5103</v>
      </c>
      <c r="D995">
        <v>70000</v>
      </c>
      <c r="E995">
        <v>17561</v>
      </c>
      <c r="F995" t="s">
        <v>8219</v>
      </c>
      <c r="G995" t="s">
        <v>8224</v>
      </c>
      <c r="H995" t="s">
        <v>8246</v>
      </c>
      <c r="I995">
        <v>1478926800</v>
      </c>
      <c r="J995">
        <v>1476054568</v>
      </c>
      <c r="K995" t="b">
        <v>0</v>
      </c>
      <c r="L995">
        <v>196</v>
      </c>
      <c r="M995" t="b">
        <v>0</v>
      </c>
      <c r="N995" t="s">
        <v>8273</v>
      </c>
      <c r="O995" s="5">
        <f t="shared" si="60"/>
        <v>0.25087142857142858</v>
      </c>
      <c r="P995" s="6">
        <f t="shared" si="61"/>
        <v>89.59693877551021</v>
      </c>
      <c r="Q995" t="s">
        <v>8319</v>
      </c>
      <c r="R995" t="s">
        <v>8321</v>
      </c>
      <c r="S995" s="10">
        <f t="shared" si="62"/>
        <v>42652.756574074076</v>
      </c>
      <c r="T995" s="10">
        <f t="shared" si="63"/>
        <v>42685.999999999993</v>
      </c>
    </row>
    <row r="996" spans="1:20" ht="60" x14ac:dyDescent="0.25">
      <c r="A996">
        <v>994</v>
      </c>
      <c r="B996" s="3" t="s">
        <v>995</v>
      </c>
      <c r="C996" s="3" t="s">
        <v>5104</v>
      </c>
      <c r="D996">
        <v>200000</v>
      </c>
      <c r="E996">
        <v>4669</v>
      </c>
      <c r="F996" t="s">
        <v>8219</v>
      </c>
      <c r="G996" t="s">
        <v>8224</v>
      </c>
      <c r="H996" t="s">
        <v>8246</v>
      </c>
      <c r="I996">
        <v>1417388340</v>
      </c>
      <c r="J996">
        <v>1412835530</v>
      </c>
      <c r="K996" t="b">
        <v>0</v>
      </c>
      <c r="L996">
        <v>11</v>
      </c>
      <c r="M996" t="b">
        <v>0</v>
      </c>
      <c r="N996" t="s">
        <v>8273</v>
      </c>
      <c r="O996" s="5">
        <f t="shared" si="60"/>
        <v>2.3345000000000001E-2</v>
      </c>
      <c r="P996" s="6">
        <f t="shared" si="61"/>
        <v>424.45454545454544</v>
      </c>
      <c r="Q996" t="s">
        <v>8319</v>
      </c>
      <c r="R996" t="s">
        <v>8321</v>
      </c>
      <c r="S996" s="10">
        <f t="shared" si="62"/>
        <v>41921.054745370369</v>
      </c>
      <c r="T996" s="10">
        <f t="shared" si="63"/>
        <v>41973.749305555553</v>
      </c>
    </row>
    <row r="997" spans="1:20" ht="60" x14ac:dyDescent="0.25">
      <c r="A997">
        <v>995</v>
      </c>
      <c r="B997" s="3" t="s">
        <v>996</v>
      </c>
      <c r="C997" s="3" t="s">
        <v>5105</v>
      </c>
      <c r="D997">
        <v>10000</v>
      </c>
      <c r="E997">
        <v>726</v>
      </c>
      <c r="F997" t="s">
        <v>8219</v>
      </c>
      <c r="G997" t="s">
        <v>8224</v>
      </c>
      <c r="H997" t="s">
        <v>8246</v>
      </c>
      <c r="I997">
        <v>1417276800</v>
      </c>
      <c r="J997">
        <v>1415140480</v>
      </c>
      <c r="K997" t="b">
        <v>0</v>
      </c>
      <c r="L997">
        <v>9</v>
      </c>
      <c r="M997" t="b">
        <v>0</v>
      </c>
      <c r="N997" t="s">
        <v>8273</v>
      </c>
      <c r="O997" s="5">
        <f t="shared" si="60"/>
        <v>7.2599999999999998E-2</v>
      </c>
      <c r="P997" s="6">
        <f t="shared" si="61"/>
        <v>80.666666666666671</v>
      </c>
      <c r="Q997" t="s">
        <v>8319</v>
      </c>
      <c r="R997" t="s">
        <v>8321</v>
      </c>
      <c r="S997" s="10">
        <f t="shared" si="62"/>
        <v>41947.732407407406</v>
      </c>
      <c r="T997" s="10">
        <f t="shared" si="63"/>
        <v>41972.458333333336</v>
      </c>
    </row>
    <row r="998" spans="1:20" ht="45" x14ac:dyDescent="0.25">
      <c r="A998">
        <v>996</v>
      </c>
      <c r="B998" s="3" t="s">
        <v>997</v>
      </c>
      <c r="C998" s="3" t="s">
        <v>5106</v>
      </c>
      <c r="D998">
        <v>4000</v>
      </c>
      <c r="E998">
        <v>65</v>
      </c>
      <c r="F998" t="s">
        <v>8219</v>
      </c>
      <c r="G998" t="s">
        <v>8224</v>
      </c>
      <c r="H998" t="s">
        <v>8246</v>
      </c>
      <c r="I998">
        <v>1406474820</v>
      </c>
      <c r="J998">
        <v>1403902060</v>
      </c>
      <c r="K998" t="b">
        <v>0</v>
      </c>
      <c r="L998">
        <v>5</v>
      </c>
      <c r="M998" t="b">
        <v>0</v>
      </c>
      <c r="N998" t="s">
        <v>8273</v>
      </c>
      <c r="O998" s="5">
        <f t="shared" si="60"/>
        <v>1.6250000000000001E-2</v>
      </c>
      <c r="P998" s="6">
        <f t="shared" si="61"/>
        <v>13</v>
      </c>
      <c r="Q998" t="s">
        <v>8319</v>
      </c>
      <c r="R998" t="s">
        <v>8321</v>
      </c>
      <c r="S998" s="10">
        <f t="shared" si="62"/>
        <v>41817.658101851848</v>
      </c>
      <c r="T998" s="10">
        <f t="shared" si="63"/>
        <v>41847.435416666667</v>
      </c>
    </row>
    <row r="999" spans="1:20" ht="30" x14ac:dyDescent="0.25">
      <c r="A999">
        <v>997</v>
      </c>
      <c r="B999" s="3" t="s">
        <v>998</v>
      </c>
      <c r="C999" s="3" t="s">
        <v>5107</v>
      </c>
      <c r="D999">
        <v>5000</v>
      </c>
      <c r="E999">
        <v>65</v>
      </c>
      <c r="F999" t="s">
        <v>8219</v>
      </c>
      <c r="G999" t="s">
        <v>8224</v>
      </c>
      <c r="H999" t="s">
        <v>8246</v>
      </c>
      <c r="I999">
        <v>1417145297</v>
      </c>
      <c r="J999">
        <v>1414549697</v>
      </c>
      <c r="K999" t="b">
        <v>0</v>
      </c>
      <c r="L999">
        <v>8</v>
      </c>
      <c r="M999" t="b">
        <v>0</v>
      </c>
      <c r="N999" t="s">
        <v>8273</v>
      </c>
      <c r="O999" s="5">
        <f t="shared" si="60"/>
        <v>1.2999999999999999E-2</v>
      </c>
      <c r="P999" s="6">
        <f t="shared" si="61"/>
        <v>8.125</v>
      </c>
      <c r="Q999" t="s">
        <v>8319</v>
      </c>
      <c r="R999" t="s">
        <v>8321</v>
      </c>
      <c r="S999" s="10">
        <f t="shared" si="62"/>
        <v>41940.894641203704</v>
      </c>
      <c r="T999" s="10">
        <f t="shared" si="63"/>
        <v>41970.936307870368</v>
      </c>
    </row>
    <row r="1000" spans="1:20" ht="45" x14ac:dyDescent="0.25">
      <c r="A1000">
        <v>998</v>
      </c>
      <c r="B1000" s="3" t="s">
        <v>999</v>
      </c>
      <c r="C1000" s="3" t="s">
        <v>5108</v>
      </c>
      <c r="D1000">
        <v>60000</v>
      </c>
      <c r="E1000">
        <v>35135</v>
      </c>
      <c r="F1000" t="s">
        <v>8219</v>
      </c>
      <c r="G1000" t="s">
        <v>8229</v>
      </c>
      <c r="H1000" t="s">
        <v>8251</v>
      </c>
      <c r="I1000">
        <v>1447909401</v>
      </c>
      <c r="J1000">
        <v>1444017801</v>
      </c>
      <c r="K1000" t="b">
        <v>0</v>
      </c>
      <c r="L1000">
        <v>229</v>
      </c>
      <c r="M1000" t="b">
        <v>0</v>
      </c>
      <c r="N1000" t="s">
        <v>8273</v>
      </c>
      <c r="O1000" s="5">
        <f t="shared" si="60"/>
        <v>0.58558333333333334</v>
      </c>
      <c r="P1000" s="6">
        <f t="shared" si="61"/>
        <v>153.42794759825327</v>
      </c>
      <c r="Q1000" t="s">
        <v>8319</v>
      </c>
      <c r="R1000" t="s">
        <v>8321</v>
      </c>
      <c r="S1000" s="10">
        <f t="shared" si="62"/>
        <v>42281.960659722223</v>
      </c>
      <c r="T1000" s="10">
        <f t="shared" si="63"/>
        <v>42327.002326388887</v>
      </c>
    </row>
    <row r="1001" spans="1:20" ht="45" x14ac:dyDescent="0.25">
      <c r="A1001">
        <v>999</v>
      </c>
      <c r="B1001" s="3" t="s">
        <v>1000</v>
      </c>
      <c r="C1001" s="3" t="s">
        <v>5109</v>
      </c>
      <c r="D1001">
        <v>150000</v>
      </c>
      <c r="E1001">
        <v>11683</v>
      </c>
      <c r="F1001" t="s">
        <v>8219</v>
      </c>
      <c r="G1001" t="s">
        <v>8229</v>
      </c>
      <c r="H1001" t="s">
        <v>8251</v>
      </c>
      <c r="I1001">
        <v>1415865720</v>
      </c>
      <c r="J1001">
        <v>1413270690</v>
      </c>
      <c r="K1001" t="b">
        <v>0</v>
      </c>
      <c r="L1001">
        <v>40</v>
      </c>
      <c r="M1001" t="b">
        <v>0</v>
      </c>
      <c r="N1001" t="s">
        <v>8273</v>
      </c>
      <c r="O1001" s="5">
        <f t="shared" si="60"/>
        <v>7.7886666666666673E-2</v>
      </c>
      <c r="P1001" s="6">
        <f t="shared" si="61"/>
        <v>292.07499999999999</v>
      </c>
      <c r="Q1001" t="s">
        <v>8319</v>
      </c>
      <c r="R1001" t="s">
        <v>8321</v>
      </c>
      <c r="S1001" s="10">
        <f t="shared" si="62"/>
        <v>41926.091319444444</v>
      </c>
      <c r="T1001" s="10">
        <f t="shared" si="63"/>
        <v>41956.126388888886</v>
      </c>
    </row>
    <row r="1002" spans="1:20" ht="45" x14ac:dyDescent="0.25">
      <c r="A1002">
        <v>1000</v>
      </c>
      <c r="B1002" s="3" t="s">
        <v>1001</v>
      </c>
      <c r="C1002" s="3" t="s">
        <v>5110</v>
      </c>
      <c r="D1002">
        <v>894700</v>
      </c>
      <c r="E1002">
        <v>19824</v>
      </c>
      <c r="F1002" t="s">
        <v>8219</v>
      </c>
      <c r="G1002" t="s">
        <v>8224</v>
      </c>
      <c r="H1002" t="s">
        <v>8246</v>
      </c>
      <c r="I1002">
        <v>1489537560</v>
      </c>
      <c r="J1002">
        <v>1484357160</v>
      </c>
      <c r="K1002" t="b">
        <v>0</v>
      </c>
      <c r="L1002">
        <v>6</v>
      </c>
      <c r="M1002" t="b">
        <v>0</v>
      </c>
      <c r="N1002" t="s">
        <v>8273</v>
      </c>
      <c r="O1002" s="5">
        <f t="shared" si="60"/>
        <v>2.2157147647256063E-2</v>
      </c>
      <c r="P1002" s="6">
        <f t="shared" si="61"/>
        <v>3304</v>
      </c>
      <c r="Q1002" t="s">
        <v>8319</v>
      </c>
      <c r="R1002" t="s">
        <v>8321</v>
      </c>
      <c r="S1002" s="10">
        <f t="shared" si="62"/>
        <v>42748.851388888885</v>
      </c>
      <c r="T1002" s="10">
        <f t="shared" si="63"/>
        <v>42808.80972222222</v>
      </c>
    </row>
    <row r="1003" spans="1:20" ht="60" x14ac:dyDescent="0.25">
      <c r="A1003">
        <v>1001</v>
      </c>
      <c r="B1003" s="3" t="s">
        <v>1002</v>
      </c>
      <c r="C1003" s="3" t="s">
        <v>5111</v>
      </c>
      <c r="D1003">
        <v>5000</v>
      </c>
      <c r="E1003">
        <v>5200</v>
      </c>
      <c r="F1003" t="s">
        <v>8219</v>
      </c>
      <c r="G1003" t="s">
        <v>8225</v>
      </c>
      <c r="H1003" t="s">
        <v>8247</v>
      </c>
      <c r="I1003">
        <v>1485796613</v>
      </c>
      <c r="J1003">
        <v>1481908613</v>
      </c>
      <c r="K1003" t="b">
        <v>0</v>
      </c>
      <c r="L1003">
        <v>4</v>
      </c>
      <c r="M1003" t="b">
        <v>0</v>
      </c>
      <c r="N1003" t="s">
        <v>8273</v>
      </c>
      <c r="O1003" s="5">
        <f t="shared" si="60"/>
        <v>1.04</v>
      </c>
      <c r="P1003" s="6">
        <f t="shared" si="61"/>
        <v>1300</v>
      </c>
      <c r="Q1003" t="s">
        <v>8319</v>
      </c>
      <c r="R1003" t="s">
        <v>8321</v>
      </c>
      <c r="S1003" s="10">
        <f t="shared" si="62"/>
        <v>42720.511724537035</v>
      </c>
      <c r="T1003" s="10">
        <f t="shared" si="63"/>
        <v>42765.511724537035</v>
      </c>
    </row>
    <row r="1004" spans="1:20" ht="60" x14ac:dyDescent="0.25">
      <c r="A1004">
        <v>1002</v>
      </c>
      <c r="B1004" s="3" t="s">
        <v>1003</v>
      </c>
      <c r="C1004" s="3" t="s">
        <v>5112</v>
      </c>
      <c r="D1004">
        <v>9999</v>
      </c>
      <c r="E1004">
        <v>2960</v>
      </c>
      <c r="F1004" t="s">
        <v>8219</v>
      </c>
      <c r="G1004" t="s">
        <v>8224</v>
      </c>
      <c r="H1004" t="s">
        <v>8246</v>
      </c>
      <c r="I1004">
        <v>1450331940</v>
      </c>
      <c r="J1004">
        <v>1447777514</v>
      </c>
      <c r="K1004" t="b">
        <v>0</v>
      </c>
      <c r="L1004">
        <v>22</v>
      </c>
      <c r="M1004" t="b">
        <v>0</v>
      </c>
      <c r="N1004" t="s">
        <v>8273</v>
      </c>
      <c r="O1004" s="5">
        <f t="shared" si="60"/>
        <v>0.29602960296029601</v>
      </c>
      <c r="P1004" s="6">
        <f t="shared" si="61"/>
        <v>134.54545454545453</v>
      </c>
      <c r="Q1004" t="s">
        <v>8319</v>
      </c>
      <c r="R1004" t="s">
        <v>8321</v>
      </c>
      <c r="S1004" s="10">
        <f t="shared" si="62"/>
        <v>42325.475856481477</v>
      </c>
      <c r="T1004" s="10">
        <f t="shared" si="63"/>
        <v>42355.040972222218</v>
      </c>
    </row>
    <row r="1005" spans="1:20" ht="45" x14ac:dyDescent="0.25">
      <c r="A1005">
        <v>1003</v>
      </c>
      <c r="B1005" s="3" t="s">
        <v>1004</v>
      </c>
      <c r="C1005" s="3" t="s">
        <v>5113</v>
      </c>
      <c r="D1005">
        <v>20000</v>
      </c>
      <c r="E1005">
        <v>3211</v>
      </c>
      <c r="F1005" t="s">
        <v>8219</v>
      </c>
      <c r="G1005" t="s">
        <v>8230</v>
      </c>
      <c r="H1005" t="s">
        <v>8249</v>
      </c>
      <c r="I1005">
        <v>1489680061</v>
      </c>
      <c r="J1005">
        <v>1487091661</v>
      </c>
      <c r="K1005" t="b">
        <v>0</v>
      </c>
      <c r="L1005">
        <v>15</v>
      </c>
      <c r="M1005" t="b">
        <v>0</v>
      </c>
      <c r="N1005" t="s">
        <v>8273</v>
      </c>
      <c r="O1005" s="5">
        <f t="shared" si="60"/>
        <v>0.16055</v>
      </c>
      <c r="P1005" s="6">
        <f t="shared" si="61"/>
        <v>214.06666666666666</v>
      </c>
      <c r="Q1005" t="s">
        <v>8319</v>
      </c>
      <c r="R1005" t="s">
        <v>8321</v>
      </c>
      <c r="S1005" s="10">
        <f t="shared" si="62"/>
        <v>42780.500706018516</v>
      </c>
      <c r="T1005" s="10">
        <f t="shared" si="63"/>
        <v>42810.459039351852</v>
      </c>
    </row>
    <row r="1006" spans="1:20" ht="45" x14ac:dyDescent="0.25">
      <c r="A1006">
        <v>1004</v>
      </c>
      <c r="B1006" s="3" t="s">
        <v>1005</v>
      </c>
      <c r="C1006" s="3" t="s">
        <v>5114</v>
      </c>
      <c r="D1006">
        <v>25000</v>
      </c>
      <c r="E1006">
        <v>20552</v>
      </c>
      <c r="F1006" t="s">
        <v>8219</v>
      </c>
      <c r="G1006" t="s">
        <v>8224</v>
      </c>
      <c r="H1006" t="s">
        <v>8246</v>
      </c>
      <c r="I1006">
        <v>1455814827</v>
      </c>
      <c r="J1006">
        <v>1453222827</v>
      </c>
      <c r="K1006" t="b">
        <v>0</v>
      </c>
      <c r="L1006">
        <v>95</v>
      </c>
      <c r="M1006" t="b">
        <v>0</v>
      </c>
      <c r="N1006" t="s">
        <v>8273</v>
      </c>
      <c r="O1006" s="5">
        <f t="shared" si="60"/>
        <v>0.82208000000000003</v>
      </c>
      <c r="P1006" s="6">
        <f t="shared" si="61"/>
        <v>216.33684210526314</v>
      </c>
      <c r="Q1006" t="s">
        <v>8319</v>
      </c>
      <c r="R1006" t="s">
        <v>8321</v>
      </c>
      <c r="S1006" s="10">
        <f t="shared" si="62"/>
        <v>42388.5003125</v>
      </c>
      <c r="T1006" s="10">
        <f t="shared" si="63"/>
        <v>42418.5003125</v>
      </c>
    </row>
    <row r="1007" spans="1:20" ht="45" x14ac:dyDescent="0.25">
      <c r="A1007">
        <v>1005</v>
      </c>
      <c r="B1007" s="3" t="s">
        <v>1006</v>
      </c>
      <c r="C1007" s="3" t="s">
        <v>5115</v>
      </c>
      <c r="D1007">
        <v>200000</v>
      </c>
      <c r="E1007">
        <v>150102</v>
      </c>
      <c r="F1007" t="s">
        <v>8219</v>
      </c>
      <c r="G1007" t="s">
        <v>8224</v>
      </c>
      <c r="H1007" t="s">
        <v>8246</v>
      </c>
      <c r="I1007">
        <v>1446217183</v>
      </c>
      <c r="J1007">
        <v>1443538783</v>
      </c>
      <c r="K1007" t="b">
        <v>0</v>
      </c>
      <c r="L1007">
        <v>161</v>
      </c>
      <c r="M1007" t="b">
        <v>0</v>
      </c>
      <c r="N1007" t="s">
        <v>8273</v>
      </c>
      <c r="O1007" s="5">
        <f t="shared" si="60"/>
        <v>0.75051000000000001</v>
      </c>
      <c r="P1007" s="6">
        <f t="shared" si="61"/>
        <v>932.31055900621118</v>
      </c>
      <c r="Q1007" t="s">
        <v>8319</v>
      </c>
      <c r="R1007" t="s">
        <v>8321</v>
      </c>
      <c r="S1007" s="10">
        <f t="shared" si="62"/>
        <v>42276.41646990741</v>
      </c>
      <c r="T1007" s="10">
        <f t="shared" si="63"/>
        <v>42307.41646990741</v>
      </c>
    </row>
    <row r="1008" spans="1:20" ht="45" x14ac:dyDescent="0.25">
      <c r="A1008">
        <v>1006</v>
      </c>
      <c r="B1008" s="3" t="s">
        <v>1007</v>
      </c>
      <c r="C1008" s="3" t="s">
        <v>5116</v>
      </c>
      <c r="D1008">
        <v>4000</v>
      </c>
      <c r="E1008">
        <v>234</v>
      </c>
      <c r="F1008" t="s">
        <v>8219</v>
      </c>
      <c r="G1008" t="s">
        <v>8224</v>
      </c>
      <c r="H1008" t="s">
        <v>8246</v>
      </c>
      <c r="I1008">
        <v>1418368260</v>
      </c>
      <c r="J1008">
        <v>1417654672</v>
      </c>
      <c r="K1008" t="b">
        <v>0</v>
      </c>
      <c r="L1008">
        <v>8</v>
      </c>
      <c r="M1008" t="b">
        <v>0</v>
      </c>
      <c r="N1008" t="s">
        <v>8273</v>
      </c>
      <c r="O1008" s="5">
        <f t="shared" si="60"/>
        <v>5.8500000000000003E-2</v>
      </c>
      <c r="P1008" s="6">
        <f t="shared" si="61"/>
        <v>29.25</v>
      </c>
      <c r="Q1008" t="s">
        <v>8319</v>
      </c>
      <c r="R1008" t="s">
        <v>8321</v>
      </c>
      <c r="S1008" s="10">
        <f t="shared" si="62"/>
        <v>41976.83185185185</v>
      </c>
      <c r="T1008" s="10">
        <f t="shared" si="63"/>
        <v>41985.09097222222</v>
      </c>
    </row>
    <row r="1009" spans="1:20" ht="45" x14ac:dyDescent="0.25">
      <c r="A1009">
        <v>1007</v>
      </c>
      <c r="B1009" s="3" t="s">
        <v>1008</v>
      </c>
      <c r="C1009" s="3" t="s">
        <v>5117</v>
      </c>
      <c r="D1009">
        <v>30000</v>
      </c>
      <c r="E1009">
        <v>13296</v>
      </c>
      <c r="F1009" t="s">
        <v>8219</v>
      </c>
      <c r="G1009" t="s">
        <v>8224</v>
      </c>
      <c r="H1009" t="s">
        <v>8246</v>
      </c>
      <c r="I1009">
        <v>1481727623</v>
      </c>
      <c r="J1009">
        <v>1478095223</v>
      </c>
      <c r="K1009" t="b">
        <v>0</v>
      </c>
      <c r="L1009">
        <v>76</v>
      </c>
      <c r="M1009" t="b">
        <v>0</v>
      </c>
      <c r="N1009" t="s">
        <v>8273</v>
      </c>
      <c r="O1009" s="5">
        <f t="shared" si="60"/>
        <v>0.44319999999999998</v>
      </c>
      <c r="P1009" s="6">
        <f t="shared" si="61"/>
        <v>174.94736842105263</v>
      </c>
      <c r="Q1009" t="s">
        <v>8319</v>
      </c>
      <c r="R1009" t="s">
        <v>8321</v>
      </c>
      <c r="S1009" s="10">
        <f t="shared" si="62"/>
        <v>42676.3752662037</v>
      </c>
      <c r="T1009" s="10">
        <f t="shared" si="63"/>
        <v>42718.416932870365</v>
      </c>
    </row>
    <row r="1010" spans="1:20" ht="60" x14ac:dyDescent="0.25">
      <c r="A1010">
        <v>1008</v>
      </c>
      <c r="B1010" s="3" t="s">
        <v>1009</v>
      </c>
      <c r="C1010" s="3" t="s">
        <v>5118</v>
      </c>
      <c r="D1010">
        <v>93500</v>
      </c>
      <c r="E1010">
        <v>250</v>
      </c>
      <c r="F1010" t="s">
        <v>8219</v>
      </c>
      <c r="G1010" t="s">
        <v>8238</v>
      </c>
      <c r="H1010" t="s">
        <v>8256</v>
      </c>
      <c r="I1010">
        <v>1482953115</v>
      </c>
      <c r="J1010">
        <v>1480361115</v>
      </c>
      <c r="K1010" t="b">
        <v>0</v>
      </c>
      <c r="L1010">
        <v>1</v>
      </c>
      <c r="M1010" t="b">
        <v>0</v>
      </c>
      <c r="N1010" t="s">
        <v>8273</v>
      </c>
      <c r="O1010" s="5">
        <f t="shared" si="60"/>
        <v>2.6737967914438501E-3</v>
      </c>
      <c r="P1010" s="6">
        <f t="shared" si="61"/>
        <v>250</v>
      </c>
      <c r="Q1010" t="s">
        <v>8319</v>
      </c>
      <c r="R1010" t="s">
        <v>8321</v>
      </c>
      <c r="S1010" s="10">
        <f t="shared" si="62"/>
        <v>42702.600868055553</v>
      </c>
      <c r="T1010" s="10">
        <f t="shared" si="63"/>
        <v>42732.600868055553</v>
      </c>
    </row>
    <row r="1011" spans="1:20" ht="60" x14ac:dyDescent="0.25">
      <c r="A1011">
        <v>1009</v>
      </c>
      <c r="B1011" s="3" t="s">
        <v>1010</v>
      </c>
      <c r="C1011" s="3" t="s">
        <v>5119</v>
      </c>
      <c r="D1011">
        <v>50000</v>
      </c>
      <c r="E1011">
        <v>6565</v>
      </c>
      <c r="F1011" t="s">
        <v>8219</v>
      </c>
      <c r="G1011" t="s">
        <v>8224</v>
      </c>
      <c r="H1011" t="s">
        <v>8246</v>
      </c>
      <c r="I1011">
        <v>1466346646</v>
      </c>
      <c r="J1011">
        <v>1463754646</v>
      </c>
      <c r="K1011" t="b">
        <v>0</v>
      </c>
      <c r="L1011">
        <v>101</v>
      </c>
      <c r="M1011" t="b">
        <v>0</v>
      </c>
      <c r="N1011" t="s">
        <v>8273</v>
      </c>
      <c r="O1011" s="5">
        <f t="shared" si="60"/>
        <v>0.1313</v>
      </c>
      <c r="P1011" s="6">
        <f t="shared" si="61"/>
        <v>65</v>
      </c>
      <c r="Q1011" t="s">
        <v>8319</v>
      </c>
      <c r="R1011" t="s">
        <v>8321</v>
      </c>
      <c r="S1011" s="10">
        <f t="shared" si="62"/>
        <v>42510.396365740737</v>
      </c>
      <c r="T1011" s="10">
        <f t="shared" si="63"/>
        <v>42540.396365740737</v>
      </c>
    </row>
    <row r="1012" spans="1:20" ht="60" x14ac:dyDescent="0.25">
      <c r="A1012">
        <v>1010</v>
      </c>
      <c r="B1012" s="3" t="s">
        <v>1011</v>
      </c>
      <c r="C1012" s="3" t="s">
        <v>5120</v>
      </c>
      <c r="D1012">
        <v>115250</v>
      </c>
      <c r="E1012">
        <v>220</v>
      </c>
      <c r="F1012" t="s">
        <v>8219</v>
      </c>
      <c r="G1012" t="s">
        <v>8224</v>
      </c>
      <c r="H1012" t="s">
        <v>8246</v>
      </c>
      <c r="I1012">
        <v>1473044340</v>
      </c>
      <c r="J1012">
        <v>1468180462</v>
      </c>
      <c r="K1012" t="b">
        <v>0</v>
      </c>
      <c r="L1012">
        <v>4</v>
      </c>
      <c r="M1012" t="b">
        <v>0</v>
      </c>
      <c r="N1012" t="s">
        <v>8273</v>
      </c>
      <c r="O1012" s="5">
        <f t="shared" si="60"/>
        <v>1.9088937093275488E-3</v>
      </c>
      <c r="P1012" s="6">
        <f t="shared" si="61"/>
        <v>55</v>
      </c>
      <c r="Q1012" t="s">
        <v>8319</v>
      </c>
      <c r="R1012" t="s">
        <v>8321</v>
      </c>
      <c r="S1012" s="10">
        <f t="shared" si="62"/>
        <v>42561.621087962958</v>
      </c>
      <c r="T1012" s="10">
        <f t="shared" si="63"/>
        <v>42617.915972222218</v>
      </c>
    </row>
    <row r="1013" spans="1:20" ht="45" x14ac:dyDescent="0.25">
      <c r="A1013">
        <v>1011</v>
      </c>
      <c r="B1013" s="3" t="s">
        <v>1012</v>
      </c>
      <c r="C1013" s="3" t="s">
        <v>5121</v>
      </c>
      <c r="D1013">
        <v>20000</v>
      </c>
      <c r="E1013">
        <v>75</v>
      </c>
      <c r="F1013" t="s">
        <v>8219</v>
      </c>
      <c r="G1013" t="s">
        <v>8224</v>
      </c>
      <c r="H1013" t="s">
        <v>8246</v>
      </c>
      <c r="I1013">
        <v>1418938395</v>
      </c>
      <c r="J1013">
        <v>1415050395</v>
      </c>
      <c r="K1013" t="b">
        <v>0</v>
      </c>
      <c r="L1013">
        <v>1</v>
      </c>
      <c r="M1013" t="b">
        <v>0</v>
      </c>
      <c r="N1013" t="s">
        <v>8273</v>
      </c>
      <c r="O1013" s="5">
        <f t="shared" si="60"/>
        <v>3.7499999999999999E-3</v>
      </c>
      <c r="P1013" s="6">
        <f t="shared" si="61"/>
        <v>75</v>
      </c>
      <c r="Q1013" t="s">
        <v>8319</v>
      </c>
      <c r="R1013" t="s">
        <v>8321</v>
      </c>
      <c r="S1013" s="10">
        <f t="shared" si="62"/>
        <v>41946.689756944441</v>
      </c>
      <c r="T1013" s="10">
        <f t="shared" si="63"/>
        <v>41991.689756944441</v>
      </c>
    </row>
    <row r="1014" spans="1:20" ht="60" x14ac:dyDescent="0.25">
      <c r="A1014">
        <v>1012</v>
      </c>
      <c r="B1014" s="3" t="s">
        <v>1013</v>
      </c>
      <c r="C1014" s="3" t="s">
        <v>5122</v>
      </c>
      <c r="D1014">
        <v>5000</v>
      </c>
      <c r="E1014">
        <v>1076751.05</v>
      </c>
      <c r="F1014" t="s">
        <v>8219</v>
      </c>
      <c r="G1014" t="s">
        <v>8224</v>
      </c>
      <c r="H1014" t="s">
        <v>8246</v>
      </c>
      <c r="I1014">
        <v>1485254052</v>
      </c>
      <c r="J1014">
        <v>1481366052</v>
      </c>
      <c r="K1014" t="b">
        <v>0</v>
      </c>
      <c r="L1014">
        <v>775</v>
      </c>
      <c r="M1014" t="b">
        <v>0</v>
      </c>
      <c r="N1014" t="s">
        <v>8273</v>
      </c>
      <c r="O1014" s="5">
        <f t="shared" si="60"/>
        <v>215.35021</v>
      </c>
      <c r="P1014" s="6">
        <f t="shared" si="61"/>
        <v>1389.3561935483872</v>
      </c>
      <c r="Q1014" t="s">
        <v>8319</v>
      </c>
      <c r="R1014" t="s">
        <v>8321</v>
      </c>
      <c r="S1014" s="10">
        <f t="shared" si="62"/>
        <v>42714.232083333329</v>
      </c>
      <c r="T1014" s="10">
        <f t="shared" si="63"/>
        <v>42759.232083333329</v>
      </c>
    </row>
    <row r="1015" spans="1:20" ht="60" x14ac:dyDescent="0.25">
      <c r="A1015">
        <v>1013</v>
      </c>
      <c r="B1015" s="3" t="s">
        <v>1014</v>
      </c>
      <c r="C1015" s="3" t="s">
        <v>5123</v>
      </c>
      <c r="D1015">
        <v>25000</v>
      </c>
      <c r="E1015">
        <v>8632</v>
      </c>
      <c r="F1015" t="s">
        <v>8219</v>
      </c>
      <c r="G1015" t="s">
        <v>8224</v>
      </c>
      <c r="H1015" t="s">
        <v>8246</v>
      </c>
      <c r="I1015">
        <v>1451419200</v>
      </c>
      <c r="J1015">
        <v>1449000056</v>
      </c>
      <c r="K1015" t="b">
        <v>0</v>
      </c>
      <c r="L1015">
        <v>90</v>
      </c>
      <c r="M1015" t="b">
        <v>0</v>
      </c>
      <c r="N1015" t="s">
        <v>8273</v>
      </c>
      <c r="O1015" s="5">
        <f t="shared" si="60"/>
        <v>0.34527999999999998</v>
      </c>
      <c r="P1015" s="6">
        <f t="shared" si="61"/>
        <v>95.911111111111111</v>
      </c>
      <c r="Q1015" t="s">
        <v>8319</v>
      </c>
      <c r="R1015" t="s">
        <v>8321</v>
      </c>
      <c r="S1015" s="10">
        <f t="shared" si="62"/>
        <v>42339.625648148147</v>
      </c>
      <c r="T1015" s="10">
        <f t="shared" si="63"/>
        <v>42367.624999999993</v>
      </c>
    </row>
    <row r="1016" spans="1:20" ht="30" x14ac:dyDescent="0.25">
      <c r="A1016">
        <v>1014</v>
      </c>
      <c r="B1016" s="3" t="s">
        <v>1015</v>
      </c>
      <c r="C1016" s="3" t="s">
        <v>5124</v>
      </c>
      <c r="D1016">
        <v>10000</v>
      </c>
      <c r="E1016">
        <v>3060</v>
      </c>
      <c r="F1016" t="s">
        <v>8219</v>
      </c>
      <c r="G1016" t="s">
        <v>8224</v>
      </c>
      <c r="H1016" t="s">
        <v>8246</v>
      </c>
      <c r="I1016">
        <v>1420070615</v>
      </c>
      <c r="J1016">
        <v>1415750615</v>
      </c>
      <c r="K1016" t="b">
        <v>0</v>
      </c>
      <c r="L1016">
        <v>16</v>
      </c>
      <c r="M1016" t="b">
        <v>0</v>
      </c>
      <c r="N1016" t="s">
        <v>8273</v>
      </c>
      <c r="O1016" s="5">
        <f t="shared" si="60"/>
        <v>0.30599999999999999</v>
      </c>
      <c r="P1016" s="6">
        <f t="shared" si="61"/>
        <v>191.25</v>
      </c>
      <c r="Q1016" t="s">
        <v>8319</v>
      </c>
      <c r="R1016" t="s">
        <v>8321</v>
      </c>
      <c r="S1016" s="10">
        <f t="shared" si="62"/>
        <v>41954.79415509259</v>
      </c>
      <c r="T1016" s="10">
        <f t="shared" si="63"/>
        <v>42004.79415509259</v>
      </c>
    </row>
    <row r="1017" spans="1:20" ht="45" x14ac:dyDescent="0.25">
      <c r="A1017">
        <v>1015</v>
      </c>
      <c r="B1017" s="3" t="s">
        <v>1016</v>
      </c>
      <c r="C1017" s="3" t="s">
        <v>5125</v>
      </c>
      <c r="D1017">
        <v>9000</v>
      </c>
      <c r="E1017">
        <v>240</v>
      </c>
      <c r="F1017" t="s">
        <v>8219</v>
      </c>
      <c r="G1017" t="s">
        <v>8240</v>
      </c>
      <c r="H1017" t="s">
        <v>8257</v>
      </c>
      <c r="I1017">
        <v>1448489095</v>
      </c>
      <c r="J1017">
        <v>1445893495</v>
      </c>
      <c r="K1017" t="b">
        <v>0</v>
      </c>
      <c r="L1017">
        <v>6</v>
      </c>
      <c r="M1017" t="b">
        <v>0</v>
      </c>
      <c r="N1017" t="s">
        <v>8273</v>
      </c>
      <c r="O1017" s="5">
        <f t="shared" si="60"/>
        <v>2.6666666666666668E-2</v>
      </c>
      <c r="P1017" s="6">
        <f t="shared" si="61"/>
        <v>40</v>
      </c>
      <c r="Q1017" t="s">
        <v>8319</v>
      </c>
      <c r="R1017" t="s">
        <v>8321</v>
      </c>
      <c r="S1017" s="10">
        <f t="shared" si="62"/>
        <v>42303.670081018521</v>
      </c>
      <c r="T1017" s="10">
        <f t="shared" si="63"/>
        <v>42333.711747685178</v>
      </c>
    </row>
    <row r="1018" spans="1:20" ht="45" x14ac:dyDescent="0.25">
      <c r="A1018">
        <v>1016</v>
      </c>
      <c r="B1018" s="3" t="s">
        <v>1017</v>
      </c>
      <c r="C1018" s="3" t="s">
        <v>5126</v>
      </c>
      <c r="D1018">
        <v>100000</v>
      </c>
      <c r="E1018">
        <v>2842</v>
      </c>
      <c r="F1018" t="s">
        <v>8219</v>
      </c>
      <c r="G1018" t="s">
        <v>8224</v>
      </c>
      <c r="H1018" t="s">
        <v>8246</v>
      </c>
      <c r="I1018">
        <v>1459992856</v>
      </c>
      <c r="J1018">
        <v>1456108456</v>
      </c>
      <c r="K1018" t="b">
        <v>0</v>
      </c>
      <c r="L1018">
        <v>38</v>
      </c>
      <c r="M1018" t="b">
        <v>0</v>
      </c>
      <c r="N1018" t="s">
        <v>8273</v>
      </c>
      <c r="O1018" s="5">
        <f t="shared" si="60"/>
        <v>2.8420000000000001E-2</v>
      </c>
      <c r="P1018" s="6">
        <f t="shared" si="61"/>
        <v>74.78947368421052</v>
      </c>
      <c r="Q1018" t="s">
        <v>8319</v>
      </c>
      <c r="R1018" t="s">
        <v>8321</v>
      </c>
      <c r="S1018" s="10">
        <f t="shared" si="62"/>
        <v>42421.898796296293</v>
      </c>
      <c r="T1018" s="10">
        <f t="shared" si="63"/>
        <v>42466.857129629629</v>
      </c>
    </row>
    <row r="1019" spans="1:20" ht="60" x14ac:dyDescent="0.25">
      <c r="A1019">
        <v>1017</v>
      </c>
      <c r="B1019" s="3" t="s">
        <v>1018</v>
      </c>
      <c r="C1019" s="3" t="s">
        <v>5127</v>
      </c>
      <c r="D1019">
        <v>250000</v>
      </c>
      <c r="E1019">
        <v>57197</v>
      </c>
      <c r="F1019" t="s">
        <v>8219</v>
      </c>
      <c r="G1019" t="s">
        <v>8224</v>
      </c>
      <c r="H1019" t="s">
        <v>8246</v>
      </c>
      <c r="I1019">
        <v>1448125935</v>
      </c>
      <c r="J1019">
        <v>1444666335</v>
      </c>
      <c r="K1019" t="b">
        <v>0</v>
      </c>
      <c r="L1019">
        <v>355</v>
      </c>
      <c r="M1019" t="b">
        <v>0</v>
      </c>
      <c r="N1019" t="s">
        <v>8273</v>
      </c>
      <c r="O1019" s="5">
        <f t="shared" si="60"/>
        <v>0.22878799999999999</v>
      </c>
      <c r="P1019" s="6">
        <f t="shared" si="61"/>
        <v>161.11830985915492</v>
      </c>
      <c r="Q1019" t="s">
        <v>8319</v>
      </c>
      <c r="R1019" t="s">
        <v>8321</v>
      </c>
      <c r="S1019" s="10">
        <f t="shared" si="62"/>
        <v>42289.466840277775</v>
      </c>
      <c r="T1019" s="10">
        <f t="shared" si="63"/>
        <v>42329.508506944439</v>
      </c>
    </row>
    <row r="1020" spans="1:20" ht="45" x14ac:dyDescent="0.25">
      <c r="A1020">
        <v>1018</v>
      </c>
      <c r="B1020" s="3" t="s">
        <v>1019</v>
      </c>
      <c r="C1020" s="3" t="s">
        <v>5128</v>
      </c>
      <c r="D1020">
        <v>20000</v>
      </c>
      <c r="E1020">
        <v>621</v>
      </c>
      <c r="F1020" t="s">
        <v>8219</v>
      </c>
      <c r="G1020" t="s">
        <v>8224</v>
      </c>
      <c r="H1020" t="s">
        <v>8246</v>
      </c>
      <c r="I1020">
        <v>1468496933</v>
      </c>
      <c r="J1020">
        <v>1465904933</v>
      </c>
      <c r="K1020" t="b">
        <v>0</v>
      </c>
      <c r="L1020">
        <v>7</v>
      </c>
      <c r="M1020" t="b">
        <v>0</v>
      </c>
      <c r="N1020" t="s">
        <v>8273</v>
      </c>
      <c r="O1020" s="5">
        <f t="shared" si="60"/>
        <v>3.1050000000000001E-2</v>
      </c>
      <c r="P1020" s="6">
        <f t="shared" si="61"/>
        <v>88.714285714285708</v>
      </c>
      <c r="Q1020" t="s">
        <v>8319</v>
      </c>
      <c r="R1020" t="s">
        <v>8321</v>
      </c>
      <c r="S1020" s="10">
        <f t="shared" si="62"/>
        <v>42535.283946759257</v>
      </c>
      <c r="T1020" s="10">
        <f t="shared" si="63"/>
        <v>42565.283946759257</v>
      </c>
    </row>
    <row r="1021" spans="1:20" ht="45" x14ac:dyDescent="0.25">
      <c r="A1021">
        <v>1019</v>
      </c>
      <c r="B1021" s="3" t="s">
        <v>1020</v>
      </c>
      <c r="C1021" s="3" t="s">
        <v>5129</v>
      </c>
      <c r="D1021">
        <v>45000</v>
      </c>
      <c r="E1021">
        <v>21300</v>
      </c>
      <c r="F1021" t="s">
        <v>8219</v>
      </c>
      <c r="G1021" t="s">
        <v>8224</v>
      </c>
      <c r="H1021" t="s">
        <v>8246</v>
      </c>
      <c r="I1021">
        <v>1423092149</v>
      </c>
      <c r="J1021">
        <v>1420500149</v>
      </c>
      <c r="K1021" t="b">
        <v>0</v>
      </c>
      <c r="L1021">
        <v>400</v>
      </c>
      <c r="M1021" t="b">
        <v>0</v>
      </c>
      <c r="N1021" t="s">
        <v>8273</v>
      </c>
      <c r="O1021" s="5">
        <f t="shared" si="60"/>
        <v>0.47333333333333333</v>
      </c>
      <c r="P1021" s="6">
        <f t="shared" si="61"/>
        <v>53.25</v>
      </c>
      <c r="Q1021" t="s">
        <v>8319</v>
      </c>
      <c r="R1021" t="s">
        <v>8321</v>
      </c>
      <c r="S1021" s="10">
        <f t="shared" si="62"/>
        <v>42009.765613425923</v>
      </c>
      <c r="T1021" s="10">
        <f t="shared" si="63"/>
        <v>42039.765613425923</v>
      </c>
    </row>
    <row r="1022" spans="1:20"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60"/>
        <v>2.0554838709677421</v>
      </c>
      <c r="P1022" s="6">
        <f t="shared" si="61"/>
        <v>106.2</v>
      </c>
      <c r="Q1022" t="s">
        <v>8325</v>
      </c>
      <c r="R1022" t="s">
        <v>8330</v>
      </c>
      <c r="S1022" s="10">
        <f t="shared" si="62"/>
        <v>42126.861215277771</v>
      </c>
      <c r="T1022" s="10">
        <f t="shared" si="63"/>
        <v>42156.824305555558</v>
      </c>
    </row>
    <row r="1023" spans="1:20"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60"/>
        <v>3.5180366666666667</v>
      </c>
      <c r="P1023" s="6">
        <f t="shared" si="61"/>
        <v>22.079728033472804</v>
      </c>
      <c r="Q1023" t="s">
        <v>8325</v>
      </c>
      <c r="R1023" t="s">
        <v>8330</v>
      </c>
      <c r="S1023" s="10">
        <f t="shared" si="62"/>
        <v>42271.043645833335</v>
      </c>
      <c r="T1023" s="10">
        <f t="shared" si="63"/>
        <v>42293.958333333336</v>
      </c>
    </row>
    <row r="1024" spans="1:20"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60"/>
        <v>1.149</v>
      </c>
      <c r="P1024" s="6">
        <f t="shared" si="61"/>
        <v>31.054054054054053</v>
      </c>
      <c r="Q1024" t="s">
        <v>8325</v>
      </c>
      <c r="R1024" t="s">
        <v>8330</v>
      </c>
      <c r="S1024" s="10">
        <f t="shared" si="62"/>
        <v>42111.438391203701</v>
      </c>
      <c r="T1024" s="10">
        <f t="shared" si="63"/>
        <v>42141.438391203701</v>
      </c>
    </row>
    <row r="1025" spans="1:20"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60"/>
        <v>2.3715000000000002</v>
      </c>
      <c r="P1025" s="6">
        <f t="shared" si="61"/>
        <v>36.206106870229007</v>
      </c>
      <c r="Q1025" t="s">
        <v>8325</v>
      </c>
      <c r="R1025" t="s">
        <v>8330</v>
      </c>
      <c r="S1025" s="10">
        <f t="shared" si="62"/>
        <v>42145.711354166669</v>
      </c>
      <c r="T1025" s="10">
        <f t="shared" si="63"/>
        <v>42175.711354166669</v>
      </c>
    </row>
    <row r="1026" spans="1:20"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60"/>
        <v>1.1863774999999999</v>
      </c>
      <c r="P1026" s="6">
        <f t="shared" si="61"/>
        <v>388.9762295081967</v>
      </c>
      <c r="Q1026" t="s">
        <v>8325</v>
      </c>
      <c r="R1026" t="s">
        <v>8330</v>
      </c>
      <c r="S1026" s="10">
        <f t="shared" si="62"/>
        <v>42370.372256944444</v>
      </c>
      <c r="T1026" s="10">
        <f t="shared" si="63"/>
        <v>42400.372256944444</v>
      </c>
    </row>
    <row r="1027" spans="1:20"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64">IFERROR(E1027/D1027,"")</f>
        <v>1.099283142857143</v>
      </c>
      <c r="P1027" s="6">
        <f t="shared" ref="P1027:P1090" si="65">IFERROR(E1027/L1027,"")</f>
        <v>71.848571428571432</v>
      </c>
      <c r="Q1027" t="s">
        <v>8325</v>
      </c>
      <c r="R1027" t="s">
        <v>8330</v>
      </c>
      <c r="S1027" s="10">
        <f t="shared" ref="S1027:S1090" si="66">(J1027/86400)+25569+(-5/24)</f>
        <v>42049.625428240739</v>
      </c>
      <c r="T1027" s="10">
        <f t="shared" ref="T1027:T1090" si="67">(I1027/86400)+25569+(-5/24)</f>
        <v>42079.583761574067</v>
      </c>
    </row>
    <row r="1028" spans="1:20"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64"/>
        <v>1.0000828571428571</v>
      </c>
      <c r="P1028" s="6">
        <f t="shared" si="65"/>
        <v>57.381803278688523</v>
      </c>
      <c r="Q1028" t="s">
        <v>8325</v>
      </c>
      <c r="R1028" t="s">
        <v>8330</v>
      </c>
      <c r="S1028" s="10">
        <f t="shared" si="66"/>
        <v>42426.199259259258</v>
      </c>
      <c r="T1028" s="10">
        <f t="shared" si="67"/>
        <v>42460.157592592594</v>
      </c>
    </row>
    <row r="1029" spans="1:20"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64"/>
        <v>1.0309292094387414</v>
      </c>
      <c r="P1029" s="6">
        <f t="shared" si="65"/>
        <v>69.666666666666671</v>
      </c>
      <c r="Q1029" t="s">
        <v>8325</v>
      </c>
      <c r="R1029" t="s">
        <v>8330</v>
      </c>
      <c r="S1029" s="10">
        <f t="shared" si="66"/>
        <v>41904.825775462959</v>
      </c>
      <c r="T1029" s="10">
        <f t="shared" si="67"/>
        <v>41934.825775462959</v>
      </c>
    </row>
    <row r="1030" spans="1:20"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64"/>
        <v>1.1727000000000001</v>
      </c>
      <c r="P1030" s="6">
        <f t="shared" si="65"/>
        <v>45.988235294117644</v>
      </c>
      <c r="Q1030" t="s">
        <v>8325</v>
      </c>
      <c r="R1030" t="s">
        <v>8330</v>
      </c>
      <c r="S1030" s="10">
        <f t="shared" si="66"/>
        <v>42755.419039351851</v>
      </c>
      <c r="T1030" s="10">
        <f t="shared" si="67"/>
        <v>42800.624999999993</v>
      </c>
    </row>
    <row r="1031" spans="1:20"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64"/>
        <v>1.1175999999999999</v>
      </c>
      <c r="P1031" s="6">
        <f t="shared" si="65"/>
        <v>79.262411347517727</v>
      </c>
      <c r="Q1031" t="s">
        <v>8325</v>
      </c>
      <c r="R1031" t="s">
        <v>8330</v>
      </c>
      <c r="S1031" s="10">
        <f t="shared" si="66"/>
        <v>42044.503553240742</v>
      </c>
      <c r="T1031" s="10">
        <f t="shared" si="67"/>
        <v>42098.707638888889</v>
      </c>
    </row>
    <row r="1032" spans="1:20"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64"/>
        <v>3.4209999999999998</v>
      </c>
      <c r="P1032" s="6">
        <f t="shared" si="65"/>
        <v>43.031446540880502</v>
      </c>
      <c r="Q1032" t="s">
        <v>8325</v>
      </c>
      <c r="R1032" t="s">
        <v>8330</v>
      </c>
      <c r="S1032" s="10">
        <f t="shared" si="66"/>
        <v>42611.274872685179</v>
      </c>
      <c r="T1032" s="10">
        <f t="shared" si="67"/>
        <v>42625.274872685179</v>
      </c>
    </row>
    <row r="1033" spans="1:20"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64"/>
        <v>1.0740000000000001</v>
      </c>
      <c r="P1033" s="6">
        <f t="shared" si="65"/>
        <v>108.48484848484848</v>
      </c>
      <c r="Q1033" t="s">
        <v>8325</v>
      </c>
      <c r="R1033" t="s">
        <v>8330</v>
      </c>
      <c r="S1033" s="10">
        <f t="shared" si="66"/>
        <v>42324.555671296293</v>
      </c>
      <c r="T1033" s="10">
        <f t="shared" si="67"/>
        <v>42354.555671296293</v>
      </c>
    </row>
    <row r="1034" spans="1:20"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64"/>
        <v>1.0849703703703704</v>
      </c>
      <c r="P1034" s="6">
        <f t="shared" si="65"/>
        <v>61.029583333333335</v>
      </c>
      <c r="Q1034" t="s">
        <v>8325</v>
      </c>
      <c r="R1034" t="s">
        <v>8330</v>
      </c>
      <c r="S1034" s="10">
        <f t="shared" si="66"/>
        <v>42514.458622685182</v>
      </c>
      <c r="T1034" s="10">
        <f t="shared" si="67"/>
        <v>42544.458622685182</v>
      </c>
    </row>
    <row r="1035" spans="1:20"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64"/>
        <v>1.0286144578313252</v>
      </c>
      <c r="P1035" s="6">
        <f t="shared" si="65"/>
        <v>50.592592592592595</v>
      </c>
      <c r="Q1035" t="s">
        <v>8325</v>
      </c>
      <c r="R1035" t="s">
        <v>8330</v>
      </c>
      <c r="S1035" s="10">
        <f t="shared" si="66"/>
        <v>42688.52407407407</v>
      </c>
      <c r="T1035" s="10">
        <f t="shared" si="67"/>
        <v>42716.52407407407</v>
      </c>
    </row>
    <row r="1036" spans="1:20"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64"/>
        <v>1.3000180000000001</v>
      </c>
      <c r="P1036" s="6">
        <f t="shared" si="65"/>
        <v>39.157168674698795</v>
      </c>
      <c r="Q1036" t="s">
        <v>8325</v>
      </c>
      <c r="R1036" t="s">
        <v>8330</v>
      </c>
      <c r="S1036" s="10">
        <f t="shared" si="66"/>
        <v>42554.958379629628</v>
      </c>
      <c r="T1036" s="10">
        <f t="shared" si="67"/>
        <v>42586.957638888889</v>
      </c>
    </row>
    <row r="1037" spans="1:20"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64"/>
        <v>1.0765217391304347</v>
      </c>
      <c r="P1037" s="6">
        <f t="shared" si="65"/>
        <v>65.15789473684211</v>
      </c>
      <c r="Q1037" t="s">
        <v>8325</v>
      </c>
      <c r="R1037" t="s">
        <v>8330</v>
      </c>
      <c r="S1037" s="10">
        <f t="shared" si="66"/>
        <v>42016.43310185185</v>
      </c>
      <c r="T1037" s="10">
        <f t="shared" si="67"/>
        <v>42046.43310185185</v>
      </c>
    </row>
    <row r="1038" spans="1:20"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64"/>
        <v>1.1236044444444444</v>
      </c>
      <c r="P1038" s="6">
        <f t="shared" si="65"/>
        <v>23.963127962085309</v>
      </c>
      <c r="Q1038" t="s">
        <v>8325</v>
      </c>
      <c r="R1038" t="s">
        <v>8330</v>
      </c>
      <c r="S1038" s="10">
        <f t="shared" si="66"/>
        <v>41249.240624999999</v>
      </c>
      <c r="T1038" s="10">
        <f t="shared" si="67"/>
        <v>41281.125</v>
      </c>
    </row>
    <row r="1039" spans="1:20"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64"/>
        <v>1.0209999999999999</v>
      </c>
      <c r="P1039" s="6">
        <f t="shared" si="65"/>
        <v>48.61904761904762</v>
      </c>
      <c r="Q1039" t="s">
        <v>8325</v>
      </c>
      <c r="R1039" t="s">
        <v>8330</v>
      </c>
      <c r="S1039" s="10">
        <f t="shared" si="66"/>
        <v>42119.61414351852</v>
      </c>
      <c r="T1039" s="10">
        <f t="shared" si="67"/>
        <v>42141.999999999993</v>
      </c>
    </row>
    <row r="1040" spans="1:20"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64"/>
        <v>1.4533333333333334</v>
      </c>
      <c r="P1040" s="6">
        <f t="shared" si="65"/>
        <v>35.73770491803279</v>
      </c>
      <c r="Q1040" t="s">
        <v>8325</v>
      </c>
      <c r="R1040" t="s">
        <v>8330</v>
      </c>
      <c r="S1040" s="10">
        <f t="shared" si="66"/>
        <v>42418.023414351854</v>
      </c>
      <c r="T1040" s="10">
        <f t="shared" si="67"/>
        <v>42447.981747685182</v>
      </c>
    </row>
    <row r="1041" spans="1:20"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64"/>
        <v>1.282</v>
      </c>
      <c r="P1041" s="6">
        <f t="shared" si="65"/>
        <v>21.366666666666667</v>
      </c>
      <c r="Q1041" t="s">
        <v>8325</v>
      </c>
      <c r="R1041" t="s">
        <v>8330</v>
      </c>
      <c r="S1041" s="10">
        <f t="shared" si="66"/>
        <v>42691.900995370372</v>
      </c>
      <c r="T1041" s="10">
        <f t="shared" si="67"/>
        <v>42717.124305555553</v>
      </c>
    </row>
    <row r="1042" spans="1:20" ht="60" x14ac:dyDescent="0.25">
      <c r="A1042">
        <v>1040</v>
      </c>
      <c r="B1042" s="3" t="s">
        <v>1041</v>
      </c>
      <c r="C1042" s="3" t="s">
        <v>5150</v>
      </c>
      <c r="D1042">
        <v>85000</v>
      </c>
      <c r="E1042">
        <v>250</v>
      </c>
      <c r="F1042" t="s">
        <v>8219</v>
      </c>
      <c r="G1042" t="s">
        <v>8224</v>
      </c>
      <c r="H1042" t="s">
        <v>8246</v>
      </c>
      <c r="I1042">
        <v>1472317209</v>
      </c>
      <c r="J1042">
        <v>1469725209</v>
      </c>
      <c r="K1042" t="b">
        <v>0</v>
      </c>
      <c r="L1042">
        <v>1</v>
      </c>
      <c r="M1042" t="b">
        <v>0</v>
      </c>
      <c r="N1042" t="s">
        <v>8281</v>
      </c>
      <c r="O1042" s="5">
        <f t="shared" si="64"/>
        <v>2.9411764705882353E-3</v>
      </c>
      <c r="P1042" s="6">
        <f t="shared" si="65"/>
        <v>250</v>
      </c>
      <c r="Q1042" t="s">
        <v>8331</v>
      </c>
      <c r="R1042" t="s">
        <v>8332</v>
      </c>
      <c r="S1042" s="10">
        <f t="shared" si="66"/>
        <v>42579.500104166662</v>
      </c>
      <c r="T1042" s="10">
        <f t="shared" si="67"/>
        <v>42609.500104166662</v>
      </c>
    </row>
    <row r="1043" spans="1:20" ht="45" x14ac:dyDescent="0.25">
      <c r="A1043">
        <v>1041</v>
      </c>
      <c r="B1043" s="3" t="s">
        <v>1042</v>
      </c>
      <c r="C1043" s="3" t="s">
        <v>5151</v>
      </c>
      <c r="D1043">
        <v>50</v>
      </c>
      <c r="E1043">
        <v>0</v>
      </c>
      <c r="F1043" t="s">
        <v>8219</v>
      </c>
      <c r="G1043" t="s">
        <v>8224</v>
      </c>
      <c r="H1043" t="s">
        <v>8246</v>
      </c>
      <c r="I1043">
        <v>1406769992</v>
      </c>
      <c r="J1043">
        <v>1405041992</v>
      </c>
      <c r="K1043" t="b">
        <v>0</v>
      </c>
      <c r="L1043">
        <v>0</v>
      </c>
      <c r="M1043" t="b">
        <v>0</v>
      </c>
      <c r="N1043" t="s">
        <v>8281</v>
      </c>
      <c r="O1043" s="5">
        <f t="shared" si="64"/>
        <v>0</v>
      </c>
      <c r="P1043" s="6" t="str">
        <f t="shared" si="65"/>
        <v/>
      </c>
      <c r="Q1043" t="s">
        <v>8331</v>
      </c>
      <c r="R1043" t="s">
        <v>8332</v>
      </c>
      <c r="S1043" s="10">
        <f t="shared" si="66"/>
        <v>41830.851759259254</v>
      </c>
      <c r="T1043" s="10">
        <f t="shared" si="67"/>
        <v>41850.851759259254</v>
      </c>
    </row>
    <row r="1044" spans="1:20" ht="60" x14ac:dyDescent="0.25">
      <c r="A1044">
        <v>1042</v>
      </c>
      <c r="B1044" s="3" t="s">
        <v>1043</v>
      </c>
      <c r="C1044" s="3" t="s">
        <v>5152</v>
      </c>
      <c r="D1044">
        <v>650</v>
      </c>
      <c r="E1044">
        <v>10</v>
      </c>
      <c r="F1044" t="s">
        <v>8219</v>
      </c>
      <c r="G1044" t="s">
        <v>8224</v>
      </c>
      <c r="H1044" t="s">
        <v>8246</v>
      </c>
      <c r="I1044">
        <v>1410516000</v>
      </c>
      <c r="J1044">
        <v>1406824948</v>
      </c>
      <c r="K1044" t="b">
        <v>0</v>
      </c>
      <c r="L1044">
        <v>1</v>
      </c>
      <c r="M1044" t="b">
        <v>0</v>
      </c>
      <c r="N1044" t="s">
        <v>8281</v>
      </c>
      <c r="O1044" s="5">
        <f t="shared" si="64"/>
        <v>1.5384615384615385E-2</v>
      </c>
      <c r="P1044" s="6">
        <f t="shared" si="65"/>
        <v>10</v>
      </c>
      <c r="Q1044" t="s">
        <v>8331</v>
      </c>
      <c r="R1044" t="s">
        <v>8332</v>
      </c>
      <c r="S1044" s="10">
        <f t="shared" si="66"/>
        <v>41851.487824074073</v>
      </c>
      <c r="T1044" s="10">
        <f t="shared" si="67"/>
        <v>41894.208333333328</v>
      </c>
    </row>
    <row r="1045" spans="1:20" ht="45" x14ac:dyDescent="0.25">
      <c r="A1045">
        <v>1043</v>
      </c>
      <c r="B1045" s="3" t="s">
        <v>1044</v>
      </c>
      <c r="C1045" s="3" t="s">
        <v>5153</v>
      </c>
      <c r="D1045">
        <v>100000</v>
      </c>
      <c r="E1045">
        <v>8537</v>
      </c>
      <c r="F1045" t="s">
        <v>8219</v>
      </c>
      <c r="G1045" t="s">
        <v>8224</v>
      </c>
      <c r="H1045" t="s">
        <v>8246</v>
      </c>
      <c r="I1045">
        <v>1432101855</v>
      </c>
      <c r="J1045">
        <v>1429509855</v>
      </c>
      <c r="K1045" t="b">
        <v>0</v>
      </c>
      <c r="L1045">
        <v>292</v>
      </c>
      <c r="M1045" t="b">
        <v>0</v>
      </c>
      <c r="N1045" t="s">
        <v>8281</v>
      </c>
      <c r="O1045" s="5">
        <f t="shared" si="64"/>
        <v>8.5370000000000001E-2</v>
      </c>
      <c r="P1045" s="6">
        <f t="shared" si="65"/>
        <v>29.236301369863014</v>
      </c>
      <c r="Q1045" t="s">
        <v>8331</v>
      </c>
      <c r="R1045" t="s">
        <v>8332</v>
      </c>
      <c r="S1045" s="10">
        <f t="shared" si="66"/>
        <v>42114.044618055552</v>
      </c>
      <c r="T1045" s="10">
        <f t="shared" si="67"/>
        <v>42144.044618055552</v>
      </c>
    </row>
    <row r="1046" spans="1:20" ht="60" x14ac:dyDescent="0.25">
      <c r="A1046">
        <v>1044</v>
      </c>
      <c r="B1046" s="3" t="s">
        <v>1045</v>
      </c>
      <c r="C1046" s="3" t="s">
        <v>5154</v>
      </c>
      <c r="D1046">
        <v>7000</v>
      </c>
      <c r="E1046">
        <v>6</v>
      </c>
      <c r="F1046" t="s">
        <v>8219</v>
      </c>
      <c r="G1046" t="s">
        <v>8224</v>
      </c>
      <c r="H1046" t="s">
        <v>8246</v>
      </c>
      <c r="I1046">
        <v>1425587220</v>
      </c>
      <c r="J1046">
        <v>1420668801</v>
      </c>
      <c r="K1046" t="b">
        <v>0</v>
      </c>
      <c r="L1046">
        <v>2</v>
      </c>
      <c r="M1046" t="b">
        <v>0</v>
      </c>
      <c r="N1046" t="s">
        <v>8281</v>
      </c>
      <c r="O1046" s="5">
        <f t="shared" si="64"/>
        <v>8.571428571428571E-4</v>
      </c>
      <c r="P1046" s="6">
        <f t="shared" si="65"/>
        <v>3</v>
      </c>
      <c r="Q1046" t="s">
        <v>8331</v>
      </c>
      <c r="R1046" t="s">
        <v>8332</v>
      </c>
      <c r="S1046" s="10">
        <f t="shared" si="66"/>
        <v>42011.717604166661</v>
      </c>
      <c r="T1046" s="10">
        <f t="shared" si="67"/>
        <v>42068.643749999996</v>
      </c>
    </row>
    <row r="1047" spans="1:20" ht="45" x14ac:dyDescent="0.25">
      <c r="A1047">
        <v>1045</v>
      </c>
      <c r="B1047" s="3" t="s">
        <v>1046</v>
      </c>
      <c r="C1047" s="3" t="s">
        <v>5155</v>
      </c>
      <c r="D1047">
        <v>10000</v>
      </c>
      <c r="E1047">
        <v>266</v>
      </c>
      <c r="F1047" t="s">
        <v>8219</v>
      </c>
      <c r="G1047" t="s">
        <v>8224</v>
      </c>
      <c r="H1047" t="s">
        <v>8246</v>
      </c>
      <c r="I1047">
        <v>1408827550</v>
      </c>
      <c r="J1047">
        <v>1406235550</v>
      </c>
      <c r="K1047" t="b">
        <v>0</v>
      </c>
      <c r="L1047">
        <v>8</v>
      </c>
      <c r="M1047" t="b">
        <v>0</v>
      </c>
      <c r="N1047" t="s">
        <v>8281</v>
      </c>
      <c r="O1047" s="5">
        <f t="shared" si="64"/>
        <v>2.6599999999999999E-2</v>
      </c>
      <c r="P1047" s="6">
        <f t="shared" si="65"/>
        <v>33.25</v>
      </c>
      <c r="Q1047" t="s">
        <v>8331</v>
      </c>
      <c r="R1047" t="s">
        <v>8332</v>
      </c>
      <c r="S1047" s="10">
        <f t="shared" si="66"/>
        <v>41844.666087962956</v>
      </c>
      <c r="T1047" s="10">
        <f t="shared" si="67"/>
        <v>41874.666087962956</v>
      </c>
    </row>
    <row r="1048" spans="1:20" ht="60" x14ac:dyDescent="0.25">
      <c r="A1048">
        <v>1046</v>
      </c>
      <c r="B1048" s="3" t="s">
        <v>1047</v>
      </c>
      <c r="C1048" s="3" t="s">
        <v>5156</v>
      </c>
      <c r="D1048">
        <v>3000</v>
      </c>
      <c r="E1048">
        <v>0</v>
      </c>
      <c r="F1048" t="s">
        <v>8219</v>
      </c>
      <c r="G1048" t="s">
        <v>8236</v>
      </c>
      <c r="H1048" t="s">
        <v>8249</v>
      </c>
      <c r="I1048">
        <v>1451161560</v>
      </c>
      <c r="J1048">
        <v>1447273560</v>
      </c>
      <c r="K1048" t="b">
        <v>0</v>
      </c>
      <c r="L1048">
        <v>0</v>
      </c>
      <c r="M1048" t="b">
        <v>0</v>
      </c>
      <c r="N1048" t="s">
        <v>8281</v>
      </c>
      <c r="O1048" s="5">
        <f t="shared" si="64"/>
        <v>0</v>
      </c>
      <c r="P1048" s="6" t="str">
        <f t="shared" si="65"/>
        <v/>
      </c>
      <c r="Q1048" t="s">
        <v>8331</v>
      </c>
      <c r="R1048" t="s">
        <v>8332</v>
      </c>
      <c r="S1048" s="10">
        <f t="shared" si="66"/>
        <v>42319.643055555549</v>
      </c>
      <c r="T1048" s="10">
        <f t="shared" si="67"/>
        <v>42364.643055555549</v>
      </c>
    </row>
    <row r="1049" spans="1:20" ht="45" x14ac:dyDescent="0.25">
      <c r="A1049">
        <v>1047</v>
      </c>
      <c r="B1049" s="3" t="s">
        <v>1048</v>
      </c>
      <c r="C1049" s="3" t="s">
        <v>5157</v>
      </c>
      <c r="D1049">
        <v>2000</v>
      </c>
      <c r="E1049">
        <v>1</v>
      </c>
      <c r="F1049" t="s">
        <v>8219</v>
      </c>
      <c r="G1049" t="s">
        <v>8224</v>
      </c>
      <c r="H1049" t="s">
        <v>8246</v>
      </c>
      <c r="I1049">
        <v>1415219915</v>
      </c>
      <c r="J1049">
        <v>1412624315</v>
      </c>
      <c r="K1049" t="b">
        <v>0</v>
      </c>
      <c r="L1049">
        <v>1</v>
      </c>
      <c r="M1049" t="b">
        <v>0</v>
      </c>
      <c r="N1049" t="s">
        <v>8281</v>
      </c>
      <c r="O1049" s="5">
        <f t="shared" si="64"/>
        <v>5.0000000000000001E-4</v>
      </c>
      <c r="P1049" s="6">
        <f t="shared" si="65"/>
        <v>1</v>
      </c>
      <c r="Q1049" t="s">
        <v>8331</v>
      </c>
      <c r="R1049" t="s">
        <v>8332</v>
      </c>
      <c r="S1049" s="10">
        <f t="shared" si="66"/>
        <v>41918.610127314816</v>
      </c>
      <c r="T1049" s="10">
        <f t="shared" si="67"/>
        <v>41948.65179398148</v>
      </c>
    </row>
    <row r="1050" spans="1:20" ht="60" x14ac:dyDescent="0.25">
      <c r="A1050">
        <v>1048</v>
      </c>
      <c r="B1050" s="3" t="s">
        <v>1049</v>
      </c>
      <c r="C1050" s="3" t="s">
        <v>5158</v>
      </c>
      <c r="D1050">
        <v>15000</v>
      </c>
      <c r="E1050">
        <v>212</v>
      </c>
      <c r="F1050" t="s">
        <v>8219</v>
      </c>
      <c r="G1050" t="s">
        <v>8224</v>
      </c>
      <c r="H1050" t="s">
        <v>8246</v>
      </c>
      <c r="I1050">
        <v>1474766189</v>
      </c>
      <c r="J1050">
        <v>1471310189</v>
      </c>
      <c r="K1050" t="b">
        <v>0</v>
      </c>
      <c r="L1050">
        <v>4</v>
      </c>
      <c r="M1050" t="b">
        <v>0</v>
      </c>
      <c r="N1050" t="s">
        <v>8281</v>
      </c>
      <c r="O1050" s="5">
        <f t="shared" si="64"/>
        <v>1.4133333333333333E-2</v>
      </c>
      <c r="P1050" s="6">
        <f t="shared" si="65"/>
        <v>53</v>
      </c>
      <c r="Q1050" t="s">
        <v>8331</v>
      </c>
      <c r="R1050" t="s">
        <v>8332</v>
      </c>
      <c r="S1050" s="10">
        <f t="shared" si="66"/>
        <v>42597.844780092586</v>
      </c>
      <c r="T1050" s="10">
        <f t="shared" si="67"/>
        <v>42637.844780092586</v>
      </c>
    </row>
    <row r="1051" spans="1:20" x14ac:dyDescent="0.25">
      <c r="A1051">
        <v>1049</v>
      </c>
      <c r="B1051" s="3" t="s">
        <v>1050</v>
      </c>
      <c r="C1051" s="3" t="s">
        <v>5159</v>
      </c>
      <c r="D1051">
        <v>12000</v>
      </c>
      <c r="E1051">
        <v>0</v>
      </c>
      <c r="F1051" t="s">
        <v>8219</v>
      </c>
      <c r="G1051" t="s">
        <v>8224</v>
      </c>
      <c r="H1051" t="s">
        <v>8246</v>
      </c>
      <c r="I1051">
        <v>1455272445</v>
      </c>
      <c r="J1051">
        <v>1452680445</v>
      </c>
      <c r="K1051" t="b">
        <v>0</v>
      </c>
      <c r="L1051">
        <v>0</v>
      </c>
      <c r="M1051" t="b">
        <v>0</v>
      </c>
      <c r="N1051" t="s">
        <v>8281</v>
      </c>
      <c r="O1051" s="5">
        <f t="shared" si="64"/>
        <v>0</v>
      </c>
      <c r="P1051" s="6" t="str">
        <f t="shared" si="65"/>
        <v/>
      </c>
      <c r="Q1051" t="s">
        <v>8331</v>
      </c>
      <c r="R1051" t="s">
        <v>8332</v>
      </c>
      <c r="S1051" s="10">
        <f t="shared" si="66"/>
        <v>42382.222743055558</v>
      </c>
      <c r="T1051" s="10">
        <f t="shared" si="67"/>
        <v>42412.222743055558</v>
      </c>
    </row>
    <row r="1052" spans="1:20" ht="30" x14ac:dyDescent="0.25">
      <c r="A1052">
        <v>1050</v>
      </c>
      <c r="B1052" s="3" t="s">
        <v>1051</v>
      </c>
      <c r="C1052" s="3" t="s">
        <v>5160</v>
      </c>
      <c r="D1052">
        <v>2500</v>
      </c>
      <c r="E1052">
        <v>0</v>
      </c>
      <c r="F1052" t="s">
        <v>8219</v>
      </c>
      <c r="G1052" t="s">
        <v>8224</v>
      </c>
      <c r="H1052" t="s">
        <v>8246</v>
      </c>
      <c r="I1052">
        <v>1442257677</v>
      </c>
      <c r="J1052">
        <v>1439665677</v>
      </c>
      <c r="K1052" t="b">
        <v>0</v>
      </c>
      <c r="L1052">
        <v>0</v>
      </c>
      <c r="M1052" t="b">
        <v>0</v>
      </c>
      <c r="N1052" t="s">
        <v>8281</v>
      </c>
      <c r="O1052" s="5">
        <f t="shared" si="64"/>
        <v>0</v>
      </c>
      <c r="P1052" s="6" t="str">
        <f t="shared" si="65"/>
        <v/>
      </c>
      <c r="Q1052" t="s">
        <v>8331</v>
      </c>
      <c r="R1052" t="s">
        <v>8332</v>
      </c>
      <c r="S1052" s="10">
        <f t="shared" si="66"/>
        <v>42231.588854166665</v>
      </c>
      <c r="T1052" s="10">
        <f t="shared" si="67"/>
        <v>42261.588854166665</v>
      </c>
    </row>
    <row r="1053" spans="1:20" ht="60" x14ac:dyDescent="0.25">
      <c r="A1053">
        <v>1051</v>
      </c>
      <c r="B1053" s="3" t="s">
        <v>1052</v>
      </c>
      <c r="C1053" s="3" t="s">
        <v>5161</v>
      </c>
      <c r="D1053">
        <v>500</v>
      </c>
      <c r="E1053">
        <v>0</v>
      </c>
      <c r="F1053" t="s">
        <v>8219</v>
      </c>
      <c r="G1053" t="s">
        <v>8224</v>
      </c>
      <c r="H1053" t="s">
        <v>8246</v>
      </c>
      <c r="I1053">
        <v>1409098825</v>
      </c>
      <c r="J1053">
        <v>1406679625</v>
      </c>
      <c r="K1053" t="b">
        <v>0</v>
      </c>
      <c r="L1053">
        <v>0</v>
      </c>
      <c r="M1053" t="b">
        <v>0</v>
      </c>
      <c r="N1053" t="s">
        <v>8281</v>
      </c>
      <c r="O1053" s="5">
        <f t="shared" si="64"/>
        <v>0</v>
      </c>
      <c r="P1053" s="6" t="str">
        <f t="shared" si="65"/>
        <v/>
      </c>
      <c r="Q1053" t="s">
        <v>8331</v>
      </c>
      <c r="R1053" t="s">
        <v>8332</v>
      </c>
      <c r="S1053" s="10">
        <f t="shared" si="66"/>
        <v>41849.805844907409</v>
      </c>
      <c r="T1053" s="10">
        <f t="shared" si="67"/>
        <v>41877.805844907409</v>
      </c>
    </row>
    <row r="1054" spans="1:20" ht="75" x14ac:dyDescent="0.25">
      <c r="A1054">
        <v>1052</v>
      </c>
      <c r="B1054" s="3" t="s">
        <v>1053</v>
      </c>
      <c r="C1054" s="3" t="s">
        <v>5162</v>
      </c>
      <c r="D1054">
        <v>4336</v>
      </c>
      <c r="E1054">
        <v>0</v>
      </c>
      <c r="F1054" t="s">
        <v>8219</v>
      </c>
      <c r="G1054" t="s">
        <v>8224</v>
      </c>
      <c r="H1054" t="s">
        <v>8246</v>
      </c>
      <c r="I1054">
        <v>1465243740</v>
      </c>
      <c r="J1054">
        <v>1461438495</v>
      </c>
      <c r="K1054" t="b">
        <v>0</v>
      </c>
      <c r="L1054">
        <v>0</v>
      </c>
      <c r="M1054" t="b">
        <v>0</v>
      </c>
      <c r="N1054" t="s">
        <v>8281</v>
      </c>
      <c r="O1054" s="5">
        <f t="shared" si="64"/>
        <v>0</v>
      </c>
      <c r="P1054" s="6" t="str">
        <f t="shared" si="65"/>
        <v/>
      </c>
      <c r="Q1054" t="s">
        <v>8331</v>
      </c>
      <c r="R1054" t="s">
        <v>8332</v>
      </c>
      <c r="S1054" s="10">
        <f t="shared" si="66"/>
        <v>42483.589062499996</v>
      </c>
      <c r="T1054" s="10">
        <f t="shared" si="67"/>
        <v>42527.631249999999</v>
      </c>
    </row>
    <row r="1055" spans="1:20" ht="60" x14ac:dyDescent="0.25">
      <c r="A1055">
        <v>1053</v>
      </c>
      <c r="B1055" s="3" t="s">
        <v>1054</v>
      </c>
      <c r="C1055" s="3" t="s">
        <v>5163</v>
      </c>
      <c r="D1055">
        <v>1500</v>
      </c>
      <c r="E1055">
        <v>15</v>
      </c>
      <c r="F1055" t="s">
        <v>8219</v>
      </c>
      <c r="G1055" t="s">
        <v>8224</v>
      </c>
      <c r="H1055" t="s">
        <v>8246</v>
      </c>
      <c r="I1055">
        <v>1488773332</v>
      </c>
      <c r="J1055">
        <v>1486613332</v>
      </c>
      <c r="K1055" t="b">
        <v>0</v>
      </c>
      <c r="L1055">
        <v>1</v>
      </c>
      <c r="M1055" t="b">
        <v>0</v>
      </c>
      <c r="N1055" t="s">
        <v>8281</v>
      </c>
      <c r="O1055" s="5">
        <f t="shared" si="64"/>
        <v>0.01</v>
      </c>
      <c r="P1055" s="6">
        <f t="shared" si="65"/>
        <v>15</v>
      </c>
      <c r="Q1055" t="s">
        <v>8331</v>
      </c>
      <c r="R1055" t="s">
        <v>8332</v>
      </c>
      <c r="S1055" s="10">
        <f t="shared" si="66"/>
        <v>42774.964490740742</v>
      </c>
      <c r="T1055" s="10">
        <f t="shared" si="67"/>
        <v>42799.964490740742</v>
      </c>
    </row>
    <row r="1056" spans="1:20" ht="60" x14ac:dyDescent="0.25">
      <c r="A1056">
        <v>1054</v>
      </c>
      <c r="B1056" s="3" t="s">
        <v>1055</v>
      </c>
      <c r="C1056" s="3" t="s">
        <v>5164</v>
      </c>
      <c r="D1056">
        <v>2500</v>
      </c>
      <c r="E1056">
        <v>0</v>
      </c>
      <c r="F1056" t="s">
        <v>8219</v>
      </c>
      <c r="G1056" t="s">
        <v>8224</v>
      </c>
      <c r="H1056" t="s">
        <v>8246</v>
      </c>
      <c r="I1056">
        <v>1407708000</v>
      </c>
      <c r="J1056">
        <v>1405110399</v>
      </c>
      <c r="K1056" t="b">
        <v>0</v>
      </c>
      <c r="L1056">
        <v>0</v>
      </c>
      <c r="M1056" t="b">
        <v>0</v>
      </c>
      <c r="N1056" t="s">
        <v>8281</v>
      </c>
      <c r="O1056" s="5">
        <f t="shared" si="64"/>
        <v>0</v>
      </c>
      <c r="P1056" s="6" t="str">
        <f t="shared" si="65"/>
        <v/>
      </c>
      <c r="Q1056" t="s">
        <v>8331</v>
      </c>
      <c r="R1056" t="s">
        <v>8332</v>
      </c>
      <c r="S1056" s="10">
        <f t="shared" si="66"/>
        <v>41831.643506944441</v>
      </c>
      <c r="T1056" s="10">
        <f t="shared" si="67"/>
        <v>41861.708333333328</v>
      </c>
    </row>
    <row r="1057" spans="1:20" ht="60" x14ac:dyDescent="0.25">
      <c r="A1057">
        <v>1055</v>
      </c>
      <c r="B1057" s="3" t="s">
        <v>1056</v>
      </c>
      <c r="C1057" s="3" t="s">
        <v>5165</v>
      </c>
      <c r="D1057">
        <v>3500</v>
      </c>
      <c r="E1057">
        <v>0</v>
      </c>
      <c r="F1057" t="s">
        <v>8219</v>
      </c>
      <c r="G1057" t="s">
        <v>8224</v>
      </c>
      <c r="H1057" t="s">
        <v>8246</v>
      </c>
      <c r="I1057">
        <v>1457394545</v>
      </c>
      <c r="J1057">
        <v>1454802545</v>
      </c>
      <c r="K1057" t="b">
        <v>0</v>
      </c>
      <c r="L1057">
        <v>0</v>
      </c>
      <c r="M1057" t="b">
        <v>0</v>
      </c>
      <c r="N1057" t="s">
        <v>8281</v>
      </c>
      <c r="O1057" s="5">
        <f t="shared" si="64"/>
        <v>0</v>
      </c>
      <c r="P1057" s="6" t="str">
        <f t="shared" si="65"/>
        <v/>
      </c>
      <c r="Q1057" t="s">
        <v>8331</v>
      </c>
      <c r="R1057" t="s">
        <v>8332</v>
      </c>
      <c r="S1057" s="10">
        <f t="shared" si="66"/>
        <v>42406.784085648142</v>
      </c>
      <c r="T1057" s="10">
        <f t="shared" si="67"/>
        <v>42436.784085648142</v>
      </c>
    </row>
    <row r="1058" spans="1:20" ht="60" x14ac:dyDescent="0.25">
      <c r="A1058">
        <v>1056</v>
      </c>
      <c r="B1058" s="3" t="s">
        <v>1057</v>
      </c>
      <c r="C1058" s="3" t="s">
        <v>5166</v>
      </c>
      <c r="D1058">
        <v>10000</v>
      </c>
      <c r="E1058">
        <v>0</v>
      </c>
      <c r="F1058" t="s">
        <v>8219</v>
      </c>
      <c r="G1058" t="s">
        <v>8224</v>
      </c>
      <c r="H1058" t="s">
        <v>8246</v>
      </c>
      <c r="I1058">
        <v>1429892177</v>
      </c>
      <c r="J1058">
        <v>1424711777</v>
      </c>
      <c r="K1058" t="b">
        <v>0</v>
      </c>
      <c r="L1058">
        <v>0</v>
      </c>
      <c r="M1058" t="b">
        <v>0</v>
      </c>
      <c r="N1058" t="s">
        <v>8281</v>
      </c>
      <c r="O1058" s="5">
        <f t="shared" si="64"/>
        <v>0</v>
      </c>
      <c r="P1058" s="6" t="str">
        <f t="shared" si="65"/>
        <v/>
      </c>
      <c r="Q1058" t="s">
        <v>8331</v>
      </c>
      <c r="R1058" t="s">
        <v>8332</v>
      </c>
      <c r="S1058" s="10">
        <f t="shared" si="66"/>
        <v>42058.511307870365</v>
      </c>
      <c r="T1058" s="10">
        <f t="shared" si="67"/>
        <v>42118.469641203701</v>
      </c>
    </row>
    <row r="1059" spans="1:20" ht="45" x14ac:dyDescent="0.25">
      <c r="A1059">
        <v>1057</v>
      </c>
      <c r="B1059" s="3" t="s">
        <v>1058</v>
      </c>
      <c r="C1059" s="3" t="s">
        <v>5167</v>
      </c>
      <c r="D1059">
        <v>10000</v>
      </c>
      <c r="E1059">
        <v>0</v>
      </c>
      <c r="F1059" t="s">
        <v>8219</v>
      </c>
      <c r="G1059" t="s">
        <v>8224</v>
      </c>
      <c r="H1059" t="s">
        <v>8246</v>
      </c>
      <c r="I1059">
        <v>1480888483</v>
      </c>
      <c r="J1059">
        <v>1478292883</v>
      </c>
      <c r="K1059" t="b">
        <v>0</v>
      </c>
      <c r="L1059">
        <v>0</v>
      </c>
      <c r="M1059" t="b">
        <v>0</v>
      </c>
      <c r="N1059" t="s">
        <v>8281</v>
      </c>
      <c r="O1059" s="5">
        <f t="shared" si="64"/>
        <v>0</v>
      </c>
      <c r="P1059" s="6" t="str">
        <f t="shared" si="65"/>
        <v/>
      </c>
      <c r="Q1059" t="s">
        <v>8331</v>
      </c>
      <c r="R1059" t="s">
        <v>8332</v>
      </c>
      <c r="S1059" s="10">
        <f t="shared" si="66"/>
        <v>42678.662997685184</v>
      </c>
      <c r="T1059" s="10">
        <f t="shared" si="67"/>
        <v>42708.704664351848</v>
      </c>
    </row>
    <row r="1060" spans="1:20" ht="60" x14ac:dyDescent="0.25">
      <c r="A1060">
        <v>1058</v>
      </c>
      <c r="B1060" s="3" t="s">
        <v>1059</v>
      </c>
      <c r="C1060" s="3" t="s">
        <v>5168</v>
      </c>
      <c r="D1060">
        <v>40000</v>
      </c>
      <c r="E1060">
        <v>0</v>
      </c>
      <c r="F1060" t="s">
        <v>8219</v>
      </c>
      <c r="G1060" t="s">
        <v>8224</v>
      </c>
      <c r="H1060" t="s">
        <v>8246</v>
      </c>
      <c r="I1060">
        <v>1427328000</v>
      </c>
      <c r="J1060">
        <v>1423777043</v>
      </c>
      <c r="K1060" t="b">
        <v>0</v>
      </c>
      <c r="L1060">
        <v>0</v>
      </c>
      <c r="M1060" t="b">
        <v>0</v>
      </c>
      <c r="N1060" t="s">
        <v>8281</v>
      </c>
      <c r="O1060" s="5">
        <f t="shared" si="64"/>
        <v>0</v>
      </c>
      <c r="P1060" s="6" t="str">
        <f t="shared" si="65"/>
        <v/>
      </c>
      <c r="Q1060" t="s">
        <v>8331</v>
      </c>
      <c r="R1060" t="s">
        <v>8332</v>
      </c>
      <c r="S1060" s="10">
        <f t="shared" si="66"/>
        <v>42047.692627314813</v>
      </c>
      <c r="T1060" s="10">
        <f t="shared" si="67"/>
        <v>42088.791666666664</v>
      </c>
    </row>
    <row r="1061" spans="1:20" x14ac:dyDescent="0.25">
      <c r="A1061">
        <v>1059</v>
      </c>
      <c r="B1061" s="3" t="s">
        <v>1060</v>
      </c>
      <c r="C1061" s="3" t="s">
        <v>5169</v>
      </c>
      <c r="D1061">
        <v>1100</v>
      </c>
      <c r="E1061">
        <v>0</v>
      </c>
      <c r="F1061" t="s">
        <v>8219</v>
      </c>
      <c r="G1061" t="s">
        <v>8224</v>
      </c>
      <c r="H1061" t="s">
        <v>8246</v>
      </c>
      <c r="I1061">
        <v>1426269456</v>
      </c>
      <c r="J1061">
        <v>1423681056</v>
      </c>
      <c r="K1061" t="b">
        <v>0</v>
      </c>
      <c r="L1061">
        <v>0</v>
      </c>
      <c r="M1061" t="b">
        <v>0</v>
      </c>
      <c r="N1061" t="s">
        <v>8281</v>
      </c>
      <c r="O1061" s="5">
        <f t="shared" si="64"/>
        <v>0</v>
      </c>
      <c r="P1061" s="6" t="str">
        <f t="shared" si="65"/>
        <v/>
      </c>
      <c r="Q1061" t="s">
        <v>8331</v>
      </c>
      <c r="R1061" t="s">
        <v>8332</v>
      </c>
      <c r="S1061" s="10">
        <f t="shared" si="66"/>
        <v>42046.581666666665</v>
      </c>
      <c r="T1061" s="10">
        <f t="shared" si="67"/>
        <v>42076.54</v>
      </c>
    </row>
    <row r="1062" spans="1:20" ht="60" x14ac:dyDescent="0.25">
      <c r="A1062">
        <v>1060</v>
      </c>
      <c r="B1062" s="3" t="s">
        <v>1061</v>
      </c>
      <c r="C1062" s="3" t="s">
        <v>5170</v>
      </c>
      <c r="D1062">
        <v>5000</v>
      </c>
      <c r="E1062">
        <v>50</v>
      </c>
      <c r="F1062" t="s">
        <v>8219</v>
      </c>
      <c r="G1062" t="s">
        <v>8224</v>
      </c>
      <c r="H1062" t="s">
        <v>8246</v>
      </c>
      <c r="I1062">
        <v>1429134893</v>
      </c>
      <c r="J1062">
        <v>1426542893</v>
      </c>
      <c r="K1062" t="b">
        <v>0</v>
      </c>
      <c r="L1062">
        <v>1</v>
      </c>
      <c r="M1062" t="b">
        <v>0</v>
      </c>
      <c r="N1062" t="s">
        <v>8281</v>
      </c>
      <c r="O1062" s="5">
        <f t="shared" si="64"/>
        <v>0.01</v>
      </c>
      <c r="P1062" s="6">
        <f t="shared" si="65"/>
        <v>50</v>
      </c>
      <c r="Q1062" t="s">
        <v>8331</v>
      </c>
      <c r="R1062" t="s">
        <v>8332</v>
      </c>
      <c r="S1062" s="10">
        <f t="shared" si="66"/>
        <v>42079.704780092587</v>
      </c>
      <c r="T1062" s="10">
        <f t="shared" si="67"/>
        <v>42109.704780092587</v>
      </c>
    </row>
    <row r="1063" spans="1:20" ht="45" x14ac:dyDescent="0.25">
      <c r="A1063">
        <v>1061</v>
      </c>
      <c r="B1063" s="3" t="s">
        <v>1062</v>
      </c>
      <c r="C1063" s="3" t="s">
        <v>5171</v>
      </c>
      <c r="D1063">
        <v>4000</v>
      </c>
      <c r="E1063">
        <v>0</v>
      </c>
      <c r="F1063" t="s">
        <v>8219</v>
      </c>
      <c r="G1063" t="s">
        <v>8224</v>
      </c>
      <c r="H1063" t="s">
        <v>8246</v>
      </c>
      <c r="I1063">
        <v>1462150800</v>
      </c>
      <c r="J1063">
        <v>1456987108</v>
      </c>
      <c r="K1063" t="b">
        <v>0</v>
      </c>
      <c r="L1063">
        <v>0</v>
      </c>
      <c r="M1063" t="b">
        <v>0</v>
      </c>
      <c r="N1063" t="s">
        <v>8281</v>
      </c>
      <c r="O1063" s="5">
        <f t="shared" si="64"/>
        <v>0</v>
      </c>
      <c r="P1063" s="6" t="str">
        <f t="shared" si="65"/>
        <v/>
      </c>
      <c r="Q1063" t="s">
        <v>8331</v>
      </c>
      <c r="R1063" t="s">
        <v>8332</v>
      </c>
      <c r="S1063" s="10">
        <f t="shared" si="66"/>
        <v>42432.068379629629</v>
      </c>
      <c r="T1063" s="10">
        <f t="shared" si="67"/>
        <v>42491.833333333336</v>
      </c>
    </row>
    <row r="1064" spans="1:20" ht="30" x14ac:dyDescent="0.25">
      <c r="A1064">
        <v>1062</v>
      </c>
      <c r="B1064" s="3" t="s">
        <v>1063</v>
      </c>
      <c r="C1064" s="3" t="s">
        <v>5172</v>
      </c>
      <c r="D1064">
        <v>199</v>
      </c>
      <c r="E1064">
        <v>190</v>
      </c>
      <c r="F1064" t="s">
        <v>8219</v>
      </c>
      <c r="G1064" t="s">
        <v>8224</v>
      </c>
      <c r="H1064" t="s">
        <v>8246</v>
      </c>
      <c r="I1064">
        <v>1468351341</v>
      </c>
      <c r="J1064">
        <v>1467746541</v>
      </c>
      <c r="K1064" t="b">
        <v>0</v>
      </c>
      <c r="L1064">
        <v>4</v>
      </c>
      <c r="M1064" t="b">
        <v>0</v>
      </c>
      <c r="N1064" t="s">
        <v>8281</v>
      </c>
      <c r="O1064" s="5">
        <f t="shared" si="64"/>
        <v>0.95477386934673369</v>
      </c>
      <c r="P1064" s="6">
        <f t="shared" si="65"/>
        <v>47.5</v>
      </c>
      <c r="Q1064" t="s">
        <v>8331</v>
      </c>
      <c r="R1064" t="s">
        <v>8332</v>
      </c>
      <c r="S1064" s="10">
        <f t="shared" si="66"/>
        <v>42556.598854166667</v>
      </c>
      <c r="T1064" s="10">
        <f t="shared" si="67"/>
        <v>42563.598854166667</v>
      </c>
    </row>
    <row r="1065" spans="1:20" ht="60" x14ac:dyDescent="0.25">
      <c r="A1065">
        <v>1063</v>
      </c>
      <c r="B1065" s="3" t="s">
        <v>1064</v>
      </c>
      <c r="C1065" s="3" t="s">
        <v>5173</v>
      </c>
      <c r="D1065">
        <v>1000</v>
      </c>
      <c r="E1065">
        <v>0</v>
      </c>
      <c r="F1065" t="s">
        <v>8219</v>
      </c>
      <c r="G1065" t="s">
        <v>8224</v>
      </c>
      <c r="H1065" t="s">
        <v>8246</v>
      </c>
      <c r="I1065">
        <v>1472604262</v>
      </c>
      <c r="J1065">
        <v>1470012262</v>
      </c>
      <c r="K1065" t="b">
        <v>0</v>
      </c>
      <c r="L1065">
        <v>0</v>
      </c>
      <c r="M1065" t="b">
        <v>0</v>
      </c>
      <c r="N1065" t="s">
        <v>8281</v>
      </c>
      <c r="O1065" s="5">
        <f t="shared" si="64"/>
        <v>0</v>
      </c>
      <c r="P1065" s="6" t="str">
        <f t="shared" si="65"/>
        <v/>
      </c>
      <c r="Q1065" t="s">
        <v>8331</v>
      </c>
      <c r="R1065" t="s">
        <v>8332</v>
      </c>
      <c r="S1065" s="10">
        <f t="shared" si="66"/>
        <v>42582.822476851848</v>
      </c>
      <c r="T1065" s="10">
        <f t="shared" si="67"/>
        <v>42612.822476851848</v>
      </c>
    </row>
    <row r="1066" spans="1:20" ht="60" x14ac:dyDescent="0.25">
      <c r="A1066">
        <v>1064</v>
      </c>
      <c r="B1066" s="3" t="s">
        <v>1065</v>
      </c>
      <c r="C1066" s="3" t="s">
        <v>5174</v>
      </c>
      <c r="D1066">
        <v>90000</v>
      </c>
      <c r="E1066">
        <v>8077</v>
      </c>
      <c r="F1066" t="s">
        <v>8219</v>
      </c>
      <c r="G1066" t="s">
        <v>8224</v>
      </c>
      <c r="H1066" t="s">
        <v>8246</v>
      </c>
      <c r="I1066">
        <v>1373174903</v>
      </c>
      <c r="J1066">
        <v>1369286903</v>
      </c>
      <c r="K1066" t="b">
        <v>0</v>
      </c>
      <c r="L1066">
        <v>123</v>
      </c>
      <c r="M1066" t="b">
        <v>0</v>
      </c>
      <c r="N1066" t="s">
        <v>8282</v>
      </c>
      <c r="O1066" s="5">
        <f t="shared" si="64"/>
        <v>8.9744444444444446E-2</v>
      </c>
      <c r="P1066" s="6">
        <f t="shared" si="65"/>
        <v>65.666666666666671</v>
      </c>
      <c r="Q1066" t="s">
        <v>8333</v>
      </c>
      <c r="R1066" t="s">
        <v>8334</v>
      </c>
      <c r="S1066" s="10">
        <f t="shared" si="66"/>
        <v>41417.019710648143</v>
      </c>
      <c r="T1066" s="10">
        <f t="shared" si="67"/>
        <v>41462.019710648143</v>
      </c>
    </row>
    <row r="1067" spans="1:20" ht="60" x14ac:dyDescent="0.25">
      <c r="A1067">
        <v>1065</v>
      </c>
      <c r="B1067" s="3" t="s">
        <v>1066</v>
      </c>
      <c r="C1067" s="3" t="s">
        <v>5175</v>
      </c>
      <c r="D1067">
        <v>3000</v>
      </c>
      <c r="E1067">
        <v>81</v>
      </c>
      <c r="F1067" t="s">
        <v>8219</v>
      </c>
      <c r="G1067" t="s">
        <v>8226</v>
      </c>
      <c r="H1067" t="s">
        <v>8248</v>
      </c>
      <c r="I1067">
        <v>1392800922</v>
      </c>
      <c r="J1067">
        <v>1390381722</v>
      </c>
      <c r="K1067" t="b">
        <v>0</v>
      </c>
      <c r="L1067">
        <v>5</v>
      </c>
      <c r="M1067" t="b">
        <v>0</v>
      </c>
      <c r="N1067" t="s">
        <v>8282</v>
      </c>
      <c r="O1067" s="5">
        <f t="shared" si="64"/>
        <v>2.7E-2</v>
      </c>
      <c r="P1067" s="6">
        <f t="shared" si="65"/>
        <v>16.2</v>
      </c>
      <c r="Q1067" t="s">
        <v>8333</v>
      </c>
      <c r="R1067" t="s">
        <v>8334</v>
      </c>
      <c r="S1067" s="10">
        <f t="shared" si="66"/>
        <v>41661.172708333332</v>
      </c>
      <c r="T1067" s="10">
        <f t="shared" si="67"/>
        <v>41689.172708333332</v>
      </c>
    </row>
    <row r="1068" spans="1:20" ht="45" x14ac:dyDescent="0.25">
      <c r="A1068">
        <v>1066</v>
      </c>
      <c r="B1068" s="3" t="s">
        <v>1067</v>
      </c>
      <c r="C1068" s="3" t="s">
        <v>5176</v>
      </c>
      <c r="D1068">
        <v>150000</v>
      </c>
      <c r="E1068">
        <v>5051</v>
      </c>
      <c r="F1068" t="s">
        <v>8219</v>
      </c>
      <c r="G1068" t="s">
        <v>8224</v>
      </c>
      <c r="H1068" t="s">
        <v>8246</v>
      </c>
      <c r="I1068">
        <v>1375657582</v>
      </c>
      <c r="J1068">
        <v>1371769582</v>
      </c>
      <c r="K1068" t="b">
        <v>0</v>
      </c>
      <c r="L1068">
        <v>148</v>
      </c>
      <c r="M1068" t="b">
        <v>0</v>
      </c>
      <c r="N1068" t="s">
        <v>8282</v>
      </c>
      <c r="O1068" s="5">
        <f t="shared" si="64"/>
        <v>3.3673333333333333E-2</v>
      </c>
      <c r="P1068" s="6">
        <f t="shared" si="65"/>
        <v>34.128378378378379</v>
      </c>
      <c r="Q1068" t="s">
        <v>8333</v>
      </c>
      <c r="R1068" t="s">
        <v>8334</v>
      </c>
      <c r="S1068" s="10">
        <f t="shared" si="66"/>
        <v>41445.754421296289</v>
      </c>
      <c r="T1068" s="10">
        <f t="shared" si="67"/>
        <v>41490.754421296289</v>
      </c>
    </row>
    <row r="1069" spans="1:20" ht="60" x14ac:dyDescent="0.25">
      <c r="A1069">
        <v>1067</v>
      </c>
      <c r="B1069" s="3" t="s">
        <v>1068</v>
      </c>
      <c r="C1069" s="3" t="s">
        <v>5177</v>
      </c>
      <c r="D1069">
        <v>500</v>
      </c>
      <c r="E1069">
        <v>130</v>
      </c>
      <c r="F1069" t="s">
        <v>8219</v>
      </c>
      <c r="G1069" t="s">
        <v>8224</v>
      </c>
      <c r="H1069" t="s">
        <v>8246</v>
      </c>
      <c r="I1069">
        <v>1387657931</v>
      </c>
      <c r="J1069">
        <v>1385065931</v>
      </c>
      <c r="K1069" t="b">
        <v>0</v>
      </c>
      <c r="L1069">
        <v>10</v>
      </c>
      <c r="M1069" t="b">
        <v>0</v>
      </c>
      <c r="N1069" t="s">
        <v>8282</v>
      </c>
      <c r="O1069" s="5">
        <f t="shared" si="64"/>
        <v>0.26</v>
      </c>
      <c r="P1069" s="6">
        <f t="shared" si="65"/>
        <v>13</v>
      </c>
      <c r="Q1069" t="s">
        <v>8333</v>
      </c>
      <c r="R1069" t="s">
        <v>8334</v>
      </c>
      <c r="S1069" s="10">
        <f t="shared" si="66"/>
        <v>41599.647349537037</v>
      </c>
      <c r="T1069" s="10">
        <f t="shared" si="67"/>
        <v>41629.647349537037</v>
      </c>
    </row>
    <row r="1070" spans="1:20" ht="60" x14ac:dyDescent="0.25">
      <c r="A1070">
        <v>1068</v>
      </c>
      <c r="B1070" s="3" t="s">
        <v>1069</v>
      </c>
      <c r="C1070" s="3" t="s">
        <v>5178</v>
      </c>
      <c r="D1070">
        <v>30000</v>
      </c>
      <c r="E1070">
        <v>45</v>
      </c>
      <c r="F1070" t="s">
        <v>8219</v>
      </c>
      <c r="G1070" t="s">
        <v>8224</v>
      </c>
      <c r="H1070" t="s">
        <v>8246</v>
      </c>
      <c r="I1070">
        <v>1460274864</v>
      </c>
      <c r="J1070">
        <v>1457686464</v>
      </c>
      <c r="K1070" t="b">
        <v>0</v>
      </c>
      <c r="L1070">
        <v>4</v>
      </c>
      <c r="M1070" t="b">
        <v>0</v>
      </c>
      <c r="N1070" t="s">
        <v>8282</v>
      </c>
      <c r="O1070" s="5">
        <f t="shared" si="64"/>
        <v>1.5E-3</v>
      </c>
      <c r="P1070" s="6">
        <f t="shared" si="65"/>
        <v>11.25</v>
      </c>
      <c r="Q1070" t="s">
        <v>8333</v>
      </c>
      <c r="R1070" t="s">
        <v>8334</v>
      </c>
      <c r="S1070" s="10">
        <f t="shared" si="66"/>
        <v>42440.162777777776</v>
      </c>
      <c r="T1070" s="10">
        <f t="shared" si="67"/>
        <v>42470.121111111112</v>
      </c>
    </row>
    <row r="1071" spans="1:20" ht="45" x14ac:dyDescent="0.25">
      <c r="A1071">
        <v>1069</v>
      </c>
      <c r="B1071" s="3" t="s">
        <v>1070</v>
      </c>
      <c r="C1071" s="3" t="s">
        <v>5179</v>
      </c>
      <c r="D1071">
        <v>2200</v>
      </c>
      <c r="E1071">
        <v>850</v>
      </c>
      <c r="F1071" t="s">
        <v>8219</v>
      </c>
      <c r="G1071" t="s">
        <v>8224</v>
      </c>
      <c r="H1071" t="s">
        <v>8246</v>
      </c>
      <c r="I1071">
        <v>1385447459</v>
      </c>
      <c r="J1071">
        <v>1382679059</v>
      </c>
      <c r="K1071" t="b">
        <v>0</v>
      </c>
      <c r="L1071">
        <v>21</v>
      </c>
      <c r="M1071" t="b">
        <v>0</v>
      </c>
      <c r="N1071" t="s">
        <v>8282</v>
      </c>
      <c r="O1071" s="5">
        <f t="shared" si="64"/>
        <v>0.38636363636363635</v>
      </c>
      <c r="P1071" s="6">
        <f t="shared" si="65"/>
        <v>40.476190476190474</v>
      </c>
      <c r="Q1071" t="s">
        <v>8333</v>
      </c>
      <c r="R1071" t="s">
        <v>8334</v>
      </c>
      <c r="S1071" s="10">
        <f t="shared" si="66"/>
        <v>41572.021516203698</v>
      </c>
      <c r="T1071" s="10">
        <f t="shared" si="67"/>
        <v>41604.06318287037</v>
      </c>
    </row>
    <row r="1072" spans="1:20" ht="45" x14ac:dyDescent="0.25">
      <c r="A1072">
        <v>1070</v>
      </c>
      <c r="B1072" s="3" t="s">
        <v>1071</v>
      </c>
      <c r="C1072" s="3" t="s">
        <v>5180</v>
      </c>
      <c r="D1072">
        <v>10000</v>
      </c>
      <c r="E1072">
        <v>70</v>
      </c>
      <c r="F1072" t="s">
        <v>8219</v>
      </c>
      <c r="G1072" t="s">
        <v>8224</v>
      </c>
      <c r="H1072" t="s">
        <v>8246</v>
      </c>
      <c r="I1072">
        <v>1349050622</v>
      </c>
      <c r="J1072">
        <v>1347322622</v>
      </c>
      <c r="K1072" t="b">
        <v>0</v>
      </c>
      <c r="L1072">
        <v>2</v>
      </c>
      <c r="M1072" t="b">
        <v>0</v>
      </c>
      <c r="N1072" t="s">
        <v>8282</v>
      </c>
      <c r="O1072" s="5">
        <f t="shared" si="64"/>
        <v>7.0000000000000001E-3</v>
      </c>
      <c r="P1072" s="6">
        <f t="shared" si="65"/>
        <v>35</v>
      </c>
      <c r="Q1072" t="s">
        <v>8333</v>
      </c>
      <c r="R1072" t="s">
        <v>8334</v>
      </c>
      <c r="S1072" s="10">
        <f t="shared" si="66"/>
        <v>41162.803495370368</v>
      </c>
      <c r="T1072" s="10">
        <f t="shared" si="67"/>
        <v>41182.803495370368</v>
      </c>
    </row>
    <row r="1073" spans="1:20" ht="60" x14ac:dyDescent="0.25">
      <c r="A1073">
        <v>1071</v>
      </c>
      <c r="B1073" s="3" t="s">
        <v>1072</v>
      </c>
      <c r="C1073" s="3" t="s">
        <v>5181</v>
      </c>
      <c r="D1073">
        <v>100</v>
      </c>
      <c r="E1073">
        <v>0</v>
      </c>
      <c r="F1073" t="s">
        <v>8219</v>
      </c>
      <c r="G1073" t="s">
        <v>8234</v>
      </c>
      <c r="H1073" t="s">
        <v>8254</v>
      </c>
      <c r="I1073">
        <v>1447787093</v>
      </c>
      <c r="J1073">
        <v>1445191493</v>
      </c>
      <c r="K1073" t="b">
        <v>0</v>
      </c>
      <c r="L1073">
        <v>0</v>
      </c>
      <c r="M1073" t="b">
        <v>0</v>
      </c>
      <c r="N1073" t="s">
        <v>8282</v>
      </c>
      <c r="O1073" s="5">
        <f t="shared" si="64"/>
        <v>0</v>
      </c>
      <c r="P1073" s="6" t="str">
        <f t="shared" si="65"/>
        <v/>
      </c>
      <c r="Q1073" t="s">
        <v>8333</v>
      </c>
      <c r="R1073" t="s">
        <v>8334</v>
      </c>
      <c r="S1073" s="10">
        <f t="shared" si="66"/>
        <v>42295.545057870368</v>
      </c>
      <c r="T1073" s="10">
        <f t="shared" si="67"/>
        <v>42325.586724537039</v>
      </c>
    </row>
    <row r="1074" spans="1:20" ht="60" x14ac:dyDescent="0.25">
      <c r="A1074">
        <v>1072</v>
      </c>
      <c r="B1074" s="3" t="s">
        <v>1073</v>
      </c>
      <c r="C1074" s="3" t="s">
        <v>5182</v>
      </c>
      <c r="D1074">
        <v>75000</v>
      </c>
      <c r="E1074">
        <v>51</v>
      </c>
      <c r="F1074" t="s">
        <v>8219</v>
      </c>
      <c r="G1074" t="s">
        <v>8224</v>
      </c>
      <c r="H1074" t="s">
        <v>8246</v>
      </c>
      <c r="I1074">
        <v>1391630297</v>
      </c>
      <c r="J1074">
        <v>1389038297</v>
      </c>
      <c r="K1074" t="b">
        <v>0</v>
      </c>
      <c r="L1074">
        <v>4</v>
      </c>
      <c r="M1074" t="b">
        <v>0</v>
      </c>
      <c r="N1074" t="s">
        <v>8282</v>
      </c>
      <c r="O1074" s="5">
        <f t="shared" si="64"/>
        <v>6.8000000000000005E-4</v>
      </c>
      <c r="P1074" s="6">
        <f t="shared" si="65"/>
        <v>12.75</v>
      </c>
      <c r="Q1074" t="s">
        <v>8333</v>
      </c>
      <c r="R1074" t="s">
        <v>8334</v>
      </c>
      <c r="S1074" s="10">
        <f t="shared" si="66"/>
        <v>41645.623807870368</v>
      </c>
      <c r="T1074" s="10">
        <f t="shared" si="67"/>
        <v>41675.623807870368</v>
      </c>
    </row>
    <row r="1075" spans="1:20" ht="45" x14ac:dyDescent="0.25">
      <c r="A1075">
        <v>1073</v>
      </c>
      <c r="B1075" s="3" t="s">
        <v>1074</v>
      </c>
      <c r="C1075" s="3" t="s">
        <v>5183</v>
      </c>
      <c r="D1075">
        <v>750</v>
      </c>
      <c r="E1075">
        <v>10</v>
      </c>
      <c r="F1075" t="s">
        <v>8219</v>
      </c>
      <c r="G1075" t="s">
        <v>8224</v>
      </c>
      <c r="H1075" t="s">
        <v>8246</v>
      </c>
      <c r="I1075">
        <v>1318806541</v>
      </c>
      <c r="J1075">
        <v>1316214541</v>
      </c>
      <c r="K1075" t="b">
        <v>0</v>
      </c>
      <c r="L1075">
        <v>1</v>
      </c>
      <c r="M1075" t="b">
        <v>0</v>
      </c>
      <c r="N1075" t="s">
        <v>8282</v>
      </c>
      <c r="O1075" s="5">
        <f t="shared" si="64"/>
        <v>1.3333333333333334E-2</v>
      </c>
      <c r="P1075" s="6">
        <f t="shared" si="65"/>
        <v>10</v>
      </c>
      <c r="Q1075" t="s">
        <v>8333</v>
      </c>
      <c r="R1075" t="s">
        <v>8334</v>
      </c>
      <c r="S1075" s="10">
        <f t="shared" si="66"/>
        <v>40802.756261574068</v>
      </c>
      <c r="T1075" s="10">
        <f t="shared" si="67"/>
        <v>40832.756261574068</v>
      </c>
    </row>
    <row r="1076" spans="1:20" ht="60" x14ac:dyDescent="0.25">
      <c r="A1076">
        <v>1074</v>
      </c>
      <c r="B1076" s="3" t="s">
        <v>1075</v>
      </c>
      <c r="C1076" s="3" t="s">
        <v>5184</v>
      </c>
      <c r="D1076">
        <v>54000</v>
      </c>
      <c r="E1076">
        <v>3407</v>
      </c>
      <c r="F1076" t="s">
        <v>8219</v>
      </c>
      <c r="G1076" t="s">
        <v>8224</v>
      </c>
      <c r="H1076" t="s">
        <v>8246</v>
      </c>
      <c r="I1076">
        <v>1388808545</v>
      </c>
      <c r="J1076">
        <v>1386216545</v>
      </c>
      <c r="K1076" t="b">
        <v>0</v>
      </c>
      <c r="L1076">
        <v>30</v>
      </c>
      <c r="M1076" t="b">
        <v>0</v>
      </c>
      <c r="N1076" t="s">
        <v>8282</v>
      </c>
      <c r="O1076" s="5">
        <f t="shared" si="64"/>
        <v>6.3092592592592589E-2</v>
      </c>
      <c r="P1076" s="6">
        <f t="shared" si="65"/>
        <v>113.56666666666666</v>
      </c>
      <c r="Q1076" t="s">
        <v>8333</v>
      </c>
      <c r="R1076" t="s">
        <v>8334</v>
      </c>
      <c r="S1076" s="10">
        <f t="shared" si="66"/>
        <v>41612.964641203704</v>
      </c>
      <c r="T1076" s="10">
        <f t="shared" si="67"/>
        <v>41642.964641203704</v>
      </c>
    </row>
    <row r="1077" spans="1:20" ht="45" x14ac:dyDescent="0.25">
      <c r="A1077">
        <v>1075</v>
      </c>
      <c r="B1077" s="3" t="s">
        <v>1076</v>
      </c>
      <c r="C1077" s="3" t="s">
        <v>5185</v>
      </c>
      <c r="D1077">
        <v>1000</v>
      </c>
      <c r="E1077">
        <v>45</v>
      </c>
      <c r="F1077" t="s">
        <v>8219</v>
      </c>
      <c r="G1077" t="s">
        <v>8224</v>
      </c>
      <c r="H1077" t="s">
        <v>8246</v>
      </c>
      <c r="I1077">
        <v>1336340516</v>
      </c>
      <c r="J1077">
        <v>1333748516</v>
      </c>
      <c r="K1077" t="b">
        <v>0</v>
      </c>
      <c r="L1077">
        <v>3</v>
      </c>
      <c r="M1077" t="b">
        <v>0</v>
      </c>
      <c r="N1077" t="s">
        <v>8282</v>
      </c>
      <c r="O1077" s="5">
        <f t="shared" si="64"/>
        <v>4.4999999999999998E-2</v>
      </c>
      <c r="P1077" s="6">
        <f t="shared" si="65"/>
        <v>15</v>
      </c>
      <c r="Q1077" t="s">
        <v>8333</v>
      </c>
      <c r="R1077" t="s">
        <v>8334</v>
      </c>
      <c r="S1077" s="10">
        <f t="shared" si="66"/>
        <v>41005.695787037032</v>
      </c>
      <c r="T1077" s="10">
        <f t="shared" si="67"/>
        <v>41035.695787037032</v>
      </c>
    </row>
    <row r="1078" spans="1:20" ht="45" x14ac:dyDescent="0.25">
      <c r="A1078">
        <v>1076</v>
      </c>
      <c r="B1078" s="3" t="s">
        <v>1077</v>
      </c>
      <c r="C1078" s="3" t="s">
        <v>5186</v>
      </c>
      <c r="D1078">
        <v>75000</v>
      </c>
      <c r="E1078">
        <v>47074</v>
      </c>
      <c r="F1078" t="s">
        <v>8219</v>
      </c>
      <c r="G1078" t="s">
        <v>8224</v>
      </c>
      <c r="H1078" t="s">
        <v>8246</v>
      </c>
      <c r="I1078">
        <v>1410426250</v>
      </c>
      <c r="J1078">
        <v>1405674250</v>
      </c>
      <c r="K1078" t="b">
        <v>0</v>
      </c>
      <c r="L1078">
        <v>975</v>
      </c>
      <c r="M1078" t="b">
        <v>0</v>
      </c>
      <c r="N1078" t="s">
        <v>8282</v>
      </c>
      <c r="O1078" s="5">
        <f t="shared" si="64"/>
        <v>0.62765333333333329</v>
      </c>
      <c r="P1078" s="6">
        <f t="shared" si="65"/>
        <v>48.281025641025643</v>
      </c>
      <c r="Q1078" t="s">
        <v>8333</v>
      </c>
      <c r="R1078" t="s">
        <v>8334</v>
      </c>
      <c r="S1078" s="10">
        <f t="shared" si="66"/>
        <v>41838.169560185182</v>
      </c>
      <c r="T1078" s="10">
        <f t="shared" si="67"/>
        <v>41893.169560185182</v>
      </c>
    </row>
    <row r="1079" spans="1:20" ht="45" x14ac:dyDescent="0.25">
      <c r="A1079">
        <v>1077</v>
      </c>
      <c r="B1079" s="3" t="s">
        <v>1078</v>
      </c>
      <c r="C1079" s="3" t="s">
        <v>5187</v>
      </c>
      <c r="D1079">
        <v>25000</v>
      </c>
      <c r="E1079">
        <v>7344</v>
      </c>
      <c r="F1079" t="s">
        <v>8219</v>
      </c>
      <c r="G1079" t="s">
        <v>8224</v>
      </c>
      <c r="H1079" t="s">
        <v>8246</v>
      </c>
      <c r="I1079">
        <v>1452744011</v>
      </c>
      <c r="J1079">
        <v>1450152011</v>
      </c>
      <c r="K1079" t="b">
        <v>0</v>
      </c>
      <c r="L1079">
        <v>167</v>
      </c>
      <c r="M1079" t="b">
        <v>0</v>
      </c>
      <c r="N1079" t="s">
        <v>8282</v>
      </c>
      <c r="O1079" s="5">
        <f t="shared" si="64"/>
        <v>0.29376000000000002</v>
      </c>
      <c r="P1079" s="6">
        <f t="shared" si="65"/>
        <v>43.976047904191617</v>
      </c>
      <c r="Q1079" t="s">
        <v>8333</v>
      </c>
      <c r="R1079" t="s">
        <v>8334</v>
      </c>
      <c r="S1079" s="10">
        <f t="shared" si="66"/>
        <v>42352.958460648144</v>
      </c>
      <c r="T1079" s="10">
        <f t="shared" si="67"/>
        <v>42382.958460648144</v>
      </c>
    </row>
    <row r="1080" spans="1:20" ht="60" x14ac:dyDescent="0.25">
      <c r="A1080">
        <v>1078</v>
      </c>
      <c r="B1080" s="3" t="s">
        <v>1079</v>
      </c>
      <c r="C1080" s="3" t="s">
        <v>5188</v>
      </c>
      <c r="D1080">
        <v>600</v>
      </c>
      <c r="E1080">
        <v>45</v>
      </c>
      <c r="F1080" t="s">
        <v>8219</v>
      </c>
      <c r="G1080" t="s">
        <v>8224</v>
      </c>
      <c r="H1080" t="s">
        <v>8246</v>
      </c>
      <c r="I1080">
        <v>1311309721</v>
      </c>
      <c r="J1080">
        <v>1307421721</v>
      </c>
      <c r="K1080" t="b">
        <v>0</v>
      </c>
      <c r="L1080">
        <v>5</v>
      </c>
      <c r="M1080" t="b">
        <v>0</v>
      </c>
      <c r="N1080" t="s">
        <v>8282</v>
      </c>
      <c r="O1080" s="5">
        <f t="shared" si="64"/>
        <v>7.4999999999999997E-2</v>
      </c>
      <c r="P1080" s="6">
        <f t="shared" si="65"/>
        <v>9</v>
      </c>
      <c r="Q1080" t="s">
        <v>8333</v>
      </c>
      <c r="R1080" t="s">
        <v>8334</v>
      </c>
      <c r="S1080" s="10">
        <f t="shared" si="66"/>
        <v>40700.987511574072</v>
      </c>
      <c r="T1080" s="10">
        <f t="shared" si="67"/>
        <v>40745.987511574072</v>
      </c>
    </row>
    <row r="1081" spans="1:20" ht="60" x14ac:dyDescent="0.25">
      <c r="A1081">
        <v>1079</v>
      </c>
      <c r="B1081" s="3" t="s">
        <v>1080</v>
      </c>
      <c r="C1081" s="3" t="s">
        <v>5189</v>
      </c>
      <c r="D1081">
        <v>26000</v>
      </c>
      <c r="E1081">
        <v>678</v>
      </c>
      <c r="F1081" t="s">
        <v>8219</v>
      </c>
      <c r="G1081" t="s">
        <v>8236</v>
      </c>
      <c r="H1081" t="s">
        <v>8249</v>
      </c>
      <c r="I1081">
        <v>1463232936</v>
      </c>
      <c r="J1081">
        <v>1461072936</v>
      </c>
      <c r="K1081" t="b">
        <v>0</v>
      </c>
      <c r="L1081">
        <v>18</v>
      </c>
      <c r="M1081" t="b">
        <v>0</v>
      </c>
      <c r="N1081" t="s">
        <v>8282</v>
      </c>
      <c r="O1081" s="5">
        <f t="shared" si="64"/>
        <v>2.6076923076923077E-2</v>
      </c>
      <c r="P1081" s="6">
        <f t="shared" si="65"/>
        <v>37.666666666666664</v>
      </c>
      <c r="Q1081" t="s">
        <v>8333</v>
      </c>
      <c r="R1081" t="s">
        <v>8334</v>
      </c>
      <c r="S1081" s="10">
        <f t="shared" si="66"/>
        <v>42479.358055555553</v>
      </c>
      <c r="T1081" s="10">
        <f t="shared" si="67"/>
        <v>42504.358055555553</v>
      </c>
    </row>
    <row r="1082" spans="1:20" ht="45" x14ac:dyDescent="0.25">
      <c r="A1082">
        <v>1080</v>
      </c>
      <c r="B1082" s="3" t="s">
        <v>1081</v>
      </c>
      <c r="C1082" s="3" t="s">
        <v>5190</v>
      </c>
      <c r="D1082">
        <v>20000</v>
      </c>
      <c r="E1082">
        <v>1821</v>
      </c>
      <c r="F1082" t="s">
        <v>8219</v>
      </c>
      <c r="G1082" t="s">
        <v>8224</v>
      </c>
      <c r="H1082" t="s">
        <v>8246</v>
      </c>
      <c r="I1082">
        <v>1399778333</v>
      </c>
      <c r="J1082">
        <v>1397186333</v>
      </c>
      <c r="K1082" t="b">
        <v>0</v>
      </c>
      <c r="L1082">
        <v>98</v>
      </c>
      <c r="M1082" t="b">
        <v>0</v>
      </c>
      <c r="N1082" t="s">
        <v>8282</v>
      </c>
      <c r="O1082" s="5">
        <f t="shared" si="64"/>
        <v>9.1050000000000006E-2</v>
      </c>
      <c r="P1082" s="6">
        <f t="shared" si="65"/>
        <v>18.581632653061224</v>
      </c>
      <c r="Q1082" t="s">
        <v>8333</v>
      </c>
      <c r="R1082" t="s">
        <v>8334</v>
      </c>
      <c r="S1082" s="10">
        <f t="shared" si="66"/>
        <v>41739.929780092592</v>
      </c>
      <c r="T1082" s="10">
        <f t="shared" si="67"/>
        <v>41769.929780092592</v>
      </c>
    </row>
    <row r="1083" spans="1:20" ht="45" x14ac:dyDescent="0.25">
      <c r="A1083">
        <v>1081</v>
      </c>
      <c r="B1083" s="3" t="s">
        <v>1082</v>
      </c>
      <c r="C1083" s="3" t="s">
        <v>5191</v>
      </c>
      <c r="D1083">
        <v>68000</v>
      </c>
      <c r="E1083">
        <v>12</v>
      </c>
      <c r="F1083" t="s">
        <v>8219</v>
      </c>
      <c r="G1083" t="s">
        <v>8224</v>
      </c>
      <c r="H1083" t="s">
        <v>8246</v>
      </c>
      <c r="I1083">
        <v>1422483292</v>
      </c>
      <c r="J1083">
        <v>1419891292</v>
      </c>
      <c r="K1083" t="b">
        <v>0</v>
      </c>
      <c r="L1083">
        <v>4</v>
      </c>
      <c r="M1083" t="b">
        <v>0</v>
      </c>
      <c r="N1083" t="s">
        <v>8282</v>
      </c>
      <c r="O1083" s="5">
        <f t="shared" si="64"/>
        <v>1.7647058823529413E-4</v>
      </c>
      <c r="P1083" s="6">
        <f t="shared" si="65"/>
        <v>3</v>
      </c>
      <c r="Q1083" t="s">
        <v>8333</v>
      </c>
      <c r="R1083" t="s">
        <v>8334</v>
      </c>
      <c r="S1083" s="10">
        <f t="shared" si="66"/>
        <v>42002.718657407408</v>
      </c>
      <c r="T1083" s="10">
        <f t="shared" si="67"/>
        <v>42032.718657407408</v>
      </c>
    </row>
    <row r="1084" spans="1:20" ht="45" x14ac:dyDescent="0.25">
      <c r="A1084">
        <v>1082</v>
      </c>
      <c r="B1084" s="3" t="s">
        <v>1083</v>
      </c>
      <c r="C1084" s="3" t="s">
        <v>5192</v>
      </c>
      <c r="D1084">
        <v>10000</v>
      </c>
      <c r="E1084">
        <v>56</v>
      </c>
      <c r="F1084" t="s">
        <v>8219</v>
      </c>
      <c r="G1084" t="s">
        <v>8224</v>
      </c>
      <c r="H1084" t="s">
        <v>8246</v>
      </c>
      <c r="I1084">
        <v>1344635088</v>
      </c>
      <c r="J1084">
        <v>1342043088</v>
      </c>
      <c r="K1084" t="b">
        <v>0</v>
      </c>
      <c r="L1084">
        <v>3</v>
      </c>
      <c r="M1084" t="b">
        <v>0</v>
      </c>
      <c r="N1084" t="s">
        <v>8282</v>
      </c>
      <c r="O1084" s="5">
        <f t="shared" si="64"/>
        <v>5.5999999999999999E-3</v>
      </c>
      <c r="P1084" s="6">
        <f t="shared" si="65"/>
        <v>18.666666666666668</v>
      </c>
      <c r="Q1084" t="s">
        <v>8333</v>
      </c>
      <c r="R1084" t="s">
        <v>8334</v>
      </c>
      <c r="S1084" s="10">
        <f t="shared" si="66"/>
        <v>41101.697777777772</v>
      </c>
      <c r="T1084" s="10">
        <f t="shared" si="67"/>
        <v>41131.697777777772</v>
      </c>
    </row>
    <row r="1085" spans="1:20" ht="60" x14ac:dyDescent="0.25">
      <c r="A1085">
        <v>1083</v>
      </c>
      <c r="B1085" s="3" t="s">
        <v>1084</v>
      </c>
      <c r="C1085" s="3" t="s">
        <v>5193</v>
      </c>
      <c r="D1085">
        <v>50000</v>
      </c>
      <c r="E1085">
        <v>410</v>
      </c>
      <c r="F1085" t="s">
        <v>8219</v>
      </c>
      <c r="G1085" t="s">
        <v>8229</v>
      </c>
      <c r="H1085" t="s">
        <v>8251</v>
      </c>
      <c r="I1085">
        <v>1406994583</v>
      </c>
      <c r="J1085">
        <v>1401810583</v>
      </c>
      <c r="K1085" t="b">
        <v>0</v>
      </c>
      <c r="L1085">
        <v>1</v>
      </c>
      <c r="M1085" t="b">
        <v>0</v>
      </c>
      <c r="N1085" t="s">
        <v>8282</v>
      </c>
      <c r="O1085" s="5">
        <f t="shared" si="64"/>
        <v>8.2000000000000007E-3</v>
      </c>
      <c r="P1085" s="6">
        <f t="shared" si="65"/>
        <v>410</v>
      </c>
      <c r="Q1085" t="s">
        <v>8333</v>
      </c>
      <c r="R1085" t="s">
        <v>8334</v>
      </c>
      <c r="S1085" s="10">
        <f t="shared" si="66"/>
        <v>41793.451192129629</v>
      </c>
      <c r="T1085" s="10">
        <f t="shared" si="67"/>
        <v>41853.451192129629</v>
      </c>
    </row>
    <row r="1086" spans="1:20" x14ac:dyDescent="0.25">
      <c r="A1086">
        <v>1084</v>
      </c>
      <c r="B1086" s="3" t="s">
        <v>1085</v>
      </c>
      <c r="C1086" s="3" t="s">
        <v>5194</v>
      </c>
      <c r="D1086">
        <v>550</v>
      </c>
      <c r="E1086">
        <v>0</v>
      </c>
      <c r="F1086" t="s">
        <v>8219</v>
      </c>
      <c r="G1086" t="s">
        <v>8224</v>
      </c>
      <c r="H1086" t="s">
        <v>8246</v>
      </c>
      <c r="I1086">
        <v>1407534804</v>
      </c>
      <c r="J1086">
        <v>1404942804</v>
      </c>
      <c r="K1086" t="b">
        <v>0</v>
      </c>
      <c r="L1086">
        <v>0</v>
      </c>
      <c r="M1086" t="b">
        <v>0</v>
      </c>
      <c r="N1086" t="s">
        <v>8282</v>
      </c>
      <c r="O1086" s="5">
        <f t="shared" si="64"/>
        <v>0</v>
      </c>
      <c r="P1086" s="6" t="str">
        <f t="shared" si="65"/>
        <v/>
      </c>
      <c r="Q1086" t="s">
        <v>8333</v>
      </c>
      <c r="R1086" t="s">
        <v>8334</v>
      </c>
      <c r="S1086" s="10">
        <f t="shared" si="66"/>
        <v>41829.703749999993</v>
      </c>
      <c r="T1086" s="10">
        <f t="shared" si="67"/>
        <v>41859.703749999993</v>
      </c>
    </row>
    <row r="1087" spans="1:20" ht="45" x14ac:dyDescent="0.25">
      <c r="A1087">
        <v>1085</v>
      </c>
      <c r="B1087" s="3" t="s">
        <v>1086</v>
      </c>
      <c r="C1087" s="3" t="s">
        <v>5195</v>
      </c>
      <c r="D1087">
        <v>30000</v>
      </c>
      <c r="E1087">
        <v>1026</v>
      </c>
      <c r="F1087" t="s">
        <v>8219</v>
      </c>
      <c r="G1087" t="s">
        <v>8229</v>
      </c>
      <c r="H1087" t="s">
        <v>8251</v>
      </c>
      <c r="I1087">
        <v>1457967975</v>
      </c>
      <c r="J1087">
        <v>1455379575</v>
      </c>
      <c r="K1087" t="b">
        <v>0</v>
      </c>
      <c r="L1087">
        <v>9</v>
      </c>
      <c r="M1087" t="b">
        <v>0</v>
      </c>
      <c r="N1087" t="s">
        <v>8282</v>
      </c>
      <c r="O1087" s="5">
        <f t="shared" si="64"/>
        <v>3.4200000000000001E-2</v>
      </c>
      <c r="P1087" s="6">
        <f t="shared" si="65"/>
        <v>114</v>
      </c>
      <c r="Q1087" t="s">
        <v>8333</v>
      </c>
      <c r="R1087" t="s">
        <v>8334</v>
      </c>
      <c r="S1087" s="10">
        <f t="shared" si="66"/>
        <v>42413.462673611109</v>
      </c>
      <c r="T1087" s="10">
        <f t="shared" si="67"/>
        <v>42443.421006944445</v>
      </c>
    </row>
    <row r="1088" spans="1:20" x14ac:dyDescent="0.25">
      <c r="A1088">
        <v>1086</v>
      </c>
      <c r="B1088" s="3" t="s">
        <v>1087</v>
      </c>
      <c r="C1088" s="3" t="s">
        <v>5196</v>
      </c>
      <c r="D1088">
        <v>18000</v>
      </c>
      <c r="E1088">
        <v>15</v>
      </c>
      <c r="F1088" t="s">
        <v>8219</v>
      </c>
      <c r="G1088" t="s">
        <v>8224</v>
      </c>
      <c r="H1088" t="s">
        <v>8246</v>
      </c>
      <c r="I1088">
        <v>1408913291</v>
      </c>
      <c r="J1088">
        <v>1406321291</v>
      </c>
      <c r="K1088" t="b">
        <v>0</v>
      </c>
      <c r="L1088">
        <v>2</v>
      </c>
      <c r="M1088" t="b">
        <v>0</v>
      </c>
      <c r="N1088" t="s">
        <v>8282</v>
      </c>
      <c r="O1088" s="5">
        <f t="shared" si="64"/>
        <v>8.3333333333333339E-4</v>
      </c>
      <c r="P1088" s="6">
        <f t="shared" si="65"/>
        <v>7.5</v>
      </c>
      <c r="Q1088" t="s">
        <v>8333</v>
      </c>
      <c r="R1088" t="s">
        <v>8334</v>
      </c>
      <c r="S1088" s="10">
        <f t="shared" si="66"/>
        <v>41845.658460648148</v>
      </c>
      <c r="T1088" s="10">
        <f t="shared" si="67"/>
        <v>41875.658460648148</v>
      </c>
    </row>
    <row r="1089" spans="1:20" ht="60" x14ac:dyDescent="0.25">
      <c r="A1089">
        <v>1087</v>
      </c>
      <c r="B1089" s="3" t="s">
        <v>1088</v>
      </c>
      <c r="C1089" s="3" t="s">
        <v>5197</v>
      </c>
      <c r="D1089">
        <v>1100</v>
      </c>
      <c r="E1089">
        <v>0</v>
      </c>
      <c r="F1089" t="s">
        <v>8219</v>
      </c>
      <c r="G1089" t="s">
        <v>8224</v>
      </c>
      <c r="H1089" t="s">
        <v>8246</v>
      </c>
      <c r="I1089">
        <v>1402852087</v>
      </c>
      <c r="J1089">
        <v>1400260087</v>
      </c>
      <c r="K1089" t="b">
        <v>0</v>
      </c>
      <c r="L1089">
        <v>0</v>
      </c>
      <c r="M1089" t="b">
        <v>0</v>
      </c>
      <c r="N1089" t="s">
        <v>8282</v>
      </c>
      <c r="O1089" s="5">
        <f t="shared" si="64"/>
        <v>0</v>
      </c>
      <c r="P1089" s="6" t="str">
        <f t="shared" si="65"/>
        <v/>
      </c>
      <c r="Q1089" t="s">
        <v>8333</v>
      </c>
      <c r="R1089" t="s">
        <v>8334</v>
      </c>
      <c r="S1089" s="10">
        <f t="shared" si="66"/>
        <v>41775.505636574067</v>
      </c>
      <c r="T1089" s="10">
        <f t="shared" si="67"/>
        <v>41805.505636574067</v>
      </c>
    </row>
    <row r="1090" spans="1:20" ht="45" x14ac:dyDescent="0.25">
      <c r="A1090">
        <v>1088</v>
      </c>
      <c r="B1090" s="3" t="s">
        <v>1089</v>
      </c>
      <c r="C1090" s="3" t="s">
        <v>5198</v>
      </c>
      <c r="D1090">
        <v>45000</v>
      </c>
      <c r="E1090">
        <v>6382.34</v>
      </c>
      <c r="F1090" t="s">
        <v>8219</v>
      </c>
      <c r="G1090" t="s">
        <v>8224</v>
      </c>
      <c r="H1090" t="s">
        <v>8246</v>
      </c>
      <c r="I1090">
        <v>1398366667</v>
      </c>
      <c r="J1090">
        <v>1395774667</v>
      </c>
      <c r="K1090" t="b">
        <v>0</v>
      </c>
      <c r="L1090">
        <v>147</v>
      </c>
      <c r="M1090" t="b">
        <v>0</v>
      </c>
      <c r="N1090" t="s">
        <v>8282</v>
      </c>
      <c r="O1090" s="5">
        <f t="shared" si="64"/>
        <v>0.14182977777777778</v>
      </c>
      <c r="P1090" s="6">
        <f t="shared" si="65"/>
        <v>43.41727891156463</v>
      </c>
      <c r="Q1090" t="s">
        <v>8333</v>
      </c>
      <c r="R1090" t="s">
        <v>8334</v>
      </c>
      <c r="S1090" s="10">
        <f t="shared" si="66"/>
        <v>41723.591053240736</v>
      </c>
      <c r="T1090" s="10">
        <f t="shared" si="67"/>
        <v>41753.591053240736</v>
      </c>
    </row>
    <row r="1091" spans="1:20" ht="30" x14ac:dyDescent="0.25">
      <c r="A1091">
        <v>1089</v>
      </c>
      <c r="B1091" s="3" t="s">
        <v>1090</v>
      </c>
      <c r="C1091" s="3" t="s">
        <v>5199</v>
      </c>
      <c r="D1091">
        <v>15000</v>
      </c>
      <c r="E1091">
        <v>1174</v>
      </c>
      <c r="F1091" t="s">
        <v>8219</v>
      </c>
      <c r="G1091" t="s">
        <v>8230</v>
      </c>
      <c r="H1091" t="s">
        <v>8249</v>
      </c>
      <c r="I1091">
        <v>1435293175</v>
      </c>
      <c r="J1091">
        <v>1432701175</v>
      </c>
      <c r="K1091" t="b">
        <v>0</v>
      </c>
      <c r="L1091">
        <v>49</v>
      </c>
      <c r="M1091" t="b">
        <v>0</v>
      </c>
      <c r="N1091" t="s">
        <v>8282</v>
      </c>
      <c r="O1091" s="5">
        <f t="shared" ref="O1091:O1154" si="68">IFERROR(E1091/D1091,"")</f>
        <v>7.8266666666666665E-2</v>
      </c>
      <c r="P1091" s="6">
        <f t="shared" ref="P1091:P1154" si="69">IFERROR(E1091/L1091,"")</f>
        <v>23.959183673469386</v>
      </c>
      <c r="Q1091" t="s">
        <v>8333</v>
      </c>
      <c r="R1091" t="s">
        <v>8334</v>
      </c>
      <c r="S1091" s="10">
        <f t="shared" ref="S1091:S1154" si="70">(J1091/86400)+25569+(-5/24)</f>
        <v>42150.981192129628</v>
      </c>
      <c r="T1091" s="10">
        <f t="shared" ref="T1091:T1154" si="71">(I1091/86400)+25569+(-5/24)</f>
        <v>42180.981192129628</v>
      </c>
    </row>
    <row r="1092" spans="1:20" ht="60" x14ac:dyDescent="0.25">
      <c r="A1092">
        <v>1090</v>
      </c>
      <c r="B1092" s="3" t="s">
        <v>1091</v>
      </c>
      <c r="C1092" s="3" t="s">
        <v>5200</v>
      </c>
      <c r="D1092">
        <v>12999</v>
      </c>
      <c r="E1092">
        <v>5</v>
      </c>
      <c r="F1092" t="s">
        <v>8219</v>
      </c>
      <c r="G1092" t="s">
        <v>8226</v>
      </c>
      <c r="H1092" t="s">
        <v>8248</v>
      </c>
      <c r="I1092">
        <v>1432873653</v>
      </c>
      <c r="J1092">
        <v>1430281653</v>
      </c>
      <c r="K1092" t="b">
        <v>0</v>
      </c>
      <c r="L1092">
        <v>1</v>
      </c>
      <c r="M1092" t="b">
        <v>0</v>
      </c>
      <c r="N1092" t="s">
        <v>8282</v>
      </c>
      <c r="O1092" s="5">
        <f t="shared" si="68"/>
        <v>3.8464497269020693E-4</v>
      </c>
      <c r="P1092" s="6">
        <f t="shared" si="69"/>
        <v>5</v>
      </c>
      <c r="Q1092" t="s">
        <v>8333</v>
      </c>
      <c r="R1092" t="s">
        <v>8334</v>
      </c>
      <c r="S1092" s="10">
        <f t="shared" si="70"/>
        <v>42122.977465277778</v>
      </c>
      <c r="T1092" s="10">
        <f t="shared" si="71"/>
        <v>42152.977465277778</v>
      </c>
    </row>
    <row r="1093" spans="1:20" ht="60" x14ac:dyDescent="0.25">
      <c r="A1093">
        <v>1091</v>
      </c>
      <c r="B1093" s="3" t="s">
        <v>1092</v>
      </c>
      <c r="C1093" s="3" t="s">
        <v>5201</v>
      </c>
      <c r="D1093">
        <v>200</v>
      </c>
      <c r="E1093">
        <v>25</v>
      </c>
      <c r="F1093" t="s">
        <v>8219</v>
      </c>
      <c r="G1093" t="s">
        <v>8225</v>
      </c>
      <c r="H1093" t="s">
        <v>8247</v>
      </c>
      <c r="I1093">
        <v>1460313672</v>
      </c>
      <c r="J1093">
        <v>1457725272</v>
      </c>
      <c r="K1093" t="b">
        <v>0</v>
      </c>
      <c r="L1093">
        <v>2</v>
      </c>
      <c r="M1093" t="b">
        <v>0</v>
      </c>
      <c r="N1093" t="s">
        <v>8282</v>
      </c>
      <c r="O1093" s="5">
        <f t="shared" si="68"/>
        <v>0.125</v>
      </c>
      <c r="P1093" s="6">
        <f t="shared" si="69"/>
        <v>12.5</v>
      </c>
      <c r="Q1093" t="s">
        <v>8333</v>
      </c>
      <c r="R1093" t="s">
        <v>8334</v>
      </c>
      <c r="S1093" s="10">
        <f t="shared" si="70"/>
        <v>42440.611944444441</v>
      </c>
      <c r="T1093" s="10">
        <f t="shared" si="71"/>
        <v>42470.570277777777</v>
      </c>
    </row>
    <row r="1094" spans="1:20" ht="60" x14ac:dyDescent="0.25">
      <c r="A1094">
        <v>1092</v>
      </c>
      <c r="B1094" s="3" t="s">
        <v>1093</v>
      </c>
      <c r="C1094" s="3" t="s">
        <v>5202</v>
      </c>
      <c r="D1094">
        <v>2000</v>
      </c>
      <c r="E1094">
        <v>21</v>
      </c>
      <c r="F1094" t="s">
        <v>8219</v>
      </c>
      <c r="G1094" t="s">
        <v>8224</v>
      </c>
      <c r="H1094" t="s">
        <v>8246</v>
      </c>
      <c r="I1094">
        <v>1357432638</v>
      </c>
      <c r="J1094">
        <v>1354840638</v>
      </c>
      <c r="K1094" t="b">
        <v>0</v>
      </c>
      <c r="L1094">
        <v>7</v>
      </c>
      <c r="M1094" t="b">
        <v>0</v>
      </c>
      <c r="N1094" t="s">
        <v>8282</v>
      </c>
      <c r="O1094" s="5">
        <f t="shared" si="68"/>
        <v>1.0500000000000001E-2</v>
      </c>
      <c r="P1094" s="6">
        <f t="shared" si="69"/>
        <v>3</v>
      </c>
      <c r="Q1094" t="s">
        <v>8333</v>
      </c>
      <c r="R1094" t="s">
        <v>8334</v>
      </c>
      <c r="S1094" s="10">
        <f t="shared" si="70"/>
        <v>41249.817569444444</v>
      </c>
      <c r="T1094" s="10">
        <f t="shared" si="71"/>
        <v>41279.817569444444</v>
      </c>
    </row>
    <row r="1095" spans="1:20" ht="45" x14ac:dyDescent="0.25">
      <c r="A1095">
        <v>1093</v>
      </c>
      <c r="B1095" s="3" t="s">
        <v>1094</v>
      </c>
      <c r="C1095" s="3" t="s">
        <v>5203</v>
      </c>
      <c r="D1095">
        <v>300</v>
      </c>
      <c r="E1095">
        <v>42.25</v>
      </c>
      <c r="F1095" t="s">
        <v>8219</v>
      </c>
      <c r="G1095" t="s">
        <v>8229</v>
      </c>
      <c r="H1095" t="s">
        <v>8251</v>
      </c>
      <c r="I1095">
        <v>1455232937</v>
      </c>
      <c r="J1095">
        <v>1453936937</v>
      </c>
      <c r="K1095" t="b">
        <v>0</v>
      </c>
      <c r="L1095">
        <v>4</v>
      </c>
      <c r="M1095" t="b">
        <v>0</v>
      </c>
      <c r="N1095" t="s">
        <v>8282</v>
      </c>
      <c r="O1095" s="5">
        <f t="shared" si="68"/>
        <v>0.14083333333333334</v>
      </c>
      <c r="P1095" s="6">
        <f t="shared" si="69"/>
        <v>10.5625</v>
      </c>
      <c r="Q1095" t="s">
        <v>8333</v>
      </c>
      <c r="R1095" t="s">
        <v>8334</v>
      </c>
      <c r="S1095" s="10">
        <f t="shared" si="70"/>
        <v>42396.765474537031</v>
      </c>
      <c r="T1095" s="10">
        <f t="shared" si="71"/>
        <v>42411.765474537031</v>
      </c>
    </row>
    <row r="1096" spans="1:20" ht="60" x14ac:dyDescent="0.25">
      <c r="A1096">
        <v>1094</v>
      </c>
      <c r="B1096" s="3" t="s">
        <v>1095</v>
      </c>
      <c r="C1096" s="3" t="s">
        <v>5204</v>
      </c>
      <c r="D1096">
        <v>18000</v>
      </c>
      <c r="E1096">
        <v>3294.01</v>
      </c>
      <c r="F1096" t="s">
        <v>8219</v>
      </c>
      <c r="G1096" t="s">
        <v>8224</v>
      </c>
      <c r="H1096" t="s">
        <v>8246</v>
      </c>
      <c r="I1096">
        <v>1318180033</v>
      </c>
      <c r="J1096">
        <v>1315588033</v>
      </c>
      <c r="K1096" t="b">
        <v>0</v>
      </c>
      <c r="L1096">
        <v>27</v>
      </c>
      <c r="M1096" t="b">
        <v>0</v>
      </c>
      <c r="N1096" t="s">
        <v>8282</v>
      </c>
      <c r="O1096" s="5">
        <f t="shared" si="68"/>
        <v>0.18300055555555556</v>
      </c>
      <c r="P1096" s="6">
        <f t="shared" si="69"/>
        <v>122.00037037037038</v>
      </c>
      <c r="Q1096" t="s">
        <v>8333</v>
      </c>
      <c r="R1096" t="s">
        <v>8334</v>
      </c>
      <c r="S1096" s="10">
        <f t="shared" si="70"/>
        <v>40795.505011574074</v>
      </c>
      <c r="T1096" s="10">
        <f t="shared" si="71"/>
        <v>40825.505011574074</v>
      </c>
    </row>
    <row r="1097" spans="1:20" ht="60" x14ac:dyDescent="0.25">
      <c r="A1097">
        <v>1095</v>
      </c>
      <c r="B1097" s="3" t="s">
        <v>1096</v>
      </c>
      <c r="C1097" s="3" t="s">
        <v>5205</v>
      </c>
      <c r="D1097">
        <v>500000</v>
      </c>
      <c r="E1097">
        <v>25174</v>
      </c>
      <c r="F1097" t="s">
        <v>8219</v>
      </c>
      <c r="G1097" t="s">
        <v>8224</v>
      </c>
      <c r="H1097" t="s">
        <v>8246</v>
      </c>
      <c r="I1097">
        <v>1377867220</v>
      </c>
      <c r="J1097">
        <v>1375275220</v>
      </c>
      <c r="K1097" t="b">
        <v>0</v>
      </c>
      <c r="L1097">
        <v>94</v>
      </c>
      <c r="M1097" t="b">
        <v>0</v>
      </c>
      <c r="N1097" t="s">
        <v>8282</v>
      </c>
      <c r="O1097" s="5">
        <f t="shared" si="68"/>
        <v>5.0347999999999997E-2</v>
      </c>
      <c r="P1097" s="6">
        <f t="shared" si="69"/>
        <v>267.80851063829789</v>
      </c>
      <c r="Q1097" t="s">
        <v>8333</v>
      </c>
      <c r="R1097" t="s">
        <v>8334</v>
      </c>
      <c r="S1097" s="10">
        <f t="shared" si="70"/>
        <v>41486.328935185185</v>
      </c>
      <c r="T1097" s="10">
        <f t="shared" si="71"/>
        <v>41516.328935185185</v>
      </c>
    </row>
    <row r="1098" spans="1:20" ht="60" x14ac:dyDescent="0.25">
      <c r="A1098">
        <v>1096</v>
      </c>
      <c r="B1098" s="3" t="s">
        <v>1097</v>
      </c>
      <c r="C1098" s="3" t="s">
        <v>5206</v>
      </c>
      <c r="D1098">
        <v>12000</v>
      </c>
      <c r="E1098">
        <v>2152</v>
      </c>
      <c r="F1098" t="s">
        <v>8219</v>
      </c>
      <c r="G1098" t="s">
        <v>8224</v>
      </c>
      <c r="H1098" t="s">
        <v>8246</v>
      </c>
      <c r="I1098">
        <v>1412393400</v>
      </c>
      <c r="J1098">
        <v>1409747154</v>
      </c>
      <c r="K1098" t="b">
        <v>0</v>
      </c>
      <c r="L1098">
        <v>29</v>
      </c>
      <c r="M1098" t="b">
        <v>0</v>
      </c>
      <c r="N1098" t="s">
        <v>8282</v>
      </c>
      <c r="O1098" s="5">
        <f t="shared" si="68"/>
        <v>0.17933333333333334</v>
      </c>
      <c r="P1098" s="6">
        <f t="shared" si="69"/>
        <v>74.206896551724142</v>
      </c>
      <c r="Q1098" t="s">
        <v>8333</v>
      </c>
      <c r="R1098" t="s">
        <v>8334</v>
      </c>
      <c r="S1098" s="10">
        <f t="shared" si="70"/>
        <v>41885.309652777774</v>
      </c>
      <c r="T1098" s="10">
        <f t="shared" si="71"/>
        <v>41915.9375</v>
      </c>
    </row>
    <row r="1099" spans="1:20" ht="45" x14ac:dyDescent="0.25">
      <c r="A1099">
        <v>1097</v>
      </c>
      <c r="B1099" s="3" t="s">
        <v>1098</v>
      </c>
      <c r="C1099" s="3" t="s">
        <v>5207</v>
      </c>
      <c r="D1099">
        <v>100000</v>
      </c>
      <c r="E1099">
        <v>47</v>
      </c>
      <c r="F1099" t="s">
        <v>8219</v>
      </c>
      <c r="G1099" t="s">
        <v>8224</v>
      </c>
      <c r="H1099" t="s">
        <v>8246</v>
      </c>
      <c r="I1099">
        <v>1393786877</v>
      </c>
      <c r="J1099">
        <v>1390330877</v>
      </c>
      <c r="K1099" t="b">
        <v>0</v>
      </c>
      <c r="L1099">
        <v>7</v>
      </c>
      <c r="M1099" t="b">
        <v>0</v>
      </c>
      <c r="N1099" t="s">
        <v>8282</v>
      </c>
      <c r="O1099" s="5">
        <f t="shared" si="68"/>
        <v>4.6999999999999999E-4</v>
      </c>
      <c r="P1099" s="6">
        <f t="shared" si="69"/>
        <v>6.7142857142857144</v>
      </c>
      <c r="Q1099" t="s">
        <v>8333</v>
      </c>
      <c r="R1099" t="s">
        <v>8334</v>
      </c>
      <c r="S1099" s="10">
        <f t="shared" si="70"/>
        <v>41660.584224537037</v>
      </c>
      <c r="T1099" s="10">
        <f t="shared" si="71"/>
        <v>41700.584224537037</v>
      </c>
    </row>
    <row r="1100" spans="1:20" ht="30" x14ac:dyDescent="0.25">
      <c r="A1100">
        <v>1098</v>
      </c>
      <c r="B1100" s="3" t="s">
        <v>1099</v>
      </c>
      <c r="C1100" s="3" t="s">
        <v>5208</v>
      </c>
      <c r="D1100">
        <v>25000</v>
      </c>
      <c r="E1100">
        <v>1803</v>
      </c>
      <c r="F1100" t="s">
        <v>8219</v>
      </c>
      <c r="G1100" t="s">
        <v>8224</v>
      </c>
      <c r="H1100" t="s">
        <v>8246</v>
      </c>
      <c r="I1100">
        <v>1397413095</v>
      </c>
      <c r="J1100">
        <v>1394821095</v>
      </c>
      <c r="K1100" t="b">
        <v>0</v>
      </c>
      <c r="L1100">
        <v>22</v>
      </c>
      <c r="M1100" t="b">
        <v>0</v>
      </c>
      <c r="N1100" t="s">
        <v>8282</v>
      </c>
      <c r="O1100" s="5">
        <f t="shared" si="68"/>
        <v>7.2120000000000004E-2</v>
      </c>
      <c r="P1100" s="6">
        <f t="shared" si="69"/>
        <v>81.954545454545453</v>
      </c>
      <c r="Q1100" t="s">
        <v>8333</v>
      </c>
      <c r="R1100" t="s">
        <v>8334</v>
      </c>
      <c r="S1100" s="10">
        <f t="shared" si="70"/>
        <v>41712.554340277777</v>
      </c>
      <c r="T1100" s="10">
        <f t="shared" si="71"/>
        <v>41742.554340277777</v>
      </c>
    </row>
    <row r="1101" spans="1:20" ht="60" x14ac:dyDescent="0.25">
      <c r="A1101">
        <v>1099</v>
      </c>
      <c r="B1101" s="3" t="s">
        <v>1100</v>
      </c>
      <c r="C1101" s="3" t="s">
        <v>5209</v>
      </c>
      <c r="D1101">
        <v>5000</v>
      </c>
      <c r="E1101">
        <v>25</v>
      </c>
      <c r="F1101" t="s">
        <v>8219</v>
      </c>
      <c r="G1101" t="s">
        <v>8225</v>
      </c>
      <c r="H1101" t="s">
        <v>8247</v>
      </c>
      <c r="I1101">
        <v>1431547468</v>
      </c>
      <c r="J1101">
        <v>1428955468</v>
      </c>
      <c r="K1101" t="b">
        <v>0</v>
      </c>
      <c r="L1101">
        <v>1</v>
      </c>
      <c r="M1101" t="b">
        <v>0</v>
      </c>
      <c r="N1101" t="s">
        <v>8282</v>
      </c>
      <c r="O1101" s="5">
        <f t="shared" si="68"/>
        <v>5.0000000000000001E-3</v>
      </c>
      <c r="P1101" s="6">
        <f t="shared" si="69"/>
        <v>25</v>
      </c>
      <c r="Q1101" t="s">
        <v>8333</v>
      </c>
      <c r="R1101" t="s">
        <v>8334</v>
      </c>
      <c r="S1101" s="10">
        <f t="shared" si="70"/>
        <v>42107.628101851849</v>
      </c>
      <c r="T1101" s="10">
        <f t="shared" si="71"/>
        <v>42137.628101851849</v>
      </c>
    </row>
    <row r="1102" spans="1:20" ht="45" x14ac:dyDescent="0.25">
      <c r="A1102">
        <v>1100</v>
      </c>
      <c r="B1102" s="3" t="s">
        <v>1101</v>
      </c>
      <c r="C1102" s="3" t="s">
        <v>5210</v>
      </c>
      <c r="D1102">
        <v>4000</v>
      </c>
      <c r="E1102">
        <v>100</v>
      </c>
      <c r="F1102" t="s">
        <v>8219</v>
      </c>
      <c r="G1102" t="s">
        <v>8236</v>
      </c>
      <c r="H1102" t="s">
        <v>8249</v>
      </c>
      <c r="I1102">
        <v>1455417571</v>
      </c>
      <c r="J1102">
        <v>1452825571</v>
      </c>
      <c r="K1102" t="b">
        <v>0</v>
      </c>
      <c r="L1102">
        <v>10</v>
      </c>
      <c r="M1102" t="b">
        <v>0</v>
      </c>
      <c r="N1102" t="s">
        <v>8282</v>
      </c>
      <c r="O1102" s="5">
        <f t="shared" si="68"/>
        <v>2.5000000000000001E-2</v>
      </c>
      <c r="P1102" s="6">
        <f t="shared" si="69"/>
        <v>10</v>
      </c>
      <c r="Q1102" t="s">
        <v>8333</v>
      </c>
      <c r="R1102" t="s">
        <v>8334</v>
      </c>
      <c r="S1102" s="10">
        <f t="shared" si="70"/>
        <v>42383.902442129627</v>
      </c>
      <c r="T1102" s="10">
        <f t="shared" si="71"/>
        <v>42413.902442129627</v>
      </c>
    </row>
    <row r="1103" spans="1:20" ht="45" x14ac:dyDescent="0.25">
      <c r="A1103">
        <v>1101</v>
      </c>
      <c r="B1103" s="3" t="s">
        <v>1102</v>
      </c>
      <c r="C1103" s="3" t="s">
        <v>5211</v>
      </c>
      <c r="D1103">
        <v>100000</v>
      </c>
      <c r="E1103">
        <v>41</v>
      </c>
      <c r="F1103" t="s">
        <v>8219</v>
      </c>
      <c r="G1103" t="s">
        <v>8224</v>
      </c>
      <c r="H1103" t="s">
        <v>8246</v>
      </c>
      <c r="I1103">
        <v>1468519920</v>
      </c>
      <c r="J1103">
        <v>1466188338</v>
      </c>
      <c r="K1103" t="b">
        <v>0</v>
      </c>
      <c r="L1103">
        <v>6</v>
      </c>
      <c r="M1103" t="b">
        <v>0</v>
      </c>
      <c r="N1103" t="s">
        <v>8282</v>
      </c>
      <c r="O1103" s="5">
        <f t="shared" si="68"/>
        <v>4.0999999999999999E-4</v>
      </c>
      <c r="P1103" s="6">
        <f t="shared" si="69"/>
        <v>6.833333333333333</v>
      </c>
      <c r="Q1103" t="s">
        <v>8333</v>
      </c>
      <c r="R1103" t="s">
        <v>8334</v>
      </c>
      <c r="S1103" s="10">
        <f t="shared" si="70"/>
        <v>42538.564097222225</v>
      </c>
      <c r="T1103" s="10">
        <f t="shared" si="71"/>
        <v>42565.549999999996</v>
      </c>
    </row>
    <row r="1104" spans="1:20" ht="60" x14ac:dyDescent="0.25">
      <c r="A1104">
        <v>1102</v>
      </c>
      <c r="B1104" s="3" t="s">
        <v>1103</v>
      </c>
      <c r="C1104" s="3" t="s">
        <v>5212</v>
      </c>
      <c r="D1104">
        <v>8000</v>
      </c>
      <c r="E1104">
        <v>425</v>
      </c>
      <c r="F1104" t="s">
        <v>8219</v>
      </c>
      <c r="G1104" t="s">
        <v>8224</v>
      </c>
      <c r="H1104" t="s">
        <v>8246</v>
      </c>
      <c r="I1104">
        <v>1386568740</v>
      </c>
      <c r="J1104">
        <v>1383095125</v>
      </c>
      <c r="K1104" t="b">
        <v>0</v>
      </c>
      <c r="L1104">
        <v>24</v>
      </c>
      <c r="M1104" t="b">
        <v>0</v>
      </c>
      <c r="N1104" t="s">
        <v>8282</v>
      </c>
      <c r="O1104" s="5">
        <f t="shared" si="68"/>
        <v>5.3124999999999999E-2</v>
      </c>
      <c r="P1104" s="6">
        <f t="shared" si="69"/>
        <v>17.708333333333332</v>
      </c>
      <c r="Q1104" t="s">
        <v>8333</v>
      </c>
      <c r="R1104" t="s">
        <v>8334</v>
      </c>
      <c r="S1104" s="10">
        <f t="shared" si="70"/>
        <v>41576.837094907409</v>
      </c>
      <c r="T1104" s="10">
        <f t="shared" si="71"/>
        <v>41617.040972222218</v>
      </c>
    </row>
    <row r="1105" spans="1:20" ht="45" x14ac:dyDescent="0.25">
      <c r="A1105">
        <v>1103</v>
      </c>
      <c r="B1105" s="3" t="s">
        <v>1104</v>
      </c>
      <c r="C1105" s="3" t="s">
        <v>5213</v>
      </c>
      <c r="D1105">
        <v>15000</v>
      </c>
      <c r="E1105">
        <v>243</v>
      </c>
      <c r="F1105" t="s">
        <v>8219</v>
      </c>
      <c r="G1105" t="s">
        <v>8224</v>
      </c>
      <c r="H1105" t="s">
        <v>8246</v>
      </c>
      <c r="I1105">
        <v>1466227190</v>
      </c>
      <c r="J1105">
        <v>1461043190</v>
      </c>
      <c r="K1105" t="b">
        <v>0</v>
      </c>
      <c r="L1105">
        <v>15</v>
      </c>
      <c r="M1105" t="b">
        <v>0</v>
      </c>
      <c r="N1105" t="s">
        <v>8282</v>
      </c>
      <c r="O1105" s="5">
        <f t="shared" si="68"/>
        <v>1.6199999999999999E-2</v>
      </c>
      <c r="P1105" s="6">
        <f t="shared" si="69"/>
        <v>16.2</v>
      </c>
      <c r="Q1105" t="s">
        <v>8333</v>
      </c>
      <c r="R1105" t="s">
        <v>8334</v>
      </c>
      <c r="S1105" s="10">
        <f t="shared" si="70"/>
        <v>42479.013773148145</v>
      </c>
      <c r="T1105" s="10">
        <f t="shared" si="71"/>
        <v>42539.013773148145</v>
      </c>
    </row>
    <row r="1106" spans="1:20" ht="60" x14ac:dyDescent="0.25">
      <c r="A1106">
        <v>1104</v>
      </c>
      <c r="B1106" s="3" t="s">
        <v>1105</v>
      </c>
      <c r="C1106" s="3" t="s">
        <v>5214</v>
      </c>
      <c r="D1106">
        <v>60000</v>
      </c>
      <c r="E1106">
        <v>2971</v>
      </c>
      <c r="F1106" t="s">
        <v>8219</v>
      </c>
      <c r="G1106" t="s">
        <v>8225</v>
      </c>
      <c r="H1106" t="s">
        <v>8247</v>
      </c>
      <c r="I1106">
        <v>1402480221</v>
      </c>
      <c r="J1106">
        <v>1399888221</v>
      </c>
      <c r="K1106" t="b">
        <v>0</v>
      </c>
      <c r="L1106">
        <v>37</v>
      </c>
      <c r="M1106" t="b">
        <v>0</v>
      </c>
      <c r="N1106" t="s">
        <v>8282</v>
      </c>
      <c r="O1106" s="5">
        <f t="shared" si="68"/>
        <v>4.9516666666666667E-2</v>
      </c>
      <c r="P1106" s="6">
        <f t="shared" si="69"/>
        <v>80.297297297297291</v>
      </c>
      <c r="Q1106" t="s">
        <v>8333</v>
      </c>
      <c r="R1106" t="s">
        <v>8334</v>
      </c>
      <c r="S1106" s="10">
        <f t="shared" si="70"/>
        <v>41771.201631944445</v>
      </c>
      <c r="T1106" s="10">
        <f t="shared" si="71"/>
        <v>41801.201631944445</v>
      </c>
    </row>
    <row r="1107" spans="1:20" ht="60" x14ac:dyDescent="0.25">
      <c r="A1107">
        <v>1105</v>
      </c>
      <c r="B1107" s="3" t="s">
        <v>1106</v>
      </c>
      <c r="C1107" s="3" t="s">
        <v>5215</v>
      </c>
      <c r="D1107">
        <v>900000</v>
      </c>
      <c r="E1107">
        <v>1431</v>
      </c>
      <c r="F1107" t="s">
        <v>8219</v>
      </c>
      <c r="G1107" t="s">
        <v>8224</v>
      </c>
      <c r="H1107" t="s">
        <v>8246</v>
      </c>
      <c r="I1107">
        <v>1395627327</v>
      </c>
      <c r="J1107">
        <v>1393038927</v>
      </c>
      <c r="K1107" t="b">
        <v>0</v>
      </c>
      <c r="L1107">
        <v>20</v>
      </c>
      <c r="M1107" t="b">
        <v>0</v>
      </c>
      <c r="N1107" t="s">
        <v>8282</v>
      </c>
      <c r="O1107" s="5">
        <f t="shared" si="68"/>
        <v>1.5900000000000001E-3</v>
      </c>
      <c r="P1107" s="6">
        <f t="shared" si="69"/>
        <v>71.55</v>
      </c>
      <c r="Q1107" t="s">
        <v>8333</v>
      </c>
      <c r="R1107" t="s">
        <v>8334</v>
      </c>
      <c r="S1107" s="10">
        <f t="shared" si="70"/>
        <v>41691.927395833329</v>
      </c>
      <c r="T1107" s="10">
        <f t="shared" si="71"/>
        <v>41721.885729166665</v>
      </c>
    </row>
    <row r="1108" spans="1:20" ht="45" x14ac:dyDescent="0.25">
      <c r="A1108">
        <v>1106</v>
      </c>
      <c r="B1108" s="3" t="s">
        <v>1107</v>
      </c>
      <c r="C1108" s="3" t="s">
        <v>5216</v>
      </c>
      <c r="D1108">
        <v>400</v>
      </c>
      <c r="E1108">
        <v>165</v>
      </c>
      <c r="F1108" t="s">
        <v>8219</v>
      </c>
      <c r="G1108" t="s">
        <v>8224</v>
      </c>
      <c r="H1108" t="s">
        <v>8246</v>
      </c>
      <c r="I1108">
        <v>1333557975</v>
      </c>
      <c r="J1108">
        <v>1330969575</v>
      </c>
      <c r="K1108" t="b">
        <v>0</v>
      </c>
      <c r="L1108">
        <v>7</v>
      </c>
      <c r="M1108" t="b">
        <v>0</v>
      </c>
      <c r="N1108" t="s">
        <v>8282</v>
      </c>
      <c r="O1108" s="5">
        <f t="shared" si="68"/>
        <v>0.41249999999999998</v>
      </c>
      <c r="P1108" s="6">
        <f t="shared" si="69"/>
        <v>23.571428571428573</v>
      </c>
      <c r="Q1108" t="s">
        <v>8333</v>
      </c>
      <c r="R1108" t="s">
        <v>8334</v>
      </c>
      <c r="S1108" s="10">
        <f t="shared" si="70"/>
        <v>40973.532118055555</v>
      </c>
      <c r="T1108" s="10">
        <f t="shared" si="71"/>
        <v>41003.490451388883</v>
      </c>
    </row>
    <row r="1109" spans="1:20" ht="60" x14ac:dyDescent="0.25">
      <c r="A1109">
        <v>1107</v>
      </c>
      <c r="B1109" s="3" t="s">
        <v>1108</v>
      </c>
      <c r="C1109" s="3" t="s">
        <v>5217</v>
      </c>
      <c r="D1109">
        <v>10000</v>
      </c>
      <c r="E1109">
        <v>0</v>
      </c>
      <c r="F1109" t="s">
        <v>8219</v>
      </c>
      <c r="G1109" t="s">
        <v>8224</v>
      </c>
      <c r="H1109" t="s">
        <v>8246</v>
      </c>
      <c r="I1109">
        <v>1406148024</v>
      </c>
      <c r="J1109">
        <v>1403556024</v>
      </c>
      <c r="K1109" t="b">
        <v>0</v>
      </c>
      <c r="L1109">
        <v>0</v>
      </c>
      <c r="M1109" t="b">
        <v>0</v>
      </c>
      <c r="N1109" t="s">
        <v>8282</v>
      </c>
      <c r="O1109" s="5">
        <f t="shared" si="68"/>
        <v>0</v>
      </c>
      <c r="P1109" s="6" t="str">
        <f t="shared" si="69"/>
        <v/>
      </c>
      <c r="Q1109" t="s">
        <v>8333</v>
      </c>
      <c r="R1109" t="s">
        <v>8334</v>
      </c>
      <c r="S1109" s="10">
        <f t="shared" si="70"/>
        <v>41813.653055555551</v>
      </c>
      <c r="T1109" s="10">
        <f t="shared" si="71"/>
        <v>41843.653055555551</v>
      </c>
    </row>
    <row r="1110" spans="1:20" ht="60" x14ac:dyDescent="0.25">
      <c r="A1110">
        <v>1108</v>
      </c>
      <c r="B1110" s="3" t="s">
        <v>1109</v>
      </c>
      <c r="C1110" s="3" t="s">
        <v>5218</v>
      </c>
      <c r="D1110">
        <v>25000</v>
      </c>
      <c r="E1110">
        <v>732.5</v>
      </c>
      <c r="F1110" t="s">
        <v>8219</v>
      </c>
      <c r="G1110" t="s">
        <v>8224</v>
      </c>
      <c r="H1110" t="s">
        <v>8246</v>
      </c>
      <c r="I1110">
        <v>1334326635</v>
      </c>
      <c r="J1110">
        <v>1329146235</v>
      </c>
      <c r="K1110" t="b">
        <v>0</v>
      </c>
      <c r="L1110">
        <v>21</v>
      </c>
      <c r="M1110" t="b">
        <v>0</v>
      </c>
      <c r="N1110" t="s">
        <v>8282</v>
      </c>
      <c r="O1110" s="5">
        <f t="shared" si="68"/>
        <v>2.93E-2</v>
      </c>
      <c r="P1110" s="6">
        <f t="shared" si="69"/>
        <v>34.88095238095238</v>
      </c>
      <c r="Q1110" t="s">
        <v>8333</v>
      </c>
      <c r="R1110" t="s">
        <v>8334</v>
      </c>
      <c r="S1110" s="10">
        <f t="shared" si="70"/>
        <v>40952.42864583333</v>
      </c>
      <c r="T1110" s="10">
        <f t="shared" si="71"/>
        <v>41012.386979166666</v>
      </c>
    </row>
    <row r="1111" spans="1:20" ht="60" x14ac:dyDescent="0.25">
      <c r="A1111">
        <v>1109</v>
      </c>
      <c r="B1111" s="3" t="s">
        <v>1110</v>
      </c>
      <c r="C1111" s="3" t="s">
        <v>5219</v>
      </c>
      <c r="D1111">
        <v>10000</v>
      </c>
      <c r="E1111">
        <v>45</v>
      </c>
      <c r="F1111" t="s">
        <v>8219</v>
      </c>
      <c r="G1111" t="s">
        <v>8224</v>
      </c>
      <c r="H1111" t="s">
        <v>8246</v>
      </c>
      <c r="I1111">
        <v>1479495790</v>
      </c>
      <c r="J1111">
        <v>1476900190</v>
      </c>
      <c r="K1111" t="b">
        <v>0</v>
      </c>
      <c r="L1111">
        <v>3</v>
      </c>
      <c r="M1111" t="b">
        <v>0</v>
      </c>
      <c r="N1111" t="s">
        <v>8282</v>
      </c>
      <c r="O1111" s="5">
        <f t="shared" si="68"/>
        <v>4.4999999999999997E-3</v>
      </c>
      <c r="P1111" s="6">
        <f t="shared" si="69"/>
        <v>15</v>
      </c>
      <c r="Q1111" t="s">
        <v>8333</v>
      </c>
      <c r="R1111" t="s">
        <v>8334</v>
      </c>
      <c r="S1111" s="10">
        <f t="shared" si="70"/>
        <v>42662.543865740743</v>
      </c>
      <c r="T1111" s="10">
        <f t="shared" si="71"/>
        <v>42692.5855324074</v>
      </c>
    </row>
    <row r="1112" spans="1:20" ht="60" x14ac:dyDescent="0.25">
      <c r="A1112">
        <v>1110</v>
      </c>
      <c r="B1112" s="3" t="s">
        <v>1111</v>
      </c>
      <c r="C1112" s="3" t="s">
        <v>5220</v>
      </c>
      <c r="D1112">
        <v>50000</v>
      </c>
      <c r="E1112">
        <v>255</v>
      </c>
      <c r="F1112" t="s">
        <v>8219</v>
      </c>
      <c r="G1112" t="s">
        <v>8224</v>
      </c>
      <c r="H1112" t="s">
        <v>8246</v>
      </c>
      <c r="I1112">
        <v>1354919022</v>
      </c>
      <c r="J1112">
        <v>1352327022</v>
      </c>
      <c r="K1112" t="b">
        <v>0</v>
      </c>
      <c r="L1112">
        <v>11</v>
      </c>
      <c r="M1112" t="b">
        <v>0</v>
      </c>
      <c r="N1112" t="s">
        <v>8282</v>
      </c>
      <c r="O1112" s="5">
        <f t="shared" si="68"/>
        <v>5.1000000000000004E-3</v>
      </c>
      <c r="P1112" s="6">
        <f t="shared" si="69"/>
        <v>23.181818181818183</v>
      </c>
      <c r="Q1112" t="s">
        <v>8333</v>
      </c>
      <c r="R1112" t="s">
        <v>8334</v>
      </c>
      <c r="S1112" s="10">
        <f t="shared" si="70"/>
        <v>41220.72479166666</v>
      </c>
      <c r="T1112" s="10">
        <f t="shared" si="71"/>
        <v>41250.72479166666</v>
      </c>
    </row>
    <row r="1113" spans="1:20" ht="60" x14ac:dyDescent="0.25">
      <c r="A1113">
        <v>1111</v>
      </c>
      <c r="B1113" s="3" t="s">
        <v>1112</v>
      </c>
      <c r="C1113" s="3" t="s">
        <v>5221</v>
      </c>
      <c r="D1113">
        <v>2500</v>
      </c>
      <c r="E1113">
        <v>1</v>
      </c>
      <c r="F1113" t="s">
        <v>8219</v>
      </c>
      <c r="G1113" t="s">
        <v>8224</v>
      </c>
      <c r="H1113" t="s">
        <v>8246</v>
      </c>
      <c r="I1113">
        <v>1452228790</v>
      </c>
      <c r="J1113">
        <v>1449636790</v>
      </c>
      <c r="K1113" t="b">
        <v>0</v>
      </c>
      <c r="L1113">
        <v>1</v>
      </c>
      <c r="M1113" t="b">
        <v>0</v>
      </c>
      <c r="N1113" t="s">
        <v>8282</v>
      </c>
      <c r="O1113" s="5">
        <f t="shared" si="68"/>
        <v>4.0000000000000002E-4</v>
      </c>
      <c r="P1113" s="6">
        <f t="shared" si="69"/>
        <v>1</v>
      </c>
      <c r="Q1113" t="s">
        <v>8333</v>
      </c>
      <c r="R1113" t="s">
        <v>8334</v>
      </c>
      <c r="S1113" s="10">
        <f t="shared" si="70"/>
        <v>42346.995254629626</v>
      </c>
      <c r="T1113" s="10">
        <f t="shared" si="71"/>
        <v>42376.995254629626</v>
      </c>
    </row>
    <row r="1114" spans="1:20" ht="45" x14ac:dyDescent="0.25">
      <c r="A1114">
        <v>1112</v>
      </c>
      <c r="B1114" s="3" t="s">
        <v>1113</v>
      </c>
      <c r="C1114" s="3" t="s">
        <v>5222</v>
      </c>
      <c r="D1114">
        <v>88000</v>
      </c>
      <c r="E1114">
        <v>31272.92</v>
      </c>
      <c r="F1114" t="s">
        <v>8219</v>
      </c>
      <c r="G1114" t="s">
        <v>8224</v>
      </c>
      <c r="H1114" t="s">
        <v>8246</v>
      </c>
      <c r="I1114">
        <v>1421656200</v>
      </c>
      <c r="J1114">
        <v>1416507211</v>
      </c>
      <c r="K1114" t="b">
        <v>0</v>
      </c>
      <c r="L1114">
        <v>312</v>
      </c>
      <c r="M1114" t="b">
        <v>0</v>
      </c>
      <c r="N1114" t="s">
        <v>8282</v>
      </c>
      <c r="O1114" s="5">
        <f t="shared" si="68"/>
        <v>0.35537409090909089</v>
      </c>
      <c r="P1114" s="6">
        <f t="shared" si="69"/>
        <v>100.23371794871794</v>
      </c>
      <c r="Q1114" t="s">
        <v>8333</v>
      </c>
      <c r="R1114" t="s">
        <v>8334</v>
      </c>
      <c r="S1114" s="10">
        <f t="shared" si="70"/>
        <v>41963.551053240742</v>
      </c>
      <c r="T1114" s="10">
        <f t="shared" si="71"/>
        <v>42023.145833333336</v>
      </c>
    </row>
    <row r="1115" spans="1:20" ht="60" x14ac:dyDescent="0.25">
      <c r="A1115">
        <v>1113</v>
      </c>
      <c r="B1115" s="3" t="s">
        <v>1114</v>
      </c>
      <c r="C1115" s="3" t="s">
        <v>5223</v>
      </c>
      <c r="D1115">
        <v>1000</v>
      </c>
      <c r="E1115">
        <v>5</v>
      </c>
      <c r="F1115" t="s">
        <v>8219</v>
      </c>
      <c r="G1115" t="s">
        <v>8225</v>
      </c>
      <c r="H1115" t="s">
        <v>8247</v>
      </c>
      <c r="I1115">
        <v>1408058820</v>
      </c>
      <c r="J1115">
        <v>1405466820</v>
      </c>
      <c r="K1115" t="b">
        <v>0</v>
      </c>
      <c r="L1115">
        <v>1</v>
      </c>
      <c r="M1115" t="b">
        <v>0</v>
      </c>
      <c r="N1115" t="s">
        <v>8282</v>
      </c>
      <c r="O1115" s="5">
        <f t="shared" si="68"/>
        <v>5.0000000000000001E-3</v>
      </c>
      <c r="P1115" s="6">
        <f t="shared" si="69"/>
        <v>5</v>
      </c>
      <c r="Q1115" t="s">
        <v>8333</v>
      </c>
      <c r="R1115" t="s">
        <v>8334</v>
      </c>
      <c r="S1115" s="10">
        <f t="shared" si="70"/>
        <v>41835.768749999996</v>
      </c>
      <c r="T1115" s="10">
        <f t="shared" si="71"/>
        <v>41865.768749999996</v>
      </c>
    </row>
    <row r="1116" spans="1:20" ht="60" x14ac:dyDescent="0.25">
      <c r="A1116">
        <v>1114</v>
      </c>
      <c r="B1116" s="3" t="s">
        <v>1115</v>
      </c>
      <c r="C1116" s="3" t="s">
        <v>5224</v>
      </c>
      <c r="D1116">
        <v>6000</v>
      </c>
      <c r="E1116">
        <v>10</v>
      </c>
      <c r="F1116" t="s">
        <v>8219</v>
      </c>
      <c r="G1116" t="s">
        <v>8225</v>
      </c>
      <c r="H1116" t="s">
        <v>8247</v>
      </c>
      <c r="I1116">
        <v>1381306687</v>
      </c>
      <c r="J1116">
        <v>1378714687</v>
      </c>
      <c r="K1116" t="b">
        <v>0</v>
      </c>
      <c r="L1116">
        <v>3</v>
      </c>
      <c r="M1116" t="b">
        <v>0</v>
      </c>
      <c r="N1116" t="s">
        <v>8282</v>
      </c>
      <c r="O1116" s="5">
        <f t="shared" si="68"/>
        <v>1.6666666666666668E-3</v>
      </c>
      <c r="P1116" s="6">
        <f t="shared" si="69"/>
        <v>3.3333333333333335</v>
      </c>
      <c r="Q1116" t="s">
        <v>8333</v>
      </c>
      <c r="R1116" t="s">
        <v>8334</v>
      </c>
      <c r="S1116" s="10">
        <f t="shared" si="70"/>
        <v>41526.13758101852</v>
      </c>
      <c r="T1116" s="10">
        <f t="shared" si="71"/>
        <v>41556.13758101852</v>
      </c>
    </row>
    <row r="1117" spans="1:20" ht="60" x14ac:dyDescent="0.25">
      <c r="A1117">
        <v>1115</v>
      </c>
      <c r="B1117" s="3" t="s">
        <v>1116</v>
      </c>
      <c r="C1117" s="3" t="s">
        <v>5225</v>
      </c>
      <c r="D1117">
        <v>40000</v>
      </c>
      <c r="E1117">
        <v>53</v>
      </c>
      <c r="F1117" t="s">
        <v>8219</v>
      </c>
      <c r="G1117" t="s">
        <v>8224</v>
      </c>
      <c r="H1117" t="s">
        <v>8246</v>
      </c>
      <c r="I1117">
        <v>1459352495</v>
      </c>
      <c r="J1117">
        <v>1456764095</v>
      </c>
      <c r="K1117" t="b">
        <v>0</v>
      </c>
      <c r="L1117">
        <v>4</v>
      </c>
      <c r="M1117" t="b">
        <v>0</v>
      </c>
      <c r="N1117" t="s">
        <v>8282</v>
      </c>
      <c r="O1117" s="5">
        <f t="shared" si="68"/>
        <v>1.325E-3</v>
      </c>
      <c r="P1117" s="6">
        <f t="shared" si="69"/>
        <v>13.25</v>
      </c>
      <c r="Q1117" t="s">
        <v>8333</v>
      </c>
      <c r="R1117" t="s">
        <v>8334</v>
      </c>
      <c r="S1117" s="10">
        <f t="shared" si="70"/>
        <v>42429.487210648142</v>
      </c>
      <c r="T1117" s="10">
        <f t="shared" si="71"/>
        <v>42459.445543981477</v>
      </c>
    </row>
    <row r="1118" spans="1:20" ht="45" x14ac:dyDescent="0.25">
      <c r="A1118">
        <v>1116</v>
      </c>
      <c r="B1118" s="3" t="s">
        <v>1117</v>
      </c>
      <c r="C1118" s="3" t="s">
        <v>5226</v>
      </c>
      <c r="D1118">
        <v>500000</v>
      </c>
      <c r="E1118">
        <v>178.52</v>
      </c>
      <c r="F1118" t="s">
        <v>8219</v>
      </c>
      <c r="G1118" t="s">
        <v>8224</v>
      </c>
      <c r="H1118" t="s">
        <v>8246</v>
      </c>
      <c r="I1118">
        <v>1339273208</v>
      </c>
      <c r="J1118">
        <v>1334089208</v>
      </c>
      <c r="K1118" t="b">
        <v>0</v>
      </c>
      <c r="L1118">
        <v>10</v>
      </c>
      <c r="M1118" t="b">
        <v>0</v>
      </c>
      <c r="N1118" t="s">
        <v>8282</v>
      </c>
      <c r="O1118" s="5">
        <f t="shared" si="68"/>
        <v>3.5704000000000004E-4</v>
      </c>
      <c r="P1118" s="6">
        <f t="shared" si="69"/>
        <v>17.852</v>
      </c>
      <c r="Q1118" t="s">
        <v>8333</v>
      </c>
      <c r="R1118" t="s">
        <v>8334</v>
      </c>
      <c r="S1118" s="10">
        <f t="shared" si="70"/>
        <v>41009.638981481483</v>
      </c>
      <c r="T1118" s="10">
        <f t="shared" si="71"/>
        <v>41069.638981481483</v>
      </c>
    </row>
    <row r="1119" spans="1:20" ht="45" x14ac:dyDescent="0.25">
      <c r="A1119">
        <v>1117</v>
      </c>
      <c r="B1119" s="3" t="s">
        <v>1118</v>
      </c>
      <c r="C1119" s="3" t="s">
        <v>5227</v>
      </c>
      <c r="D1119">
        <v>1000</v>
      </c>
      <c r="E1119">
        <v>83</v>
      </c>
      <c r="F1119" t="s">
        <v>8219</v>
      </c>
      <c r="G1119" t="s">
        <v>8236</v>
      </c>
      <c r="H1119" t="s">
        <v>8249</v>
      </c>
      <c r="I1119">
        <v>1451053313</v>
      </c>
      <c r="J1119">
        <v>1448461313</v>
      </c>
      <c r="K1119" t="b">
        <v>0</v>
      </c>
      <c r="L1119">
        <v>8</v>
      </c>
      <c r="M1119" t="b">
        <v>0</v>
      </c>
      <c r="N1119" t="s">
        <v>8282</v>
      </c>
      <c r="O1119" s="5">
        <f t="shared" si="68"/>
        <v>8.3000000000000004E-2</v>
      </c>
      <c r="P1119" s="6">
        <f t="shared" si="69"/>
        <v>10.375</v>
      </c>
      <c r="Q1119" t="s">
        <v>8333</v>
      </c>
      <c r="R1119" t="s">
        <v>8334</v>
      </c>
      <c r="S1119" s="10">
        <f t="shared" si="70"/>
        <v>42333.390196759261</v>
      </c>
      <c r="T1119" s="10">
        <f t="shared" si="71"/>
        <v>42363.390196759261</v>
      </c>
    </row>
    <row r="1120" spans="1:20" ht="60" x14ac:dyDescent="0.25">
      <c r="A1120">
        <v>1118</v>
      </c>
      <c r="B1120" s="3" t="s">
        <v>1119</v>
      </c>
      <c r="C1120" s="3" t="s">
        <v>5228</v>
      </c>
      <c r="D1120">
        <v>4500</v>
      </c>
      <c r="E1120">
        <v>109</v>
      </c>
      <c r="F1120" t="s">
        <v>8219</v>
      </c>
      <c r="G1120" t="s">
        <v>8226</v>
      </c>
      <c r="H1120" t="s">
        <v>8248</v>
      </c>
      <c r="I1120">
        <v>1396666779</v>
      </c>
      <c r="J1120">
        <v>1394078379</v>
      </c>
      <c r="K1120" t="b">
        <v>0</v>
      </c>
      <c r="L1120">
        <v>3</v>
      </c>
      <c r="M1120" t="b">
        <v>0</v>
      </c>
      <c r="N1120" t="s">
        <v>8282</v>
      </c>
      <c r="O1120" s="5">
        <f t="shared" si="68"/>
        <v>2.4222222222222221E-2</v>
      </c>
      <c r="P1120" s="6">
        <f t="shared" si="69"/>
        <v>36.333333333333336</v>
      </c>
      <c r="Q1120" t="s">
        <v>8333</v>
      </c>
      <c r="R1120" t="s">
        <v>8334</v>
      </c>
      <c r="S1120" s="10">
        <f t="shared" si="70"/>
        <v>41703.958090277774</v>
      </c>
      <c r="T1120" s="10">
        <f t="shared" si="71"/>
        <v>41733.91642361111</v>
      </c>
    </row>
    <row r="1121" spans="1:20" ht="60" x14ac:dyDescent="0.25">
      <c r="A1121">
        <v>1119</v>
      </c>
      <c r="B1121" s="3" t="s">
        <v>1120</v>
      </c>
      <c r="C1121" s="3" t="s">
        <v>5229</v>
      </c>
      <c r="D1121">
        <v>2100</v>
      </c>
      <c r="E1121">
        <v>5</v>
      </c>
      <c r="F1121" t="s">
        <v>8219</v>
      </c>
      <c r="G1121" t="s">
        <v>8224</v>
      </c>
      <c r="H1121" t="s">
        <v>8246</v>
      </c>
      <c r="I1121">
        <v>1396810864</v>
      </c>
      <c r="J1121">
        <v>1395687664</v>
      </c>
      <c r="K1121" t="b">
        <v>0</v>
      </c>
      <c r="L1121">
        <v>1</v>
      </c>
      <c r="M1121" t="b">
        <v>0</v>
      </c>
      <c r="N1121" t="s">
        <v>8282</v>
      </c>
      <c r="O1121" s="5">
        <f t="shared" si="68"/>
        <v>2.3809523809523812E-3</v>
      </c>
      <c r="P1121" s="6">
        <f t="shared" si="69"/>
        <v>5</v>
      </c>
      <c r="Q1121" t="s">
        <v>8333</v>
      </c>
      <c r="R1121" t="s">
        <v>8334</v>
      </c>
      <c r="S1121" s="10">
        <f t="shared" si="70"/>
        <v>41722.584074074075</v>
      </c>
      <c r="T1121" s="10">
        <f t="shared" si="71"/>
        <v>41735.584074074075</v>
      </c>
    </row>
    <row r="1122" spans="1:20" ht="45" x14ac:dyDescent="0.25">
      <c r="A1122">
        <v>1120</v>
      </c>
      <c r="B1122" s="3" t="s">
        <v>1121</v>
      </c>
      <c r="C1122" s="3" t="s">
        <v>5230</v>
      </c>
      <c r="D1122">
        <v>25000</v>
      </c>
      <c r="E1122">
        <v>0</v>
      </c>
      <c r="F1122" t="s">
        <v>8219</v>
      </c>
      <c r="G1122" t="s">
        <v>8224</v>
      </c>
      <c r="H1122" t="s">
        <v>8246</v>
      </c>
      <c r="I1122">
        <v>1319835400</v>
      </c>
      <c r="J1122">
        <v>1315947400</v>
      </c>
      <c r="K1122" t="b">
        <v>0</v>
      </c>
      <c r="L1122">
        <v>0</v>
      </c>
      <c r="M1122" t="b">
        <v>0</v>
      </c>
      <c r="N1122" t="s">
        <v>8282</v>
      </c>
      <c r="O1122" s="5">
        <f t="shared" si="68"/>
        <v>0</v>
      </c>
      <c r="P1122" s="6" t="str">
        <f t="shared" si="69"/>
        <v/>
      </c>
      <c r="Q1122" t="s">
        <v>8333</v>
      </c>
      <c r="R1122" t="s">
        <v>8334</v>
      </c>
      <c r="S1122" s="10">
        <f t="shared" si="70"/>
        <v>40799.664351851847</v>
      </c>
      <c r="T1122" s="10">
        <f t="shared" si="71"/>
        <v>40844.664351851847</v>
      </c>
    </row>
    <row r="1123" spans="1:20" ht="45" x14ac:dyDescent="0.25">
      <c r="A1123">
        <v>1121</v>
      </c>
      <c r="B1123" s="3" t="s">
        <v>1122</v>
      </c>
      <c r="C1123" s="3" t="s">
        <v>5231</v>
      </c>
      <c r="D1123">
        <v>250000</v>
      </c>
      <c r="E1123">
        <v>29</v>
      </c>
      <c r="F1123" t="s">
        <v>8219</v>
      </c>
      <c r="G1123" t="s">
        <v>8224</v>
      </c>
      <c r="H1123" t="s">
        <v>8246</v>
      </c>
      <c r="I1123">
        <v>1457904316</v>
      </c>
      <c r="J1123">
        <v>1455315916</v>
      </c>
      <c r="K1123" t="b">
        <v>0</v>
      </c>
      <c r="L1123">
        <v>5</v>
      </c>
      <c r="M1123" t="b">
        <v>0</v>
      </c>
      <c r="N1123" t="s">
        <v>8282</v>
      </c>
      <c r="O1123" s="5">
        <f t="shared" si="68"/>
        <v>1.16E-4</v>
      </c>
      <c r="P1123" s="6">
        <f t="shared" si="69"/>
        <v>5.8</v>
      </c>
      <c r="Q1123" t="s">
        <v>8333</v>
      </c>
      <c r="R1123" t="s">
        <v>8334</v>
      </c>
      <c r="S1123" s="10">
        <f t="shared" si="70"/>
        <v>42412.72587962963</v>
      </c>
      <c r="T1123" s="10">
        <f t="shared" si="71"/>
        <v>42442.684212962959</v>
      </c>
    </row>
    <row r="1124" spans="1:20" ht="60" x14ac:dyDescent="0.25">
      <c r="A1124">
        <v>1122</v>
      </c>
      <c r="B1124" s="3" t="s">
        <v>1123</v>
      </c>
      <c r="C1124" s="3" t="s">
        <v>5232</v>
      </c>
      <c r="D1124">
        <v>3200</v>
      </c>
      <c r="E1124">
        <v>0</v>
      </c>
      <c r="F1124" t="s">
        <v>8219</v>
      </c>
      <c r="G1124" t="s">
        <v>8225</v>
      </c>
      <c r="H1124" t="s">
        <v>8247</v>
      </c>
      <c r="I1124">
        <v>1369932825</v>
      </c>
      <c r="J1124">
        <v>1368723225</v>
      </c>
      <c r="K1124" t="b">
        <v>0</v>
      </c>
      <c r="L1124">
        <v>0</v>
      </c>
      <c r="M1124" t="b">
        <v>0</v>
      </c>
      <c r="N1124" t="s">
        <v>8282</v>
      </c>
      <c r="O1124" s="5">
        <f t="shared" si="68"/>
        <v>0</v>
      </c>
      <c r="P1124" s="6" t="str">
        <f t="shared" si="69"/>
        <v/>
      </c>
      <c r="Q1124" t="s">
        <v>8333</v>
      </c>
      <c r="R1124" t="s">
        <v>8334</v>
      </c>
      <c r="S1124" s="10">
        <f t="shared" si="70"/>
        <v>41410.495659722219</v>
      </c>
      <c r="T1124" s="10">
        <f t="shared" si="71"/>
        <v>41424.495659722219</v>
      </c>
    </row>
    <row r="1125" spans="1:20" ht="60" x14ac:dyDescent="0.25">
      <c r="A1125">
        <v>1123</v>
      </c>
      <c r="B1125" s="3" t="s">
        <v>1124</v>
      </c>
      <c r="C1125" s="3" t="s">
        <v>5233</v>
      </c>
      <c r="D1125">
        <v>5000</v>
      </c>
      <c r="E1125">
        <v>11</v>
      </c>
      <c r="F1125" t="s">
        <v>8219</v>
      </c>
      <c r="G1125" t="s">
        <v>8224</v>
      </c>
      <c r="H1125" t="s">
        <v>8246</v>
      </c>
      <c r="I1125">
        <v>1397910848</v>
      </c>
      <c r="J1125">
        <v>1395318848</v>
      </c>
      <c r="K1125" t="b">
        <v>0</v>
      </c>
      <c r="L1125">
        <v>3</v>
      </c>
      <c r="M1125" t="b">
        <v>0</v>
      </c>
      <c r="N1125" t="s">
        <v>8282</v>
      </c>
      <c r="O1125" s="5">
        <f t="shared" si="68"/>
        <v>2.2000000000000001E-3</v>
      </c>
      <c r="P1125" s="6">
        <f t="shared" si="69"/>
        <v>3.6666666666666665</v>
      </c>
      <c r="Q1125" t="s">
        <v>8333</v>
      </c>
      <c r="R1125" t="s">
        <v>8334</v>
      </c>
      <c r="S1125" s="10">
        <f t="shared" si="70"/>
        <v>41718.315370370365</v>
      </c>
      <c r="T1125" s="10">
        <f t="shared" si="71"/>
        <v>41748.315370370365</v>
      </c>
    </row>
    <row r="1126" spans="1:20" ht="60" x14ac:dyDescent="0.25">
      <c r="A1126">
        <v>1124</v>
      </c>
      <c r="B1126" s="3" t="s">
        <v>1125</v>
      </c>
      <c r="C1126" s="3" t="s">
        <v>5234</v>
      </c>
      <c r="D1126">
        <v>90000</v>
      </c>
      <c r="E1126">
        <v>425</v>
      </c>
      <c r="F1126" t="s">
        <v>8219</v>
      </c>
      <c r="G1126" t="s">
        <v>8224</v>
      </c>
      <c r="H1126" t="s">
        <v>8246</v>
      </c>
      <c r="I1126">
        <v>1430409651</v>
      </c>
      <c r="J1126">
        <v>1427817651</v>
      </c>
      <c r="K1126" t="b">
        <v>0</v>
      </c>
      <c r="L1126">
        <v>7</v>
      </c>
      <c r="M1126" t="b">
        <v>0</v>
      </c>
      <c r="N1126" t="s">
        <v>8283</v>
      </c>
      <c r="O1126" s="5">
        <f t="shared" si="68"/>
        <v>4.7222222222222223E-3</v>
      </c>
      <c r="P1126" s="6">
        <f t="shared" si="69"/>
        <v>60.714285714285715</v>
      </c>
      <c r="Q1126" t="s">
        <v>8333</v>
      </c>
      <c r="R1126" t="s">
        <v>8335</v>
      </c>
      <c r="S1126" s="10">
        <f t="shared" si="70"/>
        <v>42094.458923611113</v>
      </c>
      <c r="T1126" s="10">
        <f t="shared" si="71"/>
        <v>42124.458923611113</v>
      </c>
    </row>
    <row r="1127" spans="1:20" ht="60" x14ac:dyDescent="0.25">
      <c r="A1127">
        <v>1125</v>
      </c>
      <c r="B1127" s="3" t="s">
        <v>1126</v>
      </c>
      <c r="C1127" s="3" t="s">
        <v>5235</v>
      </c>
      <c r="D1127">
        <v>3000</v>
      </c>
      <c r="E1127">
        <v>0</v>
      </c>
      <c r="F1127" t="s">
        <v>8219</v>
      </c>
      <c r="G1127" t="s">
        <v>8225</v>
      </c>
      <c r="H1127" t="s">
        <v>8247</v>
      </c>
      <c r="I1127">
        <v>1443193130</v>
      </c>
      <c r="J1127">
        <v>1438009130</v>
      </c>
      <c r="K1127" t="b">
        <v>0</v>
      </c>
      <c r="L1127">
        <v>0</v>
      </c>
      <c r="M1127" t="b">
        <v>0</v>
      </c>
      <c r="N1127" t="s">
        <v>8283</v>
      </c>
      <c r="O1127" s="5">
        <f t="shared" si="68"/>
        <v>0</v>
      </c>
      <c r="P1127" s="6" t="str">
        <f t="shared" si="69"/>
        <v/>
      </c>
      <c r="Q1127" t="s">
        <v>8333</v>
      </c>
      <c r="R1127" t="s">
        <v>8335</v>
      </c>
      <c r="S1127" s="10">
        <f t="shared" si="70"/>
        <v>42212.415856481479</v>
      </c>
      <c r="T1127" s="10">
        <f t="shared" si="71"/>
        <v>42272.415856481479</v>
      </c>
    </row>
    <row r="1128" spans="1:20" ht="45" x14ac:dyDescent="0.25">
      <c r="A1128">
        <v>1126</v>
      </c>
      <c r="B1128" s="3" t="s">
        <v>1127</v>
      </c>
      <c r="C1128" s="3" t="s">
        <v>5236</v>
      </c>
      <c r="D1128">
        <v>2000</v>
      </c>
      <c r="E1128">
        <v>10</v>
      </c>
      <c r="F1128" t="s">
        <v>8219</v>
      </c>
      <c r="G1128" t="s">
        <v>8224</v>
      </c>
      <c r="H1128" t="s">
        <v>8246</v>
      </c>
      <c r="I1128">
        <v>1468482694</v>
      </c>
      <c r="J1128">
        <v>1465890694</v>
      </c>
      <c r="K1128" t="b">
        <v>0</v>
      </c>
      <c r="L1128">
        <v>2</v>
      </c>
      <c r="M1128" t="b">
        <v>0</v>
      </c>
      <c r="N1128" t="s">
        <v>8283</v>
      </c>
      <c r="O1128" s="5">
        <f t="shared" si="68"/>
        <v>5.0000000000000001E-3</v>
      </c>
      <c r="P1128" s="6">
        <f t="shared" si="69"/>
        <v>5</v>
      </c>
      <c r="Q1128" t="s">
        <v>8333</v>
      </c>
      <c r="R1128" t="s">
        <v>8335</v>
      </c>
      <c r="S1128" s="10">
        <f t="shared" si="70"/>
        <v>42535.119143518517</v>
      </c>
      <c r="T1128" s="10">
        <f t="shared" si="71"/>
        <v>42565.119143518517</v>
      </c>
    </row>
    <row r="1129" spans="1:20" ht="60" x14ac:dyDescent="0.25">
      <c r="A1129">
        <v>1127</v>
      </c>
      <c r="B1129" s="3" t="s">
        <v>1128</v>
      </c>
      <c r="C1129" s="3" t="s">
        <v>5237</v>
      </c>
      <c r="D1129">
        <v>35000</v>
      </c>
      <c r="E1129">
        <v>585</v>
      </c>
      <c r="F1129" t="s">
        <v>8219</v>
      </c>
      <c r="G1129" t="s">
        <v>8224</v>
      </c>
      <c r="H1129" t="s">
        <v>8246</v>
      </c>
      <c r="I1129">
        <v>1416000600</v>
      </c>
      <c r="J1129">
        <v>1413318600</v>
      </c>
      <c r="K1129" t="b">
        <v>0</v>
      </c>
      <c r="L1129">
        <v>23</v>
      </c>
      <c r="M1129" t="b">
        <v>0</v>
      </c>
      <c r="N1129" t="s">
        <v>8283</v>
      </c>
      <c r="O1129" s="5">
        <f t="shared" si="68"/>
        <v>1.6714285714285713E-2</v>
      </c>
      <c r="P1129" s="6">
        <f t="shared" si="69"/>
        <v>25.434782608695652</v>
      </c>
      <c r="Q1129" t="s">
        <v>8333</v>
      </c>
      <c r="R1129" t="s">
        <v>8335</v>
      </c>
      <c r="S1129" s="10">
        <f t="shared" si="70"/>
        <v>41926.645833333328</v>
      </c>
      <c r="T1129" s="10">
        <f t="shared" si="71"/>
        <v>41957.687499999993</v>
      </c>
    </row>
    <row r="1130" spans="1:20" x14ac:dyDescent="0.25">
      <c r="A1130">
        <v>1128</v>
      </c>
      <c r="B1130" s="3" t="s">
        <v>1129</v>
      </c>
      <c r="C1130" s="3" t="s">
        <v>5238</v>
      </c>
      <c r="D1130">
        <v>1000</v>
      </c>
      <c r="E1130">
        <v>1</v>
      </c>
      <c r="F1130" t="s">
        <v>8219</v>
      </c>
      <c r="G1130" t="s">
        <v>8225</v>
      </c>
      <c r="H1130" t="s">
        <v>8247</v>
      </c>
      <c r="I1130">
        <v>1407425717</v>
      </c>
      <c r="J1130">
        <v>1404833717</v>
      </c>
      <c r="K1130" t="b">
        <v>0</v>
      </c>
      <c r="L1130">
        <v>1</v>
      </c>
      <c r="M1130" t="b">
        <v>0</v>
      </c>
      <c r="N1130" t="s">
        <v>8283</v>
      </c>
      <c r="O1130" s="5">
        <f t="shared" si="68"/>
        <v>1E-3</v>
      </c>
      <c r="P1130" s="6">
        <f t="shared" si="69"/>
        <v>1</v>
      </c>
      <c r="Q1130" t="s">
        <v>8333</v>
      </c>
      <c r="R1130" t="s">
        <v>8335</v>
      </c>
      <c r="S1130" s="10">
        <f t="shared" si="70"/>
        <v>41828.441168981481</v>
      </c>
      <c r="T1130" s="10">
        <f t="shared" si="71"/>
        <v>41858.441168981481</v>
      </c>
    </row>
    <row r="1131" spans="1:20" ht="45" x14ac:dyDescent="0.25">
      <c r="A1131">
        <v>1129</v>
      </c>
      <c r="B1131" s="3" t="s">
        <v>1130</v>
      </c>
      <c r="C1131" s="3" t="s">
        <v>5239</v>
      </c>
      <c r="D1131">
        <v>20000</v>
      </c>
      <c r="E1131">
        <v>21</v>
      </c>
      <c r="F1131" t="s">
        <v>8219</v>
      </c>
      <c r="G1131" t="s">
        <v>8224</v>
      </c>
      <c r="H1131" t="s">
        <v>8246</v>
      </c>
      <c r="I1131">
        <v>1465107693</v>
      </c>
      <c r="J1131">
        <v>1462515693</v>
      </c>
      <c r="K1131" t="b">
        <v>0</v>
      </c>
      <c r="L1131">
        <v>2</v>
      </c>
      <c r="M1131" t="b">
        <v>0</v>
      </c>
      <c r="N1131" t="s">
        <v>8283</v>
      </c>
      <c r="O1131" s="5">
        <f t="shared" si="68"/>
        <v>1.0499999999999999E-3</v>
      </c>
      <c r="P1131" s="6">
        <f t="shared" si="69"/>
        <v>10.5</v>
      </c>
      <c r="Q1131" t="s">
        <v>8333</v>
      </c>
      <c r="R1131" t="s">
        <v>8335</v>
      </c>
      <c r="S1131" s="10">
        <f t="shared" si="70"/>
        <v>42496.056631944441</v>
      </c>
      <c r="T1131" s="10">
        <f t="shared" si="71"/>
        <v>42526.056631944441</v>
      </c>
    </row>
    <row r="1132" spans="1:20" ht="60" x14ac:dyDescent="0.25">
      <c r="A1132">
        <v>1130</v>
      </c>
      <c r="B1132" s="3" t="s">
        <v>1131</v>
      </c>
      <c r="C1132" s="3" t="s">
        <v>5240</v>
      </c>
      <c r="D1132">
        <v>5000</v>
      </c>
      <c r="E1132">
        <v>11</v>
      </c>
      <c r="F1132" t="s">
        <v>8219</v>
      </c>
      <c r="G1132" t="s">
        <v>8224</v>
      </c>
      <c r="H1132" t="s">
        <v>8246</v>
      </c>
      <c r="I1132">
        <v>1416963300</v>
      </c>
      <c r="J1132">
        <v>1411775700</v>
      </c>
      <c r="K1132" t="b">
        <v>0</v>
      </c>
      <c r="L1132">
        <v>3</v>
      </c>
      <c r="M1132" t="b">
        <v>0</v>
      </c>
      <c r="N1132" t="s">
        <v>8283</v>
      </c>
      <c r="O1132" s="5">
        <f t="shared" si="68"/>
        <v>2.2000000000000001E-3</v>
      </c>
      <c r="P1132" s="6">
        <f t="shared" si="69"/>
        <v>3.6666666666666665</v>
      </c>
      <c r="Q1132" t="s">
        <v>8333</v>
      </c>
      <c r="R1132" t="s">
        <v>8335</v>
      </c>
      <c r="S1132" s="10">
        <f t="shared" si="70"/>
        <v>41908.788194444445</v>
      </c>
      <c r="T1132" s="10">
        <f t="shared" si="71"/>
        <v>41968.829861111109</v>
      </c>
    </row>
    <row r="1133" spans="1:20" ht="60" x14ac:dyDescent="0.25">
      <c r="A1133">
        <v>1131</v>
      </c>
      <c r="B1133" s="3" t="s">
        <v>1132</v>
      </c>
      <c r="C1133" s="3" t="s">
        <v>5241</v>
      </c>
      <c r="D1133">
        <v>40000</v>
      </c>
      <c r="E1133">
        <v>0</v>
      </c>
      <c r="F1133" t="s">
        <v>8219</v>
      </c>
      <c r="G1133" t="s">
        <v>8226</v>
      </c>
      <c r="H1133" t="s">
        <v>8248</v>
      </c>
      <c r="I1133">
        <v>1450993668</v>
      </c>
      <c r="J1133">
        <v>1448401668</v>
      </c>
      <c r="K1133" t="b">
        <v>0</v>
      </c>
      <c r="L1133">
        <v>0</v>
      </c>
      <c r="M1133" t="b">
        <v>0</v>
      </c>
      <c r="N1133" t="s">
        <v>8283</v>
      </c>
      <c r="O1133" s="5">
        <f t="shared" si="68"/>
        <v>0</v>
      </c>
      <c r="P1133" s="6" t="str">
        <f t="shared" si="69"/>
        <v/>
      </c>
      <c r="Q1133" t="s">
        <v>8333</v>
      </c>
      <c r="R1133" t="s">
        <v>8335</v>
      </c>
      <c r="S1133" s="10">
        <f t="shared" si="70"/>
        <v>42332.699861111112</v>
      </c>
      <c r="T1133" s="10">
        <f t="shared" si="71"/>
        <v>42362.699861111112</v>
      </c>
    </row>
    <row r="1134" spans="1:20" ht="45" x14ac:dyDescent="0.25">
      <c r="A1134">
        <v>1132</v>
      </c>
      <c r="B1134" s="3" t="s">
        <v>1133</v>
      </c>
      <c r="C1134" s="3" t="s">
        <v>5242</v>
      </c>
      <c r="D1134">
        <v>10000</v>
      </c>
      <c r="E1134">
        <v>1438</v>
      </c>
      <c r="F1134" t="s">
        <v>8219</v>
      </c>
      <c r="G1134" t="s">
        <v>8229</v>
      </c>
      <c r="H1134" t="s">
        <v>8251</v>
      </c>
      <c r="I1134">
        <v>1483238771</v>
      </c>
      <c r="J1134">
        <v>1480646771</v>
      </c>
      <c r="K1134" t="b">
        <v>0</v>
      </c>
      <c r="L1134">
        <v>13</v>
      </c>
      <c r="M1134" t="b">
        <v>0</v>
      </c>
      <c r="N1134" t="s">
        <v>8283</v>
      </c>
      <c r="O1134" s="5">
        <f t="shared" si="68"/>
        <v>0.14380000000000001</v>
      </c>
      <c r="P1134" s="6">
        <f t="shared" si="69"/>
        <v>110.61538461538461</v>
      </c>
      <c r="Q1134" t="s">
        <v>8333</v>
      </c>
      <c r="R1134" t="s">
        <v>8335</v>
      </c>
      <c r="S1134" s="10">
        <f t="shared" si="70"/>
        <v>42705.907071759262</v>
      </c>
      <c r="T1134" s="10">
        <f t="shared" si="71"/>
        <v>42735.907071759262</v>
      </c>
    </row>
    <row r="1135" spans="1:20" ht="60" x14ac:dyDescent="0.25">
      <c r="A1135">
        <v>1133</v>
      </c>
      <c r="B1135" s="3" t="s">
        <v>1134</v>
      </c>
      <c r="C1135" s="3" t="s">
        <v>5243</v>
      </c>
      <c r="D1135">
        <v>3000</v>
      </c>
      <c r="E1135">
        <v>20</v>
      </c>
      <c r="F1135" t="s">
        <v>8219</v>
      </c>
      <c r="G1135" t="s">
        <v>8225</v>
      </c>
      <c r="H1135" t="s">
        <v>8247</v>
      </c>
      <c r="I1135">
        <v>1406799981</v>
      </c>
      <c r="J1135">
        <v>1404207981</v>
      </c>
      <c r="K1135" t="b">
        <v>0</v>
      </c>
      <c r="L1135">
        <v>1</v>
      </c>
      <c r="M1135" t="b">
        <v>0</v>
      </c>
      <c r="N1135" t="s">
        <v>8283</v>
      </c>
      <c r="O1135" s="5">
        <f t="shared" si="68"/>
        <v>6.6666666666666671E-3</v>
      </c>
      <c r="P1135" s="6">
        <f t="shared" si="69"/>
        <v>20</v>
      </c>
      <c r="Q1135" t="s">
        <v>8333</v>
      </c>
      <c r="R1135" t="s">
        <v>8335</v>
      </c>
      <c r="S1135" s="10">
        <f t="shared" si="70"/>
        <v>41821.198854166665</v>
      </c>
      <c r="T1135" s="10">
        <f t="shared" si="71"/>
        <v>41851.198854166665</v>
      </c>
    </row>
    <row r="1136" spans="1:20" ht="45" x14ac:dyDescent="0.25">
      <c r="A1136">
        <v>1134</v>
      </c>
      <c r="B1136" s="3" t="s">
        <v>1135</v>
      </c>
      <c r="C1136" s="3" t="s">
        <v>5244</v>
      </c>
      <c r="D1136">
        <v>25000</v>
      </c>
      <c r="E1136">
        <v>1</v>
      </c>
      <c r="F1136" t="s">
        <v>8219</v>
      </c>
      <c r="G1136" t="s">
        <v>8226</v>
      </c>
      <c r="H1136" t="s">
        <v>8248</v>
      </c>
      <c r="I1136">
        <v>1417235580</v>
      </c>
      <c r="J1136">
        <v>1416034228</v>
      </c>
      <c r="K1136" t="b">
        <v>0</v>
      </c>
      <c r="L1136">
        <v>1</v>
      </c>
      <c r="M1136" t="b">
        <v>0</v>
      </c>
      <c r="N1136" t="s">
        <v>8283</v>
      </c>
      <c r="O1136" s="5">
        <f t="shared" si="68"/>
        <v>4.0000000000000003E-5</v>
      </c>
      <c r="P1136" s="6">
        <f t="shared" si="69"/>
        <v>1</v>
      </c>
      <c r="Q1136" t="s">
        <v>8333</v>
      </c>
      <c r="R1136" t="s">
        <v>8335</v>
      </c>
      <c r="S1136" s="10">
        <f t="shared" si="70"/>
        <v>41958.07671296296</v>
      </c>
      <c r="T1136" s="10">
        <f t="shared" si="71"/>
        <v>41971.981249999997</v>
      </c>
    </row>
    <row r="1137" spans="1:20" ht="60" x14ac:dyDescent="0.25">
      <c r="A1137">
        <v>1135</v>
      </c>
      <c r="B1137" s="3" t="s">
        <v>1136</v>
      </c>
      <c r="C1137" s="3" t="s">
        <v>5245</v>
      </c>
      <c r="D1137">
        <v>1000</v>
      </c>
      <c r="E1137">
        <v>50</v>
      </c>
      <c r="F1137" t="s">
        <v>8219</v>
      </c>
      <c r="G1137" t="s">
        <v>8236</v>
      </c>
      <c r="H1137" t="s">
        <v>8249</v>
      </c>
      <c r="I1137">
        <v>1470527094</v>
      </c>
      <c r="J1137">
        <v>1467935094</v>
      </c>
      <c r="K1137" t="b">
        <v>0</v>
      </c>
      <c r="L1137">
        <v>1</v>
      </c>
      <c r="M1137" t="b">
        <v>0</v>
      </c>
      <c r="N1137" t="s">
        <v>8283</v>
      </c>
      <c r="O1137" s="5">
        <f t="shared" si="68"/>
        <v>0.05</v>
      </c>
      <c r="P1137" s="6">
        <f t="shared" si="69"/>
        <v>50</v>
      </c>
      <c r="Q1137" t="s">
        <v>8333</v>
      </c>
      <c r="R1137" t="s">
        <v>8335</v>
      </c>
      <c r="S1137" s="10">
        <f t="shared" si="70"/>
        <v>42558.781180555554</v>
      </c>
      <c r="T1137" s="10">
        <f t="shared" si="71"/>
        <v>42588.781180555554</v>
      </c>
    </row>
    <row r="1138" spans="1:20" ht="45" x14ac:dyDescent="0.25">
      <c r="A1138">
        <v>1136</v>
      </c>
      <c r="B1138" s="3" t="s">
        <v>1137</v>
      </c>
      <c r="C1138" s="3" t="s">
        <v>5246</v>
      </c>
      <c r="D1138">
        <v>4190</v>
      </c>
      <c r="E1138">
        <v>270</v>
      </c>
      <c r="F1138" t="s">
        <v>8219</v>
      </c>
      <c r="G1138" t="s">
        <v>8230</v>
      </c>
      <c r="H1138" t="s">
        <v>8249</v>
      </c>
      <c r="I1138">
        <v>1450541229</v>
      </c>
      <c r="J1138">
        <v>1447949229</v>
      </c>
      <c r="K1138" t="b">
        <v>0</v>
      </c>
      <c r="L1138">
        <v>6</v>
      </c>
      <c r="M1138" t="b">
        <v>0</v>
      </c>
      <c r="N1138" t="s">
        <v>8283</v>
      </c>
      <c r="O1138" s="5">
        <f t="shared" si="68"/>
        <v>6.4439140811455853E-2</v>
      </c>
      <c r="P1138" s="6">
        <f t="shared" si="69"/>
        <v>45</v>
      </c>
      <c r="Q1138" t="s">
        <v>8333</v>
      </c>
      <c r="R1138" t="s">
        <v>8335</v>
      </c>
      <c r="S1138" s="10">
        <f t="shared" si="70"/>
        <v>42327.46329861111</v>
      </c>
      <c r="T1138" s="10">
        <f t="shared" si="71"/>
        <v>42357.46329861111</v>
      </c>
    </row>
    <row r="1139" spans="1:20" ht="60" x14ac:dyDescent="0.25">
      <c r="A1139">
        <v>1137</v>
      </c>
      <c r="B1139" s="3" t="s">
        <v>1138</v>
      </c>
      <c r="C1139" s="3" t="s">
        <v>5247</v>
      </c>
      <c r="D1139">
        <v>25000</v>
      </c>
      <c r="E1139">
        <v>9875</v>
      </c>
      <c r="F1139" t="s">
        <v>8219</v>
      </c>
      <c r="G1139" t="s">
        <v>8224</v>
      </c>
      <c r="H1139" t="s">
        <v>8246</v>
      </c>
      <c r="I1139">
        <v>1461440421</v>
      </c>
      <c r="J1139">
        <v>1458848421</v>
      </c>
      <c r="K1139" t="b">
        <v>0</v>
      </c>
      <c r="L1139">
        <v>39</v>
      </c>
      <c r="M1139" t="b">
        <v>0</v>
      </c>
      <c r="N1139" t="s">
        <v>8283</v>
      </c>
      <c r="O1139" s="5">
        <f t="shared" si="68"/>
        <v>0.39500000000000002</v>
      </c>
      <c r="P1139" s="6">
        <f t="shared" si="69"/>
        <v>253.2051282051282</v>
      </c>
      <c r="Q1139" t="s">
        <v>8333</v>
      </c>
      <c r="R1139" t="s">
        <v>8335</v>
      </c>
      <c r="S1139" s="10">
        <f t="shared" si="70"/>
        <v>42453.611354166664</v>
      </c>
      <c r="T1139" s="10">
        <f t="shared" si="71"/>
        <v>42483.611354166664</v>
      </c>
    </row>
    <row r="1140" spans="1:20" ht="60" x14ac:dyDescent="0.25">
      <c r="A1140">
        <v>1138</v>
      </c>
      <c r="B1140" s="3" t="s">
        <v>1139</v>
      </c>
      <c r="C1140" s="3" t="s">
        <v>5248</v>
      </c>
      <c r="D1140">
        <v>35000</v>
      </c>
      <c r="E1140">
        <v>125</v>
      </c>
      <c r="F1140" t="s">
        <v>8219</v>
      </c>
      <c r="G1140" t="s">
        <v>8224</v>
      </c>
      <c r="H1140" t="s">
        <v>8246</v>
      </c>
      <c r="I1140">
        <v>1485035131</v>
      </c>
      <c r="J1140">
        <v>1483307131</v>
      </c>
      <c r="K1140" t="b">
        <v>0</v>
      </c>
      <c r="L1140">
        <v>4</v>
      </c>
      <c r="M1140" t="b">
        <v>0</v>
      </c>
      <c r="N1140" t="s">
        <v>8283</v>
      </c>
      <c r="O1140" s="5">
        <f t="shared" si="68"/>
        <v>3.5714285714285713E-3</v>
      </c>
      <c r="P1140" s="6">
        <f t="shared" si="69"/>
        <v>31.25</v>
      </c>
      <c r="Q1140" t="s">
        <v>8333</v>
      </c>
      <c r="R1140" t="s">
        <v>8335</v>
      </c>
      <c r="S1140" s="10">
        <f t="shared" si="70"/>
        <v>42736.698275462964</v>
      </c>
      <c r="T1140" s="10">
        <f t="shared" si="71"/>
        <v>42756.698275462964</v>
      </c>
    </row>
    <row r="1141" spans="1:20" ht="60" x14ac:dyDescent="0.25">
      <c r="A1141">
        <v>1139</v>
      </c>
      <c r="B1141" s="3" t="s">
        <v>1140</v>
      </c>
      <c r="C1141" s="3" t="s">
        <v>5249</v>
      </c>
      <c r="D1141">
        <v>8000</v>
      </c>
      <c r="E1141">
        <v>5</v>
      </c>
      <c r="F1141" t="s">
        <v>8219</v>
      </c>
      <c r="G1141" t="s">
        <v>8224</v>
      </c>
      <c r="H1141" t="s">
        <v>8246</v>
      </c>
      <c r="I1141">
        <v>1420100426</v>
      </c>
      <c r="J1141">
        <v>1417508426</v>
      </c>
      <c r="K1141" t="b">
        <v>0</v>
      </c>
      <c r="L1141">
        <v>1</v>
      </c>
      <c r="M1141" t="b">
        <v>0</v>
      </c>
      <c r="N1141" t="s">
        <v>8283</v>
      </c>
      <c r="O1141" s="5">
        <f t="shared" si="68"/>
        <v>6.2500000000000001E-4</v>
      </c>
      <c r="P1141" s="6">
        <f t="shared" si="69"/>
        <v>5</v>
      </c>
      <c r="Q1141" t="s">
        <v>8333</v>
      </c>
      <c r="R1141" t="s">
        <v>8335</v>
      </c>
      <c r="S1141" s="10">
        <f t="shared" si="70"/>
        <v>41975.139189814814</v>
      </c>
      <c r="T1141" s="10">
        <f t="shared" si="71"/>
        <v>42005.139189814814</v>
      </c>
    </row>
    <row r="1142" spans="1:20" ht="45" x14ac:dyDescent="0.25">
      <c r="A1142">
        <v>1140</v>
      </c>
      <c r="B1142" s="3" t="s">
        <v>1141</v>
      </c>
      <c r="C1142" s="3" t="s">
        <v>5250</v>
      </c>
      <c r="D1142">
        <v>5000</v>
      </c>
      <c r="E1142">
        <v>0</v>
      </c>
      <c r="F1142" t="s">
        <v>8219</v>
      </c>
      <c r="G1142" t="s">
        <v>8225</v>
      </c>
      <c r="H1142" t="s">
        <v>8247</v>
      </c>
      <c r="I1142">
        <v>1438859121</v>
      </c>
      <c r="J1142">
        <v>1436267121</v>
      </c>
      <c r="K1142" t="b">
        <v>0</v>
      </c>
      <c r="L1142">
        <v>0</v>
      </c>
      <c r="M1142" t="b">
        <v>0</v>
      </c>
      <c r="N1142" t="s">
        <v>8283</v>
      </c>
      <c r="O1142" s="5">
        <f t="shared" si="68"/>
        <v>0</v>
      </c>
      <c r="P1142" s="6" t="str">
        <f t="shared" si="69"/>
        <v/>
      </c>
      <c r="Q1142" t="s">
        <v>8333</v>
      </c>
      <c r="R1142" t="s">
        <v>8335</v>
      </c>
      <c r="S1142" s="10">
        <f t="shared" si="70"/>
        <v>42192.253715277773</v>
      </c>
      <c r="T1142" s="10">
        <f t="shared" si="71"/>
        <v>42222.253715277773</v>
      </c>
    </row>
    <row r="1143" spans="1:20" x14ac:dyDescent="0.25">
      <c r="A1143">
        <v>1141</v>
      </c>
      <c r="B1143" s="3" t="s">
        <v>1142</v>
      </c>
      <c r="C1143" s="3" t="s">
        <v>5251</v>
      </c>
      <c r="D1143">
        <v>500</v>
      </c>
      <c r="E1143">
        <v>0</v>
      </c>
      <c r="F1143" t="s">
        <v>8219</v>
      </c>
      <c r="G1143" t="s">
        <v>8236</v>
      </c>
      <c r="H1143" t="s">
        <v>8249</v>
      </c>
      <c r="I1143">
        <v>1436460450</v>
      </c>
      <c r="J1143">
        <v>1433868450</v>
      </c>
      <c r="K1143" t="b">
        <v>0</v>
      </c>
      <c r="L1143">
        <v>0</v>
      </c>
      <c r="M1143" t="b">
        <v>0</v>
      </c>
      <c r="N1143" t="s">
        <v>8283</v>
      </c>
      <c r="O1143" s="5">
        <f t="shared" si="68"/>
        <v>0</v>
      </c>
      <c r="P1143" s="6" t="str">
        <f t="shared" si="69"/>
        <v/>
      </c>
      <c r="Q1143" t="s">
        <v>8333</v>
      </c>
      <c r="R1143" t="s">
        <v>8335</v>
      </c>
      <c r="S1143" s="10">
        <f t="shared" si="70"/>
        <v>42164.491319444445</v>
      </c>
      <c r="T1143" s="10">
        <f t="shared" si="71"/>
        <v>42194.491319444445</v>
      </c>
    </row>
    <row r="1144" spans="1:20" ht="45" x14ac:dyDescent="0.25">
      <c r="A1144">
        <v>1142</v>
      </c>
      <c r="B1144" s="3" t="s">
        <v>1143</v>
      </c>
      <c r="C1144" s="3" t="s">
        <v>5252</v>
      </c>
      <c r="D1144">
        <v>4000</v>
      </c>
      <c r="E1144">
        <v>0</v>
      </c>
      <c r="F1144" t="s">
        <v>8219</v>
      </c>
      <c r="G1144" t="s">
        <v>8224</v>
      </c>
      <c r="H1144" t="s">
        <v>8246</v>
      </c>
      <c r="I1144">
        <v>1424131727</v>
      </c>
      <c r="J1144">
        <v>1421539727</v>
      </c>
      <c r="K1144" t="b">
        <v>0</v>
      </c>
      <c r="L1144">
        <v>0</v>
      </c>
      <c r="M1144" t="b">
        <v>0</v>
      </c>
      <c r="N1144" t="s">
        <v>8283</v>
      </c>
      <c r="O1144" s="5">
        <f t="shared" si="68"/>
        <v>0</v>
      </c>
      <c r="P1144" s="6" t="str">
        <f t="shared" si="69"/>
        <v/>
      </c>
      <c r="Q1144" t="s">
        <v>8333</v>
      </c>
      <c r="R1144" t="s">
        <v>8335</v>
      </c>
      <c r="S1144" s="10">
        <f t="shared" si="70"/>
        <v>42021.797766203701</v>
      </c>
      <c r="T1144" s="10">
        <f t="shared" si="71"/>
        <v>42051.797766203701</v>
      </c>
    </row>
    <row r="1145" spans="1:20" ht="60" x14ac:dyDescent="0.25">
      <c r="A1145">
        <v>1143</v>
      </c>
      <c r="B1145" s="3" t="s">
        <v>1144</v>
      </c>
      <c r="C1145" s="3" t="s">
        <v>5253</v>
      </c>
      <c r="D1145">
        <v>45000</v>
      </c>
      <c r="E1145">
        <v>186</v>
      </c>
      <c r="F1145" t="s">
        <v>8219</v>
      </c>
      <c r="G1145" t="s">
        <v>8224</v>
      </c>
      <c r="H1145" t="s">
        <v>8246</v>
      </c>
      <c r="I1145">
        <v>1450327126</v>
      </c>
      <c r="J1145">
        <v>1447735126</v>
      </c>
      <c r="K1145" t="b">
        <v>0</v>
      </c>
      <c r="L1145">
        <v>8</v>
      </c>
      <c r="M1145" t="b">
        <v>0</v>
      </c>
      <c r="N1145" t="s">
        <v>8283</v>
      </c>
      <c r="O1145" s="5">
        <f t="shared" si="68"/>
        <v>4.1333333333333335E-3</v>
      </c>
      <c r="P1145" s="6">
        <f t="shared" si="69"/>
        <v>23.25</v>
      </c>
      <c r="Q1145" t="s">
        <v>8333</v>
      </c>
      <c r="R1145" t="s">
        <v>8335</v>
      </c>
      <c r="S1145" s="10">
        <f t="shared" si="70"/>
        <v>42324.985254629624</v>
      </c>
      <c r="T1145" s="10">
        <f t="shared" si="71"/>
        <v>42354.985254629624</v>
      </c>
    </row>
    <row r="1146" spans="1:20" ht="45" x14ac:dyDescent="0.25">
      <c r="A1146">
        <v>1144</v>
      </c>
      <c r="B1146" s="3" t="s">
        <v>1145</v>
      </c>
      <c r="C1146" s="3" t="s">
        <v>5254</v>
      </c>
      <c r="D1146">
        <v>9300</v>
      </c>
      <c r="E1146">
        <v>0</v>
      </c>
      <c r="F1146" t="s">
        <v>8219</v>
      </c>
      <c r="G1146" t="s">
        <v>8224</v>
      </c>
      <c r="H1146" t="s">
        <v>8246</v>
      </c>
      <c r="I1146">
        <v>1430281320</v>
      </c>
      <c r="J1146">
        <v>1427689320</v>
      </c>
      <c r="K1146" t="b">
        <v>0</v>
      </c>
      <c r="L1146">
        <v>0</v>
      </c>
      <c r="M1146" t="b">
        <v>0</v>
      </c>
      <c r="N1146" t="s">
        <v>8284</v>
      </c>
      <c r="O1146" s="5">
        <f t="shared" si="68"/>
        <v>0</v>
      </c>
      <c r="P1146" s="6" t="str">
        <f t="shared" si="69"/>
        <v/>
      </c>
      <c r="Q1146" t="s">
        <v>8336</v>
      </c>
      <c r="R1146" t="s">
        <v>8337</v>
      </c>
      <c r="S1146" s="10">
        <f t="shared" si="70"/>
        <v>42092.973611111105</v>
      </c>
      <c r="T1146" s="10">
        <f t="shared" si="71"/>
        <v>42122.973611111105</v>
      </c>
    </row>
    <row r="1147" spans="1:20" ht="45" x14ac:dyDescent="0.25">
      <c r="A1147">
        <v>1145</v>
      </c>
      <c r="B1147" s="3" t="s">
        <v>1146</v>
      </c>
      <c r="C1147" s="3" t="s">
        <v>5255</v>
      </c>
      <c r="D1147">
        <v>80000</v>
      </c>
      <c r="E1147">
        <v>100</v>
      </c>
      <c r="F1147" t="s">
        <v>8219</v>
      </c>
      <c r="G1147" t="s">
        <v>8224</v>
      </c>
      <c r="H1147" t="s">
        <v>8246</v>
      </c>
      <c r="I1147">
        <v>1412272592</v>
      </c>
      <c r="J1147">
        <v>1407088592</v>
      </c>
      <c r="K1147" t="b">
        <v>0</v>
      </c>
      <c r="L1147">
        <v>1</v>
      </c>
      <c r="M1147" t="b">
        <v>0</v>
      </c>
      <c r="N1147" t="s">
        <v>8284</v>
      </c>
      <c r="O1147" s="5">
        <f t="shared" si="68"/>
        <v>1.25E-3</v>
      </c>
      <c r="P1147" s="6">
        <f t="shared" si="69"/>
        <v>100</v>
      </c>
      <c r="Q1147" t="s">
        <v>8336</v>
      </c>
      <c r="R1147" t="s">
        <v>8337</v>
      </c>
      <c r="S1147" s="10">
        <f t="shared" si="70"/>
        <v>41854.539259259254</v>
      </c>
      <c r="T1147" s="10">
        <f t="shared" si="71"/>
        <v>41914.539259259254</v>
      </c>
    </row>
    <row r="1148" spans="1:20" ht="45" x14ac:dyDescent="0.25">
      <c r="A1148">
        <v>1146</v>
      </c>
      <c r="B1148" s="3" t="s">
        <v>1147</v>
      </c>
      <c r="C1148" s="3" t="s">
        <v>5256</v>
      </c>
      <c r="D1148">
        <v>6000</v>
      </c>
      <c r="E1148">
        <v>530</v>
      </c>
      <c r="F1148" t="s">
        <v>8219</v>
      </c>
      <c r="G1148" t="s">
        <v>8224</v>
      </c>
      <c r="H1148" t="s">
        <v>8246</v>
      </c>
      <c r="I1148">
        <v>1399071173</v>
      </c>
      <c r="J1148">
        <v>1395787973</v>
      </c>
      <c r="K1148" t="b">
        <v>0</v>
      </c>
      <c r="L1148">
        <v>12</v>
      </c>
      <c r="M1148" t="b">
        <v>0</v>
      </c>
      <c r="N1148" t="s">
        <v>8284</v>
      </c>
      <c r="O1148" s="5">
        <f t="shared" si="68"/>
        <v>8.8333333333333333E-2</v>
      </c>
      <c r="P1148" s="6">
        <f t="shared" si="69"/>
        <v>44.166666666666664</v>
      </c>
      <c r="Q1148" t="s">
        <v>8336</v>
      </c>
      <c r="R1148" t="s">
        <v>8337</v>
      </c>
      <c r="S1148" s="10">
        <f t="shared" si="70"/>
        <v>41723.745057870365</v>
      </c>
      <c r="T1148" s="10">
        <f t="shared" si="71"/>
        <v>41761.745057870365</v>
      </c>
    </row>
    <row r="1149" spans="1:20" ht="60" x14ac:dyDescent="0.25">
      <c r="A1149">
        <v>1147</v>
      </c>
      <c r="B1149" s="3" t="s">
        <v>1148</v>
      </c>
      <c r="C1149" s="3" t="s">
        <v>5257</v>
      </c>
      <c r="D1149">
        <v>25000</v>
      </c>
      <c r="E1149">
        <v>0</v>
      </c>
      <c r="F1149" t="s">
        <v>8219</v>
      </c>
      <c r="G1149" t="s">
        <v>8229</v>
      </c>
      <c r="H1149" t="s">
        <v>8251</v>
      </c>
      <c r="I1149">
        <v>1413760783</v>
      </c>
      <c r="J1149">
        <v>1408576783</v>
      </c>
      <c r="K1149" t="b">
        <v>0</v>
      </c>
      <c r="L1149">
        <v>0</v>
      </c>
      <c r="M1149" t="b">
        <v>0</v>
      </c>
      <c r="N1149" t="s">
        <v>8284</v>
      </c>
      <c r="O1149" s="5">
        <f t="shared" si="68"/>
        <v>0</v>
      </c>
      <c r="P1149" s="6" t="str">
        <f t="shared" si="69"/>
        <v/>
      </c>
      <c r="Q1149" t="s">
        <v>8336</v>
      </c>
      <c r="R1149" t="s">
        <v>8337</v>
      </c>
      <c r="S1149" s="10">
        <f t="shared" si="70"/>
        <v>41871.763692129629</v>
      </c>
      <c r="T1149" s="10">
        <f t="shared" si="71"/>
        <v>41931.763692129629</v>
      </c>
    </row>
    <row r="1150" spans="1:20" ht="30" x14ac:dyDescent="0.25">
      <c r="A1150">
        <v>1148</v>
      </c>
      <c r="B1150" s="3" t="s">
        <v>1149</v>
      </c>
      <c r="C1150" s="3" t="s">
        <v>5258</v>
      </c>
      <c r="D1150">
        <v>15000</v>
      </c>
      <c r="E1150">
        <v>73</v>
      </c>
      <c r="F1150" t="s">
        <v>8219</v>
      </c>
      <c r="G1150" t="s">
        <v>8224</v>
      </c>
      <c r="H1150" t="s">
        <v>8246</v>
      </c>
      <c r="I1150">
        <v>1480568781</v>
      </c>
      <c r="J1150">
        <v>1477973181</v>
      </c>
      <c r="K1150" t="b">
        <v>0</v>
      </c>
      <c r="L1150">
        <v>3</v>
      </c>
      <c r="M1150" t="b">
        <v>0</v>
      </c>
      <c r="N1150" t="s">
        <v>8284</v>
      </c>
      <c r="O1150" s="5">
        <f t="shared" si="68"/>
        <v>4.8666666666666667E-3</v>
      </c>
      <c r="P1150" s="6">
        <f t="shared" si="69"/>
        <v>24.333333333333332</v>
      </c>
      <c r="Q1150" t="s">
        <v>8336</v>
      </c>
      <c r="R1150" t="s">
        <v>8337</v>
      </c>
      <c r="S1150" s="10">
        <f t="shared" si="70"/>
        <v>42674.962743055548</v>
      </c>
      <c r="T1150" s="10">
        <f t="shared" si="71"/>
        <v>42705.00440972222</v>
      </c>
    </row>
    <row r="1151" spans="1:20" ht="30" x14ac:dyDescent="0.25">
      <c r="A1151">
        <v>1149</v>
      </c>
      <c r="B1151" s="3" t="s">
        <v>1150</v>
      </c>
      <c r="C1151" s="3" t="s">
        <v>5259</v>
      </c>
      <c r="D1151">
        <v>50000</v>
      </c>
      <c r="E1151">
        <v>75</v>
      </c>
      <c r="F1151" t="s">
        <v>8219</v>
      </c>
      <c r="G1151" t="s">
        <v>8224</v>
      </c>
      <c r="H1151" t="s">
        <v>8246</v>
      </c>
      <c r="I1151">
        <v>1466096566</v>
      </c>
      <c r="J1151">
        <v>1463504566</v>
      </c>
      <c r="K1151" t="b">
        <v>0</v>
      </c>
      <c r="L1151">
        <v>2</v>
      </c>
      <c r="M1151" t="b">
        <v>0</v>
      </c>
      <c r="N1151" t="s">
        <v>8284</v>
      </c>
      <c r="O1151" s="5">
        <f t="shared" si="68"/>
        <v>1.5E-3</v>
      </c>
      <c r="P1151" s="6">
        <f t="shared" si="69"/>
        <v>37.5</v>
      </c>
      <c r="Q1151" t="s">
        <v>8336</v>
      </c>
      <c r="R1151" t="s">
        <v>8337</v>
      </c>
      <c r="S1151" s="10">
        <f t="shared" si="70"/>
        <v>42507.501921296294</v>
      </c>
      <c r="T1151" s="10">
        <f t="shared" si="71"/>
        <v>42537.501921296294</v>
      </c>
    </row>
    <row r="1152" spans="1:20" ht="30" x14ac:dyDescent="0.25">
      <c r="A1152">
        <v>1150</v>
      </c>
      <c r="B1152" s="3" t="s">
        <v>1151</v>
      </c>
      <c r="C1152" s="3" t="s">
        <v>5260</v>
      </c>
      <c r="D1152">
        <v>2500</v>
      </c>
      <c r="E1152">
        <v>252</v>
      </c>
      <c r="F1152" t="s">
        <v>8219</v>
      </c>
      <c r="G1152" t="s">
        <v>8224</v>
      </c>
      <c r="H1152" t="s">
        <v>8246</v>
      </c>
      <c r="I1152">
        <v>1452293675</v>
      </c>
      <c r="J1152">
        <v>1447109675</v>
      </c>
      <c r="K1152" t="b">
        <v>0</v>
      </c>
      <c r="L1152">
        <v>6</v>
      </c>
      <c r="M1152" t="b">
        <v>0</v>
      </c>
      <c r="N1152" t="s">
        <v>8284</v>
      </c>
      <c r="O1152" s="5">
        <f t="shared" si="68"/>
        <v>0.1008</v>
      </c>
      <c r="P1152" s="6">
        <f t="shared" si="69"/>
        <v>42</v>
      </c>
      <c r="Q1152" t="s">
        <v>8336</v>
      </c>
      <c r="R1152" t="s">
        <v>8337</v>
      </c>
      <c r="S1152" s="10">
        <f t="shared" si="70"/>
        <v>42317.74623842592</v>
      </c>
      <c r="T1152" s="10">
        <f t="shared" si="71"/>
        <v>42377.74623842592</v>
      </c>
    </row>
    <row r="1153" spans="1:20" ht="60" x14ac:dyDescent="0.25">
      <c r="A1153">
        <v>1151</v>
      </c>
      <c r="B1153" s="3" t="s">
        <v>1152</v>
      </c>
      <c r="C1153" s="3" t="s">
        <v>5261</v>
      </c>
      <c r="D1153">
        <v>25000</v>
      </c>
      <c r="E1153">
        <v>0</v>
      </c>
      <c r="F1153" t="s">
        <v>8219</v>
      </c>
      <c r="G1153" t="s">
        <v>8224</v>
      </c>
      <c r="H1153" t="s">
        <v>8246</v>
      </c>
      <c r="I1153">
        <v>1441592863</v>
      </c>
      <c r="J1153">
        <v>1439000863</v>
      </c>
      <c r="K1153" t="b">
        <v>0</v>
      </c>
      <c r="L1153">
        <v>0</v>
      </c>
      <c r="M1153" t="b">
        <v>0</v>
      </c>
      <c r="N1153" t="s">
        <v>8284</v>
      </c>
      <c r="O1153" s="5">
        <f t="shared" si="68"/>
        <v>0</v>
      </c>
      <c r="P1153" s="6" t="str">
        <f t="shared" si="69"/>
        <v/>
      </c>
      <c r="Q1153" t="s">
        <v>8336</v>
      </c>
      <c r="R1153" t="s">
        <v>8337</v>
      </c>
      <c r="S1153" s="10">
        <f t="shared" si="70"/>
        <v>42223.894247685188</v>
      </c>
      <c r="T1153" s="10">
        <f t="shared" si="71"/>
        <v>42253.894247685188</v>
      </c>
    </row>
    <row r="1154" spans="1:20" x14ac:dyDescent="0.25">
      <c r="A1154">
        <v>1152</v>
      </c>
      <c r="B1154" s="3" t="s">
        <v>1153</v>
      </c>
      <c r="C1154" s="3" t="s">
        <v>5262</v>
      </c>
      <c r="D1154">
        <v>16000</v>
      </c>
      <c r="E1154">
        <v>911</v>
      </c>
      <c r="F1154" t="s">
        <v>8219</v>
      </c>
      <c r="G1154" t="s">
        <v>8224</v>
      </c>
      <c r="H1154" t="s">
        <v>8246</v>
      </c>
      <c r="I1154">
        <v>1431709312</v>
      </c>
      <c r="J1154">
        <v>1429117312</v>
      </c>
      <c r="K1154" t="b">
        <v>0</v>
      </c>
      <c r="L1154">
        <v>15</v>
      </c>
      <c r="M1154" t="b">
        <v>0</v>
      </c>
      <c r="N1154" t="s">
        <v>8284</v>
      </c>
      <c r="O1154" s="5">
        <f t="shared" si="68"/>
        <v>5.6937500000000002E-2</v>
      </c>
      <c r="P1154" s="6">
        <f t="shared" si="69"/>
        <v>60.733333333333334</v>
      </c>
      <c r="Q1154" t="s">
        <v>8336</v>
      </c>
      <c r="R1154" t="s">
        <v>8337</v>
      </c>
      <c r="S1154" s="10">
        <f t="shared" si="70"/>
        <v>42109.501296296294</v>
      </c>
      <c r="T1154" s="10">
        <f t="shared" si="71"/>
        <v>42139.501296296294</v>
      </c>
    </row>
    <row r="1155" spans="1:20" ht="30" x14ac:dyDescent="0.25">
      <c r="A1155">
        <v>1153</v>
      </c>
      <c r="B1155" s="3" t="s">
        <v>1154</v>
      </c>
      <c r="C1155" s="3" t="s">
        <v>5263</v>
      </c>
      <c r="D1155">
        <v>8000</v>
      </c>
      <c r="E1155">
        <v>50</v>
      </c>
      <c r="F1155" t="s">
        <v>8219</v>
      </c>
      <c r="G1155" t="s">
        <v>8224</v>
      </c>
      <c r="H1155" t="s">
        <v>8246</v>
      </c>
      <c r="I1155">
        <v>1434647305</v>
      </c>
      <c r="J1155">
        <v>1432055305</v>
      </c>
      <c r="K1155" t="b">
        <v>0</v>
      </c>
      <c r="L1155">
        <v>1</v>
      </c>
      <c r="M1155" t="b">
        <v>0</v>
      </c>
      <c r="N1155" t="s">
        <v>8284</v>
      </c>
      <c r="O1155" s="5">
        <f t="shared" ref="O1155:O1218" si="72">IFERROR(E1155/D1155,"")</f>
        <v>6.2500000000000003E-3</v>
      </c>
      <c r="P1155" s="6">
        <f t="shared" ref="P1155:P1218" si="73">IFERROR(E1155/L1155,"")</f>
        <v>50</v>
      </c>
      <c r="Q1155" t="s">
        <v>8336</v>
      </c>
      <c r="R1155" t="s">
        <v>8337</v>
      </c>
      <c r="S1155" s="10">
        <f t="shared" ref="S1155:S1218" si="74">(J1155/86400)+25569+(-5/24)</f>
        <v>42143.505844907406</v>
      </c>
      <c r="T1155" s="10">
        <f t="shared" ref="T1155:T1218" si="75">(I1155/86400)+25569+(-5/24)</f>
        <v>42173.505844907406</v>
      </c>
    </row>
    <row r="1156" spans="1:20" ht="45" x14ac:dyDescent="0.25">
      <c r="A1156">
        <v>1154</v>
      </c>
      <c r="B1156" s="3" t="s">
        <v>1155</v>
      </c>
      <c r="C1156" s="3" t="s">
        <v>5264</v>
      </c>
      <c r="D1156">
        <v>5000</v>
      </c>
      <c r="E1156">
        <v>325</v>
      </c>
      <c r="F1156" t="s">
        <v>8219</v>
      </c>
      <c r="G1156" t="s">
        <v>8224</v>
      </c>
      <c r="H1156" t="s">
        <v>8246</v>
      </c>
      <c r="I1156">
        <v>1441507006</v>
      </c>
      <c r="J1156">
        <v>1438915006</v>
      </c>
      <c r="K1156" t="b">
        <v>0</v>
      </c>
      <c r="L1156">
        <v>3</v>
      </c>
      <c r="M1156" t="b">
        <v>0</v>
      </c>
      <c r="N1156" t="s">
        <v>8284</v>
      </c>
      <c r="O1156" s="5">
        <f t="shared" si="72"/>
        <v>6.5000000000000002E-2</v>
      </c>
      <c r="P1156" s="6">
        <f t="shared" si="73"/>
        <v>108.33333333333333</v>
      </c>
      <c r="Q1156" t="s">
        <v>8336</v>
      </c>
      <c r="R1156" t="s">
        <v>8337</v>
      </c>
      <c r="S1156" s="10">
        <f t="shared" si="74"/>
        <v>42222.900532407402</v>
      </c>
      <c r="T1156" s="10">
        <f t="shared" si="75"/>
        <v>42252.900532407402</v>
      </c>
    </row>
    <row r="1157" spans="1:20" ht="60" x14ac:dyDescent="0.25">
      <c r="A1157">
        <v>1155</v>
      </c>
      <c r="B1157" s="3" t="s">
        <v>1156</v>
      </c>
      <c r="C1157" s="3" t="s">
        <v>5265</v>
      </c>
      <c r="D1157">
        <v>25000</v>
      </c>
      <c r="E1157">
        <v>188</v>
      </c>
      <c r="F1157" t="s">
        <v>8219</v>
      </c>
      <c r="G1157" t="s">
        <v>8224</v>
      </c>
      <c r="H1157" t="s">
        <v>8246</v>
      </c>
      <c r="I1157">
        <v>1408040408</v>
      </c>
      <c r="J1157">
        <v>1405448408</v>
      </c>
      <c r="K1157" t="b">
        <v>0</v>
      </c>
      <c r="L1157">
        <v>8</v>
      </c>
      <c r="M1157" t="b">
        <v>0</v>
      </c>
      <c r="N1157" t="s">
        <v>8284</v>
      </c>
      <c r="O1157" s="5">
        <f t="shared" si="72"/>
        <v>7.5199999999999998E-3</v>
      </c>
      <c r="P1157" s="6">
        <f t="shared" si="73"/>
        <v>23.5</v>
      </c>
      <c r="Q1157" t="s">
        <v>8336</v>
      </c>
      <c r="R1157" t="s">
        <v>8337</v>
      </c>
      <c r="S1157" s="10">
        <f t="shared" si="74"/>
        <v>41835.555648148147</v>
      </c>
      <c r="T1157" s="10">
        <f t="shared" si="75"/>
        <v>41865.555648148147</v>
      </c>
    </row>
    <row r="1158" spans="1:20" ht="45" x14ac:dyDescent="0.25">
      <c r="A1158">
        <v>1156</v>
      </c>
      <c r="B1158" s="3" t="s">
        <v>1157</v>
      </c>
      <c r="C1158" s="3" t="s">
        <v>5266</v>
      </c>
      <c r="D1158">
        <v>6500</v>
      </c>
      <c r="E1158">
        <v>0</v>
      </c>
      <c r="F1158" t="s">
        <v>8219</v>
      </c>
      <c r="G1158" t="s">
        <v>8224</v>
      </c>
      <c r="H1158" t="s">
        <v>8246</v>
      </c>
      <c r="I1158">
        <v>1424742162</v>
      </c>
      <c r="J1158">
        <v>1422150162</v>
      </c>
      <c r="K1158" t="b">
        <v>0</v>
      </c>
      <c r="L1158">
        <v>0</v>
      </c>
      <c r="M1158" t="b">
        <v>0</v>
      </c>
      <c r="N1158" t="s">
        <v>8284</v>
      </c>
      <c r="O1158" s="5">
        <f t="shared" si="72"/>
        <v>0</v>
      </c>
      <c r="P1158" s="6" t="str">
        <f t="shared" si="73"/>
        <v/>
      </c>
      <c r="Q1158" t="s">
        <v>8336</v>
      </c>
      <c r="R1158" t="s">
        <v>8337</v>
      </c>
      <c r="S1158" s="10">
        <f t="shared" si="74"/>
        <v>42028.862986111104</v>
      </c>
      <c r="T1158" s="10">
        <f t="shared" si="75"/>
        <v>42058.862986111104</v>
      </c>
    </row>
    <row r="1159" spans="1:20" ht="60" x14ac:dyDescent="0.25">
      <c r="A1159">
        <v>1157</v>
      </c>
      <c r="B1159" s="3" t="s">
        <v>1158</v>
      </c>
      <c r="C1159" s="3" t="s">
        <v>5267</v>
      </c>
      <c r="D1159">
        <v>10000</v>
      </c>
      <c r="E1159">
        <v>151</v>
      </c>
      <c r="F1159" t="s">
        <v>8219</v>
      </c>
      <c r="G1159" t="s">
        <v>8224</v>
      </c>
      <c r="H1159" t="s">
        <v>8246</v>
      </c>
      <c r="I1159">
        <v>1417795480</v>
      </c>
      <c r="J1159">
        <v>1412607880</v>
      </c>
      <c r="K1159" t="b">
        <v>0</v>
      </c>
      <c r="L1159">
        <v>3</v>
      </c>
      <c r="M1159" t="b">
        <v>0</v>
      </c>
      <c r="N1159" t="s">
        <v>8284</v>
      </c>
      <c r="O1159" s="5">
        <f t="shared" si="72"/>
        <v>1.5100000000000001E-2</v>
      </c>
      <c r="P1159" s="6">
        <f t="shared" si="73"/>
        <v>50.333333333333336</v>
      </c>
      <c r="Q1159" t="s">
        <v>8336</v>
      </c>
      <c r="R1159" t="s">
        <v>8337</v>
      </c>
      <c r="S1159" s="10">
        <f t="shared" si="74"/>
        <v>41918.419907407406</v>
      </c>
      <c r="T1159" s="10">
        <f t="shared" si="75"/>
        <v>41978.46157407407</v>
      </c>
    </row>
    <row r="1160" spans="1:20" ht="60" x14ac:dyDescent="0.25">
      <c r="A1160">
        <v>1158</v>
      </c>
      <c r="B1160" s="3" t="s">
        <v>1159</v>
      </c>
      <c r="C1160" s="3" t="s">
        <v>5268</v>
      </c>
      <c r="D1160">
        <v>7500</v>
      </c>
      <c r="E1160">
        <v>35</v>
      </c>
      <c r="F1160" t="s">
        <v>8219</v>
      </c>
      <c r="G1160" t="s">
        <v>8224</v>
      </c>
      <c r="H1160" t="s">
        <v>8246</v>
      </c>
      <c r="I1160">
        <v>1418091128</v>
      </c>
      <c r="J1160">
        <v>1415499128</v>
      </c>
      <c r="K1160" t="b">
        <v>0</v>
      </c>
      <c r="L1160">
        <v>3</v>
      </c>
      <c r="M1160" t="b">
        <v>0</v>
      </c>
      <c r="N1160" t="s">
        <v>8284</v>
      </c>
      <c r="O1160" s="5">
        <f t="shared" si="72"/>
        <v>4.6666666666666671E-3</v>
      </c>
      <c r="P1160" s="6">
        <f t="shared" si="73"/>
        <v>11.666666666666666</v>
      </c>
      <c r="Q1160" t="s">
        <v>8336</v>
      </c>
      <c r="R1160" t="s">
        <v>8337</v>
      </c>
      <c r="S1160" s="10">
        <f t="shared" si="74"/>
        <v>41951.883425925924</v>
      </c>
      <c r="T1160" s="10">
        <f t="shared" si="75"/>
        <v>41981.883425925924</v>
      </c>
    </row>
    <row r="1161" spans="1:20" ht="60" x14ac:dyDescent="0.25">
      <c r="A1161">
        <v>1159</v>
      </c>
      <c r="B1161" s="3" t="s">
        <v>1160</v>
      </c>
      <c r="C1161" s="3" t="s">
        <v>5269</v>
      </c>
      <c r="D1161">
        <v>6750</v>
      </c>
      <c r="E1161">
        <v>0</v>
      </c>
      <c r="F1161" t="s">
        <v>8219</v>
      </c>
      <c r="G1161" t="s">
        <v>8224</v>
      </c>
      <c r="H1161" t="s">
        <v>8246</v>
      </c>
      <c r="I1161">
        <v>1435679100</v>
      </c>
      <c r="J1161">
        <v>1433006765</v>
      </c>
      <c r="K1161" t="b">
        <v>0</v>
      </c>
      <c r="L1161">
        <v>0</v>
      </c>
      <c r="M1161" t="b">
        <v>0</v>
      </c>
      <c r="N1161" t="s">
        <v>8284</v>
      </c>
      <c r="O1161" s="5">
        <f t="shared" si="72"/>
        <v>0</v>
      </c>
      <c r="P1161" s="6" t="str">
        <f t="shared" si="73"/>
        <v/>
      </c>
      <c r="Q1161" t="s">
        <v>8336</v>
      </c>
      <c r="R1161" t="s">
        <v>8337</v>
      </c>
      <c r="S1161" s="10">
        <f t="shared" si="74"/>
        <v>42154.518113425926</v>
      </c>
      <c r="T1161" s="10">
        <f t="shared" si="75"/>
        <v>42185.447916666664</v>
      </c>
    </row>
    <row r="1162" spans="1:20" ht="45" x14ac:dyDescent="0.25">
      <c r="A1162">
        <v>1160</v>
      </c>
      <c r="B1162" s="3" t="s">
        <v>1161</v>
      </c>
      <c r="C1162" s="3" t="s">
        <v>5270</v>
      </c>
      <c r="D1162">
        <v>30000</v>
      </c>
      <c r="E1162">
        <v>1155</v>
      </c>
      <c r="F1162" t="s">
        <v>8219</v>
      </c>
      <c r="G1162" t="s">
        <v>8224</v>
      </c>
      <c r="H1162" t="s">
        <v>8246</v>
      </c>
      <c r="I1162">
        <v>1427510586</v>
      </c>
      <c r="J1162">
        <v>1424922186</v>
      </c>
      <c r="K1162" t="b">
        <v>0</v>
      </c>
      <c r="L1162">
        <v>19</v>
      </c>
      <c r="M1162" t="b">
        <v>0</v>
      </c>
      <c r="N1162" t="s">
        <v>8284</v>
      </c>
      <c r="O1162" s="5">
        <f t="shared" si="72"/>
        <v>3.85E-2</v>
      </c>
      <c r="P1162" s="6">
        <f t="shared" si="73"/>
        <v>60.789473684210527</v>
      </c>
      <c r="Q1162" t="s">
        <v>8336</v>
      </c>
      <c r="R1162" t="s">
        <v>8337</v>
      </c>
      <c r="S1162" s="10">
        <f t="shared" si="74"/>
        <v>42060.946597222217</v>
      </c>
      <c r="T1162" s="10">
        <f t="shared" si="75"/>
        <v>42090.904930555553</v>
      </c>
    </row>
    <row r="1163" spans="1:20" ht="60" x14ac:dyDescent="0.25">
      <c r="A1163">
        <v>1161</v>
      </c>
      <c r="B1163" s="3" t="s">
        <v>1162</v>
      </c>
      <c r="C1163" s="3" t="s">
        <v>5271</v>
      </c>
      <c r="D1163">
        <v>18000</v>
      </c>
      <c r="E1163">
        <v>0</v>
      </c>
      <c r="F1163" t="s">
        <v>8219</v>
      </c>
      <c r="G1163" t="s">
        <v>8224</v>
      </c>
      <c r="H1163" t="s">
        <v>8246</v>
      </c>
      <c r="I1163">
        <v>1432047989</v>
      </c>
      <c r="J1163">
        <v>1430233589</v>
      </c>
      <c r="K1163" t="b">
        <v>0</v>
      </c>
      <c r="L1163">
        <v>0</v>
      </c>
      <c r="M1163" t="b">
        <v>0</v>
      </c>
      <c r="N1163" t="s">
        <v>8284</v>
      </c>
      <c r="O1163" s="5">
        <f t="shared" si="72"/>
        <v>0</v>
      </c>
      <c r="P1163" s="6" t="str">
        <f t="shared" si="73"/>
        <v/>
      </c>
      <c r="Q1163" t="s">
        <v>8336</v>
      </c>
      <c r="R1163" t="s">
        <v>8337</v>
      </c>
      <c r="S1163" s="10">
        <f t="shared" si="74"/>
        <v>42122.421168981477</v>
      </c>
      <c r="T1163" s="10">
        <f t="shared" si="75"/>
        <v>42143.421168981477</v>
      </c>
    </row>
    <row r="1164" spans="1:20" ht="60" x14ac:dyDescent="0.25">
      <c r="A1164">
        <v>1162</v>
      </c>
      <c r="B1164" s="3" t="s">
        <v>1163</v>
      </c>
      <c r="C1164" s="3" t="s">
        <v>5272</v>
      </c>
      <c r="D1164">
        <v>60000</v>
      </c>
      <c r="E1164">
        <v>35</v>
      </c>
      <c r="F1164" t="s">
        <v>8219</v>
      </c>
      <c r="G1164" t="s">
        <v>8224</v>
      </c>
      <c r="H1164" t="s">
        <v>8246</v>
      </c>
      <c r="I1164">
        <v>1411662264</v>
      </c>
      <c r="J1164">
        <v>1408983864</v>
      </c>
      <c r="K1164" t="b">
        <v>0</v>
      </c>
      <c r="L1164">
        <v>2</v>
      </c>
      <c r="M1164" t="b">
        <v>0</v>
      </c>
      <c r="N1164" t="s">
        <v>8284</v>
      </c>
      <c r="O1164" s="5">
        <f t="shared" si="72"/>
        <v>5.8333333333333338E-4</v>
      </c>
      <c r="P1164" s="6">
        <f t="shared" si="73"/>
        <v>17.5</v>
      </c>
      <c r="Q1164" t="s">
        <v>8336</v>
      </c>
      <c r="R1164" t="s">
        <v>8337</v>
      </c>
      <c r="S1164" s="10">
        <f t="shared" si="74"/>
        <v>41876.475277777776</v>
      </c>
      <c r="T1164" s="10">
        <f t="shared" si="75"/>
        <v>41907.475277777776</v>
      </c>
    </row>
    <row r="1165" spans="1:20" ht="60" x14ac:dyDescent="0.25">
      <c r="A1165">
        <v>1163</v>
      </c>
      <c r="B1165" s="3" t="s">
        <v>1164</v>
      </c>
      <c r="C1165" s="3" t="s">
        <v>5273</v>
      </c>
      <c r="D1165">
        <v>5200</v>
      </c>
      <c r="E1165">
        <v>0</v>
      </c>
      <c r="F1165" t="s">
        <v>8219</v>
      </c>
      <c r="G1165" t="s">
        <v>8224</v>
      </c>
      <c r="H1165" t="s">
        <v>8246</v>
      </c>
      <c r="I1165">
        <v>1407604920</v>
      </c>
      <c r="J1165">
        <v>1405012920</v>
      </c>
      <c r="K1165" t="b">
        <v>0</v>
      </c>
      <c r="L1165">
        <v>0</v>
      </c>
      <c r="M1165" t="b">
        <v>0</v>
      </c>
      <c r="N1165" t="s">
        <v>8284</v>
      </c>
      <c r="O1165" s="5">
        <f t="shared" si="72"/>
        <v>0</v>
      </c>
      <c r="P1165" s="6" t="str">
        <f t="shared" si="73"/>
        <v/>
      </c>
      <c r="Q1165" t="s">
        <v>8336</v>
      </c>
      <c r="R1165" t="s">
        <v>8337</v>
      </c>
      <c r="S1165" s="10">
        <f t="shared" si="74"/>
        <v>41830.515277777777</v>
      </c>
      <c r="T1165" s="10">
        <f t="shared" si="75"/>
        <v>41860.515277777777</v>
      </c>
    </row>
    <row r="1166" spans="1:20" ht="60" x14ac:dyDescent="0.25">
      <c r="A1166">
        <v>1164</v>
      </c>
      <c r="B1166" s="3" t="s">
        <v>1165</v>
      </c>
      <c r="C1166" s="3" t="s">
        <v>5274</v>
      </c>
      <c r="D1166">
        <v>10000</v>
      </c>
      <c r="E1166">
        <v>0</v>
      </c>
      <c r="F1166" t="s">
        <v>8219</v>
      </c>
      <c r="G1166" t="s">
        <v>8224</v>
      </c>
      <c r="H1166" t="s">
        <v>8246</v>
      </c>
      <c r="I1166">
        <v>1466270582</v>
      </c>
      <c r="J1166">
        <v>1463678582</v>
      </c>
      <c r="K1166" t="b">
        <v>0</v>
      </c>
      <c r="L1166">
        <v>0</v>
      </c>
      <c r="M1166" t="b">
        <v>0</v>
      </c>
      <c r="N1166" t="s">
        <v>8284</v>
      </c>
      <c r="O1166" s="5">
        <f t="shared" si="72"/>
        <v>0</v>
      </c>
      <c r="P1166" s="6" t="str">
        <f t="shared" si="73"/>
        <v/>
      </c>
      <c r="Q1166" t="s">
        <v>8336</v>
      </c>
      <c r="R1166" t="s">
        <v>8337</v>
      </c>
      <c r="S1166" s="10">
        <f t="shared" si="74"/>
        <v>42509.51599537037</v>
      </c>
      <c r="T1166" s="10">
        <f t="shared" si="75"/>
        <v>42539.51599537037</v>
      </c>
    </row>
    <row r="1167" spans="1:20" ht="60" x14ac:dyDescent="0.25">
      <c r="A1167">
        <v>1165</v>
      </c>
      <c r="B1167" s="3" t="s">
        <v>1166</v>
      </c>
      <c r="C1167" s="3" t="s">
        <v>5275</v>
      </c>
      <c r="D1167">
        <v>10000</v>
      </c>
      <c r="E1167">
        <v>2070.5</v>
      </c>
      <c r="F1167" t="s">
        <v>8219</v>
      </c>
      <c r="G1167" t="s">
        <v>8224</v>
      </c>
      <c r="H1167" t="s">
        <v>8246</v>
      </c>
      <c r="I1167">
        <v>1404623330</v>
      </c>
      <c r="J1167">
        <v>1401685730</v>
      </c>
      <c r="K1167" t="b">
        <v>0</v>
      </c>
      <c r="L1167">
        <v>25</v>
      </c>
      <c r="M1167" t="b">
        <v>0</v>
      </c>
      <c r="N1167" t="s">
        <v>8284</v>
      </c>
      <c r="O1167" s="5">
        <f t="shared" si="72"/>
        <v>0.20705000000000001</v>
      </c>
      <c r="P1167" s="6">
        <f t="shared" si="73"/>
        <v>82.82</v>
      </c>
      <c r="Q1167" t="s">
        <v>8336</v>
      </c>
      <c r="R1167" t="s">
        <v>8337</v>
      </c>
      <c r="S1167" s="10">
        <f t="shared" si="74"/>
        <v>41792.00613425926</v>
      </c>
      <c r="T1167" s="10">
        <f t="shared" si="75"/>
        <v>41826.00613425926</v>
      </c>
    </row>
    <row r="1168" spans="1:20" ht="60" x14ac:dyDescent="0.25">
      <c r="A1168">
        <v>1166</v>
      </c>
      <c r="B1168" s="3" t="s">
        <v>1167</v>
      </c>
      <c r="C1168" s="3" t="s">
        <v>5276</v>
      </c>
      <c r="D1168">
        <v>15000</v>
      </c>
      <c r="E1168">
        <v>2871</v>
      </c>
      <c r="F1168" t="s">
        <v>8219</v>
      </c>
      <c r="G1168" t="s">
        <v>8224</v>
      </c>
      <c r="H1168" t="s">
        <v>8246</v>
      </c>
      <c r="I1168">
        <v>1435291200</v>
      </c>
      <c r="J1168">
        <v>1432640342</v>
      </c>
      <c r="K1168" t="b">
        <v>0</v>
      </c>
      <c r="L1168">
        <v>8</v>
      </c>
      <c r="M1168" t="b">
        <v>0</v>
      </c>
      <c r="N1168" t="s">
        <v>8284</v>
      </c>
      <c r="O1168" s="5">
        <f t="shared" si="72"/>
        <v>0.19139999999999999</v>
      </c>
      <c r="P1168" s="6">
        <f t="shared" si="73"/>
        <v>358.875</v>
      </c>
      <c r="Q1168" t="s">
        <v>8336</v>
      </c>
      <c r="R1168" t="s">
        <v>8337</v>
      </c>
      <c r="S1168" s="10">
        <f t="shared" si="74"/>
        <v>42150.277106481481</v>
      </c>
      <c r="T1168" s="10">
        <f t="shared" si="75"/>
        <v>42180.958333333336</v>
      </c>
    </row>
    <row r="1169" spans="1:20" ht="45" x14ac:dyDescent="0.25">
      <c r="A1169">
        <v>1167</v>
      </c>
      <c r="B1169" s="3" t="s">
        <v>1168</v>
      </c>
      <c r="C1169" s="3" t="s">
        <v>5277</v>
      </c>
      <c r="D1169">
        <v>60000</v>
      </c>
      <c r="E1169">
        <v>979</v>
      </c>
      <c r="F1169" t="s">
        <v>8219</v>
      </c>
      <c r="G1169" t="s">
        <v>8224</v>
      </c>
      <c r="H1169" t="s">
        <v>8246</v>
      </c>
      <c r="I1169">
        <v>1410543495</v>
      </c>
      <c r="J1169">
        <v>1407865095</v>
      </c>
      <c r="K1169" t="b">
        <v>0</v>
      </c>
      <c r="L1169">
        <v>16</v>
      </c>
      <c r="M1169" t="b">
        <v>0</v>
      </c>
      <c r="N1169" t="s">
        <v>8284</v>
      </c>
      <c r="O1169" s="5">
        <f t="shared" si="72"/>
        <v>1.6316666666666667E-2</v>
      </c>
      <c r="P1169" s="6">
        <f t="shared" si="73"/>
        <v>61.1875</v>
      </c>
      <c r="Q1169" t="s">
        <v>8336</v>
      </c>
      <c r="R1169" t="s">
        <v>8337</v>
      </c>
      <c r="S1169" s="10">
        <f t="shared" si="74"/>
        <v>41863.526562499996</v>
      </c>
      <c r="T1169" s="10">
        <f t="shared" si="75"/>
        <v>41894.526562499996</v>
      </c>
    </row>
    <row r="1170" spans="1:20" ht="45" x14ac:dyDescent="0.25">
      <c r="A1170">
        <v>1168</v>
      </c>
      <c r="B1170" s="3" t="s">
        <v>1169</v>
      </c>
      <c r="C1170" s="3" t="s">
        <v>5278</v>
      </c>
      <c r="D1170">
        <v>18000</v>
      </c>
      <c r="E1170">
        <v>1020</v>
      </c>
      <c r="F1170" t="s">
        <v>8219</v>
      </c>
      <c r="G1170" t="s">
        <v>8224</v>
      </c>
      <c r="H1170" t="s">
        <v>8246</v>
      </c>
      <c r="I1170">
        <v>1474507065</v>
      </c>
      <c r="J1170">
        <v>1471915065</v>
      </c>
      <c r="K1170" t="b">
        <v>0</v>
      </c>
      <c r="L1170">
        <v>3</v>
      </c>
      <c r="M1170" t="b">
        <v>0</v>
      </c>
      <c r="N1170" t="s">
        <v>8284</v>
      </c>
      <c r="O1170" s="5">
        <f t="shared" si="72"/>
        <v>5.6666666666666664E-2</v>
      </c>
      <c r="P1170" s="6">
        <f t="shared" si="73"/>
        <v>340</v>
      </c>
      <c r="Q1170" t="s">
        <v>8336</v>
      </c>
      <c r="R1170" t="s">
        <v>8337</v>
      </c>
      <c r="S1170" s="10">
        <f t="shared" si="74"/>
        <v>42604.845659722218</v>
      </c>
      <c r="T1170" s="10">
        <f t="shared" si="75"/>
        <v>42634.845659722218</v>
      </c>
    </row>
    <row r="1171" spans="1:20" ht="45" x14ac:dyDescent="0.25">
      <c r="A1171">
        <v>1169</v>
      </c>
      <c r="B1171" s="3" t="s">
        <v>1170</v>
      </c>
      <c r="C1171" s="3" t="s">
        <v>5279</v>
      </c>
      <c r="D1171">
        <v>10000</v>
      </c>
      <c r="E1171">
        <v>17</v>
      </c>
      <c r="F1171" t="s">
        <v>8219</v>
      </c>
      <c r="G1171" t="s">
        <v>8224</v>
      </c>
      <c r="H1171" t="s">
        <v>8246</v>
      </c>
      <c r="I1171">
        <v>1424593763</v>
      </c>
      <c r="J1171">
        <v>1422001763</v>
      </c>
      <c r="K1171" t="b">
        <v>0</v>
      </c>
      <c r="L1171">
        <v>3</v>
      </c>
      <c r="M1171" t="b">
        <v>0</v>
      </c>
      <c r="N1171" t="s">
        <v>8284</v>
      </c>
      <c r="O1171" s="5">
        <f t="shared" si="72"/>
        <v>1.6999999999999999E-3</v>
      </c>
      <c r="P1171" s="6">
        <f t="shared" si="73"/>
        <v>5.666666666666667</v>
      </c>
      <c r="Q1171" t="s">
        <v>8336</v>
      </c>
      <c r="R1171" t="s">
        <v>8337</v>
      </c>
      <c r="S1171" s="10">
        <f t="shared" si="74"/>
        <v>42027.145405092589</v>
      </c>
      <c r="T1171" s="10">
        <f t="shared" si="75"/>
        <v>42057.145405092589</v>
      </c>
    </row>
    <row r="1172" spans="1:20" ht="45" x14ac:dyDescent="0.25">
      <c r="A1172">
        <v>1170</v>
      </c>
      <c r="B1172" s="3" t="s">
        <v>1171</v>
      </c>
      <c r="C1172" s="3" t="s">
        <v>5280</v>
      </c>
      <c r="D1172">
        <v>25000</v>
      </c>
      <c r="E1172">
        <v>100</v>
      </c>
      <c r="F1172" t="s">
        <v>8219</v>
      </c>
      <c r="G1172" t="s">
        <v>8225</v>
      </c>
      <c r="H1172" t="s">
        <v>8247</v>
      </c>
      <c r="I1172">
        <v>1433021171</v>
      </c>
      <c r="J1172">
        <v>1430429171</v>
      </c>
      <c r="K1172" t="b">
        <v>0</v>
      </c>
      <c r="L1172">
        <v>2</v>
      </c>
      <c r="M1172" t="b">
        <v>0</v>
      </c>
      <c r="N1172" t="s">
        <v>8284</v>
      </c>
      <c r="O1172" s="5">
        <f t="shared" si="72"/>
        <v>4.0000000000000001E-3</v>
      </c>
      <c r="P1172" s="6">
        <f t="shared" si="73"/>
        <v>50</v>
      </c>
      <c r="Q1172" t="s">
        <v>8336</v>
      </c>
      <c r="R1172" t="s">
        <v>8337</v>
      </c>
      <c r="S1172" s="10">
        <f t="shared" si="74"/>
        <v>42124.684849537036</v>
      </c>
      <c r="T1172" s="10">
        <f t="shared" si="75"/>
        <v>42154.684849537036</v>
      </c>
    </row>
    <row r="1173" spans="1:20" ht="45" x14ac:dyDescent="0.25">
      <c r="A1173">
        <v>1171</v>
      </c>
      <c r="B1173" s="3" t="s">
        <v>1172</v>
      </c>
      <c r="C1173" s="3" t="s">
        <v>5281</v>
      </c>
      <c r="D1173">
        <v>25000</v>
      </c>
      <c r="E1173">
        <v>25</v>
      </c>
      <c r="F1173" t="s">
        <v>8219</v>
      </c>
      <c r="G1173" t="s">
        <v>8224</v>
      </c>
      <c r="H1173" t="s">
        <v>8246</v>
      </c>
      <c r="I1173">
        <v>1415909927</v>
      </c>
      <c r="J1173">
        <v>1414351127</v>
      </c>
      <c r="K1173" t="b">
        <v>0</v>
      </c>
      <c r="L1173">
        <v>1</v>
      </c>
      <c r="M1173" t="b">
        <v>0</v>
      </c>
      <c r="N1173" t="s">
        <v>8284</v>
      </c>
      <c r="O1173" s="5">
        <f t="shared" si="72"/>
        <v>1E-3</v>
      </c>
      <c r="P1173" s="6">
        <f t="shared" si="73"/>
        <v>25</v>
      </c>
      <c r="Q1173" t="s">
        <v>8336</v>
      </c>
      <c r="R1173" t="s">
        <v>8337</v>
      </c>
      <c r="S1173" s="10">
        <f t="shared" si="74"/>
        <v>41938.596377314811</v>
      </c>
      <c r="T1173" s="10">
        <f t="shared" si="75"/>
        <v>41956.638043981475</v>
      </c>
    </row>
    <row r="1174" spans="1:20" ht="30" x14ac:dyDescent="0.25">
      <c r="A1174">
        <v>1172</v>
      </c>
      <c r="B1174" s="3" t="s">
        <v>1173</v>
      </c>
      <c r="C1174" s="3" t="s">
        <v>5282</v>
      </c>
      <c r="D1174">
        <v>9000</v>
      </c>
      <c r="E1174">
        <v>0</v>
      </c>
      <c r="F1174" t="s">
        <v>8219</v>
      </c>
      <c r="G1174" t="s">
        <v>8224</v>
      </c>
      <c r="H1174" t="s">
        <v>8246</v>
      </c>
      <c r="I1174">
        <v>1408551752</v>
      </c>
      <c r="J1174">
        <v>1405959752</v>
      </c>
      <c r="K1174" t="b">
        <v>0</v>
      </c>
      <c r="L1174">
        <v>0</v>
      </c>
      <c r="M1174" t="b">
        <v>0</v>
      </c>
      <c r="N1174" t="s">
        <v>8284</v>
      </c>
      <c r="O1174" s="5">
        <f t="shared" si="72"/>
        <v>0</v>
      </c>
      <c r="P1174" s="6" t="str">
        <f t="shared" si="73"/>
        <v/>
      </c>
      <c r="Q1174" t="s">
        <v>8336</v>
      </c>
      <c r="R1174" t="s">
        <v>8337</v>
      </c>
      <c r="S1174" s="10">
        <f t="shared" si="74"/>
        <v>41841.473981481475</v>
      </c>
      <c r="T1174" s="10">
        <f t="shared" si="75"/>
        <v>41871.473981481475</v>
      </c>
    </row>
    <row r="1175" spans="1:20" ht="60" x14ac:dyDescent="0.25">
      <c r="A1175">
        <v>1173</v>
      </c>
      <c r="B1175" s="3" t="s">
        <v>1174</v>
      </c>
      <c r="C1175" s="3" t="s">
        <v>5283</v>
      </c>
      <c r="D1175">
        <v>125000</v>
      </c>
      <c r="E1175">
        <v>30</v>
      </c>
      <c r="F1175" t="s">
        <v>8219</v>
      </c>
      <c r="G1175" t="s">
        <v>8224</v>
      </c>
      <c r="H1175" t="s">
        <v>8246</v>
      </c>
      <c r="I1175">
        <v>1438576057</v>
      </c>
      <c r="J1175">
        <v>1435552057</v>
      </c>
      <c r="K1175" t="b">
        <v>0</v>
      </c>
      <c r="L1175">
        <v>1</v>
      </c>
      <c r="M1175" t="b">
        <v>0</v>
      </c>
      <c r="N1175" t="s">
        <v>8284</v>
      </c>
      <c r="O1175" s="5">
        <f t="shared" si="72"/>
        <v>2.4000000000000001E-4</v>
      </c>
      <c r="P1175" s="6">
        <f t="shared" si="73"/>
        <v>30</v>
      </c>
      <c r="Q1175" t="s">
        <v>8336</v>
      </c>
      <c r="R1175" t="s">
        <v>8337</v>
      </c>
      <c r="S1175" s="10">
        <f t="shared" si="74"/>
        <v>42183.97751157407</v>
      </c>
      <c r="T1175" s="10">
        <f t="shared" si="75"/>
        <v>42218.97751157407</v>
      </c>
    </row>
    <row r="1176" spans="1:20" ht="45" x14ac:dyDescent="0.25">
      <c r="A1176">
        <v>1174</v>
      </c>
      <c r="B1176" s="3" t="s">
        <v>1175</v>
      </c>
      <c r="C1176" s="3" t="s">
        <v>5284</v>
      </c>
      <c r="D1176">
        <v>15000</v>
      </c>
      <c r="E1176">
        <v>886</v>
      </c>
      <c r="F1176" t="s">
        <v>8219</v>
      </c>
      <c r="G1176" t="s">
        <v>8224</v>
      </c>
      <c r="H1176" t="s">
        <v>8246</v>
      </c>
      <c r="I1176">
        <v>1462738327</v>
      </c>
      <c r="J1176">
        <v>1460146327</v>
      </c>
      <c r="K1176" t="b">
        <v>0</v>
      </c>
      <c r="L1176">
        <v>19</v>
      </c>
      <c r="M1176" t="b">
        <v>0</v>
      </c>
      <c r="N1176" t="s">
        <v>8284</v>
      </c>
      <c r="O1176" s="5">
        <f t="shared" si="72"/>
        <v>5.906666666666667E-2</v>
      </c>
      <c r="P1176" s="6">
        <f t="shared" si="73"/>
        <v>46.631578947368418</v>
      </c>
      <c r="Q1176" t="s">
        <v>8336</v>
      </c>
      <c r="R1176" t="s">
        <v>8337</v>
      </c>
      <c r="S1176" s="10">
        <f t="shared" si="74"/>
        <v>42468.633414351854</v>
      </c>
      <c r="T1176" s="10">
        <f t="shared" si="75"/>
        <v>42498.633414351854</v>
      </c>
    </row>
    <row r="1177" spans="1:20" ht="45" x14ac:dyDescent="0.25">
      <c r="A1177">
        <v>1175</v>
      </c>
      <c r="B1177" s="3" t="s">
        <v>1176</v>
      </c>
      <c r="C1177" s="3" t="s">
        <v>5285</v>
      </c>
      <c r="D1177">
        <v>20000</v>
      </c>
      <c r="E1177">
        <v>585</v>
      </c>
      <c r="F1177" t="s">
        <v>8219</v>
      </c>
      <c r="G1177" t="s">
        <v>8224</v>
      </c>
      <c r="H1177" t="s">
        <v>8246</v>
      </c>
      <c r="I1177">
        <v>1436981339</v>
      </c>
      <c r="J1177">
        <v>1434389339</v>
      </c>
      <c r="K1177" t="b">
        <v>0</v>
      </c>
      <c r="L1177">
        <v>9</v>
      </c>
      <c r="M1177" t="b">
        <v>0</v>
      </c>
      <c r="N1177" t="s">
        <v>8284</v>
      </c>
      <c r="O1177" s="5">
        <f t="shared" si="72"/>
        <v>2.9250000000000002E-2</v>
      </c>
      <c r="P1177" s="6">
        <f t="shared" si="73"/>
        <v>65</v>
      </c>
      <c r="Q1177" t="s">
        <v>8336</v>
      </c>
      <c r="R1177" t="s">
        <v>8337</v>
      </c>
      <c r="S1177" s="10">
        <f t="shared" si="74"/>
        <v>42170.520127314812</v>
      </c>
      <c r="T1177" s="10">
        <f t="shared" si="75"/>
        <v>42200.520127314812</v>
      </c>
    </row>
    <row r="1178" spans="1:20" ht="60" x14ac:dyDescent="0.25">
      <c r="A1178">
        <v>1176</v>
      </c>
      <c r="B1178" s="3" t="s">
        <v>1177</v>
      </c>
      <c r="C1178" s="3" t="s">
        <v>5286</v>
      </c>
      <c r="D1178">
        <v>175000</v>
      </c>
      <c r="E1178">
        <v>10</v>
      </c>
      <c r="F1178" t="s">
        <v>8219</v>
      </c>
      <c r="G1178" t="s">
        <v>8226</v>
      </c>
      <c r="H1178" t="s">
        <v>8248</v>
      </c>
      <c r="I1178">
        <v>1488805200</v>
      </c>
      <c r="J1178">
        <v>1484094498</v>
      </c>
      <c r="K1178" t="b">
        <v>0</v>
      </c>
      <c r="L1178">
        <v>1</v>
      </c>
      <c r="M1178" t="b">
        <v>0</v>
      </c>
      <c r="N1178" t="s">
        <v>8284</v>
      </c>
      <c r="O1178" s="5">
        <f t="shared" si="72"/>
        <v>5.7142857142857142E-5</v>
      </c>
      <c r="P1178" s="6">
        <f t="shared" si="73"/>
        <v>10</v>
      </c>
      <c r="Q1178" t="s">
        <v>8336</v>
      </c>
      <c r="R1178" t="s">
        <v>8337</v>
      </c>
      <c r="S1178" s="10">
        <f t="shared" si="74"/>
        <v>42745.811319444438</v>
      </c>
      <c r="T1178" s="10">
        <f t="shared" si="75"/>
        <v>42800.333333333336</v>
      </c>
    </row>
    <row r="1179" spans="1:20" ht="60" x14ac:dyDescent="0.25">
      <c r="A1179">
        <v>1177</v>
      </c>
      <c r="B1179" s="3" t="s">
        <v>1178</v>
      </c>
      <c r="C1179" s="3" t="s">
        <v>5287</v>
      </c>
      <c r="D1179">
        <v>6000</v>
      </c>
      <c r="E1179">
        <v>0</v>
      </c>
      <c r="F1179" t="s">
        <v>8219</v>
      </c>
      <c r="G1179" t="s">
        <v>8225</v>
      </c>
      <c r="H1179" t="s">
        <v>8247</v>
      </c>
      <c r="I1179">
        <v>1413388296</v>
      </c>
      <c r="J1179">
        <v>1410796296</v>
      </c>
      <c r="K1179" t="b">
        <v>0</v>
      </c>
      <c r="L1179">
        <v>0</v>
      </c>
      <c r="M1179" t="b">
        <v>0</v>
      </c>
      <c r="N1179" t="s">
        <v>8284</v>
      </c>
      <c r="O1179" s="5">
        <f t="shared" si="72"/>
        <v>0</v>
      </c>
      <c r="P1179" s="6" t="str">
        <f t="shared" si="73"/>
        <v/>
      </c>
      <c r="Q1179" t="s">
        <v>8336</v>
      </c>
      <c r="R1179" t="s">
        <v>8337</v>
      </c>
      <c r="S1179" s="10">
        <f t="shared" si="74"/>
        <v>41897.452499999999</v>
      </c>
      <c r="T1179" s="10">
        <f t="shared" si="75"/>
        <v>41927.452499999999</v>
      </c>
    </row>
    <row r="1180" spans="1:20" ht="60" x14ac:dyDescent="0.25">
      <c r="A1180">
        <v>1178</v>
      </c>
      <c r="B1180" s="3" t="s">
        <v>1179</v>
      </c>
      <c r="C1180" s="3" t="s">
        <v>5288</v>
      </c>
      <c r="D1180">
        <v>75000</v>
      </c>
      <c r="E1180">
        <v>5</v>
      </c>
      <c r="F1180" t="s">
        <v>8219</v>
      </c>
      <c r="G1180" t="s">
        <v>8224</v>
      </c>
      <c r="H1180" t="s">
        <v>8246</v>
      </c>
      <c r="I1180">
        <v>1408225452</v>
      </c>
      <c r="J1180">
        <v>1405633452</v>
      </c>
      <c r="K1180" t="b">
        <v>0</v>
      </c>
      <c r="L1180">
        <v>1</v>
      </c>
      <c r="M1180" t="b">
        <v>0</v>
      </c>
      <c r="N1180" t="s">
        <v>8284</v>
      </c>
      <c r="O1180" s="5">
        <f t="shared" si="72"/>
        <v>6.666666666666667E-5</v>
      </c>
      <c r="P1180" s="6">
        <f t="shared" si="73"/>
        <v>5</v>
      </c>
      <c r="Q1180" t="s">
        <v>8336</v>
      </c>
      <c r="R1180" t="s">
        <v>8337</v>
      </c>
      <c r="S1180" s="10">
        <f t="shared" si="74"/>
        <v>41837.69736111111</v>
      </c>
      <c r="T1180" s="10">
        <f t="shared" si="75"/>
        <v>41867.69736111111</v>
      </c>
    </row>
    <row r="1181" spans="1:20" ht="45" x14ac:dyDescent="0.25">
      <c r="A1181">
        <v>1179</v>
      </c>
      <c r="B1181" s="3" t="s">
        <v>1180</v>
      </c>
      <c r="C1181" s="3" t="s">
        <v>5289</v>
      </c>
      <c r="D1181">
        <v>60000</v>
      </c>
      <c r="E1181">
        <v>3200</v>
      </c>
      <c r="F1181" t="s">
        <v>8219</v>
      </c>
      <c r="G1181" t="s">
        <v>8229</v>
      </c>
      <c r="H1181" t="s">
        <v>8251</v>
      </c>
      <c r="I1181">
        <v>1446052627</v>
      </c>
      <c r="J1181">
        <v>1443460627</v>
      </c>
      <c r="K1181" t="b">
        <v>0</v>
      </c>
      <c r="L1181">
        <v>5</v>
      </c>
      <c r="M1181" t="b">
        <v>0</v>
      </c>
      <c r="N1181" t="s">
        <v>8284</v>
      </c>
      <c r="O1181" s="5">
        <f t="shared" si="72"/>
        <v>5.3333333333333337E-2</v>
      </c>
      <c r="P1181" s="6">
        <f t="shared" si="73"/>
        <v>640</v>
      </c>
      <c r="Q1181" t="s">
        <v>8336</v>
      </c>
      <c r="R1181" t="s">
        <v>8337</v>
      </c>
      <c r="S1181" s="10">
        <f t="shared" si="74"/>
        <v>42275.511886574073</v>
      </c>
      <c r="T1181" s="10">
        <f t="shared" si="75"/>
        <v>42305.511886574073</v>
      </c>
    </row>
    <row r="1182" spans="1:20" ht="45" x14ac:dyDescent="0.25">
      <c r="A1182">
        <v>1180</v>
      </c>
      <c r="B1182" s="3" t="s">
        <v>1181</v>
      </c>
      <c r="C1182" s="3" t="s">
        <v>5290</v>
      </c>
      <c r="D1182">
        <v>50000</v>
      </c>
      <c r="E1182">
        <v>5875</v>
      </c>
      <c r="F1182" t="s">
        <v>8219</v>
      </c>
      <c r="G1182" t="s">
        <v>8224</v>
      </c>
      <c r="H1182" t="s">
        <v>8246</v>
      </c>
      <c r="I1182">
        <v>1403983314</v>
      </c>
      <c r="J1182">
        <v>1400786514</v>
      </c>
      <c r="K1182" t="b">
        <v>0</v>
      </c>
      <c r="L1182">
        <v>85</v>
      </c>
      <c r="M1182" t="b">
        <v>0</v>
      </c>
      <c r="N1182" t="s">
        <v>8284</v>
      </c>
      <c r="O1182" s="5">
        <f t="shared" si="72"/>
        <v>0.11749999999999999</v>
      </c>
      <c r="P1182" s="6">
        <f t="shared" si="73"/>
        <v>69.117647058823536</v>
      </c>
      <c r="Q1182" t="s">
        <v>8336</v>
      </c>
      <c r="R1182" t="s">
        <v>8337</v>
      </c>
      <c r="S1182" s="10">
        <f t="shared" si="74"/>
        <v>41781.598541666666</v>
      </c>
      <c r="T1182" s="10">
        <f t="shared" si="75"/>
        <v>41818.598541666666</v>
      </c>
    </row>
    <row r="1183" spans="1:20" ht="30" x14ac:dyDescent="0.25">
      <c r="A1183">
        <v>1181</v>
      </c>
      <c r="B1183" s="3" t="s">
        <v>1182</v>
      </c>
      <c r="C1183" s="3" t="s">
        <v>5291</v>
      </c>
      <c r="D1183">
        <v>50000</v>
      </c>
      <c r="E1183">
        <v>4</v>
      </c>
      <c r="F1183" t="s">
        <v>8219</v>
      </c>
      <c r="G1183" t="s">
        <v>8224</v>
      </c>
      <c r="H1183" t="s">
        <v>8246</v>
      </c>
      <c r="I1183">
        <v>1425197321</v>
      </c>
      <c r="J1183">
        <v>1422605321</v>
      </c>
      <c r="K1183" t="b">
        <v>0</v>
      </c>
      <c r="L1183">
        <v>3</v>
      </c>
      <c r="M1183" t="b">
        <v>0</v>
      </c>
      <c r="N1183" t="s">
        <v>8284</v>
      </c>
      <c r="O1183" s="5">
        <f t="shared" si="72"/>
        <v>8.0000000000000007E-5</v>
      </c>
      <c r="P1183" s="6">
        <f t="shared" si="73"/>
        <v>1.3333333333333333</v>
      </c>
      <c r="Q1183" t="s">
        <v>8336</v>
      </c>
      <c r="R1183" t="s">
        <v>8337</v>
      </c>
      <c r="S1183" s="10">
        <f t="shared" si="74"/>
        <v>42034.131030092591</v>
      </c>
      <c r="T1183" s="10">
        <f t="shared" si="75"/>
        <v>42064.131030092591</v>
      </c>
    </row>
    <row r="1184" spans="1:20" ht="60" x14ac:dyDescent="0.25">
      <c r="A1184">
        <v>1182</v>
      </c>
      <c r="B1184" s="3" t="s">
        <v>1183</v>
      </c>
      <c r="C1184" s="3" t="s">
        <v>5292</v>
      </c>
      <c r="D1184">
        <v>1000</v>
      </c>
      <c r="E1184">
        <v>42</v>
      </c>
      <c r="F1184" t="s">
        <v>8219</v>
      </c>
      <c r="G1184" t="s">
        <v>8224</v>
      </c>
      <c r="H1184" t="s">
        <v>8246</v>
      </c>
      <c r="I1184">
        <v>1484239320</v>
      </c>
      <c r="J1184">
        <v>1482609088</v>
      </c>
      <c r="K1184" t="b">
        <v>0</v>
      </c>
      <c r="L1184">
        <v>4</v>
      </c>
      <c r="M1184" t="b">
        <v>0</v>
      </c>
      <c r="N1184" t="s">
        <v>8284</v>
      </c>
      <c r="O1184" s="5">
        <f t="shared" si="72"/>
        <v>4.2000000000000003E-2</v>
      </c>
      <c r="P1184" s="6">
        <f t="shared" si="73"/>
        <v>10.5</v>
      </c>
      <c r="Q1184" t="s">
        <v>8336</v>
      </c>
      <c r="R1184" t="s">
        <v>8337</v>
      </c>
      <c r="S1184" s="10">
        <f t="shared" si="74"/>
        <v>42728.619074074071</v>
      </c>
      <c r="T1184" s="10">
        <f t="shared" si="75"/>
        <v>42747.487499999996</v>
      </c>
    </row>
    <row r="1185" spans="1:20" ht="60" x14ac:dyDescent="0.25">
      <c r="A1185">
        <v>1183</v>
      </c>
      <c r="B1185" s="3" t="s">
        <v>1184</v>
      </c>
      <c r="C1185" s="3" t="s">
        <v>5293</v>
      </c>
      <c r="D1185">
        <v>2500</v>
      </c>
      <c r="E1185">
        <v>100</v>
      </c>
      <c r="F1185" t="s">
        <v>8219</v>
      </c>
      <c r="G1185" t="s">
        <v>8224</v>
      </c>
      <c r="H1185" t="s">
        <v>8246</v>
      </c>
      <c r="I1185">
        <v>1478059140</v>
      </c>
      <c r="J1185">
        <v>1476391223</v>
      </c>
      <c r="K1185" t="b">
        <v>0</v>
      </c>
      <c r="L1185">
        <v>3</v>
      </c>
      <c r="M1185" t="b">
        <v>0</v>
      </c>
      <c r="N1185" t="s">
        <v>8284</v>
      </c>
      <c r="O1185" s="5">
        <f t="shared" si="72"/>
        <v>0.04</v>
      </c>
      <c r="P1185" s="6">
        <f t="shared" si="73"/>
        <v>33.333333333333336</v>
      </c>
      <c r="Q1185" t="s">
        <v>8336</v>
      </c>
      <c r="R1185" t="s">
        <v>8337</v>
      </c>
      <c r="S1185" s="10">
        <f t="shared" si="74"/>
        <v>42656.653043981474</v>
      </c>
      <c r="T1185" s="10">
        <f t="shared" si="75"/>
        <v>42675.957638888889</v>
      </c>
    </row>
    <row r="1186" spans="1:20"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72"/>
        <v>1.0493636363636363</v>
      </c>
      <c r="P1186" s="6">
        <f t="shared" si="73"/>
        <v>61.562666666666665</v>
      </c>
      <c r="Q1186" t="s">
        <v>8338</v>
      </c>
      <c r="R1186" t="s">
        <v>8339</v>
      </c>
      <c r="S1186" s="10">
        <f t="shared" si="74"/>
        <v>42741.391331018516</v>
      </c>
      <c r="T1186" s="10">
        <f t="shared" si="75"/>
        <v>42772.391331018516</v>
      </c>
    </row>
    <row r="1187" spans="1:20"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72"/>
        <v>1.0544</v>
      </c>
      <c r="P1187" s="6">
        <f t="shared" si="73"/>
        <v>118.73873873873873</v>
      </c>
      <c r="Q1187" t="s">
        <v>8338</v>
      </c>
      <c r="R1187" t="s">
        <v>8339</v>
      </c>
      <c r="S1187" s="10">
        <f t="shared" si="74"/>
        <v>42130.656817129631</v>
      </c>
      <c r="T1187" s="10">
        <f t="shared" si="75"/>
        <v>42162.958333333336</v>
      </c>
    </row>
    <row r="1188" spans="1:20"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72"/>
        <v>1.0673333333333332</v>
      </c>
      <c r="P1188" s="6">
        <f t="shared" si="73"/>
        <v>65.081300813008127</v>
      </c>
      <c r="Q1188" t="s">
        <v>8338</v>
      </c>
      <c r="R1188" t="s">
        <v>8339</v>
      </c>
      <c r="S1188" s="10">
        <f t="shared" si="74"/>
        <v>42123.655034722215</v>
      </c>
      <c r="T1188" s="10">
        <f t="shared" si="75"/>
        <v>42156.737499999996</v>
      </c>
    </row>
    <row r="1189" spans="1:20"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72"/>
        <v>1.0412571428571429</v>
      </c>
      <c r="P1189" s="6">
        <f t="shared" si="73"/>
        <v>130.15714285714284</v>
      </c>
      <c r="Q1189" t="s">
        <v>8338</v>
      </c>
      <c r="R1189" t="s">
        <v>8339</v>
      </c>
      <c r="S1189" s="10">
        <f t="shared" si="74"/>
        <v>42109.686608796292</v>
      </c>
      <c r="T1189" s="10">
        <f t="shared" si="75"/>
        <v>42141.541666666664</v>
      </c>
    </row>
    <row r="1190" spans="1:20"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72"/>
        <v>1.6054999999999999</v>
      </c>
      <c r="P1190" s="6">
        <f t="shared" si="73"/>
        <v>37.776470588235291</v>
      </c>
      <c r="Q1190" t="s">
        <v>8338</v>
      </c>
      <c r="R1190" t="s">
        <v>8339</v>
      </c>
      <c r="S1190" s="10">
        <f t="shared" si="74"/>
        <v>42711.492361111108</v>
      </c>
      <c r="T1190" s="10">
        <f t="shared" si="75"/>
        <v>42732.492361111108</v>
      </c>
    </row>
    <row r="1191" spans="1:20"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72"/>
        <v>1.0777777777777777</v>
      </c>
      <c r="P1191" s="6">
        <f t="shared" si="73"/>
        <v>112.79069767441861</v>
      </c>
      <c r="Q1191" t="s">
        <v>8338</v>
      </c>
      <c r="R1191" t="s">
        <v>8339</v>
      </c>
      <c r="S1191" s="10">
        <f t="shared" si="74"/>
        <v>42529.770775462959</v>
      </c>
      <c r="T1191" s="10">
        <f t="shared" si="75"/>
        <v>42550.770775462959</v>
      </c>
    </row>
    <row r="1192" spans="1:20"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72"/>
        <v>1.35</v>
      </c>
      <c r="P1192" s="6">
        <f t="shared" si="73"/>
        <v>51.92307692307692</v>
      </c>
      <c r="Q1192" t="s">
        <v>8338</v>
      </c>
      <c r="R1192" t="s">
        <v>8339</v>
      </c>
      <c r="S1192" s="10">
        <f t="shared" si="74"/>
        <v>41852.457465277774</v>
      </c>
      <c r="T1192" s="10">
        <f t="shared" si="75"/>
        <v>41882.457465277774</v>
      </c>
    </row>
    <row r="1193" spans="1:20"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72"/>
        <v>1.0907407407407408</v>
      </c>
      <c r="P1193" s="6">
        <f t="shared" si="73"/>
        <v>89.242424242424249</v>
      </c>
      <c r="Q1193" t="s">
        <v>8338</v>
      </c>
      <c r="R1193" t="s">
        <v>8339</v>
      </c>
      <c r="S1193" s="10">
        <f t="shared" si="74"/>
        <v>42419.395370370366</v>
      </c>
      <c r="T1193" s="10">
        <f t="shared" si="75"/>
        <v>42449.353703703702</v>
      </c>
    </row>
    <row r="1194" spans="1:20"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72"/>
        <v>2.9</v>
      </c>
      <c r="P1194" s="6">
        <f t="shared" si="73"/>
        <v>19.333333333333332</v>
      </c>
      <c r="Q1194" t="s">
        <v>8338</v>
      </c>
      <c r="R1194" t="s">
        <v>8339</v>
      </c>
      <c r="S1194" s="10">
        <f t="shared" si="74"/>
        <v>42747.298356481479</v>
      </c>
      <c r="T1194" s="10">
        <f t="shared" si="75"/>
        <v>42777.298356481479</v>
      </c>
    </row>
    <row r="1195" spans="1:20"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72"/>
        <v>1.0395714285714286</v>
      </c>
      <c r="P1195" s="6">
        <f t="shared" si="73"/>
        <v>79.967032967032964</v>
      </c>
      <c r="Q1195" t="s">
        <v>8338</v>
      </c>
      <c r="R1195" t="s">
        <v>8339</v>
      </c>
      <c r="S1195" s="10">
        <f t="shared" si="74"/>
        <v>42409.567743055552</v>
      </c>
      <c r="T1195" s="10">
        <f t="shared" si="75"/>
        <v>42469.526076388887</v>
      </c>
    </row>
    <row r="1196" spans="1:20"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72"/>
        <v>3.2223999999999999</v>
      </c>
      <c r="P1196" s="6">
        <f t="shared" si="73"/>
        <v>56.414565826330531</v>
      </c>
      <c r="Q1196" t="s">
        <v>8338</v>
      </c>
      <c r="R1196" t="s">
        <v>8339</v>
      </c>
      <c r="S1196" s="10">
        <f t="shared" si="74"/>
        <v>42072.27984953703</v>
      </c>
      <c r="T1196" s="10">
        <f t="shared" si="75"/>
        <v>42102.27984953703</v>
      </c>
    </row>
    <row r="1197" spans="1:20"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72"/>
        <v>1.35</v>
      </c>
      <c r="P1197" s="6">
        <f t="shared" si="73"/>
        <v>79.411764705882348</v>
      </c>
      <c r="Q1197" t="s">
        <v>8338</v>
      </c>
      <c r="R1197" t="s">
        <v>8339</v>
      </c>
      <c r="S1197" s="10">
        <f t="shared" si="74"/>
        <v>42298.139502314814</v>
      </c>
      <c r="T1197" s="10">
        <f t="shared" si="75"/>
        <v>42358.166666666664</v>
      </c>
    </row>
    <row r="1198" spans="1:20"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72"/>
        <v>2.6991034482758622</v>
      </c>
      <c r="P1198" s="6">
        <f t="shared" si="73"/>
        <v>76.439453125</v>
      </c>
      <c r="Q1198" t="s">
        <v>8338</v>
      </c>
      <c r="R1198" t="s">
        <v>8339</v>
      </c>
      <c r="S1198" s="10">
        <f t="shared" si="74"/>
        <v>42326.610405092586</v>
      </c>
      <c r="T1198" s="10">
        <f t="shared" si="75"/>
        <v>42356.610405092586</v>
      </c>
    </row>
    <row r="1199" spans="1:20"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72"/>
        <v>2.5329333333333333</v>
      </c>
      <c r="P1199" s="6">
        <f t="shared" si="73"/>
        <v>121</v>
      </c>
      <c r="Q1199" t="s">
        <v>8338</v>
      </c>
      <c r="R1199" t="s">
        <v>8339</v>
      </c>
      <c r="S1199" s="10">
        <f t="shared" si="74"/>
        <v>42503.456412037034</v>
      </c>
      <c r="T1199" s="10">
        <f t="shared" si="75"/>
        <v>42534.040972222218</v>
      </c>
    </row>
    <row r="1200" spans="1:20"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72"/>
        <v>2.6059999999999999</v>
      </c>
      <c r="P1200" s="6">
        <f t="shared" si="73"/>
        <v>54.616766467065865</v>
      </c>
      <c r="Q1200" t="s">
        <v>8338</v>
      </c>
      <c r="R1200" t="s">
        <v>8339</v>
      </c>
      <c r="S1200" s="10">
        <f t="shared" si="74"/>
        <v>42333.410717592589</v>
      </c>
      <c r="T1200" s="10">
        <f t="shared" si="75"/>
        <v>42368.916666666664</v>
      </c>
    </row>
    <row r="1201" spans="1:20"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72"/>
        <v>1.0131677953348381</v>
      </c>
      <c r="P1201" s="6">
        <f t="shared" si="73"/>
        <v>299.22222222222223</v>
      </c>
      <c r="Q1201" t="s">
        <v>8338</v>
      </c>
      <c r="R1201" t="s">
        <v>8339</v>
      </c>
      <c r="S1201" s="10">
        <f t="shared" si="74"/>
        <v>42161.562499999993</v>
      </c>
      <c r="T1201" s="10">
        <f t="shared" si="75"/>
        <v>42193.562499999993</v>
      </c>
    </row>
    <row r="1202" spans="1:20"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72"/>
        <v>1.2560416666666667</v>
      </c>
      <c r="P1202" s="6">
        <f t="shared" si="73"/>
        <v>58.533980582524272</v>
      </c>
      <c r="Q1202" t="s">
        <v>8338</v>
      </c>
      <c r="R1202" t="s">
        <v>8339</v>
      </c>
      <c r="S1202" s="10">
        <f t="shared" si="74"/>
        <v>42089.269166666665</v>
      </c>
      <c r="T1202" s="10">
        <f t="shared" si="75"/>
        <v>42110.269166666665</v>
      </c>
    </row>
    <row r="1203" spans="1:20"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72"/>
        <v>1.0243783333333334</v>
      </c>
      <c r="P1203" s="6">
        <f t="shared" si="73"/>
        <v>55.371801801801809</v>
      </c>
      <c r="Q1203" t="s">
        <v>8338</v>
      </c>
      <c r="R1203" t="s">
        <v>8339</v>
      </c>
      <c r="S1203" s="10">
        <f t="shared" si="74"/>
        <v>42536.398680555554</v>
      </c>
      <c r="T1203" s="10">
        <f t="shared" si="75"/>
        <v>42566.398680555554</v>
      </c>
    </row>
    <row r="1204" spans="1:20"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72"/>
        <v>1.99244</v>
      </c>
      <c r="P1204" s="6">
        <f t="shared" si="73"/>
        <v>183.80442804428046</v>
      </c>
      <c r="Q1204" t="s">
        <v>8338</v>
      </c>
      <c r="R1204" t="s">
        <v>8339</v>
      </c>
      <c r="S1204" s="10">
        <f t="shared" si="74"/>
        <v>42152.08048611111</v>
      </c>
      <c r="T1204" s="10">
        <f t="shared" si="75"/>
        <v>42182.08048611111</v>
      </c>
    </row>
    <row r="1205" spans="1:20"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72"/>
        <v>1.0245398773006136</v>
      </c>
      <c r="P1205" s="6">
        <f t="shared" si="73"/>
        <v>165.34653465346534</v>
      </c>
      <c r="Q1205" t="s">
        <v>8338</v>
      </c>
      <c r="R1205" t="s">
        <v>8339</v>
      </c>
      <c r="S1205" s="10">
        <f t="shared" si="74"/>
        <v>42125.4065625</v>
      </c>
      <c r="T1205" s="10">
        <f t="shared" si="75"/>
        <v>42155.4065625</v>
      </c>
    </row>
    <row r="1206" spans="1:20"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72"/>
        <v>1.0294615384615384</v>
      </c>
      <c r="P1206" s="6">
        <f t="shared" si="73"/>
        <v>234.78947368421052</v>
      </c>
      <c r="Q1206" t="s">
        <v>8338</v>
      </c>
      <c r="R1206" t="s">
        <v>8339</v>
      </c>
      <c r="S1206" s="10">
        <f t="shared" si="74"/>
        <v>42297.539733796293</v>
      </c>
      <c r="T1206" s="10">
        <f t="shared" si="75"/>
        <v>42341.999999999993</v>
      </c>
    </row>
    <row r="1207" spans="1:20"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72"/>
        <v>1.0086153846153847</v>
      </c>
      <c r="P1207" s="6">
        <f t="shared" si="73"/>
        <v>211.48387096774192</v>
      </c>
      <c r="Q1207" t="s">
        <v>8338</v>
      </c>
      <c r="R1207" t="s">
        <v>8339</v>
      </c>
      <c r="S1207" s="10">
        <f t="shared" si="74"/>
        <v>42138.298043981478</v>
      </c>
      <c r="T1207" s="10">
        <f t="shared" si="75"/>
        <v>42168.298043981478</v>
      </c>
    </row>
    <row r="1208" spans="1:20"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72"/>
        <v>1.1499999999999999</v>
      </c>
      <c r="P1208" s="6">
        <f t="shared" si="73"/>
        <v>32.34375</v>
      </c>
      <c r="Q1208" t="s">
        <v>8338</v>
      </c>
      <c r="R1208" t="s">
        <v>8339</v>
      </c>
      <c r="S1208" s="10">
        <f t="shared" si="74"/>
        <v>42772.567743055552</v>
      </c>
      <c r="T1208" s="10">
        <f t="shared" si="75"/>
        <v>42805.353472222218</v>
      </c>
    </row>
    <row r="1209" spans="1:20"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72"/>
        <v>1.0416766467065868</v>
      </c>
      <c r="P1209" s="6">
        <f t="shared" si="73"/>
        <v>123.37588652482269</v>
      </c>
      <c r="Q1209" t="s">
        <v>8338</v>
      </c>
      <c r="R1209" t="s">
        <v>8339</v>
      </c>
      <c r="S1209" s="10">
        <f t="shared" si="74"/>
        <v>42430.221909722219</v>
      </c>
      <c r="T1209" s="10">
        <f t="shared" si="75"/>
        <v>42460.208333333336</v>
      </c>
    </row>
    <row r="1210" spans="1:20"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72"/>
        <v>1.5529999999999999</v>
      </c>
      <c r="P1210" s="6">
        <f t="shared" si="73"/>
        <v>207.06666666666666</v>
      </c>
      <c r="Q1210" t="s">
        <v>8338</v>
      </c>
      <c r="R1210" t="s">
        <v>8339</v>
      </c>
      <c r="S1210" s="10">
        <f t="shared" si="74"/>
        <v>42423.500740740739</v>
      </c>
      <c r="T1210" s="10">
        <f t="shared" si="75"/>
        <v>42453.459074074075</v>
      </c>
    </row>
    <row r="1211" spans="1:20"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72"/>
        <v>1.06</v>
      </c>
      <c r="P1211" s="6">
        <f t="shared" si="73"/>
        <v>138.2608695652174</v>
      </c>
      <c r="Q1211" t="s">
        <v>8338</v>
      </c>
      <c r="R1211" t="s">
        <v>8339</v>
      </c>
      <c r="S1211" s="10">
        <f t="shared" si="74"/>
        <v>42761.637789351851</v>
      </c>
      <c r="T1211" s="10">
        <f t="shared" si="75"/>
        <v>42791.637789351851</v>
      </c>
    </row>
    <row r="1212" spans="1:20"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72"/>
        <v>2.5431499999999998</v>
      </c>
      <c r="P1212" s="6">
        <f t="shared" si="73"/>
        <v>493.81553398058253</v>
      </c>
      <c r="Q1212" t="s">
        <v>8338</v>
      </c>
      <c r="R1212" t="s">
        <v>8339</v>
      </c>
      <c r="S1212" s="10">
        <f t="shared" si="74"/>
        <v>42132.733472222222</v>
      </c>
      <c r="T1212" s="10">
        <f t="shared" si="75"/>
        <v>42155.666666666664</v>
      </c>
    </row>
    <row r="1213" spans="1:20"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72"/>
        <v>1.0109999999999999</v>
      </c>
      <c r="P1213" s="6">
        <f t="shared" si="73"/>
        <v>168.5</v>
      </c>
      <c r="Q1213" t="s">
        <v>8338</v>
      </c>
      <c r="R1213" t="s">
        <v>8339</v>
      </c>
      <c r="S1213" s="10">
        <f t="shared" si="74"/>
        <v>42515.658113425925</v>
      </c>
      <c r="T1213" s="10">
        <f t="shared" si="75"/>
        <v>42530.658113425925</v>
      </c>
    </row>
    <row r="1214" spans="1:20"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72"/>
        <v>1.2904</v>
      </c>
      <c r="P1214" s="6">
        <f t="shared" si="73"/>
        <v>38.867469879518069</v>
      </c>
      <c r="Q1214" t="s">
        <v>8338</v>
      </c>
      <c r="R1214" t="s">
        <v>8339</v>
      </c>
      <c r="S1214" s="10">
        <f t="shared" si="74"/>
        <v>42318.741840277777</v>
      </c>
      <c r="T1214" s="10">
        <f t="shared" si="75"/>
        <v>42334.833333333336</v>
      </c>
    </row>
    <row r="1215" spans="1:20"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72"/>
        <v>1.0223076923076924</v>
      </c>
      <c r="P1215" s="6">
        <f t="shared" si="73"/>
        <v>61.527777777777779</v>
      </c>
      <c r="Q1215" t="s">
        <v>8338</v>
      </c>
      <c r="R1215" t="s">
        <v>8339</v>
      </c>
      <c r="S1215" s="10">
        <f t="shared" si="74"/>
        <v>42731.547453703701</v>
      </c>
      <c r="T1215" s="10">
        <f t="shared" si="75"/>
        <v>42766.547453703701</v>
      </c>
    </row>
    <row r="1216" spans="1:20"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72"/>
        <v>1.3180000000000001</v>
      </c>
      <c r="P1216" s="6">
        <f t="shared" si="73"/>
        <v>105.44</v>
      </c>
      <c r="Q1216" t="s">
        <v>8338</v>
      </c>
      <c r="R1216" t="s">
        <v>8339</v>
      </c>
      <c r="S1216" s="10">
        <f t="shared" si="74"/>
        <v>42104.632002314807</v>
      </c>
      <c r="T1216" s="10">
        <f t="shared" si="75"/>
        <v>42164.632002314807</v>
      </c>
    </row>
    <row r="1217" spans="1:20"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72"/>
        <v>7.8608020000000005</v>
      </c>
      <c r="P1217" s="6">
        <f t="shared" si="73"/>
        <v>71.592003642987251</v>
      </c>
      <c r="Q1217" t="s">
        <v>8338</v>
      </c>
      <c r="R1217" t="s">
        <v>8339</v>
      </c>
      <c r="S1217" s="10">
        <f t="shared" si="74"/>
        <v>41759.714768518512</v>
      </c>
      <c r="T1217" s="10">
        <f t="shared" si="75"/>
        <v>41789.714768518512</v>
      </c>
    </row>
    <row r="1218" spans="1:20"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72"/>
        <v>1.4570000000000001</v>
      </c>
      <c r="P1218" s="6">
        <f t="shared" si="73"/>
        <v>91.882882882882882</v>
      </c>
      <c r="Q1218" t="s">
        <v>8338</v>
      </c>
      <c r="R1218" t="s">
        <v>8339</v>
      </c>
      <c r="S1218" s="10">
        <f t="shared" si="74"/>
        <v>42247.408067129632</v>
      </c>
      <c r="T1218" s="10">
        <f t="shared" si="75"/>
        <v>42279.752083333333</v>
      </c>
    </row>
    <row r="1219" spans="1:20"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76">IFERROR(E1219/D1219,"")</f>
        <v>1.026</v>
      </c>
      <c r="P1219" s="6">
        <f t="shared" ref="P1219:P1282" si="77">IFERROR(E1219/L1219,"")</f>
        <v>148.57377049180329</v>
      </c>
      <c r="Q1219" t="s">
        <v>8338</v>
      </c>
      <c r="R1219" t="s">
        <v>8339</v>
      </c>
      <c r="S1219" s="10">
        <f t="shared" ref="S1219:S1282" si="78">(J1219/86400)+25569+(-5/24)</f>
        <v>42535.6011574074</v>
      </c>
      <c r="T1219" s="10">
        <f t="shared" ref="T1219:T1282" si="79">(I1219/86400)+25569+(-5/24)</f>
        <v>42565.6011574074</v>
      </c>
    </row>
    <row r="1220" spans="1:20"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76"/>
        <v>1.7227777777777777</v>
      </c>
      <c r="P1220" s="6">
        <f t="shared" si="77"/>
        <v>174.2134831460674</v>
      </c>
      <c r="Q1220" t="s">
        <v>8338</v>
      </c>
      <c r="R1220" t="s">
        <v>8339</v>
      </c>
      <c r="S1220" s="10">
        <f t="shared" si="78"/>
        <v>42278.453703703701</v>
      </c>
      <c r="T1220" s="10">
        <f t="shared" si="79"/>
        <v>42308.916666666664</v>
      </c>
    </row>
    <row r="1221" spans="1:20"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76"/>
        <v>1.5916819571865444</v>
      </c>
      <c r="P1221" s="6">
        <f t="shared" si="77"/>
        <v>102.86166007905139</v>
      </c>
      <c r="Q1221" t="s">
        <v>8338</v>
      </c>
      <c r="R1221" t="s">
        <v>8339</v>
      </c>
      <c r="S1221" s="10">
        <f t="shared" si="78"/>
        <v>42633.253622685188</v>
      </c>
      <c r="T1221" s="10">
        <f t="shared" si="79"/>
        <v>42663.253622685188</v>
      </c>
    </row>
    <row r="1222" spans="1:20"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76"/>
        <v>1.0376666666666667</v>
      </c>
      <c r="P1222" s="6">
        <f t="shared" si="77"/>
        <v>111.17857142857143</v>
      </c>
      <c r="Q1222" t="s">
        <v>8338</v>
      </c>
      <c r="R1222" t="s">
        <v>8339</v>
      </c>
      <c r="S1222" s="10">
        <f t="shared" si="78"/>
        <v>42211.420277777775</v>
      </c>
      <c r="T1222" s="10">
        <f t="shared" si="79"/>
        <v>42241.420277777775</v>
      </c>
    </row>
    <row r="1223" spans="1:20"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76"/>
        <v>1.1140954545454547</v>
      </c>
      <c r="P1223" s="6">
        <f t="shared" si="77"/>
        <v>23.796213592233013</v>
      </c>
      <c r="Q1223" t="s">
        <v>8338</v>
      </c>
      <c r="R1223" t="s">
        <v>8339</v>
      </c>
      <c r="S1223" s="10">
        <f t="shared" si="78"/>
        <v>42680.267222222225</v>
      </c>
      <c r="T1223" s="10">
        <f t="shared" si="79"/>
        <v>42707.791666666664</v>
      </c>
    </row>
    <row r="1224" spans="1:20"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76"/>
        <v>2.80375</v>
      </c>
      <c r="P1224" s="6">
        <f t="shared" si="77"/>
        <v>81.268115942028984</v>
      </c>
      <c r="Q1224" t="s">
        <v>8338</v>
      </c>
      <c r="R1224" t="s">
        <v>8339</v>
      </c>
      <c r="S1224" s="10">
        <f t="shared" si="78"/>
        <v>42430.512118055551</v>
      </c>
      <c r="T1224" s="10">
        <f t="shared" si="79"/>
        <v>42460.958333333336</v>
      </c>
    </row>
    <row r="1225" spans="1:20"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76"/>
        <v>1.1210606060606061</v>
      </c>
      <c r="P1225" s="6">
        <f t="shared" si="77"/>
        <v>116.21465968586388</v>
      </c>
      <c r="Q1225" t="s">
        <v>8338</v>
      </c>
      <c r="R1225" t="s">
        <v>8339</v>
      </c>
      <c r="S1225" s="10">
        <f t="shared" si="78"/>
        <v>42653.968854166662</v>
      </c>
      <c r="T1225" s="10">
        <f t="shared" si="79"/>
        <v>42684.010520833333</v>
      </c>
    </row>
    <row r="1226" spans="1:20" ht="30" x14ac:dyDescent="0.25">
      <c r="A1226">
        <v>1224</v>
      </c>
      <c r="B1226" s="3" t="s">
        <v>1225</v>
      </c>
      <c r="C1226" s="3" t="s">
        <v>5334</v>
      </c>
      <c r="D1226">
        <v>15000</v>
      </c>
      <c r="E1226">
        <v>1060</v>
      </c>
      <c r="F1226" t="s">
        <v>8219</v>
      </c>
      <c r="G1226" t="s">
        <v>8224</v>
      </c>
      <c r="H1226" t="s">
        <v>8246</v>
      </c>
      <c r="I1226">
        <v>1402060302</v>
      </c>
      <c r="J1226">
        <v>1396876302</v>
      </c>
      <c r="K1226" t="b">
        <v>0</v>
      </c>
      <c r="L1226">
        <v>18</v>
      </c>
      <c r="M1226" t="b">
        <v>0</v>
      </c>
      <c r="N1226" t="s">
        <v>8286</v>
      </c>
      <c r="O1226" s="5">
        <f t="shared" si="76"/>
        <v>7.0666666666666669E-2</v>
      </c>
      <c r="P1226" s="6">
        <f t="shared" si="77"/>
        <v>58.888888888888886</v>
      </c>
      <c r="Q1226" t="s">
        <v>8325</v>
      </c>
      <c r="R1226" t="s">
        <v>8340</v>
      </c>
      <c r="S1226" s="10">
        <f t="shared" si="78"/>
        <v>41736.341458333329</v>
      </c>
      <c r="T1226" s="10">
        <f t="shared" si="79"/>
        <v>41796.341458333329</v>
      </c>
    </row>
    <row r="1227" spans="1:20" ht="60" x14ac:dyDescent="0.25">
      <c r="A1227">
        <v>1225</v>
      </c>
      <c r="B1227" s="3" t="s">
        <v>1226</v>
      </c>
      <c r="C1227" s="3" t="s">
        <v>5335</v>
      </c>
      <c r="D1227">
        <v>3000</v>
      </c>
      <c r="E1227">
        <v>132</v>
      </c>
      <c r="F1227" t="s">
        <v>8219</v>
      </c>
      <c r="G1227" t="s">
        <v>8224</v>
      </c>
      <c r="H1227" t="s">
        <v>8246</v>
      </c>
      <c r="I1227">
        <v>1382478278</v>
      </c>
      <c r="J1227">
        <v>1377294278</v>
      </c>
      <c r="K1227" t="b">
        <v>0</v>
      </c>
      <c r="L1227">
        <v>3</v>
      </c>
      <c r="M1227" t="b">
        <v>0</v>
      </c>
      <c r="N1227" t="s">
        <v>8286</v>
      </c>
      <c r="O1227" s="5">
        <f t="shared" si="76"/>
        <v>4.3999999999999997E-2</v>
      </c>
      <c r="P1227" s="6">
        <f t="shared" si="77"/>
        <v>44</v>
      </c>
      <c r="Q1227" t="s">
        <v>8325</v>
      </c>
      <c r="R1227" t="s">
        <v>8340</v>
      </c>
      <c r="S1227" s="10">
        <f t="shared" si="78"/>
        <v>41509.697662037033</v>
      </c>
      <c r="T1227" s="10">
        <f t="shared" si="79"/>
        <v>41569.697662037033</v>
      </c>
    </row>
    <row r="1228" spans="1:20" ht="45" x14ac:dyDescent="0.25">
      <c r="A1228">
        <v>1226</v>
      </c>
      <c r="B1228" s="3" t="s">
        <v>1227</v>
      </c>
      <c r="C1228" s="3" t="s">
        <v>5336</v>
      </c>
      <c r="D1228">
        <v>50000</v>
      </c>
      <c r="E1228">
        <v>1937</v>
      </c>
      <c r="F1228" t="s">
        <v>8219</v>
      </c>
      <c r="G1228" t="s">
        <v>8224</v>
      </c>
      <c r="H1228" t="s">
        <v>8246</v>
      </c>
      <c r="I1228">
        <v>1398042000</v>
      </c>
      <c r="J1228">
        <v>1395089981</v>
      </c>
      <c r="K1228" t="b">
        <v>0</v>
      </c>
      <c r="L1228">
        <v>40</v>
      </c>
      <c r="M1228" t="b">
        <v>0</v>
      </c>
      <c r="N1228" t="s">
        <v>8286</v>
      </c>
      <c r="O1228" s="5">
        <f t="shared" si="76"/>
        <v>3.8739999999999997E-2</v>
      </c>
      <c r="P1228" s="6">
        <f t="shared" si="77"/>
        <v>48.424999999999997</v>
      </c>
      <c r="Q1228" t="s">
        <v>8325</v>
      </c>
      <c r="R1228" t="s">
        <v>8340</v>
      </c>
      <c r="S1228" s="10">
        <f t="shared" si="78"/>
        <v>41715.666446759256</v>
      </c>
      <c r="T1228" s="10">
        <f t="shared" si="79"/>
        <v>41749.833333333328</v>
      </c>
    </row>
    <row r="1229" spans="1:20" ht="60" x14ac:dyDescent="0.25">
      <c r="A1229">
        <v>1227</v>
      </c>
      <c r="B1229" s="3" t="s">
        <v>1228</v>
      </c>
      <c r="C1229" s="3" t="s">
        <v>5337</v>
      </c>
      <c r="D1229">
        <v>2000</v>
      </c>
      <c r="E1229">
        <v>0</v>
      </c>
      <c r="F1229" t="s">
        <v>8219</v>
      </c>
      <c r="G1229" t="s">
        <v>8224</v>
      </c>
      <c r="H1229" t="s">
        <v>8246</v>
      </c>
      <c r="I1229">
        <v>1407394800</v>
      </c>
      <c r="J1229">
        <v>1404770616</v>
      </c>
      <c r="K1229" t="b">
        <v>0</v>
      </c>
      <c r="L1229">
        <v>0</v>
      </c>
      <c r="M1229" t="b">
        <v>0</v>
      </c>
      <c r="N1229" t="s">
        <v>8286</v>
      </c>
      <c r="O1229" s="5">
        <f t="shared" si="76"/>
        <v>0</v>
      </c>
      <c r="P1229" s="6" t="str">
        <f t="shared" si="77"/>
        <v/>
      </c>
      <c r="Q1229" t="s">
        <v>8325</v>
      </c>
      <c r="R1229" t="s">
        <v>8340</v>
      </c>
      <c r="S1229" s="10">
        <f t="shared" si="78"/>
        <v>41827.710833333331</v>
      </c>
      <c r="T1229" s="10">
        <f t="shared" si="79"/>
        <v>41858.083333333328</v>
      </c>
    </row>
    <row r="1230" spans="1:20" ht="45" x14ac:dyDescent="0.25">
      <c r="A1230">
        <v>1228</v>
      </c>
      <c r="B1230" s="3" t="s">
        <v>1229</v>
      </c>
      <c r="C1230" s="3" t="s">
        <v>5338</v>
      </c>
      <c r="D1230">
        <v>5000</v>
      </c>
      <c r="E1230">
        <v>1465</v>
      </c>
      <c r="F1230" t="s">
        <v>8219</v>
      </c>
      <c r="G1230" t="s">
        <v>8224</v>
      </c>
      <c r="H1230" t="s">
        <v>8246</v>
      </c>
      <c r="I1230">
        <v>1317231008</v>
      </c>
      <c r="J1230">
        <v>1312047008</v>
      </c>
      <c r="K1230" t="b">
        <v>0</v>
      </c>
      <c r="L1230">
        <v>24</v>
      </c>
      <c r="M1230" t="b">
        <v>0</v>
      </c>
      <c r="N1230" t="s">
        <v>8286</v>
      </c>
      <c r="O1230" s="5">
        <f t="shared" si="76"/>
        <v>0.29299999999999998</v>
      </c>
      <c r="P1230" s="6">
        <f t="shared" si="77"/>
        <v>61.041666666666664</v>
      </c>
      <c r="Q1230" t="s">
        <v>8325</v>
      </c>
      <c r="R1230" t="s">
        <v>8340</v>
      </c>
      <c r="S1230" s="10">
        <f t="shared" si="78"/>
        <v>40754.520925925921</v>
      </c>
      <c r="T1230" s="10">
        <f t="shared" si="79"/>
        <v>40814.520925925921</v>
      </c>
    </row>
    <row r="1231" spans="1:20" ht="60" x14ac:dyDescent="0.25">
      <c r="A1231">
        <v>1229</v>
      </c>
      <c r="B1231" s="3" t="s">
        <v>1230</v>
      </c>
      <c r="C1231" s="3" t="s">
        <v>5339</v>
      </c>
      <c r="D1231">
        <v>2750</v>
      </c>
      <c r="E1231">
        <v>25</v>
      </c>
      <c r="F1231" t="s">
        <v>8219</v>
      </c>
      <c r="G1231" t="s">
        <v>8224</v>
      </c>
      <c r="H1231" t="s">
        <v>8246</v>
      </c>
      <c r="I1231">
        <v>1334592000</v>
      </c>
      <c r="J1231">
        <v>1331982127</v>
      </c>
      <c r="K1231" t="b">
        <v>0</v>
      </c>
      <c r="L1231">
        <v>1</v>
      </c>
      <c r="M1231" t="b">
        <v>0</v>
      </c>
      <c r="N1231" t="s">
        <v>8286</v>
      </c>
      <c r="O1231" s="5">
        <f t="shared" si="76"/>
        <v>9.0909090909090905E-3</v>
      </c>
      <c r="P1231" s="6">
        <f t="shared" si="77"/>
        <v>25</v>
      </c>
      <c r="Q1231" t="s">
        <v>8325</v>
      </c>
      <c r="R1231" t="s">
        <v>8340</v>
      </c>
      <c r="S1231" s="10">
        <f t="shared" si="78"/>
        <v>40985.251469907402</v>
      </c>
      <c r="T1231" s="10">
        <f t="shared" si="79"/>
        <v>41015.458333333328</v>
      </c>
    </row>
    <row r="1232" spans="1:20" ht="45" x14ac:dyDescent="0.25">
      <c r="A1232">
        <v>1230</v>
      </c>
      <c r="B1232" s="3" t="s">
        <v>1231</v>
      </c>
      <c r="C1232" s="3" t="s">
        <v>5340</v>
      </c>
      <c r="D1232">
        <v>500000</v>
      </c>
      <c r="E1232">
        <v>0</v>
      </c>
      <c r="F1232" t="s">
        <v>8219</v>
      </c>
      <c r="G1232" t="s">
        <v>8224</v>
      </c>
      <c r="H1232" t="s">
        <v>8246</v>
      </c>
      <c r="I1232">
        <v>1298589630</v>
      </c>
      <c r="J1232">
        <v>1295997630</v>
      </c>
      <c r="K1232" t="b">
        <v>0</v>
      </c>
      <c r="L1232">
        <v>0</v>
      </c>
      <c r="M1232" t="b">
        <v>0</v>
      </c>
      <c r="N1232" t="s">
        <v>8286</v>
      </c>
      <c r="O1232" s="5">
        <f t="shared" si="76"/>
        <v>0</v>
      </c>
      <c r="P1232" s="6" t="str">
        <f t="shared" si="77"/>
        <v/>
      </c>
      <c r="Q1232" t="s">
        <v>8325</v>
      </c>
      <c r="R1232" t="s">
        <v>8340</v>
      </c>
      <c r="S1232" s="10">
        <f t="shared" si="78"/>
        <v>40568.764236111107</v>
      </c>
      <c r="T1232" s="10">
        <f t="shared" si="79"/>
        <v>40598.764236111107</v>
      </c>
    </row>
    <row r="1233" spans="1:20" ht="45" x14ac:dyDescent="0.25">
      <c r="A1233">
        <v>1231</v>
      </c>
      <c r="B1233" s="3" t="s">
        <v>1232</v>
      </c>
      <c r="C1233" s="3" t="s">
        <v>5341</v>
      </c>
      <c r="D1233">
        <v>5000</v>
      </c>
      <c r="E1233">
        <v>0</v>
      </c>
      <c r="F1233" t="s">
        <v>8219</v>
      </c>
      <c r="G1233" t="s">
        <v>8224</v>
      </c>
      <c r="H1233" t="s">
        <v>8246</v>
      </c>
      <c r="I1233">
        <v>1440723600</v>
      </c>
      <c r="J1233">
        <v>1436394968</v>
      </c>
      <c r="K1233" t="b">
        <v>0</v>
      </c>
      <c r="L1233">
        <v>0</v>
      </c>
      <c r="M1233" t="b">
        <v>0</v>
      </c>
      <c r="N1233" t="s">
        <v>8286</v>
      </c>
      <c r="O1233" s="5">
        <f t="shared" si="76"/>
        <v>0</v>
      </c>
      <c r="P1233" s="6" t="str">
        <f t="shared" si="77"/>
        <v/>
      </c>
      <c r="Q1233" t="s">
        <v>8325</v>
      </c>
      <c r="R1233" t="s">
        <v>8340</v>
      </c>
      <c r="S1233" s="10">
        <f t="shared" si="78"/>
        <v>42193.733425925922</v>
      </c>
      <c r="T1233" s="10">
        <f t="shared" si="79"/>
        <v>42243.833333333336</v>
      </c>
    </row>
    <row r="1234" spans="1:20" ht="60" x14ac:dyDescent="0.25">
      <c r="A1234">
        <v>1232</v>
      </c>
      <c r="B1234" s="3" t="s">
        <v>1233</v>
      </c>
      <c r="C1234" s="3" t="s">
        <v>5342</v>
      </c>
      <c r="D1234">
        <v>5000</v>
      </c>
      <c r="E1234">
        <v>40</v>
      </c>
      <c r="F1234" t="s">
        <v>8219</v>
      </c>
      <c r="G1234" t="s">
        <v>8224</v>
      </c>
      <c r="H1234" t="s">
        <v>8246</v>
      </c>
      <c r="I1234">
        <v>1381090870</v>
      </c>
      <c r="J1234">
        <v>1377030070</v>
      </c>
      <c r="K1234" t="b">
        <v>0</v>
      </c>
      <c r="L1234">
        <v>1</v>
      </c>
      <c r="M1234" t="b">
        <v>0</v>
      </c>
      <c r="N1234" t="s">
        <v>8286</v>
      </c>
      <c r="O1234" s="5">
        <f t="shared" si="76"/>
        <v>8.0000000000000002E-3</v>
      </c>
      <c r="P1234" s="6">
        <f t="shared" si="77"/>
        <v>40</v>
      </c>
      <c r="Q1234" t="s">
        <v>8325</v>
      </c>
      <c r="R1234" t="s">
        <v>8340</v>
      </c>
      <c r="S1234" s="10">
        <f t="shared" si="78"/>
        <v>41506.639699074069</v>
      </c>
      <c r="T1234" s="10">
        <f t="shared" si="79"/>
        <v>41553.639699074069</v>
      </c>
    </row>
    <row r="1235" spans="1:20" ht="60" x14ac:dyDescent="0.25">
      <c r="A1235">
        <v>1233</v>
      </c>
      <c r="B1235" s="3" t="s">
        <v>1234</v>
      </c>
      <c r="C1235" s="3" t="s">
        <v>5343</v>
      </c>
      <c r="D1235">
        <v>1000</v>
      </c>
      <c r="E1235">
        <v>116</v>
      </c>
      <c r="F1235" t="s">
        <v>8219</v>
      </c>
      <c r="G1235" t="s">
        <v>8224</v>
      </c>
      <c r="H1235" t="s">
        <v>8246</v>
      </c>
      <c r="I1235">
        <v>1329864374</v>
      </c>
      <c r="J1235">
        <v>1328049974</v>
      </c>
      <c r="K1235" t="b">
        <v>0</v>
      </c>
      <c r="L1235">
        <v>6</v>
      </c>
      <c r="M1235" t="b">
        <v>0</v>
      </c>
      <c r="N1235" t="s">
        <v>8286</v>
      </c>
      <c r="O1235" s="5">
        <f t="shared" si="76"/>
        <v>0.11600000000000001</v>
      </c>
      <c r="P1235" s="6">
        <f t="shared" si="77"/>
        <v>19.333333333333332</v>
      </c>
      <c r="Q1235" t="s">
        <v>8325</v>
      </c>
      <c r="R1235" t="s">
        <v>8340</v>
      </c>
      <c r="S1235" s="10">
        <f t="shared" si="78"/>
        <v>40939.740439814814</v>
      </c>
      <c r="T1235" s="10">
        <f t="shared" si="79"/>
        <v>40960.740439814814</v>
      </c>
    </row>
    <row r="1236" spans="1:20" ht="45" x14ac:dyDescent="0.25">
      <c r="A1236">
        <v>1234</v>
      </c>
      <c r="B1236" s="3" t="s">
        <v>1235</v>
      </c>
      <c r="C1236" s="3" t="s">
        <v>5344</v>
      </c>
      <c r="D1236">
        <v>50000</v>
      </c>
      <c r="E1236">
        <v>0</v>
      </c>
      <c r="F1236" t="s">
        <v>8219</v>
      </c>
      <c r="G1236" t="s">
        <v>8225</v>
      </c>
      <c r="H1236" t="s">
        <v>8247</v>
      </c>
      <c r="I1236">
        <v>1422903342</v>
      </c>
      <c r="J1236">
        <v>1420311342</v>
      </c>
      <c r="K1236" t="b">
        <v>0</v>
      </c>
      <c r="L1236">
        <v>0</v>
      </c>
      <c r="M1236" t="b">
        <v>0</v>
      </c>
      <c r="N1236" t="s">
        <v>8286</v>
      </c>
      <c r="O1236" s="5">
        <f t="shared" si="76"/>
        <v>0</v>
      </c>
      <c r="P1236" s="6" t="str">
        <f t="shared" si="77"/>
        <v/>
      </c>
      <c r="Q1236" t="s">
        <v>8325</v>
      </c>
      <c r="R1236" t="s">
        <v>8340</v>
      </c>
      <c r="S1236" s="10">
        <f t="shared" si="78"/>
        <v>42007.580347222225</v>
      </c>
      <c r="T1236" s="10">
        <f t="shared" si="79"/>
        <v>42037.580347222225</v>
      </c>
    </row>
    <row r="1237" spans="1:20" ht="60" x14ac:dyDescent="0.25">
      <c r="A1237">
        <v>1235</v>
      </c>
      <c r="B1237" s="3" t="s">
        <v>1236</v>
      </c>
      <c r="C1237" s="3" t="s">
        <v>5345</v>
      </c>
      <c r="D1237">
        <v>7534</v>
      </c>
      <c r="E1237">
        <v>210</v>
      </c>
      <c r="F1237" t="s">
        <v>8219</v>
      </c>
      <c r="G1237" t="s">
        <v>8224</v>
      </c>
      <c r="H1237" t="s">
        <v>8246</v>
      </c>
      <c r="I1237">
        <v>1387077299</v>
      </c>
      <c r="J1237">
        <v>1383621299</v>
      </c>
      <c r="K1237" t="b">
        <v>0</v>
      </c>
      <c r="L1237">
        <v>6</v>
      </c>
      <c r="M1237" t="b">
        <v>0</v>
      </c>
      <c r="N1237" t="s">
        <v>8286</v>
      </c>
      <c r="O1237" s="5">
        <f t="shared" si="76"/>
        <v>2.787363950092912E-2</v>
      </c>
      <c r="P1237" s="6">
        <f t="shared" si="77"/>
        <v>35</v>
      </c>
      <c r="Q1237" t="s">
        <v>8325</v>
      </c>
      <c r="R1237" t="s">
        <v>8340</v>
      </c>
      <c r="S1237" s="10">
        <f t="shared" si="78"/>
        <v>41582.927071759259</v>
      </c>
      <c r="T1237" s="10">
        <f t="shared" si="79"/>
        <v>41622.927071759259</v>
      </c>
    </row>
    <row r="1238" spans="1:20" ht="30" x14ac:dyDescent="0.25">
      <c r="A1238">
        <v>1236</v>
      </c>
      <c r="B1238" s="3" t="s">
        <v>1237</v>
      </c>
      <c r="C1238" s="3" t="s">
        <v>5346</v>
      </c>
      <c r="D1238">
        <v>2500</v>
      </c>
      <c r="E1238">
        <v>0</v>
      </c>
      <c r="F1238" t="s">
        <v>8219</v>
      </c>
      <c r="G1238" t="s">
        <v>8224</v>
      </c>
      <c r="H1238" t="s">
        <v>8246</v>
      </c>
      <c r="I1238">
        <v>1343491200</v>
      </c>
      <c r="J1238">
        <v>1342801164</v>
      </c>
      <c r="K1238" t="b">
        <v>0</v>
      </c>
      <c r="L1238">
        <v>0</v>
      </c>
      <c r="M1238" t="b">
        <v>0</v>
      </c>
      <c r="N1238" t="s">
        <v>8286</v>
      </c>
      <c r="O1238" s="5">
        <f t="shared" si="76"/>
        <v>0</v>
      </c>
      <c r="P1238" s="6" t="str">
        <f t="shared" si="77"/>
        <v/>
      </c>
      <c r="Q1238" t="s">
        <v>8325</v>
      </c>
      <c r="R1238" t="s">
        <v>8340</v>
      </c>
      <c r="S1238" s="10">
        <f t="shared" si="78"/>
        <v>41110.47180555555</v>
      </c>
      <c r="T1238" s="10">
        <f t="shared" si="79"/>
        <v>41118.458333333328</v>
      </c>
    </row>
    <row r="1239" spans="1:20" ht="60" x14ac:dyDescent="0.25">
      <c r="A1239">
        <v>1237</v>
      </c>
      <c r="B1239" s="3" t="s">
        <v>1238</v>
      </c>
      <c r="C1239" s="3" t="s">
        <v>5347</v>
      </c>
      <c r="D1239">
        <v>25000</v>
      </c>
      <c r="E1239">
        <v>0</v>
      </c>
      <c r="F1239" t="s">
        <v>8219</v>
      </c>
      <c r="G1239" t="s">
        <v>8224</v>
      </c>
      <c r="H1239" t="s">
        <v>8246</v>
      </c>
      <c r="I1239">
        <v>1345790865</v>
      </c>
      <c r="J1239">
        <v>1344062865</v>
      </c>
      <c r="K1239" t="b">
        <v>0</v>
      </c>
      <c r="L1239">
        <v>0</v>
      </c>
      <c r="M1239" t="b">
        <v>0</v>
      </c>
      <c r="N1239" t="s">
        <v>8286</v>
      </c>
      <c r="O1239" s="5">
        <f t="shared" si="76"/>
        <v>0</v>
      </c>
      <c r="P1239" s="6" t="str">
        <f t="shared" si="77"/>
        <v/>
      </c>
      <c r="Q1239" t="s">
        <v>8325</v>
      </c>
      <c r="R1239" t="s">
        <v>8340</v>
      </c>
      <c r="S1239" s="10">
        <f t="shared" si="78"/>
        <v>41125.074826388889</v>
      </c>
      <c r="T1239" s="10">
        <f t="shared" si="79"/>
        <v>41145.074826388889</v>
      </c>
    </row>
    <row r="1240" spans="1:20" ht="60" x14ac:dyDescent="0.25">
      <c r="A1240">
        <v>1238</v>
      </c>
      <c r="B1240" s="3" t="s">
        <v>1239</v>
      </c>
      <c r="C1240" s="3" t="s">
        <v>5348</v>
      </c>
      <c r="D1240">
        <v>1000</v>
      </c>
      <c r="E1240">
        <v>178</v>
      </c>
      <c r="F1240" t="s">
        <v>8219</v>
      </c>
      <c r="G1240" t="s">
        <v>8224</v>
      </c>
      <c r="H1240" t="s">
        <v>8246</v>
      </c>
      <c r="I1240">
        <v>1312641536</v>
      </c>
      <c r="J1240">
        <v>1310049536</v>
      </c>
      <c r="K1240" t="b">
        <v>0</v>
      </c>
      <c r="L1240">
        <v>3</v>
      </c>
      <c r="M1240" t="b">
        <v>0</v>
      </c>
      <c r="N1240" t="s">
        <v>8286</v>
      </c>
      <c r="O1240" s="5">
        <f t="shared" si="76"/>
        <v>0.17799999999999999</v>
      </c>
      <c r="P1240" s="6">
        <f t="shared" si="77"/>
        <v>59.333333333333336</v>
      </c>
      <c r="Q1240" t="s">
        <v>8325</v>
      </c>
      <c r="R1240" t="s">
        <v>8340</v>
      </c>
      <c r="S1240" s="10">
        <f t="shared" si="78"/>
        <v>40731.402037037034</v>
      </c>
      <c r="T1240" s="10">
        <f t="shared" si="79"/>
        <v>40761.402037037034</v>
      </c>
    </row>
    <row r="1241" spans="1:20" ht="30" x14ac:dyDescent="0.25">
      <c r="A1241">
        <v>1239</v>
      </c>
      <c r="B1241" s="3" t="s">
        <v>1240</v>
      </c>
      <c r="C1241" s="3" t="s">
        <v>5349</v>
      </c>
      <c r="D1241">
        <v>2500</v>
      </c>
      <c r="E1241">
        <v>0</v>
      </c>
      <c r="F1241" t="s">
        <v>8219</v>
      </c>
      <c r="G1241" t="s">
        <v>8224</v>
      </c>
      <c r="H1241" t="s">
        <v>8246</v>
      </c>
      <c r="I1241">
        <v>1325804767</v>
      </c>
      <c r="J1241">
        <v>1323212767</v>
      </c>
      <c r="K1241" t="b">
        <v>0</v>
      </c>
      <c r="L1241">
        <v>0</v>
      </c>
      <c r="M1241" t="b">
        <v>0</v>
      </c>
      <c r="N1241" t="s">
        <v>8286</v>
      </c>
      <c r="O1241" s="5">
        <f t="shared" si="76"/>
        <v>0</v>
      </c>
      <c r="P1241" s="6" t="str">
        <f t="shared" si="77"/>
        <v/>
      </c>
      <c r="Q1241" t="s">
        <v>8325</v>
      </c>
      <c r="R1241" t="s">
        <v>8340</v>
      </c>
      <c r="S1241" s="10">
        <f t="shared" si="78"/>
        <v>40883.754247685181</v>
      </c>
      <c r="T1241" s="10">
        <f t="shared" si="79"/>
        <v>40913.754247685181</v>
      </c>
    </row>
    <row r="1242" spans="1:20" ht="45" x14ac:dyDescent="0.25">
      <c r="A1242">
        <v>1240</v>
      </c>
      <c r="B1242" s="3" t="s">
        <v>1241</v>
      </c>
      <c r="C1242" s="3" t="s">
        <v>5350</v>
      </c>
      <c r="D1242">
        <v>8000</v>
      </c>
      <c r="E1242">
        <v>241</v>
      </c>
      <c r="F1242" t="s">
        <v>8219</v>
      </c>
      <c r="G1242" t="s">
        <v>8224</v>
      </c>
      <c r="H1242" t="s">
        <v>8246</v>
      </c>
      <c r="I1242">
        <v>1373665860</v>
      </c>
      <c r="J1242">
        <v>1368579457</v>
      </c>
      <c r="K1242" t="b">
        <v>0</v>
      </c>
      <c r="L1242">
        <v>8</v>
      </c>
      <c r="M1242" t="b">
        <v>0</v>
      </c>
      <c r="N1242" t="s">
        <v>8286</v>
      </c>
      <c r="O1242" s="5">
        <f t="shared" si="76"/>
        <v>3.0124999999999999E-2</v>
      </c>
      <c r="P1242" s="6">
        <f t="shared" si="77"/>
        <v>30.125</v>
      </c>
      <c r="Q1242" t="s">
        <v>8325</v>
      </c>
      <c r="R1242" t="s">
        <v>8340</v>
      </c>
      <c r="S1242" s="10">
        <f t="shared" si="78"/>
        <v>41408.831678240742</v>
      </c>
      <c r="T1242" s="10">
        <f t="shared" si="79"/>
        <v>41467.70208333333</v>
      </c>
    </row>
    <row r="1243" spans="1:20" ht="60" x14ac:dyDescent="0.25">
      <c r="A1243">
        <v>1241</v>
      </c>
      <c r="B1243" s="3" t="s">
        <v>1242</v>
      </c>
      <c r="C1243" s="3" t="s">
        <v>5351</v>
      </c>
      <c r="D1243">
        <v>5000</v>
      </c>
      <c r="E1243">
        <v>2537</v>
      </c>
      <c r="F1243" t="s">
        <v>8219</v>
      </c>
      <c r="G1243" t="s">
        <v>8224</v>
      </c>
      <c r="H1243" t="s">
        <v>8246</v>
      </c>
      <c r="I1243">
        <v>1414994340</v>
      </c>
      <c r="J1243">
        <v>1413057980</v>
      </c>
      <c r="K1243" t="b">
        <v>0</v>
      </c>
      <c r="L1243">
        <v>34</v>
      </c>
      <c r="M1243" t="b">
        <v>0</v>
      </c>
      <c r="N1243" t="s">
        <v>8286</v>
      </c>
      <c r="O1243" s="5">
        <f t="shared" si="76"/>
        <v>0.50739999999999996</v>
      </c>
      <c r="P1243" s="6">
        <f t="shared" si="77"/>
        <v>74.617647058823536</v>
      </c>
      <c r="Q1243" t="s">
        <v>8325</v>
      </c>
      <c r="R1243" t="s">
        <v>8340</v>
      </c>
      <c r="S1243" s="10">
        <f t="shared" si="78"/>
        <v>41923.629398148143</v>
      </c>
      <c r="T1243" s="10">
        <f t="shared" si="79"/>
        <v>41946.040972222218</v>
      </c>
    </row>
    <row r="1244" spans="1:20" ht="60" x14ac:dyDescent="0.25">
      <c r="A1244">
        <v>1242</v>
      </c>
      <c r="B1244" s="3" t="s">
        <v>1243</v>
      </c>
      <c r="C1244" s="3" t="s">
        <v>5352</v>
      </c>
      <c r="D1244">
        <v>911</v>
      </c>
      <c r="E1244">
        <v>5</v>
      </c>
      <c r="F1244" t="s">
        <v>8219</v>
      </c>
      <c r="G1244" t="s">
        <v>8224</v>
      </c>
      <c r="H1244" t="s">
        <v>8246</v>
      </c>
      <c r="I1244">
        <v>1315747080</v>
      </c>
      <c r="J1244">
        <v>1314417502</v>
      </c>
      <c r="K1244" t="b">
        <v>0</v>
      </c>
      <c r="L1244">
        <v>1</v>
      </c>
      <c r="M1244" t="b">
        <v>0</v>
      </c>
      <c r="N1244" t="s">
        <v>8286</v>
      </c>
      <c r="O1244" s="5">
        <f t="shared" si="76"/>
        <v>5.4884742041712408E-3</v>
      </c>
      <c r="P1244" s="6">
        <f t="shared" si="77"/>
        <v>5</v>
      </c>
      <c r="Q1244" t="s">
        <v>8325</v>
      </c>
      <c r="R1244" t="s">
        <v>8340</v>
      </c>
      <c r="S1244" s="10">
        <f t="shared" si="78"/>
        <v>40781.957199074073</v>
      </c>
      <c r="T1244" s="10">
        <f t="shared" si="79"/>
        <v>40797.345833333333</v>
      </c>
    </row>
    <row r="1245" spans="1:20" ht="45" x14ac:dyDescent="0.25">
      <c r="A1245">
        <v>1243</v>
      </c>
      <c r="B1245" s="3" t="s">
        <v>1244</v>
      </c>
      <c r="C1245" s="3" t="s">
        <v>5353</v>
      </c>
      <c r="D1245">
        <v>12000</v>
      </c>
      <c r="E1245">
        <v>1691</v>
      </c>
      <c r="F1245" t="s">
        <v>8219</v>
      </c>
      <c r="G1245" t="s">
        <v>8224</v>
      </c>
      <c r="H1245" t="s">
        <v>8246</v>
      </c>
      <c r="I1245">
        <v>1310158800</v>
      </c>
      <c r="J1245">
        <v>1304888771</v>
      </c>
      <c r="K1245" t="b">
        <v>0</v>
      </c>
      <c r="L1245">
        <v>38</v>
      </c>
      <c r="M1245" t="b">
        <v>0</v>
      </c>
      <c r="N1245" t="s">
        <v>8286</v>
      </c>
      <c r="O1245" s="5">
        <f t="shared" si="76"/>
        <v>0.14091666666666666</v>
      </c>
      <c r="P1245" s="6">
        <f t="shared" si="77"/>
        <v>44.5</v>
      </c>
      <c r="Q1245" t="s">
        <v>8325</v>
      </c>
      <c r="R1245" t="s">
        <v>8340</v>
      </c>
      <c r="S1245" s="10">
        <f t="shared" si="78"/>
        <v>40671.670960648145</v>
      </c>
      <c r="T1245" s="10">
        <f t="shared" si="79"/>
        <v>40732.666666666664</v>
      </c>
    </row>
    <row r="1246" spans="1:20"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76"/>
        <v>1.038</v>
      </c>
      <c r="P1246" s="6">
        <f t="shared" si="77"/>
        <v>46.133333333333333</v>
      </c>
      <c r="Q1246" t="s">
        <v>8325</v>
      </c>
      <c r="R1246" t="s">
        <v>8326</v>
      </c>
      <c r="S1246" s="10">
        <f t="shared" si="78"/>
        <v>41355.617164351854</v>
      </c>
      <c r="T1246" s="10">
        <f t="shared" si="79"/>
        <v>41386.666666666664</v>
      </c>
    </row>
    <row r="1247" spans="1:20"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76"/>
        <v>1.2024999999999999</v>
      </c>
      <c r="P1247" s="6">
        <f t="shared" si="77"/>
        <v>141.47058823529412</v>
      </c>
      <c r="Q1247" t="s">
        <v>8325</v>
      </c>
      <c r="R1247" t="s">
        <v>8326</v>
      </c>
      <c r="S1247" s="10">
        <f t="shared" si="78"/>
        <v>41774.391597222224</v>
      </c>
      <c r="T1247" s="10">
        <f t="shared" si="79"/>
        <v>41804.391597222224</v>
      </c>
    </row>
    <row r="1248" spans="1:20"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76"/>
        <v>1.17</v>
      </c>
      <c r="P1248" s="6">
        <f t="shared" si="77"/>
        <v>75.483870967741936</v>
      </c>
      <c r="Q1248" t="s">
        <v>8325</v>
      </c>
      <c r="R1248" t="s">
        <v>8326</v>
      </c>
      <c r="S1248" s="10">
        <f t="shared" si="78"/>
        <v>40837.835057870368</v>
      </c>
      <c r="T1248" s="10">
        <f t="shared" si="79"/>
        <v>40882.876724537033</v>
      </c>
    </row>
    <row r="1249" spans="1:20"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76"/>
        <v>1.2214285714285715</v>
      </c>
      <c r="P1249" s="6">
        <f t="shared" si="77"/>
        <v>85.5</v>
      </c>
      <c r="Q1249" t="s">
        <v>8325</v>
      </c>
      <c r="R1249" t="s">
        <v>8326</v>
      </c>
      <c r="S1249" s="10">
        <f t="shared" si="78"/>
        <v>41370.083969907406</v>
      </c>
      <c r="T1249" s="10">
        <f t="shared" si="79"/>
        <v>41400.083969907406</v>
      </c>
    </row>
    <row r="1250" spans="1:20"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76"/>
        <v>1.5164</v>
      </c>
      <c r="P1250" s="6">
        <f t="shared" si="77"/>
        <v>64.254237288135599</v>
      </c>
      <c r="Q1250" t="s">
        <v>8325</v>
      </c>
      <c r="R1250" t="s">
        <v>8326</v>
      </c>
      <c r="S1250" s="10">
        <f t="shared" si="78"/>
        <v>41767.448530092588</v>
      </c>
      <c r="T1250" s="10">
        <f t="shared" si="79"/>
        <v>41803.082638888889</v>
      </c>
    </row>
    <row r="1251" spans="1:20"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76"/>
        <v>1.0444</v>
      </c>
      <c r="P1251" s="6">
        <f t="shared" si="77"/>
        <v>64.46913580246914</v>
      </c>
      <c r="Q1251" t="s">
        <v>8325</v>
      </c>
      <c r="R1251" t="s">
        <v>8326</v>
      </c>
      <c r="S1251" s="10">
        <f t="shared" si="78"/>
        <v>41067.532534722217</v>
      </c>
      <c r="T1251" s="10">
        <f t="shared" si="79"/>
        <v>41097.532534722217</v>
      </c>
    </row>
    <row r="1252" spans="1:20"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76"/>
        <v>2.0015333333333332</v>
      </c>
      <c r="P1252" s="6">
        <f t="shared" si="77"/>
        <v>118.2007874015748</v>
      </c>
      <c r="Q1252" t="s">
        <v>8325</v>
      </c>
      <c r="R1252" t="s">
        <v>8326</v>
      </c>
      <c r="S1252" s="10">
        <f t="shared" si="78"/>
        <v>41843.434386574074</v>
      </c>
      <c r="T1252" s="10">
        <f t="shared" si="79"/>
        <v>41888.434386574074</v>
      </c>
    </row>
    <row r="1253" spans="1:20"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76"/>
        <v>1.018</v>
      </c>
      <c r="P1253" s="6">
        <f t="shared" si="77"/>
        <v>82.540540540540547</v>
      </c>
      <c r="Q1253" t="s">
        <v>8325</v>
      </c>
      <c r="R1253" t="s">
        <v>8326</v>
      </c>
      <c r="S1253" s="10">
        <f t="shared" si="78"/>
        <v>40751.606099537035</v>
      </c>
      <c r="T1253" s="10">
        <f t="shared" si="79"/>
        <v>40811.606099537035</v>
      </c>
    </row>
    <row r="1254" spans="1:20"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76"/>
        <v>1.3765714285714286</v>
      </c>
      <c r="P1254" s="6">
        <f t="shared" si="77"/>
        <v>34.170212765957444</v>
      </c>
      <c r="Q1254" t="s">
        <v>8325</v>
      </c>
      <c r="R1254" t="s">
        <v>8326</v>
      </c>
      <c r="S1254" s="10">
        <f t="shared" si="78"/>
        <v>41543.779733796291</v>
      </c>
      <c r="T1254" s="10">
        <f t="shared" si="79"/>
        <v>41571.779733796291</v>
      </c>
    </row>
    <row r="1255" spans="1:20"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76"/>
        <v>3038.3319999999999</v>
      </c>
      <c r="P1255" s="6">
        <f t="shared" si="77"/>
        <v>42.73322081575246</v>
      </c>
      <c r="Q1255" t="s">
        <v>8325</v>
      </c>
      <c r="R1255" t="s">
        <v>8326</v>
      </c>
      <c r="S1255" s="10">
        <f t="shared" si="78"/>
        <v>41855.575312499997</v>
      </c>
      <c r="T1255" s="10">
        <f t="shared" si="79"/>
        <v>41885.575312499997</v>
      </c>
    </row>
    <row r="1256" spans="1:20"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76"/>
        <v>1.9885074626865671</v>
      </c>
      <c r="P1256" s="6">
        <f t="shared" si="77"/>
        <v>94.489361702127653</v>
      </c>
      <c r="Q1256" t="s">
        <v>8325</v>
      </c>
      <c r="R1256" t="s">
        <v>8326</v>
      </c>
      <c r="S1256" s="10">
        <f t="shared" si="78"/>
        <v>40487.413032407407</v>
      </c>
      <c r="T1256" s="10">
        <f t="shared" si="79"/>
        <v>40543.999305555553</v>
      </c>
    </row>
    <row r="1257" spans="1:20"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76"/>
        <v>2.0236666666666667</v>
      </c>
      <c r="P1257" s="6">
        <f t="shared" si="77"/>
        <v>55.697247706422019</v>
      </c>
      <c r="Q1257" t="s">
        <v>8325</v>
      </c>
      <c r="R1257" t="s">
        <v>8326</v>
      </c>
      <c r="S1257" s="10">
        <f t="shared" si="78"/>
        <v>41579.637175925927</v>
      </c>
      <c r="T1257" s="10">
        <f t="shared" si="79"/>
        <v>41609.678842592592</v>
      </c>
    </row>
    <row r="1258" spans="1:20"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76"/>
        <v>1.1796376666666666</v>
      </c>
      <c r="P1258" s="6">
        <f t="shared" si="77"/>
        <v>98.030831024930734</v>
      </c>
      <c r="Q1258" t="s">
        <v>8325</v>
      </c>
      <c r="R1258" t="s">
        <v>8326</v>
      </c>
      <c r="S1258" s="10">
        <f t="shared" si="78"/>
        <v>40921.711006944439</v>
      </c>
      <c r="T1258" s="10">
        <f t="shared" si="79"/>
        <v>40951.711006944439</v>
      </c>
    </row>
    <row r="1259" spans="1:20"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76"/>
        <v>2.9472727272727273</v>
      </c>
      <c r="P1259" s="6">
        <f t="shared" si="77"/>
        <v>92.102272727272734</v>
      </c>
      <c r="Q1259" t="s">
        <v>8325</v>
      </c>
      <c r="R1259" t="s">
        <v>8326</v>
      </c>
      <c r="S1259" s="10">
        <f t="shared" si="78"/>
        <v>40586.877199074072</v>
      </c>
      <c r="T1259" s="10">
        <f t="shared" si="79"/>
        <v>40635.835532407407</v>
      </c>
    </row>
    <row r="1260" spans="1:20"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76"/>
        <v>2.1314633333333335</v>
      </c>
      <c r="P1260" s="6">
        <f t="shared" si="77"/>
        <v>38.175462686567165</v>
      </c>
      <c r="Q1260" t="s">
        <v>8325</v>
      </c>
      <c r="R1260" t="s">
        <v>8326</v>
      </c>
      <c r="S1260" s="10">
        <f t="shared" si="78"/>
        <v>41487.402916666666</v>
      </c>
      <c r="T1260" s="10">
        <f t="shared" si="79"/>
        <v>41517.402916666666</v>
      </c>
    </row>
    <row r="1261" spans="1:20"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76"/>
        <v>1.0424</v>
      </c>
      <c r="P1261" s="6">
        <f t="shared" si="77"/>
        <v>27.145833333333332</v>
      </c>
      <c r="Q1261" t="s">
        <v>8325</v>
      </c>
      <c r="R1261" t="s">
        <v>8326</v>
      </c>
      <c r="S1261" s="10">
        <f t="shared" si="78"/>
        <v>41766.762314814812</v>
      </c>
      <c r="T1261" s="10">
        <f t="shared" si="79"/>
        <v>41798.957638888889</v>
      </c>
    </row>
    <row r="1262" spans="1:20"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76"/>
        <v>1.1366666666666667</v>
      </c>
      <c r="P1262" s="6">
        <f t="shared" si="77"/>
        <v>50.689189189189186</v>
      </c>
      <c r="Q1262" t="s">
        <v>8325</v>
      </c>
      <c r="R1262" t="s">
        <v>8326</v>
      </c>
      <c r="S1262" s="10">
        <f t="shared" si="78"/>
        <v>41666.63449074074</v>
      </c>
      <c r="T1262" s="10">
        <f t="shared" si="79"/>
        <v>41696.63449074074</v>
      </c>
    </row>
    <row r="1263" spans="1:20"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76"/>
        <v>1.0125</v>
      </c>
      <c r="P1263" s="6">
        <f t="shared" si="77"/>
        <v>38.942307692307693</v>
      </c>
      <c r="Q1263" t="s">
        <v>8325</v>
      </c>
      <c r="R1263" t="s">
        <v>8326</v>
      </c>
      <c r="S1263" s="10">
        <f t="shared" si="78"/>
        <v>41638.134571759256</v>
      </c>
      <c r="T1263" s="10">
        <f t="shared" si="79"/>
        <v>41668.134571759256</v>
      </c>
    </row>
    <row r="1264" spans="1:20"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76"/>
        <v>1.2541538461538462</v>
      </c>
      <c r="P1264" s="6">
        <f t="shared" si="77"/>
        <v>77.638095238095232</v>
      </c>
      <c r="Q1264" t="s">
        <v>8325</v>
      </c>
      <c r="R1264" t="s">
        <v>8326</v>
      </c>
      <c r="S1264" s="10">
        <f t="shared" si="78"/>
        <v>41656.554305555554</v>
      </c>
      <c r="T1264" s="10">
        <f t="shared" si="79"/>
        <v>41686.554305555554</v>
      </c>
    </row>
    <row r="1265" spans="1:20"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76"/>
        <v>1.19</v>
      </c>
      <c r="P1265" s="6">
        <f t="shared" si="77"/>
        <v>43.536585365853661</v>
      </c>
      <c r="Q1265" t="s">
        <v>8325</v>
      </c>
      <c r="R1265" t="s">
        <v>8326</v>
      </c>
      <c r="S1265" s="10">
        <f t="shared" si="78"/>
        <v>41691.875810185185</v>
      </c>
      <c r="T1265" s="10">
        <f t="shared" si="79"/>
        <v>41726.833333333328</v>
      </c>
    </row>
    <row r="1266" spans="1:20"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76"/>
        <v>1.6646153846153846</v>
      </c>
      <c r="P1266" s="6">
        <f t="shared" si="77"/>
        <v>31.823529411764707</v>
      </c>
      <c r="Q1266" t="s">
        <v>8325</v>
      </c>
      <c r="R1266" t="s">
        <v>8326</v>
      </c>
      <c r="S1266" s="10">
        <f t="shared" si="78"/>
        <v>41547.454664351848</v>
      </c>
      <c r="T1266" s="10">
        <f t="shared" si="79"/>
        <v>41576.454664351848</v>
      </c>
    </row>
    <row r="1267" spans="1:20"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76"/>
        <v>1.1914771428571429</v>
      </c>
      <c r="P1267" s="6">
        <f t="shared" si="77"/>
        <v>63.184393939393942</v>
      </c>
      <c r="Q1267" t="s">
        <v>8325</v>
      </c>
      <c r="R1267" t="s">
        <v>8326</v>
      </c>
      <c r="S1267" s="10">
        <f t="shared" si="78"/>
        <v>40465.446932870364</v>
      </c>
      <c r="T1267" s="10">
        <f t="shared" si="79"/>
        <v>40512.446932870364</v>
      </c>
    </row>
    <row r="1268" spans="1:20"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76"/>
        <v>1.0047368421052632</v>
      </c>
      <c r="P1268" s="6">
        <f t="shared" si="77"/>
        <v>190.9</v>
      </c>
      <c r="Q1268" t="s">
        <v>8325</v>
      </c>
      <c r="R1268" t="s">
        <v>8326</v>
      </c>
      <c r="S1268" s="10">
        <f t="shared" si="78"/>
        <v>41620.668344907404</v>
      </c>
      <c r="T1268" s="10">
        <f t="shared" si="79"/>
        <v>41650.668344907404</v>
      </c>
    </row>
    <row r="1269" spans="1:20"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76"/>
        <v>1.018</v>
      </c>
      <c r="P1269" s="6">
        <f t="shared" si="77"/>
        <v>140.85534591194968</v>
      </c>
      <c r="Q1269" t="s">
        <v>8325</v>
      </c>
      <c r="R1269" t="s">
        <v>8326</v>
      </c>
      <c r="S1269" s="10">
        <f t="shared" si="78"/>
        <v>41449.376828703702</v>
      </c>
      <c r="T1269" s="10">
        <f t="shared" si="79"/>
        <v>41479.376828703702</v>
      </c>
    </row>
    <row r="1270" spans="1:20"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76"/>
        <v>1.1666666666666667</v>
      </c>
      <c r="P1270" s="6">
        <f t="shared" si="77"/>
        <v>76.92307692307692</v>
      </c>
      <c r="Q1270" t="s">
        <v>8325</v>
      </c>
      <c r="R1270" t="s">
        <v>8326</v>
      </c>
      <c r="S1270" s="10">
        <f t="shared" si="78"/>
        <v>41507.637118055551</v>
      </c>
      <c r="T1270" s="10">
        <f t="shared" si="79"/>
        <v>41537.637118055551</v>
      </c>
    </row>
    <row r="1271" spans="1:20"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76"/>
        <v>1.0864893617021276</v>
      </c>
      <c r="P1271" s="6">
        <f t="shared" si="77"/>
        <v>99.15533980582525</v>
      </c>
      <c r="Q1271" t="s">
        <v>8325</v>
      </c>
      <c r="R1271" t="s">
        <v>8326</v>
      </c>
      <c r="S1271" s="10">
        <f t="shared" si="78"/>
        <v>42445.614722222221</v>
      </c>
      <c r="T1271" s="10">
        <f t="shared" si="79"/>
        <v>42475.791666666664</v>
      </c>
    </row>
    <row r="1272" spans="1:20"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76"/>
        <v>1.1472</v>
      </c>
      <c r="P1272" s="6">
        <f t="shared" si="77"/>
        <v>67.881656804733723</v>
      </c>
      <c r="Q1272" t="s">
        <v>8325</v>
      </c>
      <c r="R1272" t="s">
        <v>8326</v>
      </c>
      <c r="S1272" s="10">
        <f t="shared" si="78"/>
        <v>40933.648634259254</v>
      </c>
      <c r="T1272" s="10">
        <f t="shared" si="79"/>
        <v>40993.60696759259</v>
      </c>
    </row>
    <row r="1273" spans="1:20"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76"/>
        <v>1.018</v>
      </c>
      <c r="P1273" s="6">
        <f t="shared" si="77"/>
        <v>246.29032258064515</v>
      </c>
      <c r="Q1273" t="s">
        <v>8325</v>
      </c>
      <c r="R1273" t="s">
        <v>8326</v>
      </c>
      <c r="S1273" s="10">
        <f t="shared" si="78"/>
        <v>41561.475219907406</v>
      </c>
      <c r="T1273" s="10">
        <f t="shared" si="79"/>
        <v>41591.516886574071</v>
      </c>
    </row>
    <row r="1274" spans="1:20"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76"/>
        <v>1.06</v>
      </c>
      <c r="P1274" s="6">
        <f t="shared" si="77"/>
        <v>189.28571428571428</v>
      </c>
      <c r="Q1274" t="s">
        <v>8325</v>
      </c>
      <c r="R1274" t="s">
        <v>8326</v>
      </c>
      <c r="S1274" s="10">
        <f t="shared" si="78"/>
        <v>40274.536793981482</v>
      </c>
      <c r="T1274" s="10">
        <f t="shared" si="79"/>
        <v>40343.958333333328</v>
      </c>
    </row>
    <row r="1275" spans="1:20"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76"/>
        <v>1.0349999999999999</v>
      </c>
      <c r="P1275" s="6">
        <f t="shared" si="77"/>
        <v>76.666666666666671</v>
      </c>
      <c r="Q1275" t="s">
        <v>8325</v>
      </c>
      <c r="R1275" t="s">
        <v>8326</v>
      </c>
      <c r="S1275" s="10">
        <f t="shared" si="78"/>
        <v>41852.521886574068</v>
      </c>
      <c r="T1275" s="10">
        <f t="shared" si="79"/>
        <v>41882.521886574068</v>
      </c>
    </row>
    <row r="1276" spans="1:20"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76"/>
        <v>1.5497535999999998</v>
      </c>
      <c r="P1276" s="6">
        <f t="shared" si="77"/>
        <v>82.963254817987149</v>
      </c>
      <c r="Q1276" t="s">
        <v>8325</v>
      </c>
      <c r="R1276" t="s">
        <v>8326</v>
      </c>
      <c r="S1276" s="10">
        <f t="shared" si="78"/>
        <v>41116.481770833328</v>
      </c>
      <c r="T1276" s="10">
        <f t="shared" si="79"/>
        <v>41151.481770833328</v>
      </c>
    </row>
    <row r="1277" spans="1:20"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76"/>
        <v>1.6214066666666667</v>
      </c>
      <c r="P1277" s="6">
        <f t="shared" si="77"/>
        <v>62.522107969151669</v>
      </c>
      <c r="Q1277" t="s">
        <v>8325</v>
      </c>
      <c r="R1277" t="s">
        <v>8326</v>
      </c>
      <c r="S1277" s="10">
        <f t="shared" si="78"/>
        <v>41458.659571759257</v>
      </c>
      <c r="T1277" s="10">
        <f t="shared" si="79"/>
        <v>41493.659571759257</v>
      </c>
    </row>
    <row r="1278" spans="1:20"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76"/>
        <v>1.0442100000000001</v>
      </c>
      <c r="P1278" s="6">
        <f t="shared" si="77"/>
        <v>46.06808823529412</v>
      </c>
      <c r="Q1278" t="s">
        <v>8325</v>
      </c>
      <c r="R1278" t="s">
        <v>8326</v>
      </c>
      <c r="S1278" s="10">
        <f t="shared" si="78"/>
        <v>40007.49591435185</v>
      </c>
      <c r="T1278" s="10">
        <f t="shared" si="79"/>
        <v>40056.958333333328</v>
      </c>
    </row>
    <row r="1279" spans="1:20"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76"/>
        <v>1.0612433333333333</v>
      </c>
      <c r="P1279" s="6">
        <f t="shared" si="77"/>
        <v>38.543946731234868</v>
      </c>
      <c r="Q1279" t="s">
        <v>8325</v>
      </c>
      <c r="R1279" t="s">
        <v>8326</v>
      </c>
      <c r="S1279" s="10">
        <f t="shared" si="78"/>
        <v>41121.35355324074</v>
      </c>
      <c r="T1279" s="10">
        <f t="shared" si="79"/>
        <v>41156.35355324074</v>
      </c>
    </row>
    <row r="1280" spans="1:20"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76"/>
        <v>1.5493846153846154</v>
      </c>
      <c r="P1280" s="6">
        <f t="shared" si="77"/>
        <v>53.005263157894738</v>
      </c>
      <c r="Q1280" t="s">
        <v>8325</v>
      </c>
      <c r="R1280" t="s">
        <v>8326</v>
      </c>
      <c r="S1280" s="10">
        <f t="shared" si="78"/>
        <v>41786.346828703703</v>
      </c>
      <c r="T1280" s="10">
        <f t="shared" si="79"/>
        <v>41814.875</v>
      </c>
    </row>
    <row r="1281" spans="1:20"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76"/>
        <v>1.1077157238734421</v>
      </c>
      <c r="P1281" s="6">
        <f t="shared" si="77"/>
        <v>73.355396825396824</v>
      </c>
      <c r="Q1281" t="s">
        <v>8325</v>
      </c>
      <c r="R1281" t="s">
        <v>8326</v>
      </c>
      <c r="S1281" s="10">
        <f t="shared" si="78"/>
        <v>41681.890856481477</v>
      </c>
      <c r="T1281" s="10">
        <f t="shared" si="79"/>
        <v>41721.849189814813</v>
      </c>
    </row>
    <row r="1282" spans="1:20"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76"/>
        <v>1.1091186666666666</v>
      </c>
      <c r="P1282" s="6">
        <f t="shared" si="77"/>
        <v>127.97523076923076</v>
      </c>
      <c r="Q1282" t="s">
        <v>8325</v>
      </c>
      <c r="R1282" t="s">
        <v>8326</v>
      </c>
      <c r="S1282" s="10">
        <f t="shared" si="78"/>
        <v>40513.54923611111</v>
      </c>
      <c r="T1282" s="10">
        <f t="shared" si="79"/>
        <v>40603.54923611111</v>
      </c>
    </row>
    <row r="1283" spans="1:20"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80">IFERROR(E1283/D1283,"")</f>
        <v>1.1071428571428572</v>
      </c>
      <c r="P1283" s="6">
        <f t="shared" ref="P1283:P1346" si="81">IFERROR(E1283/L1283,"")</f>
        <v>104.72972972972973</v>
      </c>
      <c r="Q1283" t="s">
        <v>8325</v>
      </c>
      <c r="R1283" t="s">
        <v>8326</v>
      </c>
      <c r="S1283" s="10">
        <f t="shared" ref="S1283:S1346" si="82">(J1283/86400)+25569+(-5/24)</f>
        <v>41463.535138888888</v>
      </c>
      <c r="T1283" s="10">
        <f t="shared" ref="T1283:T1346" si="83">(I1283/86400)+25569+(-5/24)</f>
        <v>41483.535138888888</v>
      </c>
    </row>
    <row r="1284" spans="1:20"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80"/>
        <v>1.2361333333333333</v>
      </c>
      <c r="P1284" s="6">
        <f t="shared" si="81"/>
        <v>67.671532846715323</v>
      </c>
      <c r="Q1284" t="s">
        <v>8325</v>
      </c>
      <c r="R1284" t="s">
        <v>8326</v>
      </c>
      <c r="S1284" s="10">
        <f t="shared" si="82"/>
        <v>41586.266840277771</v>
      </c>
      <c r="T1284" s="10">
        <f t="shared" si="83"/>
        <v>41616.999305555553</v>
      </c>
    </row>
    <row r="1285" spans="1:20"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80"/>
        <v>2.1105</v>
      </c>
      <c r="P1285" s="6">
        <f t="shared" si="81"/>
        <v>95.931818181818187</v>
      </c>
      <c r="Q1285" t="s">
        <v>8325</v>
      </c>
      <c r="R1285" t="s">
        <v>8326</v>
      </c>
      <c r="S1285" s="10">
        <f t="shared" si="82"/>
        <v>41320.50913194444</v>
      </c>
      <c r="T1285" s="10">
        <f t="shared" si="83"/>
        <v>41343.958333333328</v>
      </c>
    </row>
    <row r="1286" spans="1:20"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80"/>
        <v>1.01</v>
      </c>
      <c r="P1286" s="6">
        <f t="shared" si="81"/>
        <v>65.161290322580641</v>
      </c>
      <c r="Q1286" t="s">
        <v>8317</v>
      </c>
      <c r="R1286" t="s">
        <v>8318</v>
      </c>
      <c r="S1286" s="10">
        <f t="shared" si="82"/>
        <v>42712.026412037034</v>
      </c>
      <c r="T1286" s="10">
        <f t="shared" si="83"/>
        <v>42735.499305555553</v>
      </c>
    </row>
    <row r="1287" spans="1:20"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80"/>
        <v>1.0165</v>
      </c>
      <c r="P1287" s="6">
        <f t="shared" si="81"/>
        <v>32.269841269841272</v>
      </c>
      <c r="Q1287" t="s">
        <v>8317</v>
      </c>
      <c r="R1287" t="s">
        <v>8318</v>
      </c>
      <c r="S1287" s="10">
        <f t="shared" si="82"/>
        <v>42160.374710648146</v>
      </c>
      <c r="T1287" s="10">
        <f t="shared" si="83"/>
        <v>42175.374710648146</v>
      </c>
    </row>
    <row r="1288" spans="1:20"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80"/>
        <v>1.0833333333333333</v>
      </c>
      <c r="P1288" s="6">
        <f t="shared" si="81"/>
        <v>81.25</v>
      </c>
      <c r="Q1288" t="s">
        <v>8317</v>
      </c>
      <c r="R1288" t="s">
        <v>8318</v>
      </c>
      <c r="S1288" s="10">
        <f t="shared" si="82"/>
        <v>42039.176238425927</v>
      </c>
      <c r="T1288" s="10">
        <f t="shared" si="83"/>
        <v>42052.374999999993</v>
      </c>
    </row>
    <row r="1289" spans="1:20"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80"/>
        <v>2.42</v>
      </c>
      <c r="P1289" s="6">
        <f t="shared" si="81"/>
        <v>24.2</v>
      </c>
      <c r="Q1289" t="s">
        <v>8317</v>
      </c>
      <c r="R1289" t="s">
        <v>8318</v>
      </c>
      <c r="S1289" s="10">
        <f t="shared" si="82"/>
        <v>42107.412685185183</v>
      </c>
      <c r="T1289" s="10">
        <f t="shared" si="83"/>
        <v>42167.412685185183</v>
      </c>
    </row>
    <row r="1290" spans="1:20"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80"/>
        <v>1.0044999999999999</v>
      </c>
      <c r="P1290" s="6">
        <f t="shared" si="81"/>
        <v>65.868852459016395</v>
      </c>
      <c r="Q1290" t="s">
        <v>8317</v>
      </c>
      <c r="R1290" t="s">
        <v>8318</v>
      </c>
      <c r="S1290" s="10">
        <f t="shared" si="82"/>
        <v>42560.946331018517</v>
      </c>
      <c r="T1290" s="10">
        <f t="shared" si="83"/>
        <v>42591.958333333336</v>
      </c>
    </row>
    <row r="1291" spans="1:20"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80"/>
        <v>1.2506666666666666</v>
      </c>
      <c r="P1291" s="6">
        <f t="shared" si="81"/>
        <v>36.07692307692308</v>
      </c>
      <c r="Q1291" t="s">
        <v>8317</v>
      </c>
      <c r="R1291" t="s">
        <v>8318</v>
      </c>
      <c r="S1291" s="10">
        <f t="shared" si="82"/>
        <v>42708.926446759258</v>
      </c>
      <c r="T1291" s="10">
        <f t="shared" si="83"/>
        <v>42738.926446759258</v>
      </c>
    </row>
    <row r="1292" spans="1:20"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80"/>
        <v>1.0857142857142856</v>
      </c>
      <c r="P1292" s="6">
        <f t="shared" si="81"/>
        <v>44.186046511627907</v>
      </c>
      <c r="Q1292" t="s">
        <v>8317</v>
      </c>
      <c r="R1292" t="s">
        <v>8318</v>
      </c>
      <c r="S1292" s="10">
        <f t="shared" si="82"/>
        <v>42086.406608796293</v>
      </c>
      <c r="T1292" s="10">
        <f t="shared" si="83"/>
        <v>42117.082638888889</v>
      </c>
    </row>
    <row r="1293" spans="1:20"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80"/>
        <v>1.4570000000000001</v>
      </c>
      <c r="P1293" s="6">
        <f t="shared" si="81"/>
        <v>104.07142857142857</v>
      </c>
      <c r="Q1293" t="s">
        <v>8317</v>
      </c>
      <c r="R1293" t="s">
        <v>8318</v>
      </c>
      <c r="S1293" s="10">
        <f t="shared" si="82"/>
        <v>42064.444340277776</v>
      </c>
      <c r="T1293" s="10">
        <f t="shared" si="83"/>
        <v>42101.083333333336</v>
      </c>
    </row>
    <row r="1294" spans="1:20"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80"/>
        <v>1.1000000000000001</v>
      </c>
      <c r="P1294" s="6">
        <f t="shared" si="81"/>
        <v>35.96153846153846</v>
      </c>
      <c r="Q1294" t="s">
        <v>8317</v>
      </c>
      <c r="R1294" t="s">
        <v>8318</v>
      </c>
      <c r="S1294" s="10">
        <f t="shared" si="82"/>
        <v>42256.555879629632</v>
      </c>
      <c r="T1294" s="10">
        <f t="shared" si="83"/>
        <v>42283.749305555553</v>
      </c>
    </row>
    <row r="1295" spans="1:20"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80"/>
        <v>1.0223333333333333</v>
      </c>
      <c r="P1295" s="6">
        <f t="shared" si="81"/>
        <v>127.79166666666667</v>
      </c>
      <c r="Q1295" t="s">
        <v>8317</v>
      </c>
      <c r="R1295" t="s">
        <v>8318</v>
      </c>
      <c r="S1295" s="10">
        <f t="shared" si="82"/>
        <v>42292.492719907408</v>
      </c>
      <c r="T1295" s="10">
        <f t="shared" si="83"/>
        <v>42322.534386574072</v>
      </c>
    </row>
    <row r="1296" spans="1:20"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80"/>
        <v>1.22</v>
      </c>
      <c r="P1296" s="6">
        <f t="shared" si="81"/>
        <v>27.727272727272727</v>
      </c>
      <c r="Q1296" t="s">
        <v>8317</v>
      </c>
      <c r="R1296" t="s">
        <v>8318</v>
      </c>
      <c r="S1296" s="10">
        <f t="shared" si="82"/>
        <v>42278.245335648149</v>
      </c>
      <c r="T1296" s="10">
        <f t="shared" si="83"/>
        <v>42296.249999999993</v>
      </c>
    </row>
    <row r="1297" spans="1:20"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80"/>
        <v>1.0196000000000001</v>
      </c>
      <c r="P1297" s="6">
        <f t="shared" si="81"/>
        <v>39.828125</v>
      </c>
      <c r="Q1297" t="s">
        <v>8317</v>
      </c>
      <c r="R1297" t="s">
        <v>8318</v>
      </c>
      <c r="S1297" s="10">
        <f t="shared" si="82"/>
        <v>42184.364548611113</v>
      </c>
      <c r="T1297" s="10">
        <f t="shared" si="83"/>
        <v>42214.499999999993</v>
      </c>
    </row>
    <row r="1298" spans="1:20"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80"/>
        <v>1.411764705882353</v>
      </c>
      <c r="P1298" s="6">
        <f t="shared" si="81"/>
        <v>52.173913043478258</v>
      </c>
      <c r="Q1298" t="s">
        <v>8317</v>
      </c>
      <c r="R1298" t="s">
        <v>8318</v>
      </c>
      <c r="S1298" s="10">
        <f t="shared" si="82"/>
        <v>42422.842280092591</v>
      </c>
      <c r="T1298" s="10">
        <f t="shared" si="83"/>
        <v>42442.800613425927</v>
      </c>
    </row>
    <row r="1299" spans="1:20"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80"/>
        <v>1.0952500000000001</v>
      </c>
      <c r="P1299" s="6">
        <f t="shared" si="81"/>
        <v>92.037815126050418</v>
      </c>
      <c r="Q1299" t="s">
        <v>8317</v>
      </c>
      <c r="R1299" t="s">
        <v>8318</v>
      </c>
      <c r="S1299" s="10">
        <f t="shared" si="82"/>
        <v>42461.538865740738</v>
      </c>
      <c r="T1299" s="10">
        <f t="shared" si="83"/>
        <v>42491.538865740738</v>
      </c>
    </row>
    <row r="1300" spans="1:20"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80"/>
        <v>1.0465</v>
      </c>
      <c r="P1300" s="6">
        <f t="shared" si="81"/>
        <v>63.424242424242422</v>
      </c>
      <c r="Q1300" t="s">
        <v>8317</v>
      </c>
      <c r="R1300" t="s">
        <v>8318</v>
      </c>
      <c r="S1300" s="10">
        <f t="shared" si="82"/>
        <v>42458.472592592589</v>
      </c>
      <c r="T1300" s="10">
        <f t="shared" si="83"/>
        <v>42488.472592592589</v>
      </c>
    </row>
    <row r="1301" spans="1:20"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80"/>
        <v>1.24</v>
      </c>
      <c r="P1301" s="6">
        <f t="shared" si="81"/>
        <v>135.625</v>
      </c>
      <c r="Q1301" t="s">
        <v>8317</v>
      </c>
      <c r="R1301" t="s">
        <v>8318</v>
      </c>
      <c r="S1301" s="10">
        <f t="shared" si="82"/>
        <v>42169.606006944443</v>
      </c>
      <c r="T1301" s="10">
        <f t="shared" si="83"/>
        <v>42199.606006944443</v>
      </c>
    </row>
    <row r="1302" spans="1:20"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80"/>
        <v>1.35</v>
      </c>
      <c r="P1302" s="6">
        <f t="shared" si="81"/>
        <v>168.75</v>
      </c>
      <c r="Q1302" t="s">
        <v>8317</v>
      </c>
      <c r="R1302" t="s">
        <v>8318</v>
      </c>
      <c r="S1302" s="10">
        <f t="shared" si="82"/>
        <v>42483.466874999998</v>
      </c>
      <c r="T1302" s="10">
        <f t="shared" si="83"/>
        <v>42522.581249999996</v>
      </c>
    </row>
    <row r="1303" spans="1:20"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80"/>
        <v>1.0275000000000001</v>
      </c>
      <c r="P1303" s="6">
        <f t="shared" si="81"/>
        <v>70.862068965517238</v>
      </c>
      <c r="Q1303" t="s">
        <v>8317</v>
      </c>
      <c r="R1303" t="s">
        <v>8318</v>
      </c>
      <c r="S1303" s="10">
        <f t="shared" si="82"/>
        <v>42195.541412037033</v>
      </c>
      <c r="T1303" s="10">
        <f t="shared" si="83"/>
        <v>42205.916666666664</v>
      </c>
    </row>
    <row r="1304" spans="1:20"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80"/>
        <v>1</v>
      </c>
      <c r="P1304" s="6">
        <f t="shared" si="81"/>
        <v>50</v>
      </c>
      <c r="Q1304" t="s">
        <v>8317</v>
      </c>
      <c r="R1304" t="s">
        <v>8318</v>
      </c>
      <c r="S1304" s="10">
        <f t="shared" si="82"/>
        <v>42674.849664351852</v>
      </c>
      <c r="T1304" s="10">
        <f t="shared" si="83"/>
        <v>42704.891331018516</v>
      </c>
    </row>
    <row r="1305" spans="1:20"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80"/>
        <v>1.3026085714285716</v>
      </c>
      <c r="P1305" s="6">
        <f t="shared" si="81"/>
        <v>42.214166666666671</v>
      </c>
      <c r="Q1305" t="s">
        <v>8317</v>
      </c>
      <c r="R1305" t="s">
        <v>8318</v>
      </c>
      <c r="S1305" s="10">
        <f t="shared" si="82"/>
        <v>42566.232870370368</v>
      </c>
      <c r="T1305" s="10">
        <f t="shared" si="83"/>
        <v>42582.249999999993</v>
      </c>
    </row>
    <row r="1306" spans="1:20" ht="45" x14ac:dyDescent="0.25">
      <c r="A1306">
        <v>1304</v>
      </c>
      <c r="B1306" s="3" t="s">
        <v>1305</v>
      </c>
      <c r="C1306" s="3" t="s">
        <v>5414</v>
      </c>
      <c r="D1306">
        <v>40000</v>
      </c>
      <c r="E1306">
        <v>15851</v>
      </c>
      <c r="F1306" t="s">
        <v>8219</v>
      </c>
      <c r="G1306" t="s">
        <v>8225</v>
      </c>
      <c r="H1306" t="s">
        <v>8247</v>
      </c>
      <c r="I1306">
        <v>1489376405</v>
      </c>
      <c r="J1306">
        <v>1484196005</v>
      </c>
      <c r="K1306" t="b">
        <v>0</v>
      </c>
      <c r="L1306">
        <v>104</v>
      </c>
      <c r="M1306" t="b">
        <v>0</v>
      </c>
      <c r="N1306" t="s">
        <v>8273</v>
      </c>
      <c r="O1306" s="5">
        <f t="shared" si="80"/>
        <v>0.39627499999999999</v>
      </c>
      <c r="P1306" s="6">
        <f t="shared" si="81"/>
        <v>152.41346153846155</v>
      </c>
      <c r="Q1306" t="s">
        <v>8319</v>
      </c>
      <c r="R1306" t="s">
        <v>8321</v>
      </c>
      <c r="S1306" s="10">
        <f t="shared" si="82"/>
        <v>42746.986168981479</v>
      </c>
      <c r="T1306" s="10">
        <f t="shared" si="83"/>
        <v>42806.944502314807</v>
      </c>
    </row>
    <row r="1307" spans="1:20" ht="60" x14ac:dyDescent="0.25">
      <c r="A1307">
        <v>1305</v>
      </c>
      <c r="B1307" s="3" t="s">
        <v>1306</v>
      </c>
      <c r="C1307" s="3" t="s">
        <v>5415</v>
      </c>
      <c r="D1307">
        <v>30000</v>
      </c>
      <c r="E1307">
        <v>7793</v>
      </c>
      <c r="F1307" t="s">
        <v>8219</v>
      </c>
      <c r="G1307" t="s">
        <v>8224</v>
      </c>
      <c r="H1307" t="s">
        <v>8246</v>
      </c>
      <c r="I1307">
        <v>1469122200</v>
      </c>
      <c r="J1307">
        <v>1466611108</v>
      </c>
      <c r="K1307" t="b">
        <v>0</v>
      </c>
      <c r="L1307">
        <v>86</v>
      </c>
      <c r="M1307" t="b">
        <v>0</v>
      </c>
      <c r="N1307" t="s">
        <v>8273</v>
      </c>
      <c r="O1307" s="5">
        <f t="shared" si="80"/>
        <v>0.25976666666666665</v>
      </c>
      <c r="P1307" s="6">
        <f t="shared" si="81"/>
        <v>90.616279069767444</v>
      </c>
      <c r="Q1307" t="s">
        <v>8319</v>
      </c>
      <c r="R1307" t="s">
        <v>8321</v>
      </c>
      <c r="S1307" s="10">
        <f t="shared" si="82"/>
        <v>42543.457268518519</v>
      </c>
      <c r="T1307" s="10">
        <f t="shared" si="83"/>
        <v>42572.520833333336</v>
      </c>
    </row>
    <row r="1308" spans="1:20" ht="60" x14ac:dyDescent="0.25">
      <c r="A1308">
        <v>1306</v>
      </c>
      <c r="B1308" s="3" t="s">
        <v>1307</v>
      </c>
      <c r="C1308" s="3" t="s">
        <v>5416</v>
      </c>
      <c r="D1308">
        <v>110000</v>
      </c>
      <c r="E1308">
        <v>71771</v>
      </c>
      <c r="F1308" t="s">
        <v>8219</v>
      </c>
      <c r="G1308" t="s">
        <v>8224</v>
      </c>
      <c r="H1308" t="s">
        <v>8246</v>
      </c>
      <c r="I1308">
        <v>1417690734</v>
      </c>
      <c r="J1308">
        <v>1415098734</v>
      </c>
      <c r="K1308" t="b">
        <v>0</v>
      </c>
      <c r="L1308">
        <v>356</v>
      </c>
      <c r="M1308" t="b">
        <v>0</v>
      </c>
      <c r="N1308" t="s">
        <v>8273</v>
      </c>
      <c r="O1308" s="5">
        <f t="shared" si="80"/>
        <v>0.65246363636363636</v>
      </c>
      <c r="P1308" s="6">
        <f t="shared" si="81"/>
        <v>201.60393258426967</v>
      </c>
      <c r="Q1308" t="s">
        <v>8319</v>
      </c>
      <c r="R1308" t="s">
        <v>8321</v>
      </c>
      <c r="S1308" s="10">
        <f t="shared" si="82"/>
        <v>41947.249236111107</v>
      </c>
      <c r="T1308" s="10">
        <f t="shared" si="83"/>
        <v>41977.249236111107</v>
      </c>
    </row>
    <row r="1309" spans="1:20" ht="30" x14ac:dyDescent="0.25">
      <c r="A1309">
        <v>1307</v>
      </c>
      <c r="B1309" s="3" t="s">
        <v>1308</v>
      </c>
      <c r="C1309" s="3" t="s">
        <v>5417</v>
      </c>
      <c r="D1309">
        <v>50000</v>
      </c>
      <c r="E1309">
        <v>5757</v>
      </c>
      <c r="F1309" t="s">
        <v>8219</v>
      </c>
      <c r="G1309" t="s">
        <v>8224</v>
      </c>
      <c r="H1309" t="s">
        <v>8246</v>
      </c>
      <c r="I1309">
        <v>1455710679</v>
      </c>
      <c r="J1309">
        <v>1453118679</v>
      </c>
      <c r="K1309" t="b">
        <v>0</v>
      </c>
      <c r="L1309">
        <v>45</v>
      </c>
      <c r="M1309" t="b">
        <v>0</v>
      </c>
      <c r="N1309" t="s">
        <v>8273</v>
      </c>
      <c r="O1309" s="5">
        <f t="shared" si="80"/>
        <v>0.11514000000000001</v>
      </c>
      <c r="P1309" s="6">
        <f t="shared" si="81"/>
        <v>127.93333333333334</v>
      </c>
      <c r="Q1309" t="s">
        <v>8319</v>
      </c>
      <c r="R1309" t="s">
        <v>8321</v>
      </c>
      <c r="S1309" s="10">
        <f t="shared" si="82"/>
        <v>42387.294895833336</v>
      </c>
      <c r="T1309" s="10">
        <f t="shared" si="83"/>
        <v>42417.294895833336</v>
      </c>
    </row>
    <row r="1310" spans="1:20" ht="30" x14ac:dyDescent="0.25">
      <c r="A1310">
        <v>1308</v>
      </c>
      <c r="B1310" s="3" t="s">
        <v>1309</v>
      </c>
      <c r="C1310" s="3" t="s">
        <v>5418</v>
      </c>
      <c r="D1310">
        <v>10000</v>
      </c>
      <c r="E1310">
        <v>1136</v>
      </c>
      <c r="F1310" t="s">
        <v>8219</v>
      </c>
      <c r="G1310" t="s">
        <v>8224</v>
      </c>
      <c r="H1310" t="s">
        <v>8246</v>
      </c>
      <c r="I1310">
        <v>1475937812</v>
      </c>
      <c r="J1310">
        <v>1472481812</v>
      </c>
      <c r="K1310" t="b">
        <v>0</v>
      </c>
      <c r="L1310">
        <v>38</v>
      </c>
      <c r="M1310" t="b">
        <v>0</v>
      </c>
      <c r="N1310" t="s">
        <v>8273</v>
      </c>
      <c r="O1310" s="5">
        <f t="shared" si="80"/>
        <v>0.11360000000000001</v>
      </c>
      <c r="P1310" s="6">
        <f t="shared" si="81"/>
        <v>29.894736842105264</v>
      </c>
      <c r="Q1310" t="s">
        <v>8319</v>
      </c>
      <c r="R1310" t="s">
        <v>8321</v>
      </c>
      <c r="S1310" s="10">
        <f t="shared" si="82"/>
        <v>42611.405231481483</v>
      </c>
      <c r="T1310" s="10">
        <f t="shared" si="83"/>
        <v>42651.405231481483</v>
      </c>
    </row>
    <row r="1311" spans="1:20" ht="45" x14ac:dyDescent="0.25">
      <c r="A1311">
        <v>1309</v>
      </c>
      <c r="B1311" s="3" t="s">
        <v>1310</v>
      </c>
      <c r="C1311" s="3" t="s">
        <v>5419</v>
      </c>
      <c r="D1311">
        <v>11500</v>
      </c>
      <c r="E1311">
        <v>12879</v>
      </c>
      <c r="F1311" t="s">
        <v>8219</v>
      </c>
      <c r="G1311" t="s">
        <v>8224</v>
      </c>
      <c r="H1311" t="s">
        <v>8246</v>
      </c>
      <c r="I1311">
        <v>1444943468</v>
      </c>
      <c r="J1311">
        <v>1441919468</v>
      </c>
      <c r="K1311" t="b">
        <v>0</v>
      </c>
      <c r="L1311">
        <v>35</v>
      </c>
      <c r="M1311" t="b">
        <v>0</v>
      </c>
      <c r="N1311" t="s">
        <v>8273</v>
      </c>
      <c r="O1311" s="5">
        <f t="shared" si="80"/>
        <v>1.1199130434782609</v>
      </c>
      <c r="P1311" s="6">
        <f t="shared" si="81"/>
        <v>367.97142857142859</v>
      </c>
      <c r="Q1311" t="s">
        <v>8319</v>
      </c>
      <c r="R1311" t="s">
        <v>8321</v>
      </c>
      <c r="S1311" s="10">
        <f t="shared" si="82"/>
        <v>42257.674398148149</v>
      </c>
      <c r="T1311" s="10">
        <f t="shared" si="83"/>
        <v>42292.674398148149</v>
      </c>
    </row>
    <row r="1312" spans="1:20" ht="45" x14ac:dyDescent="0.25">
      <c r="A1312">
        <v>1310</v>
      </c>
      <c r="B1312" s="3" t="s">
        <v>1311</v>
      </c>
      <c r="C1312" s="3" t="s">
        <v>5420</v>
      </c>
      <c r="D1312">
        <v>20000</v>
      </c>
      <c r="E1312">
        <v>3100</v>
      </c>
      <c r="F1312" t="s">
        <v>8219</v>
      </c>
      <c r="G1312" t="s">
        <v>8224</v>
      </c>
      <c r="H1312" t="s">
        <v>8246</v>
      </c>
      <c r="I1312">
        <v>1471622450</v>
      </c>
      <c r="J1312">
        <v>1467734450</v>
      </c>
      <c r="K1312" t="b">
        <v>0</v>
      </c>
      <c r="L1312">
        <v>24</v>
      </c>
      <c r="M1312" t="b">
        <v>0</v>
      </c>
      <c r="N1312" t="s">
        <v>8273</v>
      </c>
      <c r="O1312" s="5">
        <f t="shared" si="80"/>
        <v>0.155</v>
      </c>
      <c r="P1312" s="6">
        <f t="shared" si="81"/>
        <v>129.16666666666666</v>
      </c>
      <c r="Q1312" t="s">
        <v>8319</v>
      </c>
      <c r="R1312" t="s">
        <v>8321</v>
      </c>
      <c r="S1312" s="10">
        <f t="shared" si="82"/>
        <v>42556.458912037029</v>
      </c>
      <c r="T1312" s="10">
        <f t="shared" si="83"/>
        <v>42601.458912037029</v>
      </c>
    </row>
    <row r="1313" spans="1:20" ht="60" x14ac:dyDescent="0.25">
      <c r="A1313">
        <v>1311</v>
      </c>
      <c r="B1313" s="3" t="s">
        <v>1312</v>
      </c>
      <c r="C1313" s="3" t="s">
        <v>5421</v>
      </c>
      <c r="D1313">
        <v>250000</v>
      </c>
      <c r="E1313">
        <v>80070</v>
      </c>
      <c r="F1313" t="s">
        <v>8219</v>
      </c>
      <c r="G1313" t="s">
        <v>8224</v>
      </c>
      <c r="H1313" t="s">
        <v>8246</v>
      </c>
      <c r="I1313">
        <v>1480536919</v>
      </c>
      <c r="J1313">
        <v>1477509319</v>
      </c>
      <c r="K1313" t="b">
        <v>0</v>
      </c>
      <c r="L1313">
        <v>100</v>
      </c>
      <c r="M1313" t="b">
        <v>0</v>
      </c>
      <c r="N1313" t="s">
        <v>8273</v>
      </c>
      <c r="O1313" s="5">
        <f t="shared" si="80"/>
        <v>0.32028000000000001</v>
      </c>
      <c r="P1313" s="6">
        <f t="shared" si="81"/>
        <v>800.7</v>
      </c>
      <c r="Q1313" t="s">
        <v>8319</v>
      </c>
      <c r="R1313" t="s">
        <v>8321</v>
      </c>
      <c r="S1313" s="10">
        <f t="shared" si="82"/>
        <v>42669.593969907401</v>
      </c>
      <c r="T1313" s="10">
        <f t="shared" si="83"/>
        <v>42704.635636574072</v>
      </c>
    </row>
    <row r="1314" spans="1:20" ht="45" x14ac:dyDescent="0.25">
      <c r="A1314">
        <v>1312</v>
      </c>
      <c r="B1314" s="3" t="s">
        <v>1313</v>
      </c>
      <c r="C1314" s="3" t="s">
        <v>5422</v>
      </c>
      <c r="D1314">
        <v>4600</v>
      </c>
      <c r="E1314">
        <v>28</v>
      </c>
      <c r="F1314" t="s">
        <v>8219</v>
      </c>
      <c r="G1314" t="s">
        <v>8224</v>
      </c>
      <c r="H1314" t="s">
        <v>8246</v>
      </c>
      <c r="I1314">
        <v>1429375922</v>
      </c>
      <c r="J1314">
        <v>1426783922</v>
      </c>
      <c r="K1314" t="b">
        <v>0</v>
      </c>
      <c r="L1314">
        <v>1</v>
      </c>
      <c r="M1314" t="b">
        <v>0</v>
      </c>
      <c r="N1314" t="s">
        <v>8273</v>
      </c>
      <c r="O1314" s="5">
        <f t="shared" si="80"/>
        <v>6.0869565217391303E-3</v>
      </c>
      <c r="P1314" s="6">
        <f t="shared" si="81"/>
        <v>28</v>
      </c>
      <c r="Q1314" t="s">
        <v>8319</v>
      </c>
      <c r="R1314" t="s">
        <v>8321</v>
      </c>
      <c r="S1314" s="10">
        <f t="shared" si="82"/>
        <v>42082.494467592587</v>
      </c>
      <c r="T1314" s="10">
        <f t="shared" si="83"/>
        <v>42112.494467592587</v>
      </c>
    </row>
    <row r="1315" spans="1:20" ht="60" x14ac:dyDescent="0.25">
      <c r="A1315">
        <v>1313</v>
      </c>
      <c r="B1315" s="3" t="s">
        <v>1314</v>
      </c>
      <c r="C1315" s="3" t="s">
        <v>5423</v>
      </c>
      <c r="D1315">
        <v>40000</v>
      </c>
      <c r="E1315">
        <v>12446</v>
      </c>
      <c r="F1315" t="s">
        <v>8219</v>
      </c>
      <c r="G1315" t="s">
        <v>8224</v>
      </c>
      <c r="H1315" t="s">
        <v>8246</v>
      </c>
      <c r="I1315">
        <v>1457024514</v>
      </c>
      <c r="J1315">
        <v>1454432514</v>
      </c>
      <c r="K1315" t="b">
        <v>0</v>
      </c>
      <c r="L1315">
        <v>122</v>
      </c>
      <c r="M1315" t="b">
        <v>0</v>
      </c>
      <c r="N1315" t="s">
        <v>8273</v>
      </c>
      <c r="O1315" s="5">
        <f t="shared" si="80"/>
        <v>0.31114999999999998</v>
      </c>
      <c r="P1315" s="6">
        <f t="shared" si="81"/>
        <v>102.01639344262296</v>
      </c>
      <c r="Q1315" t="s">
        <v>8319</v>
      </c>
      <c r="R1315" t="s">
        <v>8321</v>
      </c>
      <c r="S1315" s="10">
        <f t="shared" si="82"/>
        <v>42402.50131944444</v>
      </c>
      <c r="T1315" s="10">
        <f t="shared" si="83"/>
        <v>42432.50131944444</v>
      </c>
    </row>
    <row r="1316" spans="1:20" ht="60" x14ac:dyDescent="0.25">
      <c r="A1316">
        <v>1314</v>
      </c>
      <c r="B1316" s="3" t="s">
        <v>1315</v>
      </c>
      <c r="C1316" s="3" t="s">
        <v>5424</v>
      </c>
      <c r="D1316">
        <v>180000</v>
      </c>
      <c r="E1316">
        <v>2028</v>
      </c>
      <c r="F1316" t="s">
        <v>8219</v>
      </c>
      <c r="G1316" t="s">
        <v>8224</v>
      </c>
      <c r="H1316" t="s">
        <v>8246</v>
      </c>
      <c r="I1316">
        <v>1477065860</v>
      </c>
      <c r="J1316">
        <v>1471881860</v>
      </c>
      <c r="K1316" t="b">
        <v>0</v>
      </c>
      <c r="L1316">
        <v>11</v>
      </c>
      <c r="M1316" t="b">
        <v>0</v>
      </c>
      <c r="N1316" t="s">
        <v>8273</v>
      </c>
      <c r="O1316" s="5">
        <f t="shared" si="80"/>
        <v>1.1266666666666666E-2</v>
      </c>
      <c r="P1316" s="6">
        <f t="shared" si="81"/>
        <v>184.36363636363637</v>
      </c>
      <c r="Q1316" t="s">
        <v>8319</v>
      </c>
      <c r="R1316" t="s">
        <v>8321</v>
      </c>
      <c r="S1316" s="10">
        <f t="shared" si="82"/>
        <v>42604.461342592585</v>
      </c>
      <c r="T1316" s="10">
        <f t="shared" si="83"/>
        <v>42664.461342592585</v>
      </c>
    </row>
    <row r="1317" spans="1:20" ht="30" x14ac:dyDescent="0.25">
      <c r="A1317">
        <v>1315</v>
      </c>
      <c r="B1317" s="3" t="s">
        <v>1316</v>
      </c>
      <c r="C1317" s="3" t="s">
        <v>5425</v>
      </c>
      <c r="D1317">
        <v>100000</v>
      </c>
      <c r="E1317">
        <v>40404</v>
      </c>
      <c r="F1317" t="s">
        <v>8219</v>
      </c>
      <c r="G1317" t="s">
        <v>8224</v>
      </c>
      <c r="H1317" t="s">
        <v>8246</v>
      </c>
      <c r="I1317">
        <v>1446771600</v>
      </c>
      <c r="J1317">
        <v>1443700648</v>
      </c>
      <c r="K1317" t="b">
        <v>0</v>
      </c>
      <c r="L1317">
        <v>248</v>
      </c>
      <c r="M1317" t="b">
        <v>0</v>
      </c>
      <c r="N1317" t="s">
        <v>8273</v>
      </c>
      <c r="O1317" s="5">
        <f t="shared" si="80"/>
        <v>0.40404000000000001</v>
      </c>
      <c r="P1317" s="6">
        <f t="shared" si="81"/>
        <v>162.91935483870967</v>
      </c>
      <c r="Q1317" t="s">
        <v>8319</v>
      </c>
      <c r="R1317" t="s">
        <v>8321</v>
      </c>
      <c r="S1317" s="10">
        <f t="shared" si="82"/>
        <v>42278.289907407401</v>
      </c>
      <c r="T1317" s="10">
        <f t="shared" si="83"/>
        <v>42313.833333333336</v>
      </c>
    </row>
    <row r="1318" spans="1:20" ht="45" x14ac:dyDescent="0.25">
      <c r="A1318">
        <v>1316</v>
      </c>
      <c r="B1318" s="3" t="s">
        <v>1317</v>
      </c>
      <c r="C1318" s="3" t="s">
        <v>5426</v>
      </c>
      <c r="D1318">
        <v>75000</v>
      </c>
      <c r="E1318">
        <v>1</v>
      </c>
      <c r="F1318" t="s">
        <v>8219</v>
      </c>
      <c r="G1318" t="s">
        <v>8224</v>
      </c>
      <c r="H1318" t="s">
        <v>8246</v>
      </c>
      <c r="I1318">
        <v>1456700709</v>
      </c>
      <c r="J1318">
        <v>1453676709</v>
      </c>
      <c r="K1318" t="b">
        <v>0</v>
      </c>
      <c r="L1318">
        <v>1</v>
      </c>
      <c r="M1318" t="b">
        <v>0</v>
      </c>
      <c r="N1318" t="s">
        <v>8273</v>
      </c>
      <c r="O1318" s="5">
        <f t="shared" si="80"/>
        <v>1.3333333333333333E-5</v>
      </c>
      <c r="P1318" s="6">
        <f t="shared" si="81"/>
        <v>1</v>
      </c>
      <c r="Q1318" t="s">
        <v>8319</v>
      </c>
      <c r="R1318" t="s">
        <v>8321</v>
      </c>
      <c r="S1318" s="10">
        <f t="shared" si="82"/>
        <v>42393.753576388888</v>
      </c>
      <c r="T1318" s="10">
        <f t="shared" si="83"/>
        <v>42428.753576388888</v>
      </c>
    </row>
    <row r="1319" spans="1:20" ht="60" x14ac:dyDescent="0.25">
      <c r="A1319">
        <v>1317</v>
      </c>
      <c r="B1319" s="3" t="s">
        <v>1318</v>
      </c>
      <c r="C1319" s="3" t="s">
        <v>5427</v>
      </c>
      <c r="D1319">
        <v>200000</v>
      </c>
      <c r="E1319">
        <v>11467</v>
      </c>
      <c r="F1319" t="s">
        <v>8219</v>
      </c>
      <c r="G1319" t="s">
        <v>8232</v>
      </c>
      <c r="H1319" t="s">
        <v>8253</v>
      </c>
      <c r="I1319">
        <v>1469109600</v>
      </c>
      <c r="J1319">
        <v>1464586746</v>
      </c>
      <c r="K1319" t="b">
        <v>0</v>
      </c>
      <c r="L1319">
        <v>19</v>
      </c>
      <c r="M1319" t="b">
        <v>0</v>
      </c>
      <c r="N1319" t="s">
        <v>8273</v>
      </c>
      <c r="O1319" s="5">
        <f t="shared" si="80"/>
        <v>5.7334999999999997E-2</v>
      </c>
      <c r="P1319" s="6">
        <f t="shared" si="81"/>
        <v>603.52631578947364</v>
      </c>
      <c r="Q1319" t="s">
        <v>8319</v>
      </c>
      <c r="R1319" t="s">
        <v>8321</v>
      </c>
      <c r="S1319" s="10">
        <f t="shared" si="82"/>
        <v>42520.027152777773</v>
      </c>
      <c r="T1319" s="10">
        <f t="shared" si="83"/>
        <v>42572.374999999993</v>
      </c>
    </row>
    <row r="1320" spans="1:20" ht="45" x14ac:dyDescent="0.25">
      <c r="A1320">
        <v>1318</v>
      </c>
      <c r="B1320" s="3" t="s">
        <v>1319</v>
      </c>
      <c r="C1320" s="3" t="s">
        <v>5428</v>
      </c>
      <c r="D1320">
        <v>40000</v>
      </c>
      <c r="E1320">
        <v>6130</v>
      </c>
      <c r="F1320" t="s">
        <v>8219</v>
      </c>
      <c r="G1320" t="s">
        <v>8224</v>
      </c>
      <c r="H1320" t="s">
        <v>8246</v>
      </c>
      <c r="I1320">
        <v>1420938172</v>
      </c>
      <c r="J1320">
        <v>1418346172</v>
      </c>
      <c r="K1320" t="b">
        <v>0</v>
      </c>
      <c r="L1320">
        <v>135</v>
      </c>
      <c r="M1320" t="b">
        <v>0</v>
      </c>
      <c r="N1320" t="s">
        <v>8273</v>
      </c>
      <c r="O1320" s="5">
        <f t="shared" si="80"/>
        <v>0.15325</v>
      </c>
      <c r="P1320" s="6">
        <f t="shared" si="81"/>
        <v>45.407407407407405</v>
      </c>
      <c r="Q1320" t="s">
        <v>8319</v>
      </c>
      <c r="R1320" t="s">
        <v>8321</v>
      </c>
      <c r="S1320" s="10">
        <f t="shared" si="82"/>
        <v>41984.835324074076</v>
      </c>
      <c r="T1320" s="10">
        <f t="shared" si="83"/>
        <v>42014.835324074076</v>
      </c>
    </row>
    <row r="1321" spans="1:20" ht="60" x14ac:dyDescent="0.25">
      <c r="A1321">
        <v>1319</v>
      </c>
      <c r="B1321" s="3" t="s">
        <v>1320</v>
      </c>
      <c r="C1321" s="3" t="s">
        <v>5429</v>
      </c>
      <c r="D1321">
        <v>5800</v>
      </c>
      <c r="E1321">
        <v>876</v>
      </c>
      <c r="F1321" t="s">
        <v>8219</v>
      </c>
      <c r="G1321" t="s">
        <v>8225</v>
      </c>
      <c r="H1321" t="s">
        <v>8247</v>
      </c>
      <c r="I1321">
        <v>1405094400</v>
      </c>
      <c r="J1321">
        <v>1403810965</v>
      </c>
      <c r="K1321" t="b">
        <v>0</v>
      </c>
      <c r="L1321">
        <v>9</v>
      </c>
      <c r="M1321" t="b">
        <v>0</v>
      </c>
      <c r="N1321" t="s">
        <v>8273</v>
      </c>
      <c r="O1321" s="5">
        <f t="shared" si="80"/>
        <v>0.15103448275862069</v>
      </c>
      <c r="P1321" s="6">
        <f t="shared" si="81"/>
        <v>97.333333333333329</v>
      </c>
      <c r="Q1321" t="s">
        <v>8319</v>
      </c>
      <c r="R1321" t="s">
        <v>8321</v>
      </c>
      <c r="S1321" s="10">
        <f t="shared" si="82"/>
        <v>41816.603761574072</v>
      </c>
      <c r="T1321" s="10">
        <f t="shared" si="83"/>
        <v>41831.458333333328</v>
      </c>
    </row>
    <row r="1322" spans="1:20" ht="60" x14ac:dyDescent="0.25">
      <c r="A1322">
        <v>1320</v>
      </c>
      <c r="B1322" s="3" t="s">
        <v>1321</v>
      </c>
      <c r="C1322" s="3" t="s">
        <v>5430</v>
      </c>
      <c r="D1322">
        <v>100000</v>
      </c>
      <c r="E1322">
        <v>503</v>
      </c>
      <c r="F1322" t="s">
        <v>8219</v>
      </c>
      <c r="G1322" t="s">
        <v>8233</v>
      </c>
      <c r="H1322" t="s">
        <v>8249</v>
      </c>
      <c r="I1322">
        <v>1483138800</v>
      </c>
      <c r="J1322">
        <v>1480610046</v>
      </c>
      <c r="K1322" t="b">
        <v>0</v>
      </c>
      <c r="L1322">
        <v>3</v>
      </c>
      <c r="M1322" t="b">
        <v>0</v>
      </c>
      <c r="N1322" t="s">
        <v>8273</v>
      </c>
      <c r="O1322" s="5">
        <f t="shared" si="80"/>
        <v>5.0299999999999997E-3</v>
      </c>
      <c r="P1322" s="6">
        <f t="shared" si="81"/>
        <v>167.66666666666666</v>
      </c>
      <c r="Q1322" t="s">
        <v>8319</v>
      </c>
      <c r="R1322" t="s">
        <v>8321</v>
      </c>
      <c r="S1322" s="10">
        <f t="shared" si="82"/>
        <v>42705.482013888883</v>
      </c>
      <c r="T1322" s="10">
        <f t="shared" si="83"/>
        <v>42734.749999999993</v>
      </c>
    </row>
    <row r="1323" spans="1:20" ht="60" x14ac:dyDescent="0.25">
      <c r="A1323">
        <v>1321</v>
      </c>
      <c r="B1323" s="3" t="s">
        <v>1322</v>
      </c>
      <c r="C1323" s="3" t="s">
        <v>5431</v>
      </c>
      <c r="D1323">
        <v>462000</v>
      </c>
      <c r="E1323">
        <v>6019</v>
      </c>
      <c r="F1323" t="s">
        <v>8219</v>
      </c>
      <c r="G1323" t="s">
        <v>8235</v>
      </c>
      <c r="H1323" t="s">
        <v>8255</v>
      </c>
      <c r="I1323">
        <v>1482515937</v>
      </c>
      <c r="J1323">
        <v>1479923937</v>
      </c>
      <c r="K1323" t="b">
        <v>0</v>
      </c>
      <c r="L1323">
        <v>7</v>
      </c>
      <c r="M1323" t="b">
        <v>0</v>
      </c>
      <c r="N1323" t="s">
        <v>8273</v>
      </c>
      <c r="O1323" s="5">
        <f t="shared" si="80"/>
        <v>1.3028138528138528E-2</v>
      </c>
      <c r="P1323" s="6">
        <f t="shared" si="81"/>
        <v>859.85714285714289</v>
      </c>
      <c r="Q1323" t="s">
        <v>8319</v>
      </c>
      <c r="R1323" t="s">
        <v>8321</v>
      </c>
      <c r="S1323" s="10">
        <f t="shared" si="82"/>
        <v>42697.540937499994</v>
      </c>
      <c r="T1323" s="10">
        <f t="shared" si="83"/>
        <v>42727.540937499994</v>
      </c>
    </row>
    <row r="1324" spans="1:20" ht="60" x14ac:dyDescent="0.25">
      <c r="A1324">
        <v>1322</v>
      </c>
      <c r="B1324" s="3" t="s">
        <v>1323</v>
      </c>
      <c r="C1324" s="3" t="s">
        <v>5432</v>
      </c>
      <c r="D1324">
        <v>35000</v>
      </c>
      <c r="E1324">
        <v>106</v>
      </c>
      <c r="F1324" t="s">
        <v>8219</v>
      </c>
      <c r="G1324" t="s">
        <v>8225</v>
      </c>
      <c r="H1324" t="s">
        <v>8247</v>
      </c>
      <c r="I1324">
        <v>1432223125</v>
      </c>
      <c r="J1324">
        <v>1429631125</v>
      </c>
      <c r="K1324" t="b">
        <v>0</v>
      </c>
      <c r="L1324">
        <v>4</v>
      </c>
      <c r="M1324" t="b">
        <v>0</v>
      </c>
      <c r="N1324" t="s">
        <v>8273</v>
      </c>
      <c r="O1324" s="5">
        <f t="shared" si="80"/>
        <v>3.0285714285714286E-3</v>
      </c>
      <c r="P1324" s="6">
        <f t="shared" si="81"/>
        <v>26.5</v>
      </c>
      <c r="Q1324" t="s">
        <v>8319</v>
      </c>
      <c r="R1324" t="s">
        <v>8321</v>
      </c>
      <c r="S1324" s="10">
        <f t="shared" si="82"/>
        <v>42115.448206018518</v>
      </c>
      <c r="T1324" s="10">
        <f t="shared" si="83"/>
        <v>42145.448206018518</v>
      </c>
    </row>
    <row r="1325" spans="1:20" ht="60" x14ac:dyDescent="0.25">
      <c r="A1325">
        <v>1323</v>
      </c>
      <c r="B1325" s="3" t="s">
        <v>1324</v>
      </c>
      <c r="C1325" s="3" t="s">
        <v>5433</v>
      </c>
      <c r="D1325">
        <v>15000</v>
      </c>
      <c r="E1325">
        <v>1332</v>
      </c>
      <c r="F1325" t="s">
        <v>8219</v>
      </c>
      <c r="G1325" t="s">
        <v>8224</v>
      </c>
      <c r="H1325" t="s">
        <v>8246</v>
      </c>
      <c r="I1325">
        <v>1461653700</v>
      </c>
      <c r="J1325">
        <v>1458665146</v>
      </c>
      <c r="K1325" t="b">
        <v>0</v>
      </c>
      <c r="L1325">
        <v>44</v>
      </c>
      <c r="M1325" t="b">
        <v>0</v>
      </c>
      <c r="N1325" t="s">
        <v>8273</v>
      </c>
      <c r="O1325" s="5">
        <f t="shared" si="80"/>
        <v>8.8800000000000004E-2</v>
      </c>
      <c r="P1325" s="6">
        <f t="shared" si="81"/>
        <v>30.272727272727273</v>
      </c>
      <c r="Q1325" t="s">
        <v>8319</v>
      </c>
      <c r="R1325" t="s">
        <v>8321</v>
      </c>
      <c r="S1325" s="10">
        <f t="shared" si="82"/>
        <v>42451.490115740737</v>
      </c>
      <c r="T1325" s="10">
        <f t="shared" si="83"/>
        <v>42486.079861111109</v>
      </c>
    </row>
    <row r="1326" spans="1:20" ht="60" x14ac:dyDescent="0.25">
      <c r="A1326">
        <v>1324</v>
      </c>
      <c r="B1326" s="3" t="s">
        <v>1325</v>
      </c>
      <c r="C1326" s="3" t="s">
        <v>5434</v>
      </c>
      <c r="D1326">
        <v>50000</v>
      </c>
      <c r="E1326">
        <v>4920</v>
      </c>
      <c r="F1326" t="s">
        <v>8219</v>
      </c>
      <c r="G1326" t="s">
        <v>8224</v>
      </c>
      <c r="H1326" t="s">
        <v>8246</v>
      </c>
      <c r="I1326">
        <v>1476371552</v>
      </c>
      <c r="J1326">
        <v>1473779552</v>
      </c>
      <c r="K1326" t="b">
        <v>0</v>
      </c>
      <c r="L1326">
        <v>90</v>
      </c>
      <c r="M1326" t="b">
        <v>0</v>
      </c>
      <c r="N1326" t="s">
        <v>8273</v>
      </c>
      <c r="O1326" s="5">
        <f t="shared" si="80"/>
        <v>9.8400000000000001E-2</v>
      </c>
      <c r="P1326" s="6">
        <f t="shared" si="81"/>
        <v>54.666666666666664</v>
      </c>
      <c r="Q1326" t="s">
        <v>8319</v>
      </c>
      <c r="R1326" t="s">
        <v>8321</v>
      </c>
      <c r="S1326" s="10">
        <f t="shared" si="82"/>
        <v>42626.425370370365</v>
      </c>
      <c r="T1326" s="10">
        <f t="shared" si="83"/>
        <v>42656.425370370365</v>
      </c>
    </row>
    <row r="1327" spans="1:20" ht="60" x14ac:dyDescent="0.25">
      <c r="A1327">
        <v>1325</v>
      </c>
      <c r="B1327" s="3" t="s">
        <v>1326</v>
      </c>
      <c r="C1327" s="3" t="s">
        <v>5435</v>
      </c>
      <c r="D1327">
        <v>20000</v>
      </c>
      <c r="E1327">
        <v>486</v>
      </c>
      <c r="F1327" t="s">
        <v>8219</v>
      </c>
      <c r="G1327" t="s">
        <v>8224</v>
      </c>
      <c r="H1327" t="s">
        <v>8246</v>
      </c>
      <c r="I1327">
        <v>1483063435</v>
      </c>
      <c r="J1327">
        <v>1480471435</v>
      </c>
      <c r="K1327" t="b">
        <v>0</v>
      </c>
      <c r="L1327">
        <v>8</v>
      </c>
      <c r="M1327" t="b">
        <v>0</v>
      </c>
      <c r="N1327" t="s">
        <v>8273</v>
      </c>
      <c r="O1327" s="5">
        <f t="shared" si="80"/>
        <v>2.4299999999999999E-2</v>
      </c>
      <c r="P1327" s="6">
        <f t="shared" si="81"/>
        <v>60.75</v>
      </c>
      <c r="Q1327" t="s">
        <v>8319</v>
      </c>
      <c r="R1327" t="s">
        <v>8321</v>
      </c>
      <c r="S1327" s="10">
        <f t="shared" si="82"/>
        <v>42703.877719907403</v>
      </c>
      <c r="T1327" s="10">
        <f t="shared" si="83"/>
        <v>42733.877719907403</v>
      </c>
    </row>
    <row r="1328" spans="1:20" ht="60" x14ac:dyDescent="0.25">
      <c r="A1328">
        <v>1326</v>
      </c>
      <c r="B1328" s="3" t="s">
        <v>1327</v>
      </c>
      <c r="C1328" s="3" t="s">
        <v>5436</v>
      </c>
      <c r="D1328">
        <v>100000</v>
      </c>
      <c r="E1328">
        <v>1130</v>
      </c>
      <c r="F1328" t="s">
        <v>8219</v>
      </c>
      <c r="G1328" t="s">
        <v>8224</v>
      </c>
      <c r="H1328" t="s">
        <v>8246</v>
      </c>
      <c r="I1328">
        <v>1421348428</v>
      </c>
      <c r="J1328">
        <v>1417460428</v>
      </c>
      <c r="K1328" t="b">
        <v>0</v>
      </c>
      <c r="L1328">
        <v>11</v>
      </c>
      <c r="M1328" t="b">
        <v>0</v>
      </c>
      <c r="N1328" t="s">
        <v>8273</v>
      </c>
      <c r="O1328" s="5">
        <f t="shared" si="80"/>
        <v>1.1299999999999999E-2</v>
      </c>
      <c r="P1328" s="6">
        <f t="shared" si="81"/>
        <v>102.72727272727273</v>
      </c>
      <c r="Q1328" t="s">
        <v>8319</v>
      </c>
      <c r="R1328" t="s">
        <v>8321</v>
      </c>
      <c r="S1328" s="10">
        <f t="shared" si="82"/>
        <v>41974.583657407406</v>
      </c>
      <c r="T1328" s="10">
        <f t="shared" si="83"/>
        <v>42019.583657407406</v>
      </c>
    </row>
    <row r="1329" spans="1:20" ht="45" x14ac:dyDescent="0.25">
      <c r="A1329">
        <v>1327</v>
      </c>
      <c r="B1329" s="3" t="s">
        <v>1328</v>
      </c>
      <c r="C1329" s="3" t="s">
        <v>5437</v>
      </c>
      <c r="D1329">
        <v>48000</v>
      </c>
      <c r="E1329">
        <v>1705</v>
      </c>
      <c r="F1329" t="s">
        <v>8219</v>
      </c>
      <c r="G1329" t="s">
        <v>8224</v>
      </c>
      <c r="H1329" t="s">
        <v>8246</v>
      </c>
      <c r="I1329">
        <v>1432916235</v>
      </c>
      <c r="J1329">
        <v>1430324235</v>
      </c>
      <c r="K1329" t="b">
        <v>0</v>
      </c>
      <c r="L1329">
        <v>41</v>
      </c>
      <c r="M1329" t="b">
        <v>0</v>
      </c>
      <c r="N1329" t="s">
        <v>8273</v>
      </c>
      <c r="O1329" s="5">
        <f t="shared" si="80"/>
        <v>3.5520833333333335E-2</v>
      </c>
      <c r="P1329" s="6">
        <f t="shared" si="81"/>
        <v>41.585365853658537</v>
      </c>
      <c r="Q1329" t="s">
        <v>8319</v>
      </c>
      <c r="R1329" t="s">
        <v>8321</v>
      </c>
      <c r="S1329" s="10">
        <f t="shared" si="82"/>
        <v>42123.470312500001</v>
      </c>
      <c r="T1329" s="10">
        <f t="shared" si="83"/>
        <v>42153.470312500001</v>
      </c>
    </row>
    <row r="1330" spans="1:20" ht="60" x14ac:dyDescent="0.25">
      <c r="A1330">
        <v>1328</v>
      </c>
      <c r="B1330" s="3" t="s">
        <v>1329</v>
      </c>
      <c r="C1330" s="3" t="s">
        <v>5438</v>
      </c>
      <c r="D1330">
        <v>75000</v>
      </c>
      <c r="E1330">
        <v>1748</v>
      </c>
      <c r="F1330" t="s">
        <v>8219</v>
      </c>
      <c r="G1330" t="s">
        <v>8224</v>
      </c>
      <c r="H1330" t="s">
        <v>8246</v>
      </c>
      <c r="I1330">
        <v>1476458734</v>
      </c>
      <c r="J1330">
        <v>1472570734</v>
      </c>
      <c r="K1330" t="b">
        <v>0</v>
      </c>
      <c r="L1330">
        <v>15</v>
      </c>
      <c r="M1330" t="b">
        <v>0</v>
      </c>
      <c r="N1330" t="s">
        <v>8273</v>
      </c>
      <c r="O1330" s="5">
        <f t="shared" si="80"/>
        <v>2.3306666666666667E-2</v>
      </c>
      <c r="P1330" s="6">
        <f t="shared" si="81"/>
        <v>116.53333333333333</v>
      </c>
      <c r="Q1330" t="s">
        <v>8319</v>
      </c>
      <c r="R1330" t="s">
        <v>8321</v>
      </c>
      <c r="S1330" s="10">
        <f t="shared" si="82"/>
        <v>42612.434421296297</v>
      </c>
      <c r="T1330" s="10">
        <f t="shared" si="83"/>
        <v>42657.434421296297</v>
      </c>
    </row>
    <row r="1331" spans="1:20" ht="45" x14ac:dyDescent="0.25">
      <c r="A1331">
        <v>1329</v>
      </c>
      <c r="B1331" s="3" t="s">
        <v>1330</v>
      </c>
      <c r="C1331" s="3" t="s">
        <v>5439</v>
      </c>
      <c r="D1331">
        <v>50000</v>
      </c>
      <c r="E1331">
        <v>408</v>
      </c>
      <c r="F1331" t="s">
        <v>8219</v>
      </c>
      <c r="G1331" t="s">
        <v>8224</v>
      </c>
      <c r="H1331" t="s">
        <v>8246</v>
      </c>
      <c r="I1331">
        <v>1417501145</v>
      </c>
      <c r="J1331">
        <v>1414041545</v>
      </c>
      <c r="K1331" t="b">
        <v>0</v>
      </c>
      <c r="L1331">
        <v>9</v>
      </c>
      <c r="M1331" t="b">
        <v>0</v>
      </c>
      <c r="N1331" t="s">
        <v>8273</v>
      </c>
      <c r="O1331" s="5">
        <f t="shared" si="80"/>
        <v>8.1600000000000006E-3</v>
      </c>
      <c r="P1331" s="6">
        <f t="shared" si="81"/>
        <v>45.333333333333336</v>
      </c>
      <c r="Q1331" t="s">
        <v>8319</v>
      </c>
      <c r="R1331" t="s">
        <v>8321</v>
      </c>
      <c r="S1331" s="10">
        <f t="shared" si="82"/>
        <v>41935.013252314813</v>
      </c>
      <c r="T1331" s="10">
        <f t="shared" si="83"/>
        <v>41975.054918981477</v>
      </c>
    </row>
    <row r="1332" spans="1:20" ht="45" x14ac:dyDescent="0.25">
      <c r="A1332">
        <v>1330</v>
      </c>
      <c r="B1332" s="3" t="s">
        <v>1331</v>
      </c>
      <c r="C1332" s="3" t="s">
        <v>5440</v>
      </c>
      <c r="D1332">
        <v>35000</v>
      </c>
      <c r="E1332">
        <v>7873</v>
      </c>
      <c r="F1332" t="s">
        <v>8219</v>
      </c>
      <c r="G1332" t="s">
        <v>8224</v>
      </c>
      <c r="H1332" t="s">
        <v>8246</v>
      </c>
      <c r="I1332">
        <v>1467432000</v>
      </c>
      <c r="J1332">
        <v>1464763109</v>
      </c>
      <c r="K1332" t="b">
        <v>0</v>
      </c>
      <c r="L1332">
        <v>50</v>
      </c>
      <c r="M1332" t="b">
        <v>0</v>
      </c>
      <c r="N1332" t="s">
        <v>8273</v>
      </c>
      <c r="O1332" s="5">
        <f t="shared" si="80"/>
        <v>0.22494285714285714</v>
      </c>
      <c r="P1332" s="6">
        <f t="shared" si="81"/>
        <v>157.46</v>
      </c>
      <c r="Q1332" t="s">
        <v>8319</v>
      </c>
      <c r="R1332" t="s">
        <v>8321</v>
      </c>
      <c r="S1332" s="10">
        <f t="shared" si="82"/>
        <v>42522.068391203698</v>
      </c>
      <c r="T1332" s="10">
        <f t="shared" si="83"/>
        <v>42552.958333333336</v>
      </c>
    </row>
    <row r="1333" spans="1:20" ht="45" x14ac:dyDescent="0.25">
      <c r="A1333">
        <v>1331</v>
      </c>
      <c r="B1333" s="3" t="s">
        <v>1332</v>
      </c>
      <c r="C1333" s="3" t="s">
        <v>5441</v>
      </c>
      <c r="D1333">
        <v>250000</v>
      </c>
      <c r="E1333">
        <v>3417</v>
      </c>
      <c r="F1333" t="s">
        <v>8219</v>
      </c>
      <c r="G1333" t="s">
        <v>8224</v>
      </c>
      <c r="H1333" t="s">
        <v>8246</v>
      </c>
      <c r="I1333">
        <v>1471435554</v>
      </c>
      <c r="J1333">
        <v>1468843554</v>
      </c>
      <c r="K1333" t="b">
        <v>0</v>
      </c>
      <c r="L1333">
        <v>34</v>
      </c>
      <c r="M1333" t="b">
        <v>0</v>
      </c>
      <c r="N1333" t="s">
        <v>8273</v>
      </c>
      <c r="O1333" s="5">
        <f t="shared" si="80"/>
        <v>1.3668E-2</v>
      </c>
      <c r="P1333" s="6">
        <f t="shared" si="81"/>
        <v>100.5</v>
      </c>
      <c r="Q1333" t="s">
        <v>8319</v>
      </c>
      <c r="R1333" t="s">
        <v>8321</v>
      </c>
      <c r="S1333" s="10">
        <f t="shared" si="82"/>
        <v>42569.295763888884</v>
      </c>
      <c r="T1333" s="10">
        <f t="shared" si="83"/>
        <v>42599.295763888884</v>
      </c>
    </row>
    <row r="1334" spans="1:20" ht="60" x14ac:dyDescent="0.25">
      <c r="A1334">
        <v>1332</v>
      </c>
      <c r="B1334" s="3" t="s">
        <v>1333</v>
      </c>
      <c r="C1334" s="3" t="s">
        <v>5442</v>
      </c>
      <c r="D1334">
        <v>10115</v>
      </c>
      <c r="E1334">
        <v>0</v>
      </c>
      <c r="F1334" t="s">
        <v>8219</v>
      </c>
      <c r="G1334" t="s">
        <v>8240</v>
      </c>
      <c r="H1334" t="s">
        <v>8257</v>
      </c>
      <c r="I1334">
        <v>1485480408</v>
      </c>
      <c r="J1334">
        <v>1482888408</v>
      </c>
      <c r="K1334" t="b">
        <v>0</v>
      </c>
      <c r="L1334">
        <v>0</v>
      </c>
      <c r="M1334" t="b">
        <v>0</v>
      </c>
      <c r="N1334" t="s">
        <v>8273</v>
      </c>
      <c r="O1334" s="5">
        <f t="shared" si="80"/>
        <v>0</v>
      </c>
      <c r="P1334" s="6" t="str">
        <f t="shared" si="81"/>
        <v/>
      </c>
      <c r="Q1334" t="s">
        <v>8319</v>
      </c>
      <c r="R1334" t="s">
        <v>8321</v>
      </c>
      <c r="S1334" s="10">
        <f t="shared" si="82"/>
        <v>42731.851944444446</v>
      </c>
      <c r="T1334" s="10">
        <f t="shared" si="83"/>
        <v>42761.851944444446</v>
      </c>
    </row>
    <row r="1335" spans="1:20" ht="60" x14ac:dyDescent="0.25">
      <c r="A1335">
        <v>1333</v>
      </c>
      <c r="B1335" s="3" t="s">
        <v>1334</v>
      </c>
      <c r="C1335" s="3" t="s">
        <v>5443</v>
      </c>
      <c r="D1335">
        <v>2500</v>
      </c>
      <c r="E1335">
        <v>0</v>
      </c>
      <c r="F1335" t="s">
        <v>8219</v>
      </c>
      <c r="G1335" t="s">
        <v>8226</v>
      </c>
      <c r="H1335" t="s">
        <v>8248</v>
      </c>
      <c r="I1335">
        <v>1405478025</v>
      </c>
      <c r="J1335">
        <v>1402886025</v>
      </c>
      <c r="K1335" t="b">
        <v>0</v>
      </c>
      <c r="L1335">
        <v>0</v>
      </c>
      <c r="M1335" t="b">
        <v>0</v>
      </c>
      <c r="N1335" t="s">
        <v>8273</v>
      </c>
      <c r="O1335" s="5">
        <f t="shared" si="80"/>
        <v>0</v>
      </c>
      <c r="P1335" s="6" t="str">
        <f t="shared" si="81"/>
        <v/>
      </c>
      <c r="Q1335" t="s">
        <v>8319</v>
      </c>
      <c r="R1335" t="s">
        <v>8321</v>
      </c>
      <c r="S1335" s="10">
        <f t="shared" si="82"/>
        <v>41805.8984375</v>
      </c>
      <c r="T1335" s="10">
        <f t="shared" si="83"/>
        <v>41835.8984375</v>
      </c>
    </row>
    <row r="1336" spans="1:20" ht="45" x14ac:dyDescent="0.25">
      <c r="A1336">
        <v>1334</v>
      </c>
      <c r="B1336" s="3" t="s">
        <v>1335</v>
      </c>
      <c r="C1336" s="3" t="s">
        <v>5444</v>
      </c>
      <c r="D1336">
        <v>133000</v>
      </c>
      <c r="E1336">
        <v>14303</v>
      </c>
      <c r="F1336" t="s">
        <v>8219</v>
      </c>
      <c r="G1336" t="s">
        <v>8224</v>
      </c>
      <c r="H1336" t="s">
        <v>8246</v>
      </c>
      <c r="I1336">
        <v>1457721287</v>
      </c>
      <c r="J1336">
        <v>1455129287</v>
      </c>
      <c r="K1336" t="b">
        <v>0</v>
      </c>
      <c r="L1336">
        <v>276</v>
      </c>
      <c r="M1336" t="b">
        <v>0</v>
      </c>
      <c r="N1336" t="s">
        <v>8273</v>
      </c>
      <c r="O1336" s="5">
        <f t="shared" si="80"/>
        <v>0.10754135338345865</v>
      </c>
      <c r="P1336" s="6">
        <f t="shared" si="81"/>
        <v>51.822463768115945</v>
      </c>
      <c r="Q1336" t="s">
        <v>8319</v>
      </c>
      <c r="R1336" t="s">
        <v>8321</v>
      </c>
      <c r="S1336" s="10">
        <f t="shared" si="82"/>
        <v>42410.565821759257</v>
      </c>
      <c r="T1336" s="10">
        <f t="shared" si="83"/>
        <v>42440.565821759257</v>
      </c>
    </row>
    <row r="1337" spans="1:20" ht="60" x14ac:dyDescent="0.25">
      <c r="A1337">
        <v>1335</v>
      </c>
      <c r="B1337" s="3" t="s">
        <v>1336</v>
      </c>
      <c r="C1337" s="3" t="s">
        <v>5445</v>
      </c>
      <c r="D1337">
        <v>25000</v>
      </c>
      <c r="E1337">
        <v>4940</v>
      </c>
      <c r="F1337" t="s">
        <v>8219</v>
      </c>
      <c r="G1337" t="s">
        <v>8224</v>
      </c>
      <c r="H1337" t="s">
        <v>8246</v>
      </c>
      <c r="I1337">
        <v>1449354502</v>
      </c>
      <c r="J1337">
        <v>1446762502</v>
      </c>
      <c r="K1337" t="b">
        <v>0</v>
      </c>
      <c r="L1337">
        <v>16</v>
      </c>
      <c r="M1337" t="b">
        <v>0</v>
      </c>
      <c r="N1337" t="s">
        <v>8273</v>
      </c>
      <c r="O1337" s="5">
        <f t="shared" si="80"/>
        <v>0.1976</v>
      </c>
      <c r="P1337" s="6">
        <f t="shared" si="81"/>
        <v>308.75</v>
      </c>
      <c r="Q1337" t="s">
        <v>8319</v>
      </c>
      <c r="R1337" t="s">
        <v>8321</v>
      </c>
      <c r="S1337" s="10">
        <f t="shared" si="82"/>
        <v>42313.728032407402</v>
      </c>
      <c r="T1337" s="10">
        <f t="shared" si="83"/>
        <v>42343.728032407402</v>
      </c>
    </row>
    <row r="1338" spans="1:20" ht="60" x14ac:dyDescent="0.25">
      <c r="A1338">
        <v>1336</v>
      </c>
      <c r="B1338" s="3" t="s">
        <v>1337</v>
      </c>
      <c r="C1338" s="3" t="s">
        <v>5446</v>
      </c>
      <c r="D1338">
        <v>100000</v>
      </c>
      <c r="E1338">
        <v>84947</v>
      </c>
      <c r="F1338" t="s">
        <v>8219</v>
      </c>
      <c r="G1338" t="s">
        <v>8224</v>
      </c>
      <c r="H1338" t="s">
        <v>8246</v>
      </c>
      <c r="I1338">
        <v>1418849028</v>
      </c>
      <c r="J1338">
        <v>1415825028</v>
      </c>
      <c r="K1338" t="b">
        <v>0</v>
      </c>
      <c r="L1338">
        <v>224</v>
      </c>
      <c r="M1338" t="b">
        <v>0</v>
      </c>
      <c r="N1338" t="s">
        <v>8273</v>
      </c>
      <c r="O1338" s="5">
        <f t="shared" si="80"/>
        <v>0.84946999999999995</v>
      </c>
      <c r="P1338" s="6">
        <f t="shared" si="81"/>
        <v>379.22767857142856</v>
      </c>
      <c r="Q1338" t="s">
        <v>8319</v>
      </c>
      <c r="R1338" t="s">
        <v>8321</v>
      </c>
      <c r="S1338" s="10">
        <f t="shared" si="82"/>
        <v>41955.655416666668</v>
      </c>
      <c r="T1338" s="10">
        <f t="shared" si="83"/>
        <v>41990.655416666668</v>
      </c>
    </row>
    <row r="1339" spans="1:20" ht="45" x14ac:dyDescent="0.25">
      <c r="A1339">
        <v>1337</v>
      </c>
      <c r="B1339" s="3" t="s">
        <v>1338</v>
      </c>
      <c r="C1339" s="3" t="s">
        <v>5447</v>
      </c>
      <c r="D1339">
        <v>50000</v>
      </c>
      <c r="E1339">
        <v>24691</v>
      </c>
      <c r="F1339" t="s">
        <v>8219</v>
      </c>
      <c r="G1339" t="s">
        <v>8224</v>
      </c>
      <c r="H1339" t="s">
        <v>8246</v>
      </c>
      <c r="I1339">
        <v>1488549079</v>
      </c>
      <c r="J1339">
        <v>1485957079</v>
      </c>
      <c r="K1339" t="b">
        <v>0</v>
      </c>
      <c r="L1339">
        <v>140</v>
      </c>
      <c r="M1339" t="b">
        <v>0</v>
      </c>
      <c r="N1339" t="s">
        <v>8273</v>
      </c>
      <c r="O1339" s="5">
        <f t="shared" si="80"/>
        <v>0.49381999999999998</v>
      </c>
      <c r="P1339" s="6">
        <f t="shared" si="81"/>
        <v>176.36428571428573</v>
      </c>
      <c r="Q1339" t="s">
        <v>8319</v>
      </c>
      <c r="R1339" t="s">
        <v>8321</v>
      </c>
      <c r="S1339" s="10">
        <f t="shared" si="82"/>
        <v>42767.368969907409</v>
      </c>
      <c r="T1339" s="10">
        <f t="shared" si="83"/>
        <v>42797.368969907409</v>
      </c>
    </row>
    <row r="1340" spans="1:20" ht="60" x14ac:dyDescent="0.25">
      <c r="A1340">
        <v>1338</v>
      </c>
      <c r="B1340" s="3" t="s">
        <v>1339</v>
      </c>
      <c r="C1340" s="3" t="s">
        <v>5448</v>
      </c>
      <c r="D1340">
        <v>30000</v>
      </c>
      <c r="E1340">
        <v>991</v>
      </c>
      <c r="F1340" t="s">
        <v>8219</v>
      </c>
      <c r="G1340" t="s">
        <v>8224</v>
      </c>
      <c r="H1340" t="s">
        <v>8246</v>
      </c>
      <c r="I1340">
        <v>1438543033</v>
      </c>
      <c r="J1340">
        <v>1435951033</v>
      </c>
      <c r="K1340" t="b">
        <v>0</v>
      </c>
      <c r="L1340">
        <v>15</v>
      </c>
      <c r="M1340" t="b">
        <v>0</v>
      </c>
      <c r="N1340" t="s">
        <v>8273</v>
      </c>
      <c r="O1340" s="5">
        <f t="shared" si="80"/>
        <v>3.3033333333333331E-2</v>
      </c>
      <c r="P1340" s="6">
        <f t="shared" si="81"/>
        <v>66.066666666666663</v>
      </c>
      <c r="Q1340" t="s">
        <v>8319</v>
      </c>
      <c r="R1340" t="s">
        <v>8321</v>
      </c>
      <c r="S1340" s="10">
        <f t="shared" si="82"/>
        <v>42188.595289351848</v>
      </c>
      <c r="T1340" s="10">
        <f t="shared" si="83"/>
        <v>42218.595289351848</v>
      </c>
    </row>
    <row r="1341" spans="1:20" ht="30" x14ac:dyDescent="0.25">
      <c r="A1341">
        <v>1339</v>
      </c>
      <c r="B1341" s="3" t="s">
        <v>1340</v>
      </c>
      <c r="C1341" s="3" t="s">
        <v>5449</v>
      </c>
      <c r="D1341">
        <v>50000</v>
      </c>
      <c r="E1341">
        <v>3317</v>
      </c>
      <c r="F1341" t="s">
        <v>8219</v>
      </c>
      <c r="G1341" t="s">
        <v>8224</v>
      </c>
      <c r="H1341" t="s">
        <v>8246</v>
      </c>
      <c r="I1341">
        <v>1418056315</v>
      </c>
      <c r="J1341">
        <v>1414164715</v>
      </c>
      <c r="K1341" t="b">
        <v>0</v>
      </c>
      <c r="L1341">
        <v>37</v>
      </c>
      <c r="M1341" t="b">
        <v>0</v>
      </c>
      <c r="N1341" t="s">
        <v>8273</v>
      </c>
      <c r="O1341" s="5">
        <f t="shared" si="80"/>
        <v>6.6339999999999996E-2</v>
      </c>
      <c r="P1341" s="6">
        <f t="shared" si="81"/>
        <v>89.648648648648646</v>
      </c>
      <c r="Q1341" t="s">
        <v>8319</v>
      </c>
      <c r="R1341" t="s">
        <v>8321</v>
      </c>
      <c r="S1341" s="10">
        <f t="shared" si="82"/>
        <v>41936.438831018517</v>
      </c>
      <c r="T1341" s="10">
        <f t="shared" si="83"/>
        <v>41981.480497685181</v>
      </c>
    </row>
    <row r="1342" spans="1:20" ht="45" x14ac:dyDescent="0.25">
      <c r="A1342">
        <v>1340</v>
      </c>
      <c r="B1342" s="3" t="s">
        <v>1341</v>
      </c>
      <c r="C1342" s="3" t="s">
        <v>5450</v>
      </c>
      <c r="D1342">
        <v>1680</v>
      </c>
      <c r="E1342">
        <v>0</v>
      </c>
      <c r="F1342" t="s">
        <v>8219</v>
      </c>
      <c r="G1342" t="s">
        <v>8224</v>
      </c>
      <c r="H1342" t="s">
        <v>8246</v>
      </c>
      <c r="I1342">
        <v>1408112253</v>
      </c>
      <c r="J1342">
        <v>1405520253</v>
      </c>
      <c r="K1342" t="b">
        <v>0</v>
      </c>
      <c r="L1342">
        <v>0</v>
      </c>
      <c r="M1342" t="b">
        <v>0</v>
      </c>
      <c r="N1342" t="s">
        <v>8273</v>
      </c>
      <c r="O1342" s="5">
        <f t="shared" si="80"/>
        <v>0</v>
      </c>
      <c r="P1342" s="6" t="str">
        <f t="shared" si="81"/>
        <v/>
      </c>
      <c r="Q1342" t="s">
        <v>8319</v>
      </c>
      <c r="R1342" t="s">
        <v>8321</v>
      </c>
      <c r="S1342" s="10">
        <f t="shared" si="82"/>
        <v>41836.387187499997</v>
      </c>
      <c r="T1342" s="10">
        <f t="shared" si="83"/>
        <v>41866.387187499997</v>
      </c>
    </row>
    <row r="1343" spans="1:20" ht="60" x14ac:dyDescent="0.25">
      <c r="A1343">
        <v>1341</v>
      </c>
      <c r="B1343" s="3" t="s">
        <v>1342</v>
      </c>
      <c r="C1343" s="3" t="s">
        <v>5451</v>
      </c>
      <c r="D1343">
        <v>25000</v>
      </c>
      <c r="E1343">
        <v>17590</v>
      </c>
      <c r="F1343" t="s">
        <v>8219</v>
      </c>
      <c r="G1343" t="s">
        <v>8225</v>
      </c>
      <c r="H1343" t="s">
        <v>8247</v>
      </c>
      <c r="I1343">
        <v>1475333917</v>
      </c>
      <c r="J1343">
        <v>1472569117</v>
      </c>
      <c r="K1343" t="b">
        <v>0</v>
      </c>
      <c r="L1343">
        <v>46</v>
      </c>
      <c r="M1343" t="b">
        <v>0</v>
      </c>
      <c r="N1343" t="s">
        <v>8273</v>
      </c>
      <c r="O1343" s="5">
        <f t="shared" si="80"/>
        <v>0.7036</v>
      </c>
      <c r="P1343" s="6">
        <f t="shared" si="81"/>
        <v>382.39130434782606</v>
      </c>
      <c r="Q1343" t="s">
        <v>8319</v>
      </c>
      <c r="R1343" t="s">
        <v>8321</v>
      </c>
      <c r="S1343" s="10">
        <f t="shared" si="82"/>
        <v>42612.415706018517</v>
      </c>
      <c r="T1343" s="10">
        <f t="shared" si="83"/>
        <v>42644.415706018517</v>
      </c>
    </row>
    <row r="1344" spans="1:20" ht="60" x14ac:dyDescent="0.25">
      <c r="A1344">
        <v>1342</v>
      </c>
      <c r="B1344" s="3" t="s">
        <v>1343</v>
      </c>
      <c r="C1344" s="3" t="s">
        <v>5452</v>
      </c>
      <c r="D1344">
        <v>50000</v>
      </c>
      <c r="E1344">
        <v>100</v>
      </c>
      <c r="F1344" t="s">
        <v>8219</v>
      </c>
      <c r="G1344" t="s">
        <v>8224</v>
      </c>
      <c r="H1344" t="s">
        <v>8246</v>
      </c>
      <c r="I1344">
        <v>1437161739</v>
      </c>
      <c r="J1344">
        <v>1434569739</v>
      </c>
      <c r="K1344" t="b">
        <v>0</v>
      </c>
      <c r="L1344">
        <v>1</v>
      </c>
      <c r="M1344" t="b">
        <v>0</v>
      </c>
      <c r="N1344" t="s">
        <v>8273</v>
      </c>
      <c r="O1344" s="5">
        <f t="shared" si="80"/>
        <v>2E-3</v>
      </c>
      <c r="P1344" s="6">
        <f t="shared" si="81"/>
        <v>100</v>
      </c>
      <c r="Q1344" t="s">
        <v>8319</v>
      </c>
      <c r="R1344" t="s">
        <v>8321</v>
      </c>
      <c r="S1344" s="10">
        <f t="shared" si="82"/>
        <v>42172.608090277776</v>
      </c>
      <c r="T1344" s="10">
        <f t="shared" si="83"/>
        <v>42202.608090277776</v>
      </c>
    </row>
    <row r="1345" spans="1:20" ht="60" x14ac:dyDescent="0.25">
      <c r="A1345">
        <v>1343</v>
      </c>
      <c r="B1345" s="3" t="s">
        <v>1344</v>
      </c>
      <c r="C1345" s="3" t="s">
        <v>5453</v>
      </c>
      <c r="D1345">
        <v>50000</v>
      </c>
      <c r="E1345">
        <v>51149</v>
      </c>
      <c r="F1345" t="s">
        <v>8219</v>
      </c>
      <c r="G1345" t="s">
        <v>8224</v>
      </c>
      <c r="H1345" t="s">
        <v>8246</v>
      </c>
      <c r="I1345">
        <v>1471579140</v>
      </c>
      <c r="J1345">
        <v>1466512683</v>
      </c>
      <c r="K1345" t="b">
        <v>0</v>
      </c>
      <c r="L1345">
        <v>323</v>
      </c>
      <c r="M1345" t="b">
        <v>0</v>
      </c>
      <c r="N1345" t="s">
        <v>8273</v>
      </c>
      <c r="O1345" s="5">
        <f t="shared" si="80"/>
        <v>1.02298</v>
      </c>
      <c r="P1345" s="6">
        <f t="shared" si="81"/>
        <v>158.35603715170279</v>
      </c>
      <c r="Q1345" t="s">
        <v>8319</v>
      </c>
      <c r="R1345" t="s">
        <v>8321</v>
      </c>
      <c r="S1345" s="10">
        <f t="shared" si="82"/>
        <v>42542.318090277775</v>
      </c>
      <c r="T1345" s="10">
        <f t="shared" si="83"/>
        <v>42600.957638888889</v>
      </c>
    </row>
    <row r="1346" spans="1:20"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80"/>
        <v>3.7773333333333334</v>
      </c>
      <c r="P1346" s="6">
        <f t="shared" si="81"/>
        <v>40.762589928057551</v>
      </c>
      <c r="Q1346" t="s">
        <v>8322</v>
      </c>
      <c r="R1346" t="s">
        <v>8323</v>
      </c>
      <c r="S1346" s="10">
        <f t="shared" si="82"/>
        <v>42522.581469907404</v>
      </c>
      <c r="T1346" s="10">
        <f t="shared" si="83"/>
        <v>42551.581469907404</v>
      </c>
    </row>
    <row r="1347" spans="1:20"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84">IFERROR(E1347/D1347,"")</f>
        <v>1.25</v>
      </c>
      <c r="P1347" s="6">
        <f t="shared" ref="P1347:P1410" si="85">IFERROR(E1347/L1347,"")</f>
        <v>53.571428571428569</v>
      </c>
      <c r="Q1347" t="s">
        <v>8322</v>
      </c>
      <c r="R1347" t="s">
        <v>8323</v>
      </c>
      <c r="S1347" s="10">
        <f t="shared" ref="S1347:S1410" si="86">(J1347/86400)+25569+(-5/24)</f>
        <v>41799.606006944443</v>
      </c>
      <c r="T1347" s="10">
        <f t="shared" ref="T1347:T1410" si="87">(I1347/86400)+25569+(-5/24)</f>
        <v>41834.606006944443</v>
      </c>
    </row>
    <row r="1348" spans="1:20"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84"/>
        <v>1.473265306122449</v>
      </c>
      <c r="P1348" s="6">
        <f t="shared" si="85"/>
        <v>48.449664429530202</v>
      </c>
      <c r="Q1348" t="s">
        <v>8322</v>
      </c>
      <c r="R1348" t="s">
        <v>8323</v>
      </c>
      <c r="S1348" s="10">
        <f t="shared" si="86"/>
        <v>41421.867488425924</v>
      </c>
      <c r="T1348" s="10">
        <f t="shared" si="87"/>
        <v>41451.867488425924</v>
      </c>
    </row>
    <row r="1349" spans="1:20"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84"/>
        <v>1.022</v>
      </c>
      <c r="P1349" s="6">
        <f t="shared" si="85"/>
        <v>82.41935483870968</v>
      </c>
      <c r="Q1349" t="s">
        <v>8322</v>
      </c>
      <c r="R1349" t="s">
        <v>8323</v>
      </c>
      <c r="S1349" s="10">
        <f t="shared" si="86"/>
        <v>42040.429687499993</v>
      </c>
      <c r="T1349" s="10">
        <f t="shared" si="87"/>
        <v>42070.429687499993</v>
      </c>
    </row>
    <row r="1350" spans="1:20"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84"/>
        <v>1.018723404255319</v>
      </c>
      <c r="P1350" s="6">
        <f t="shared" si="85"/>
        <v>230.19230769230768</v>
      </c>
      <c r="Q1350" t="s">
        <v>8322</v>
      </c>
      <c r="R1350" t="s">
        <v>8323</v>
      </c>
      <c r="S1350" s="10">
        <f t="shared" si="86"/>
        <v>41963.297835648147</v>
      </c>
      <c r="T1350" s="10">
        <f t="shared" si="87"/>
        <v>41991.297835648147</v>
      </c>
    </row>
    <row r="1351" spans="1:20"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84"/>
        <v>2.0419999999999998</v>
      </c>
      <c r="P1351" s="6">
        <f t="shared" si="85"/>
        <v>59.360465116279073</v>
      </c>
      <c r="Q1351" t="s">
        <v>8322</v>
      </c>
      <c r="R1351" t="s">
        <v>8323</v>
      </c>
      <c r="S1351" s="10">
        <f t="shared" si="86"/>
        <v>42317.124247685184</v>
      </c>
      <c r="T1351" s="10">
        <f t="shared" si="87"/>
        <v>42354.082638888889</v>
      </c>
    </row>
    <row r="1352" spans="1:20"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84"/>
        <v>1.0405</v>
      </c>
      <c r="P1352" s="6">
        <f t="shared" si="85"/>
        <v>66.698717948717942</v>
      </c>
      <c r="Q1352" t="s">
        <v>8322</v>
      </c>
      <c r="R1352" t="s">
        <v>8323</v>
      </c>
      <c r="S1352" s="10">
        <f t="shared" si="86"/>
        <v>42333.804791666662</v>
      </c>
      <c r="T1352" s="10">
        <f t="shared" si="87"/>
        <v>42363.804791666662</v>
      </c>
    </row>
    <row r="1353" spans="1:20"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84"/>
        <v>1.0126500000000001</v>
      </c>
      <c r="P1353" s="6">
        <f t="shared" si="85"/>
        <v>168.77500000000001</v>
      </c>
      <c r="Q1353" t="s">
        <v>8322</v>
      </c>
      <c r="R1353" t="s">
        <v>8323</v>
      </c>
      <c r="S1353" s="10">
        <f t="shared" si="86"/>
        <v>42382.531759259255</v>
      </c>
      <c r="T1353" s="10">
        <f t="shared" si="87"/>
        <v>42412.531759259255</v>
      </c>
    </row>
    <row r="1354" spans="1:20"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84"/>
        <v>1.3613999999999999</v>
      </c>
      <c r="P1354" s="6">
        <f t="shared" si="85"/>
        <v>59.973568281938327</v>
      </c>
      <c r="Q1354" t="s">
        <v>8322</v>
      </c>
      <c r="R1354" t="s">
        <v>8323</v>
      </c>
      <c r="S1354" s="10">
        <f t="shared" si="86"/>
        <v>42200.369976851849</v>
      </c>
      <c r="T1354" s="10">
        <f t="shared" si="87"/>
        <v>42251.957638888889</v>
      </c>
    </row>
    <row r="1355" spans="1:20"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84"/>
        <v>1.3360000000000001</v>
      </c>
      <c r="P1355" s="6">
        <f t="shared" si="85"/>
        <v>31.80952380952381</v>
      </c>
      <c r="Q1355" t="s">
        <v>8322</v>
      </c>
      <c r="R1355" t="s">
        <v>8323</v>
      </c>
      <c r="S1355" s="10">
        <f t="shared" si="86"/>
        <v>41308.909583333334</v>
      </c>
      <c r="T1355" s="10">
        <f t="shared" si="87"/>
        <v>41343.791666666664</v>
      </c>
    </row>
    <row r="1356" spans="1:20"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84"/>
        <v>1.3025</v>
      </c>
      <c r="P1356" s="6">
        <f t="shared" si="85"/>
        <v>24.421875</v>
      </c>
      <c r="Q1356" t="s">
        <v>8322</v>
      </c>
      <c r="R1356" t="s">
        <v>8323</v>
      </c>
      <c r="S1356" s="10">
        <f t="shared" si="86"/>
        <v>42502.599293981482</v>
      </c>
      <c r="T1356" s="10">
        <f t="shared" si="87"/>
        <v>42532.599293981482</v>
      </c>
    </row>
    <row r="1357" spans="1:20"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84"/>
        <v>1.2267999999999999</v>
      </c>
      <c r="P1357" s="6">
        <f t="shared" si="85"/>
        <v>25.347107438016529</v>
      </c>
      <c r="Q1357" t="s">
        <v>8322</v>
      </c>
      <c r="R1357" t="s">
        <v>8323</v>
      </c>
      <c r="S1357" s="10">
        <f t="shared" si="86"/>
        <v>41213.046354166661</v>
      </c>
      <c r="T1357" s="10">
        <f t="shared" si="87"/>
        <v>41243.208333333328</v>
      </c>
    </row>
    <row r="1358" spans="1:20"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84"/>
        <v>1.8281058823529412</v>
      </c>
      <c r="P1358" s="6">
        <f t="shared" si="85"/>
        <v>71.443218390804603</v>
      </c>
      <c r="Q1358" t="s">
        <v>8322</v>
      </c>
      <c r="R1358" t="s">
        <v>8323</v>
      </c>
      <c r="S1358" s="10">
        <f t="shared" si="86"/>
        <v>41429.830555555549</v>
      </c>
      <c r="T1358" s="10">
        <f t="shared" si="87"/>
        <v>41459.830555555549</v>
      </c>
    </row>
    <row r="1359" spans="1:20"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84"/>
        <v>1.2529999999999999</v>
      </c>
      <c r="P1359" s="6">
        <f t="shared" si="85"/>
        <v>38.553846153846152</v>
      </c>
      <c r="Q1359" t="s">
        <v>8322</v>
      </c>
      <c r="R1359" t="s">
        <v>8323</v>
      </c>
      <c r="S1359" s="10">
        <f t="shared" si="86"/>
        <v>41304.753900462958</v>
      </c>
      <c r="T1359" s="10">
        <f t="shared" si="87"/>
        <v>41334.040972222218</v>
      </c>
    </row>
    <row r="1360" spans="1:20"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84"/>
        <v>1.1166666666666667</v>
      </c>
      <c r="P1360" s="6">
        <f t="shared" si="85"/>
        <v>68.367346938775512</v>
      </c>
      <c r="Q1360" t="s">
        <v>8322</v>
      </c>
      <c r="R1360" t="s">
        <v>8323</v>
      </c>
      <c r="S1360" s="10">
        <f t="shared" si="86"/>
        <v>40689.362534722219</v>
      </c>
      <c r="T1360" s="10">
        <f t="shared" si="87"/>
        <v>40719.362534722219</v>
      </c>
    </row>
    <row r="1361" spans="1:20"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84"/>
        <v>1.1575757575757575</v>
      </c>
      <c r="P1361" s="6">
        <f t="shared" si="85"/>
        <v>40.210526315789473</v>
      </c>
      <c r="Q1361" t="s">
        <v>8322</v>
      </c>
      <c r="R1361" t="s">
        <v>8323</v>
      </c>
      <c r="S1361" s="10">
        <f t="shared" si="86"/>
        <v>40668.606365740736</v>
      </c>
      <c r="T1361" s="10">
        <f t="shared" si="87"/>
        <v>40730.606365740736</v>
      </c>
    </row>
    <row r="1362" spans="1:20"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84"/>
        <v>1.732</v>
      </c>
      <c r="P1362" s="6">
        <f t="shared" si="85"/>
        <v>32.074074074074076</v>
      </c>
      <c r="Q1362" t="s">
        <v>8322</v>
      </c>
      <c r="R1362" t="s">
        <v>8323</v>
      </c>
      <c r="S1362" s="10">
        <f t="shared" si="86"/>
        <v>41095.692361111105</v>
      </c>
      <c r="T1362" s="10">
        <f t="shared" si="87"/>
        <v>41123.692361111105</v>
      </c>
    </row>
    <row r="1363" spans="1:20"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84"/>
        <v>1.2598333333333334</v>
      </c>
      <c r="P1363" s="6">
        <f t="shared" si="85"/>
        <v>28.632575757575758</v>
      </c>
      <c r="Q1363" t="s">
        <v>8322</v>
      </c>
      <c r="R1363" t="s">
        <v>8323</v>
      </c>
      <c r="S1363" s="10">
        <f t="shared" si="86"/>
        <v>41781.508935185186</v>
      </c>
      <c r="T1363" s="10">
        <f t="shared" si="87"/>
        <v>41811.508935185186</v>
      </c>
    </row>
    <row r="1364" spans="1:20"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84"/>
        <v>1.091</v>
      </c>
      <c r="P1364" s="6">
        <f t="shared" si="85"/>
        <v>43.64</v>
      </c>
      <c r="Q1364" t="s">
        <v>8322</v>
      </c>
      <c r="R1364" t="s">
        <v>8323</v>
      </c>
      <c r="S1364" s="10">
        <f t="shared" si="86"/>
        <v>41464.726053240738</v>
      </c>
      <c r="T1364" s="10">
        <f t="shared" si="87"/>
        <v>41524.726053240738</v>
      </c>
    </row>
    <row r="1365" spans="1:20"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84"/>
        <v>1</v>
      </c>
      <c r="P1365" s="6">
        <f t="shared" si="85"/>
        <v>40</v>
      </c>
      <c r="Q1365" t="s">
        <v>8322</v>
      </c>
      <c r="R1365" t="s">
        <v>8323</v>
      </c>
      <c r="S1365" s="10">
        <f t="shared" si="86"/>
        <v>42396.635729166665</v>
      </c>
      <c r="T1365" s="10">
        <f t="shared" si="87"/>
        <v>42415.124305555553</v>
      </c>
    </row>
    <row r="1366" spans="1:20"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84"/>
        <v>1.1864285714285714</v>
      </c>
      <c r="P1366" s="6">
        <f t="shared" si="85"/>
        <v>346.04166666666669</v>
      </c>
      <c r="Q1366" t="s">
        <v>8325</v>
      </c>
      <c r="R1366" t="s">
        <v>8326</v>
      </c>
      <c r="S1366" s="10">
        <f t="shared" si="86"/>
        <v>41951.487337962964</v>
      </c>
      <c r="T1366" s="10">
        <f t="shared" si="87"/>
        <v>42011.487337962964</v>
      </c>
    </row>
    <row r="1367" spans="1:20"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84"/>
        <v>1.0026666666666666</v>
      </c>
      <c r="P1367" s="6">
        <f t="shared" si="85"/>
        <v>81.739130434782609</v>
      </c>
      <c r="Q1367" t="s">
        <v>8325</v>
      </c>
      <c r="R1367" t="s">
        <v>8326</v>
      </c>
      <c r="S1367" s="10">
        <f t="shared" si="86"/>
        <v>42049.524907407402</v>
      </c>
      <c r="T1367" s="10">
        <f t="shared" si="87"/>
        <v>42079.483240740738</v>
      </c>
    </row>
    <row r="1368" spans="1:20"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84"/>
        <v>1.2648920000000001</v>
      </c>
      <c r="P1368" s="6">
        <f t="shared" si="85"/>
        <v>64.535306122448986</v>
      </c>
      <c r="Q1368" t="s">
        <v>8325</v>
      </c>
      <c r="R1368" t="s">
        <v>8326</v>
      </c>
      <c r="S1368" s="10">
        <f t="shared" si="86"/>
        <v>41924.787766203699</v>
      </c>
      <c r="T1368" s="10">
        <f t="shared" si="87"/>
        <v>41969.829432870371</v>
      </c>
    </row>
    <row r="1369" spans="1:20"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84"/>
        <v>1.1426000000000001</v>
      </c>
      <c r="P1369" s="6">
        <f t="shared" si="85"/>
        <v>63.477777777777774</v>
      </c>
      <c r="Q1369" t="s">
        <v>8325</v>
      </c>
      <c r="R1369" t="s">
        <v>8326</v>
      </c>
      <c r="S1369" s="10">
        <f t="shared" si="86"/>
        <v>42291.794560185182</v>
      </c>
      <c r="T1369" s="10">
        <f t="shared" si="87"/>
        <v>42321.836226851847</v>
      </c>
    </row>
    <row r="1370" spans="1:20"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84"/>
        <v>1.107</v>
      </c>
      <c r="P1370" s="6">
        <f t="shared" si="85"/>
        <v>63.620689655172413</v>
      </c>
      <c r="Q1370" t="s">
        <v>8325</v>
      </c>
      <c r="R1370" t="s">
        <v>8326</v>
      </c>
      <c r="S1370" s="10">
        <f t="shared" si="86"/>
        <v>42145.982569444437</v>
      </c>
      <c r="T1370" s="10">
        <f t="shared" si="87"/>
        <v>42169.982569444437</v>
      </c>
    </row>
    <row r="1371" spans="1:20"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84"/>
        <v>1.0534805315203954</v>
      </c>
      <c r="P1371" s="6">
        <f t="shared" si="85"/>
        <v>83.967068965517228</v>
      </c>
      <c r="Q1371" t="s">
        <v>8325</v>
      </c>
      <c r="R1371" t="s">
        <v>8326</v>
      </c>
      <c r="S1371" s="10">
        <f t="shared" si="86"/>
        <v>41710.385949074072</v>
      </c>
      <c r="T1371" s="10">
        <f t="shared" si="87"/>
        <v>41740.385949074072</v>
      </c>
    </row>
    <row r="1372" spans="1:20"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84"/>
        <v>1.0366666666666666</v>
      </c>
      <c r="P1372" s="6">
        <f t="shared" si="85"/>
        <v>77.75</v>
      </c>
      <c r="Q1372" t="s">
        <v>8325</v>
      </c>
      <c r="R1372" t="s">
        <v>8326</v>
      </c>
      <c r="S1372" s="10">
        <f t="shared" si="86"/>
        <v>41547.795023148145</v>
      </c>
      <c r="T1372" s="10">
        <f t="shared" si="87"/>
        <v>41562.795023148145</v>
      </c>
    </row>
    <row r="1373" spans="1:20"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84"/>
        <v>1.0708672667523933</v>
      </c>
      <c r="P1373" s="6">
        <f t="shared" si="85"/>
        <v>107.07142857142857</v>
      </c>
      <c r="Q1373" t="s">
        <v>8325</v>
      </c>
      <c r="R1373" t="s">
        <v>8326</v>
      </c>
      <c r="S1373" s="10">
        <f t="shared" si="86"/>
        <v>42101.550254629627</v>
      </c>
      <c r="T1373" s="10">
        <f t="shared" si="87"/>
        <v>42131.550254629627</v>
      </c>
    </row>
    <row r="1374" spans="1:20"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84"/>
        <v>1.24</v>
      </c>
      <c r="P1374" s="6">
        <f t="shared" si="85"/>
        <v>38.75</v>
      </c>
      <c r="Q1374" t="s">
        <v>8325</v>
      </c>
      <c r="R1374" t="s">
        <v>8326</v>
      </c>
      <c r="S1374" s="10">
        <f t="shared" si="86"/>
        <v>41072.53162037037</v>
      </c>
      <c r="T1374" s="10">
        <f t="shared" si="87"/>
        <v>41102.53162037037</v>
      </c>
    </row>
    <row r="1375" spans="1:20"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84"/>
        <v>1.0501</v>
      </c>
      <c r="P1375" s="6">
        <f t="shared" si="85"/>
        <v>201.94230769230768</v>
      </c>
      <c r="Q1375" t="s">
        <v>8325</v>
      </c>
      <c r="R1375" t="s">
        <v>8326</v>
      </c>
      <c r="S1375" s="10">
        <f t="shared" si="86"/>
        <v>42704.743437499994</v>
      </c>
      <c r="T1375" s="10">
        <f t="shared" si="87"/>
        <v>42734.743437499994</v>
      </c>
    </row>
    <row r="1376" spans="1:20"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84"/>
        <v>1.8946666666666667</v>
      </c>
      <c r="P1376" s="6">
        <f t="shared" si="85"/>
        <v>43.060606060606062</v>
      </c>
      <c r="Q1376" t="s">
        <v>8325</v>
      </c>
      <c r="R1376" t="s">
        <v>8326</v>
      </c>
      <c r="S1376" s="10">
        <f t="shared" si="86"/>
        <v>42423.953564814808</v>
      </c>
      <c r="T1376" s="10">
        <f t="shared" si="87"/>
        <v>42453.911898148144</v>
      </c>
    </row>
    <row r="1377" spans="1:20"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84"/>
        <v>1.7132499999999999</v>
      </c>
      <c r="P1377" s="6">
        <f t="shared" si="85"/>
        <v>62.871559633027523</v>
      </c>
      <c r="Q1377" t="s">
        <v>8325</v>
      </c>
      <c r="R1377" t="s">
        <v>8326</v>
      </c>
      <c r="S1377" s="10">
        <f t="shared" si="86"/>
        <v>42719.857858796291</v>
      </c>
      <c r="T1377" s="10">
        <f t="shared" si="87"/>
        <v>42749.857858796291</v>
      </c>
    </row>
    <row r="1378" spans="1:20"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84"/>
        <v>2.5248648648648651</v>
      </c>
      <c r="P1378" s="6">
        <f t="shared" si="85"/>
        <v>55.607142857142854</v>
      </c>
      <c r="Q1378" t="s">
        <v>8325</v>
      </c>
      <c r="R1378" t="s">
        <v>8326</v>
      </c>
      <c r="S1378" s="10">
        <f t="shared" si="86"/>
        <v>42677.460717592585</v>
      </c>
      <c r="T1378" s="10">
        <f t="shared" si="87"/>
        <v>42707.502384259256</v>
      </c>
    </row>
    <row r="1379" spans="1:20"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84"/>
        <v>1.1615384615384616</v>
      </c>
      <c r="P1379" s="6">
        <f t="shared" si="85"/>
        <v>48.70967741935484</v>
      </c>
      <c r="Q1379" t="s">
        <v>8325</v>
      </c>
      <c r="R1379" t="s">
        <v>8326</v>
      </c>
      <c r="S1379" s="10">
        <f t="shared" si="86"/>
        <v>42747.01122685185</v>
      </c>
      <c r="T1379" s="10">
        <f t="shared" si="87"/>
        <v>42768.96597222222</v>
      </c>
    </row>
    <row r="1380" spans="1:20"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84"/>
        <v>2.0335000000000001</v>
      </c>
      <c r="P1380" s="6">
        <f t="shared" si="85"/>
        <v>30.578947368421051</v>
      </c>
      <c r="Q1380" t="s">
        <v>8325</v>
      </c>
      <c r="R1380" t="s">
        <v>8326</v>
      </c>
      <c r="S1380" s="10">
        <f t="shared" si="86"/>
        <v>42568.551041666666</v>
      </c>
      <c r="T1380" s="10">
        <f t="shared" si="87"/>
        <v>42583.551041666666</v>
      </c>
    </row>
    <row r="1381" spans="1:20"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84"/>
        <v>1.1160000000000001</v>
      </c>
      <c r="P1381" s="6">
        <f t="shared" si="85"/>
        <v>73.907284768211923</v>
      </c>
      <c r="Q1381" t="s">
        <v>8325</v>
      </c>
      <c r="R1381" t="s">
        <v>8326</v>
      </c>
      <c r="S1381" s="10">
        <f t="shared" si="86"/>
        <v>42130.283287037033</v>
      </c>
      <c r="T1381" s="10">
        <f t="shared" si="87"/>
        <v>42160.283287037033</v>
      </c>
    </row>
    <row r="1382" spans="1:20"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84"/>
        <v>4.24</v>
      </c>
      <c r="P1382" s="6">
        <f t="shared" si="85"/>
        <v>21.2</v>
      </c>
      <c r="Q1382" t="s">
        <v>8325</v>
      </c>
      <c r="R1382" t="s">
        <v>8326</v>
      </c>
      <c r="S1382" s="10">
        <f t="shared" si="86"/>
        <v>42141.554467592585</v>
      </c>
      <c r="T1382" s="10">
        <f t="shared" si="87"/>
        <v>42163.874999999993</v>
      </c>
    </row>
    <row r="1383" spans="1:20"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84"/>
        <v>1.071</v>
      </c>
      <c r="P1383" s="6">
        <f t="shared" si="85"/>
        <v>73.356164383561648</v>
      </c>
      <c r="Q1383" t="s">
        <v>8325</v>
      </c>
      <c r="R1383" t="s">
        <v>8326</v>
      </c>
      <c r="S1383" s="10">
        <f t="shared" si="86"/>
        <v>42703.006076388883</v>
      </c>
      <c r="T1383" s="10">
        <f t="shared" si="87"/>
        <v>42733.006076388883</v>
      </c>
    </row>
    <row r="1384" spans="1:20"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84"/>
        <v>1.043625</v>
      </c>
      <c r="P1384" s="6">
        <f t="shared" si="85"/>
        <v>56.412162162162161</v>
      </c>
      <c r="Q1384" t="s">
        <v>8325</v>
      </c>
      <c r="R1384" t="s">
        <v>8326</v>
      </c>
      <c r="S1384" s="10">
        <f t="shared" si="86"/>
        <v>41370.591851851852</v>
      </c>
      <c r="T1384" s="10">
        <f t="shared" si="87"/>
        <v>41400.591851851852</v>
      </c>
    </row>
    <row r="1385" spans="1:20"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84"/>
        <v>2.124090909090909</v>
      </c>
      <c r="P1385" s="6">
        <f t="shared" si="85"/>
        <v>50.247311827956992</v>
      </c>
      <c r="Q1385" t="s">
        <v>8325</v>
      </c>
      <c r="R1385" t="s">
        <v>8326</v>
      </c>
      <c r="S1385" s="10">
        <f t="shared" si="86"/>
        <v>42706.866643518515</v>
      </c>
      <c r="T1385" s="10">
        <f t="shared" si="87"/>
        <v>42726.866643518515</v>
      </c>
    </row>
    <row r="1386" spans="1:20"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84"/>
        <v>1.2408571428571429</v>
      </c>
      <c r="P1386" s="6">
        <f t="shared" si="85"/>
        <v>68.936507936507937</v>
      </c>
      <c r="Q1386" t="s">
        <v>8325</v>
      </c>
      <c r="R1386" t="s">
        <v>8326</v>
      </c>
      <c r="S1386" s="10">
        <f t="shared" si="86"/>
        <v>42160.526874999996</v>
      </c>
      <c r="T1386" s="10">
        <f t="shared" si="87"/>
        <v>42190.526874999996</v>
      </c>
    </row>
    <row r="1387" spans="1:20"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84"/>
        <v>1.10406125</v>
      </c>
      <c r="P1387" s="6">
        <f t="shared" si="85"/>
        <v>65.914104477611943</v>
      </c>
      <c r="Q1387" t="s">
        <v>8325</v>
      </c>
      <c r="R1387" t="s">
        <v>8326</v>
      </c>
      <c r="S1387" s="10">
        <f t="shared" si="86"/>
        <v>42433.480567129627</v>
      </c>
      <c r="T1387" s="10">
        <f t="shared" si="87"/>
        <v>42489.299305555549</v>
      </c>
    </row>
    <row r="1388" spans="1:20"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84"/>
        <v>2.1875</v>
      </c>
      <c r="P1388" s="6">
        <f t="shared" si="85"/>
        <v>62.5</v>
      </c>
      <c r="Q1388" t="s">
        <v>8325</v>
      </c>
      <c r="R1388" t="s">
        <v>8326</v>
      </c>
      <c r="S1388" s="10">
        <f t="shared" si="86"/>
        <v>42184.438530092586</v>
      </c>
      <c r="T1388" s="10">
        <f t="shared" si="87"/>
        <v>42214.438530092586</v>
      </c>
    </row>
    <row r="1389" spans="1:20"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84"/>
        <v>1.36625</v>
      </c>
      <c r="P1389" s="6">
        <f t="shared" si="85"/>
        <v>70.064102564102569</v>
      </c>
      <c r="Q1389" t="s">
        <v>8325</v>
      </c>
      <c r="R1389" t="s">
        <v>8326</v>
      </c>
      <c r="S1389" s="10">
        <f t="shared" si="86"/>
        <v>42126.712905092594</v>
      </c>
      <c r="T1389" s="10">
        <f t="shared" si="87"/>
        <v>42157.979166666664</v>
      </c>
    </row>
    <row r="1390" spans="1:20"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84"/>
        <v>1.348074</v>
      </c>
      <c r="P1390" s="6">
        <f t="shared" si="85"/>
        <v>60.181874999999998</v>
      </c>
      <c r="Q1390" t="s">
        <v>8325</v>
      </c>
      <c r="R1390" t="s">
        <v>8326</v>
      </c>
      <c r="S1390" s="10">
        <f t="shared" si="86"/>
        <v>42634.406446759262</v>
      </c>
      <c r="T1390" s="10">
        <f t="shared" si="87"/>
        <v>42660.468055555553</v>
      </c>
    </row>
    <row r="1391" spans="1:20"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84"/>
        <v>1.454</v>
      </c>
      <c r="P1391" s="6">
        <f t="shared" si="85"/>
        <v>21.382352941176471</v>
      </c>
      <c r="Q1391" t="s">
        <v>8325</v>
      </c>
      <c r="R1391" t="s">
        <v>8326</v>
      </c>
      <c r="S1391" s="10">
        <f t="shared" si="86"/>
        <v>42565.272650462961</v>
      </c>
      <c r="T1391" s="10">
        <f t="shared" si="87"/>
        <v>42595.272650462961</v>
      </c>
    </row>
    <row r="1392" spans="1:20"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84"/>
        <v>1.0910714285714285</v>
      </c>
      <c r="P1392" s="6">
        <f t="shared" si="85"/>
        <v>160.78947368421052</v>
      </c>
      <c r="Q1392" t="s">
        <v>8325</v>
      </c>
      <c r="R1392" t="s">
        <v>8326</v>
      </c>
      <c r="S1392" s="10">
        <f t="shared" si="86"/>
        <v>42087.594976851855</v>
      </c>
      <c r="T1392" s="10">
        <f t="shared" si="87"/>
        <v>42121.508333333331</v>
      </c>
    </row>
    <row r="1393" spans="1:20"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84"/>
        <v>1.1020000000000001</v>
      </c>
      <c r="P1393" s="6">
        <f t="shared" si="85"/>
        <v>42.384615384615387</v>
      </c>
      <c r="Q1393" t="s">
        <v>8325</v>
      </c>
      <c r="R1393" t="s">
        <v>8326</v>
      </c>
      <c r="S1393" s="10">
        <f t="shared" si="86"/>
        <v>42193.442337962959</v>
      </c>
      <c r="T1393" s="10">
        <f t="shared" si="87"/>
        <v>42237.999305555553</v>
      </c>
    </row>
    <row r="1394" spans="1:20"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84"/>
        <v>1.1364000000000001</v>
      </c>
      <c r="P1394" s="6">
        <f t="shared" si="85"/>
        <v>27.317307692307693</v>
      </c>
      <c r="Q1394" t="s">
        <v>8325</v>
      </c>
      <c r="R1394" t="s">
        <v>8326</v>
      </c>
      <c r="S1394" s="10">
        <f t="shared" si="86"/>
        <v>42400.946597222217</v>
      </c>
      <c r="T1394" s="10">
        <f t="shared" si="87"/>
        <v>42431.946597222217</v>
      </c>
    </row>
    <row r="1395" spans="1:20"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84"/>
        <v>1.0235000000000001</v>
      </c>
      <c r="P1395" s="6">
        <f t="shared" si="85"/>
        <v>196.82692307692307</v>
      </c>
      <c r="Q1395" t="s">
        <v>8325</v>
      </c>
      <c r="R1395" t="s">
        <v>8326</v>
      </c>
      <c r="S1395" s="10">
        <f t="shared" si="86"/>
        <v>42553.473645833328</v>
      </c>
      <c r="T1395" s="10">
        <f t="shared" si="87"/>
        <v>42583.473645833328</v>
      </c>
    </row>
    <row r="1396" spans="1:20"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84"/>
        <v>1.2213333333333334</v>
      </c>
      <c r="P1396" s="6">
        <f t="shared" si="85"/>
        <v>53.882352941176471</v>
      </c>
      <c r="Q1396" t="s">
        <v>8325</v>
      </c>
      <c r="R1396" t="s">
        <v>8326</v>
      </c>
      <c r="S1396" s="10">
        <f t="shared" si="86"/>
        <v>42751.936643518515</v>
      </c>
      <c r="T1396" s="10">
        <f t="shared" si="87"/>
        <v>42794.916666666664</v>
      </c>
    </row>
    <row r="1397" spans="1:20"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84"/>
        <v>1.1188571428571428</v>
      </c>
      <c r="P1397" s="6">
        <f t="shared" si="85"/>
        <v>47.756097560975611</v>
      </c>
      <c r="Q1397" t="s">
        <v>8325</v>
      </c>
      <c r="R1397" t="s">
        <v>8326</v>
      </c>
      <c r="S1397" s="10">
        <f t="shared" si="86"/>
        <v>42719.700011574074</v>
      </c>
      <c r="T1397" s="10">
        <f t="shared" si="87"/>
        <v>42749.700011574074</v>
      </c>
    </row>
    <row r="1398" spans="1:20"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84"/>
        <v>1.073</v>
      </c>
      <c r="P1398" s="6">
        <f t="shared" si="85"/>
        <v>88.191780821917803</v>
      </c>
      <c r="Q1398" t="s">
        <v>8325</v>
      </c>
      <c r="R1398" t="s">
        <v>8326</v>
      </c>
      <c r="S1398" s="10">
        <f t="shared" si="86"/>
        <v>42018.790300925924</v>
      </c>
      <c r="T1398" s="10">
        <f t="shared" si="87"/>
        <v>42048.790300925924</v>
      </c>
    </row>
    <row r="1399" spans="1:20"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84"/>
        <v>1.1385000000000001</v>
      </c>
      <c r="P1399" s="6">
        <f t="shared" si="85"/>
        <v>72.056962025316452</v>
      </c>
      <c r="Q1399" t="s">
        <v>8325</v>
      </c>
      <c r="R1399" t="s">
        <v>8326</v>
      </c>
      <c r="S1399" s="10">
        <f t="shared" si="86"/>
        <v>42640.709606481476</v>
      </c>
      <c r="T1399" s="10">
        <f t="shared" si="87"/>
        <v>42670.679861111108</v>
      </c>
    </row>
    <row r="1400" spans="1:20"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84"/>
        <v>1.0968181818181819</v>
      </c>
      <c r="P1400" s="6">
        <f t="shared" si="85"/>
        <v>74.246153846153845</v>
      </c>
      <c r="Q1400" t="s">
        <v>8325</v>
      </c>
      <c r="R1400" t="s">
        <v>8326</v>
      </c>
      <c r="S1400" s="10">
        <f t="shared" si="86"/>
        <v>42526.665902777771</v>
      </c>
      <c r="T1400" s="10">
        <f t="shared" si="87"/>
        <v>42556.665902777771</v>
      </c>
    </row>
    <row r="1401" spans="1:20"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84"/>
        <v>1.2614444444444444</v>
      </c>
      <c r="P1401" s="6">
        <f t="shared" si="85"/>
        <v>61.701086956521742</v>
      </c>
      <c r="Q1401" t="s">
        <v>8325</v>
      </c>
      <c r="R1401" t="s">
        <v>8326</v>
      </c>
      <c r="S1401" s="10">
        <f t="shared" si="86"/>
        <v>41888.795983796292</v>
      </c>
      <c r="T1401" s="10">
        <f t="shared" si="87"/>
        <v>41918.795983796292</v>
      </c>
    </row>
    <row r="1402" spans="1:20"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84"/>
        <v>1.6742857142857144</v>
      </c>
      <c r="P1402" s="6">
        <f t="shared" si="85"/>
        <v>17.235294117647058</v>
      </c>
      <c r="Q1402" t="s">
        <v>8325</v>
      </c>
      <c r="R1402" t="s">
        <v>8326</v>
      </c>
      <c r="S1402" s="10">
        <f t="shared" si="86"/>
        <v>42498.132789351854</v>
      </c>
      <c r="T1402" s="10">
        <f t="shared" si="87"/>
        <v>42533.020833333336</v>
      </c>
    </row>
    <row r="1403" spans="1:20"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84"/>
        <v>4.9652000000000003</v>
      </c>
      <c r="P1403" s="6">
        <f t="shared" si="85"/>
        <v>51.720833333333331</v>
      </c>
      <c r="Q1403" t="s">
        <v>8325</v>
      </c>
      <c r="R1403" t="s">
        <v>8326</v>
      </c>
      <c r="S1403" s="10">
        <f t="shared" si="86"/>
        <v>41399.787893518514</v>
      </c>
      <c r="T1403" s="10">
        <f t="shared" si="87"/>
        <v>41420.787893518514</v>
      </c>
    </row>
    <row r="1404" spans="1:20"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84"/>
        <v>1.0915999999999999</v>
      </c>
      <c r="P1404" s="6">
        <f t="shared" si="85"/>
        <v>24.150442477876105</v>
      </c>
      <c r="Q1404" t="s">
        <v>8325</v>
      </c>
      <c r="R1404" t="s">
        <v>8326</v>
      </c>
      <c r="S1404" s="10">
        <f t="shared" si="86"/>
        <v>42064.845034722217</v>
      </c>
      <c r="T1404" s="10">
        <f t="shared" si="87"/>
        <v>42124.803368055553</v>
      </c>
    </row>
    <row r="1405" spans="1:20"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84"/>
        <v>1.0257499999999999</v>
      </c>
      <c r="P1405" s="6">
        <f t="shared" si="85"/>
        <v>62.166666666666664</v>
      </c>
      <c r="Q1405" t="s">
        <v>8325</v>
      </c>
      <c r="R1405" t="s">
        <v>8326</v>
      </c>
      <c r="S1405" s="10">
        <f t="shared" si="86"/>
        <v>41450.854571759257</v>
      </c>
      <c r="T1405" s="10">
        <f t="shared" si="87"/>
        <v>41480.854571759257</v>
      </c>
    </row>
    <row r="1406" spans="1:20" ht="60" x14ac:dyDescent="0.25">
      <c r="A1406">
        <v>1404</v>
      </c>
      <c r="B1406" s="3" t="s">
        <v>1405</v>
      </c>
      <c r="C1406" s="3" t="s">
        <v>5514</v>
      </c>
      <c r="D1406">
        <v>14500</v>
      </c>
      <c r="E1406">
        <v>241</v>
      </c>
      <c r="F1406" t="s">
        <v>8219</v>
      </c>
      <c r="G1406" t="s">
        <v>8225</v>
      </c>
      <c r="H1406" t="s">
        <v>8247</v>
      </c>
      <c r="I1406">
        <v>1424607285</v>
      </c>
      <c r="J1406">
        <v>1422447285</v>
      </c>
      <c r="K1406" t="b">
        <v>1</v>
      </c>
      <c r="L1406">
        <v>5</v>
      </c>
      <c r="M1406" t="b">
        <v>0</v>
      </c>
      <c r="N1406" t="s">
        <v>8287</v>
      </c>
      <c r="O1406" s="5">
        <f t="shared" si="84"/>
        <v>1.6620689655172414E-2</v>
      </c>
      <c r="P1406" s="6">
        <f t="shared" si="85"/>
        <v>48.2</v>
      </c>
      <c r="Q1406" t="s">
        <v>8322</v>
      </c>
      <c r="R1406" t="s">
        <v>8341</v>
      </c>
      <c r="S1406" s="10">
        <f t="shared" si="86"/>
        <v>42032.30190972222</v>
      </c>
      <c r="T1406" s="10">
        <f t="shared" si="87"/>
        <v>42057.30190972222</v>
      </c>
    </row>
    <row r="1407" spans="1:20" ht="30" x14ac:dyDescent="0.25">
      <c r="A1407">
        <v>1405</v>
      </c>
      <c r="B1407" s="3" t="s">
        <v>1406</v>
      </c>
      <c r="C1407" s="3" t="s">
        <v>5515</v>
      </c>
      <c r="D1407">
        <v>25000</v>
      </c>
      <c r="E1407">
        <v>105</v>
      </c>
      <c r="F1407" t="s">
        <v>8219</v>
      </c>
      <c r="G1407" t="s">
        <v>8224</v>
      </c>
      <c r="H1407" t="s">
        <v>8246</v>
      </c>
      <c r="I1407">
        <v>1417195201</v>
      </c>
      <c r="J1407">
        <v>1414599601</v>
      </c>
      <c r="K1407" t="b">
        <v>1</v>
      </c>
      <c r="L1407">
        <v>17</v>
      </c>
      <c r="M1407" t="b">
        <v>0</v>
      </c>
      <c r="N1407" t="s">
        <v>8287</v>
      </c>
      <c r="O1407" s="5">
        <f t="shared" si="84"/>
        <v>4.1999999999999997E-3</v>
      </c>
      <c r="P1407" s="6">
        <f t="shared" si="85"/>
        <v>6.1764705882352944</v>
      </c>
      <c r="Q1407" t="s">
        <v>8322</v>
      </c>
      <c r="R1407" t="s">
        <v>8341</v>
      </c>
      <c r="S1407" s="10">
        <f t="shared" si="86"/>
        <v>41941.472233796296</v>
      </c>
      <c r="T1407" s="10">
        <f t="shared" si="87"/>
        <v>41971.51390046296</v>
      </c>
    </row>
    <row r="1408" spans="1:20" ht="30" x14ac:dyDescent="0.25">
      <c r="A1408">
        <v>1406</v>
      </c>
      <c r="B1408" s="3" t="s">
        <v>1407</v>
      </c>
      <c r="C1408" s="3" t="s">
        <v>5516</v>
      </c>
      <c r="D1408">
        <v>12000</v>
      </c>
      <c r="E1408">
        <v>15</v>
      </c>
      <c r="F1408" t="s">
        <v>8219</v>
      </c>
      <c r="G1408" t="s">
        <v>8237</v>
      </c>
      <c r="H1408" t="s">
        <v>8249</v>
      </c>
      <c r="I1408">
        <v>1449914400</v>
      </c>
      <c r="J1408">
        <v>1445336607</v>
      </c>
      <c r="K1408" t="b">
        <v>0</v>
      </c>
      <c r="L1408">
        <v>3</v>
      </c>
      <c r="M1408" t="b">
        <v>0</v>
      </c>
      <c r="N1408" t="s">
        <v>8287</v>
      </c>
      <c r="O1408" s="5">
        <f t="shared" si="84"/>
        <v>1.25E-3</v>
      </c>
      <c r="P1408" s="6">
        <f t="shared" si="85"/>
        <v>5</v>
      </c>
      <c r="Q1408" t="s">
        <v>8322</v>
      </c>
      <c r="R1408" t="s">
        <v>8341</v>
      </c>
      <c r="S1408" s="10">
        <f t="shared" si="86"/>
        <v>42297.224618055552</v>
      </c>
      <c r="T1408" s="10">
        <f t="shared" si="87"/>
        <v>42350.208333333336</v>
      </c>
    </row>
    <row r="1409" spans="1:20" ht="45" x14ac:dyDescent="0.25">
      <c r="A1409">
        <v>1407</v>
      </c>
      <c r="B1409" s="3" t="s">
        <v>1408</v>
      </c>
      <c r="C1409" s="3" t="s">
        <v>5517</v>
      </c>
      <c r="D1409">
        <v>3000</v>
      </c>
      <c r="E1409">
        <v>15</v>
      </c>
      <c r="F1409" t="s">
        <v>8219</v>
      </c>
      <c r="G1409" t="s">
        <v>8224</v>
      </c>
      <c r="H1409" t="s">
        <v>8246</v>
      </c>
      <c r="I1409">
        <v>1407847978</v>
      </c>
      <c r="J1409">
        <v>1405687978</v>
      </c>
      <c r="K1409" t="b">
        <v>0</v>
      </c>
      <c r="L1409">
        <v>2</v>
      </c>
      <c r="M1409" t="b">
        <v>0</v>
      </c>
      <c r="N1409" t="s">
        <v>8287</v>
      </c>
      <c r="O1409" s="5">
        <f t="shared" si="84"/>
        <v>5.0000000000000001E-3</v>
      </c>
      <c r="P1409" s="6">
        <f t="shared" si="85"/>
        <v>7.5</v>
      </c>
      <c r="Q1409" t="s">
        <v>8322</v>
      </c>
      <c r="R1409" t="s">
        <v>8341</v>
      </c>
      <c r="S1409" s="10">
        <f t="shared" si="86"/>
        <v>41838.32844907407</v>
      </c>
      <c r="T1409" s="10">
        <f t="shared" si="87"/>
        <v>41863.32844907407</v>
      </c>
    </row>
    <row r="1410" spans="1:20" ht="60" x14ac:dyDescent="0.25">
      <c r="A1410">
        <v>1408</v>
      </c>
      <c r="B1410" s="3" t="s">
        <v>1409</v>
      </c>
      <c r="C1410" s="3" t="s">
        <v>5518</v>
      </c>
      <c r="D1410">
        <v>1000</v>
      </c>
      <c r="E1410">
        <v>72</v>
      </c>
      <c r="F1410" t="s">
        <v>8219</v>
      </c>
      <c r="G1410" t="s">
        <v>8225</v>
      </c>
      <c r="H1410" t="s">
        <v>8247</v>
      </c>
      <c r="I1410">
        <v>1447451756</v>
      </c>
      <c r="J1410">
        <v>1444856156</v>
      </c>
      <c r="K1410" t="b">
        <v>0</v>
      </c>
      <c r="L1410">
        <v>6</v>
      </c>
      <c r="M1410" t="b">
        <v>0</v>
      </c>
      <c r="N1410" t="s">
        <v>8287</v>
      </c>
      <c r="O1410" s="5">
        <f t="shared" si="84"/>
        <v>7.1999999999999995E-2</v>
      </c>
      <c r="P1410" s="6">
        <f t="shared" si="85"/>
        <v>12</v>
      </c>
      <c r="Q1410" t="s">
        <v>8322</v>
      </c>
      <c r="R1410" t="s">
        <v>8341</v>
      </c>
      <c r="S1410" s="10">
        <f t="shared" si="86"/>
        <v>42291.663842592585</v>
      </c>
      <c r="T1410" s="10">
        <f t="shared" si="87"/>
        <v>42321.705509259256</v>
      </c>
    </row>
    <row r="1411" spans="1:20" ht="45" x14ac:dyDescent="0.25">
      <c r="A1411">
        <v>1409</v>
      </c>
      <c r="B1411" s="3" t="s">
        <v>1410</v>
      </c>
      <c r="C1411" s="3" t="s">
        <v>5519</v>
      </c>
      <c r="D1411">
        <v>4000</v>
      </c>
      <c r="E1411">
        <v>0</v>
      </c>
      <c r="F1411" t="s">
        <v>8219</v>
      </c>
      <c r="G1411" t="s">
        <v>8224</v>
      </c>
      <c r="H1411" t="s">
        <v>8246</v>
      </c>
      <c r="I1411">
        <v>1420085535</v>
      </c>
      <c r="J1411">
        <v>1414897935</v>
      </c>
      <c r="K1411" t="b">
        <v>0</v>
      </c>
      <c r="L1411">
        <v>0</v>
      </c>
      <c r="M1411" t="b">
        <v>0</v>
      </c>
      <c r="N1411" t="s">
        <v>8287</v>
      </c>
      <c r="O1411" s="5">
        <f t="shared" ref="O1411:O1474" si="88">IFERROR(E1411/D1411,"")</f>
        <v>0</v>
      </c>
      <c r="P1411" s="6" t="str">
        <f t="shared" ref="P1411:P1474" si="89">IFERROR(E1411/L1411,"")</f>
        <v/>
      </c>
      <c r="Q1411" t="s">
        <v>8322</v>
      </c>
      <c r="R1411" t="s">
        <v>8341</v>
      </c>
      <c r="S1411" s="10">
        <f t="shared" ref="S1411:S1474" si="90">(J1411/86400)+25569+(-5/24)</f>
        <v>41944.925173611111</v>
      </c>
      <c r="T1411" s="10">
        <f t="shared" ref="T1411:T1474" si="91">(I1411/86400)+25569+(-5/24)</f>
        <v>42004.966840277775</v>
      </c>
    </row>
    <row r="1412" spans="1:20" ht="60" x14ac:dyDescent="0.25">
      <c r="A1412">
        <v>1410</v>
      </c>
      <c r="B1412" s="3" t="s">
        <v>1411</v>
      </c>
      <c r="C1412" s="3" t="s">
        <v>5520</v>
      </c>
      <c r="D1412">
        <v>6000</v>
      </c>
      <c r="E1412">
        <v>1</v>
      </c>
      <c r="F1412" t="s">
        <v>8219</v>
      </c>
      <c r="G1412" t="s">
        <v>8237</v>
      </c>
      <c r="H1412" t="s">
        <v>8249</v>
      </c>
      <c r="I1412">
        <v>1464939520</v>
      </c>
      <c r="J1412">
        <v>1461051520</v>
      </c>
      <c r="K1412" t="b">
        <v>0</v>
      </c>
      <c r="L1412">
        <v>1</v>
      </c>
      <c r="M1412" t="b">
        <v>0</v>
      </c>
      <c r="N1412" t="s">
        <v>8287</v>
      </c>
      <c r="O1412" s="5">
        <f t="shared" si="88"/>
        <v>1.6666666666666666E-4</v>
      </c>
      <c r="P1412" s="6">
        <f t="shared" si="89"/>
        <v>1</v>
      </c>
      <c r="Q1412" t="s">
        <v>8322</v>
      </c>
      <c r="R1412" t="s">
        <v>8341</v>
      </c>
      <c r="S1412" s="10">
        <f t="shared" si="90"/>
        <v>42479.110185185178</v>
      </c>
      <c r="T1412" s="10">
        <f t="shared" si="91"/>
        <v>42524.110185185178</v>
      </c>
    </row>
    <row r="1413" spans="1:20" ht="60" x14ac:dyDescent="0.25">
      <c r="A1413">
        <v>1411</v>
      </c>
      <c r="B1413" s="3" t="s">
        <v>1412</v>
      </c>
      <c r="C1413" s="3" t="s">
        <v>5521</v>
      </c>
      <c r="D1413">
        <v>3000</v>
      </c>
      <c r="E1413">
        <v>7</v>
      </c>
      <c r="F1413" t="s">
        <v>8219</v>
      </c>
      <c r="G1413" t="s">
        <v>8225</v>
      </c>
      <c r="H1413" t="s">
        <v>8247</v>
      </c>
      <c r="I1413">
        <v>1423185900</v>
      </c>
      <c r="J1413">
        <v>1420766700</v>
      </c>
      <c r="K1413" t="b">
        <v>0</v>
      </c>
      <c r="L1413">
        <v>3</v>
      </c>
      <c r="M1413" t="b">
        <v>0</v>
      </c>
      <c r="N1413" t="s">
        <v>8287</v>
      </c>
      <c r="O1413" s="5">
        <f t="shared" si="88"/>
        <v>2.3333333333333335E-3</v>
      </c>
      <c r="P1413" s="6">
        <f t="shared" si="89"/>
        <v>2.3333333333333335</v>
      </c>
      <c r="Q1413" t="s">
        <v>8322</v>
      </c>
      <c r="R1413" t="s">
        <v>8341</v>
      </c>
      <c r="S1413" s="10">
        <f t="shared" si="90"/>
        <v>42012.850694444445</v>
      </c>
      <c r="T1413" s="10">
        <f t="shared" si="91"/>
        <v>42040.850694444445</v>
      </c>
    </row>
    <row r="1414" spans="1:20" ht="45" x14ac:dyDescent="0.25">
      <c r="A1414">
        <v>1412</v>
      </c>
      <c r="B1414" s="3" t="s">
        <v>1413</v>
      </c>
      <c r="C1414" s="3" t="s">
        <v>5522</v>
      </c>
      <c r="D1414">
        <v>7000</v>
      </c>
      <c r="E1414">
        <v>320</v>
      </c>
      <c r="F1414" t="s">
        <v>8219</v>
      </c>
      <c r="G1414" t="s">
        <v>8224</v>
      </c>
      <c r="H1414" t="s">
        <v>8246</v>
      </c>
      <c r="I1414">
        <v>1417656699</v>
      </c>
      <c r="J1414">
        <v>1415064699</v>
      </c>
      <c r="K1414" t="b">
        <v>0</v>
      </c>
      <c r="L1414">
        <v>13</v>
      </c>
      <c r="M1414" t="b">
        <v>0</v>
      </c>
      <c r="N1414" t="s">
        <v>8287</v>
      </c>
      <c r="O1414" s="5">
        <f t="shared" si="88"/>
        <v>4.5714285714285714E-2</v>
      </c>
      <c r="P1414" s="6">
        <f t="shared" si="89"/>
        <v>24.615384615384617</v>
      </c>
      <c r="Q1414" t="s">
        <v>8322</v>
      </c>
      <c r="R1414" t="s">
        <v>8341</v>
      </c>
      <c r="S1414" s="10">
        <f t="shared" si="90"/>
        <v>41946.855312499996</v>
      </c>
      <c r="T1414" s="10">
        <f t="shared" si="91"/>
        <v>41976.855312499996</v>
      </c>
    </row>
    <row r="1415" spans="1:20" ht="60" x14ac:dyDescent="0.25">
      <c r="A1415">
        <v>1413</v>
      </c>
      <c r="B1415" s="3" t="s">
        <v>1414</v>
      </c>
      <c r="C1415" s="3" t="s">
        <v>5523</v>
      </c>
      <c r="D1415">
        <v>2000</v>
      </c>
      <c r="E1415">
        <v>100</v>
      </c>
      <c r="F1415" t="s">
        <v>8219</v>
      </c>
      <c r="G1415" t="s">
        <v>8237</v>
      </c>
      <c r="H1415" t="s">
        <v>8249</v>
      </c>
      <c r="I1415">
        <v>1455964170</v>
      </c>
      <c r="J1415">
        <v>1450780170</v>
      </c>
      <c r="K1415" t="b">
        <v>0</v>
      </c>
      <c r="L1415">
        <v>1</v>
      </c>
      <c r="M1415" t="b">
        <v>0</v>
      </c>
      <c r="N1415" t="s">
        <v>8287</v>
      </c>
      <c r="O1415" s="5">
        <f t="shared" si="88"/>
        <v>0.05</v>
      </c>
      <c r="P1415" s="6">
        <f t="shared" si="89"/>
        <v>100</v>
      </c>
      <c r="Q1415" t="s">
        <v>8322</v>
      </c>
      <c r="R1415" t="s">
        <v>8341</v>
      </c>
      <c r="S1415" s="10">
        <f t="shared" si="90"/>
        <v>42360.228819444441</v>
      </c>
      <c r="T1415" s="10">
        <f t="shared" si="91"/>
        <v>42420.228819444441</v>
      </c>
    </row>
    <row r="1416" spans="1:20" ht="60" x14ac:dyDescent="0.25">
      <c r="A1416">
        <v>1414</v>
      </c>
      <c r="B1416" s="3" t="s">
        <v>1415</v>
      </c>
      <c r="C1416" s="3" t="s">
        <v>5524</v>
      </c>
      <c r="D1416">
        <v>500</v>
      </c>
      <c r="E1416">
        <v>1</v>
      </c>
      <c r="F1416" t="s">
        <v>8219</v>
      </c>
      <c r="G1416" t="s">
        <v>8224</v>
      </c>
      <c r="H1416" t="s">
        <v>8246</v>
      </c>
      <c r="I1416">
        <v>1483423467</v>
      </c>
      <c r="J1416">
        <v>1480831467</v>
      </c>
      <c r="K1416" t="b">
        <v>0</v>
      </c>
      <c r="L1416">
        <v>1</v>
      </c>
      <c r="M1416" t="b">
        <v>0</v>
      </c>
      <c r="N1416" t="s">
        <v>8287</v>
      </c>
      <c r="O1416" s="5">
        <f t="shared" si="88"/>
        <v>2E-3</v>
      </c>
      <c r="P1416" s="6">
        <f t="shared" si="89"/>
        <v>1</v>
      </c>
      <c r="Q1416" t="s">
        <v>8322</v>
      </c>
      <c r="R1416" t="s">
        <v>8341</v>
      </c>
      <c r="S1416" s="10">
        <f t="shared" si="90"/>
        <v>42708.044756944444</v>
      </c>
      <c r="T1416" s="10">
        <f t="shared" si="91"/>
        <v>42738.044756944444</v>
      </c>
    </row>
    <row r="1417" spans="1:20" ht="45" x14ac:dyDescent="0.25">
      <c r="A1417">
        <v>1415</v>
      </c>
      <c r="B1417" s="3" t="s">
        <v>1416</v>
      </c>
      <c r="C1417" s="3" t="s">
        <v>5525</v>
      </c>
      <c r="D1417">
        <v>4400</v>
      </c>
      <c r="E1417">
        <v>800</v>
      </c>
      <c r="F1417" t="s">
        <v>8219</v>
      </c>
      <c r="G1417" t="s">
        <v>8224</v>
      </c>
      <c r="H1417" t="s">
        <v>8246</v>
      </c>
      <c r="I1417">
        <v>1439741591</v>
      </c>
      <c r="J1417">
        <v>1436285591</v>
      </c>
      <c r="K1417" t="b">
        <v>0</v>
      </c>
      <c r="L1417">
        <v>9</v>
      </c>
      <c r="M1417" t="b">
        <v>0</v>
      </c>
      <c r="N1417" t="s">
        <v>8287</v>
      </c>
      <c r="O1417" s="5">
        <f t="shared" si="88"/>
        <v>0.18181818181818182</v>
      </c>
      <c r="P1417" s="6">
        <f t="shared" si="89"/>
        <v>88.888888888888886</v>
      </c>
      <c r="Q1417" t="s">
        <v>8322</v>
      </c>
      <c r="R1417" t="s">
        <v>8341</v>
      </c>
      <c r="S1417" s="10">
        <f t="shared" si="90"/>
        <v>42192.467488425922</v>
      </c>
      <c r="T1417" s="10">
        <f t="shared" si="91"/>
        <v>42232.467488425922</v>
      </c>
    </row>
    <row r="1418" spans="1:20" ht="45" x14ac:dyDescent="0.25">
      <c r="A1418">
        <v>1416</v>
      </c>
      <c r="B1418" s="3" t="s">
        <v>1417</v>
      </c>
      <c r="C1418" s="3" t="s">
        <v>5526</v>
      </c>
      <c r="D1418">
        <v>50000</v>
      </c>
      <c r="E1418">
        <v>0</v>
      </c>
      <c r="F1418" t="s">
        <v>8219</v>
      </c>
      <c r="G1418" t="s">
        <v>8224</v>
      </c>
      <c r="H1418" t="s">
        <v>8246</v>
      </c>
      <c r="I1418">
        <v>1448147619</v>
      </c>
      <c r="J1418">
        <v>1445552019</v>
      </c>
      <c r="K1418" t="b">
        <v>0</v>
      </c>
      <c r="L1418">
        <v>0</v>
      </c>
      <c r="M1418" t="b">
        <v>0</v>
      </c>
      <c r="N1418" t="s">
        <v>8287</v>
      </c>
      <c r="O1418" s="5">
        <f t="shared" si="88"/>
        <v>0</v>
      </c>
      <c r="P1418" s="6" t="str">
        <f t="shared" si="89"/>
        <v/>
      </c>
      <c r="Q1418" t="s">
        <v>8322</v>
      </c>
      <c r="R1418" t="s">
        <v>8341</v>
      </c>
      <c r="S1418" s="10">
        <f t="shared" si="90"/>
        <v>42299.717812499999</v>
      </c>
      <c r="T1418" s="10">
        <f t="shared" si="91"/>
        <v>42329.759479166663</v>
      </c>
    </row>
    <row r="1419" spans="1:20" ht="45" x14ac:dyDescent="0.25">
      <c r="A1419">
        <v>1417</v>
      </c>
      <c r="B1419" s="3" t="s">
        <v>1418</v>
      </c>
      <c r="C1419" s="3" t="s">
        <v>5527</v>
      </c>
      <c r="D1419">
        <v>4500</v>
      </c>
      <c r="E1419">
        <v>55</v>
      </c>
      <c r="F1419" t="s">
        <v>8219</v>
      </c>
      <c r="G1419" t="s">
        <v>8224</v>
      </c>
      <c r="H1419" t="s">
        <v>8246</v>
      </c>
      <c r="I1419">
        <v>1442315460</v>
      </c>
      <c r="J1419">
        <v>1439696174</v>
      </c>
      <c r="K1419" t="b">
        <v>0</v>
      </c>
      <c r="L1419">
        <v>2</v>
      </c>
      <c r="M1419" t="b">
        <v>0</v>
      </c>
      <c r="N1419" t="s">
        <v>8287</v>
      </c>
      <c r="O1419" s="5">
        <f t="shared" si="88"/>
        <v>1.2222222222222223E-2</v>
      </c>
      <c r="P1419" s="6">
        <f t="shared" si="89"/>
        <v>27.5</v>
      </c>
      <c r="Q1419" t="s">
        <v>8322</v>
      </c>
      <c r="R1419" t="s">
        <v>8341</v>
      </c>
      <c r="S1419" s="10">
        <f t="shared" si="90"/>
        <v>42231.941828703704</v>
      </c>
      <c r="T1419" s="10">
        <f t="shared" si="91"/>
        <v>42262.257638888885</v>
      </c>
    </row>
    <row r="1420" spans="1:20" ht="60" x14ac:dyDescent="0.25">
      <c r="A1420">
        <v>1418</v>
      </c>
      <c r="B1420" s="3" t="s">
        <v>1419</v>
      </c>
      <c r="C1420" s="3" t="s">
        <v>5528</v>
      </c>
      <c r="D1420">
        <v>3000</v>
      </c>
      <c r="E1420">
        <v>6</v>
      </c>
      <c r="F1420" t="s">
        <v>8219</v>
      </c>
      <c r="G1420" t="s">
        <v>8227</v>
      </c>
      <c r="H1420" t="s">
        <v>8249</v>
      </c>
      <c r="I1420">
        <v>1456397834</v>
      </c>
      <c r="J1420">
        <v>1453805834</v>
      </c>
      <c r="K1420" t="b">
        <v>0</v>
      </c>
      <c r="L1420">
        <v>1</v>
      </c>
      <c r="M1420" t="b">
        <v>0</v>
      </c>
      <c r="N1420" t="s">
        <v>8287</v>
      </c>
      <c r="O1420" s="5">
        <f t="shared" si="88"/>
        <v>2E-3</v>
      </c>
      <c r="P1420" s="6">
        <f t="shared" si="89"/>
        <v>6</v>
      </c>
      <c r="Q1420" t="s">
        <v>8322</v>
      </c>
      <c r="R1420" t="s">
        <v>8341</v>
      </c>
      <c r="S1420" s="10">
        <f t="shared" si="90"/>
        <v>42395.248078703698</v>
      </c>
      <c r="T1420" s="10">
        <f t="shared" si="91"/>
        <v>42425.248078703698</v>
      </c>
    </row>
    <row r="1421" spans="1:20" ht="60" x14ac:dyDescent="0.25">
      <c r="A1421">
        <v>1419</v>
      </c>
      <c r="B1421" s="3" t="s">
        <v>1420</v>
      </c>
      <c r="C1421" s="3" t="s">
        <v>5529</v>
      </c>
      <c r="D1421">
        <v>6300</v>
      </c>
      <c r="E1421">
        <v>445</v>
      </c>
      <c r="F1421" t="s">
        <v>8219</v>
      </c>
      <c r="G1421" t="s">
        <v>8224</v>
      </c>
      <c r="H1421" t="s">
        <v>8246</v>
      </c>
      <c r="I1421">
        <v>1476010619</v>
      </c>
      <c r="J1421">
        <v>1473418619</v>
      </c>
      <c r="K1421" t="b">
        <v>0</v>
      </c>
      <c r="L1421">
        <v>10</v>
      </c>
      <c r="M1421" t="b">
        <v>0</v>
      </c>
      <c r="N1421" t="s">
        <v>8287</v>
      </c>
      <c r="O1421" s="5">
        <f t="shared" si="88"/>
        <v>7.0634920634920634E-2</v>
      </c>
      <c r="P1421" s="6">
        <f t="shared" si="89"/>
        <v>44.5</v>
      </c>
      <c r="Q1421" t="s">
        <v>8322</v>
      </c>
      <c r="R1421" t="s">
        <v>8341</v>
      </c>
      <c r="S1421" s="10">
        <f t="shared" si="90"/>
        <v>42622.24790509259</v>
      </c>
      <c r="T1421" s="10">
        <f t="shared" si="91"/>
        <v>42652.24790509259</v>
      </c>
    </row>
    <row r="1422" spans="1:20" ht="30" x14ac:dyDescent="0.25">
      <c r="A1422">
        <v>1420</v>
      </c>
      <c r="B1422" s="3" t="s">
        <v>1421</v>
      </c>
      <c r="C1422" s="3" t="s">
        <v>5530</v>
      </c>
      <c r="D1422">
        <v>110</v>
      </c>
      <c r="E1422">
        <v>3</v>
      </c>
      <c r="F1422" t="s">
        <v>8219</v>
      </c>
      <c r="G1422" t="s">
        <v>8224</v>
      </c>
      <c r="H1422" t="s">
        <v>8246</v>
      </c>
      <c r="I1422">
        <v>1467129686</v>
      </c>
      <c r="J1422">
        <v>1464969686</v>
      </c>
      <c r="K1422" t="b">
        <v>0</v>
      </c>
      <c r="L1422">
        <v>3</v>
      </c>
      <c r="M1422" t="b">
        <v>0</v>
      </c>
      <c r="N1422" t="s">
        <v>8287</v>
      </c>
      <c r="O1422" s="5">
        <f t="shared" si="88"/>
        <v>2.7272727272727271E-2</v>
      </c>
      <c r="P1422" s="6">
        <f t="shared" si="89"/>
        <v>1</v>
      </c>
      <c r="Q1422" t="s">
        <v>8322</v>
      </c>
      <c r="R1422" t="s">
        <v>8341</v>
      </c>
      <c r="S1422" s="10">
        <f t="shared" si="90"/>
        <v>42524.459328703706</v>
      </c>
      <c r="T1422" s="10">
        <f t="shared" si="91"/>
        <v>42549.459328703706</v>
      </c>
    </row>
    <row r="1423" spans="1:20" ht="60" x14ac:dyDescent="0.25">
      <c r="A1423">
        <v>1421</v>
      </c>
      <c r="B1423" s="3" t="s">
        <v>1422</v>
      </c>
      <c r="C1423" s="3" t="s">
        <v>5531</v>
      </c>
      <c r="D1423">
        <v>200000</v>
      </c>
      <c r="E1423">
        <v>200</v>
      </c>
      <c r="F1423" t="s">
        <v>8219</v>
      </c>
      <c r="G1423" t="s">
        <v>8235</v>
      </c>
      <c r="H1423" t="s">
        <v>8255</v>
      </c>
      <c r="I1423">
        <v>1423432709</v>
      </c>
      <c r="J1423">
        <v>1420840709</v>
      </c>
      <c r="K1423" t="b">
        <v>0</v>
      </c>
      <c r="L1423">
        <v>2</v>
      </c>
      <c r="M1423" t="b">
        <v>0</v>
      </c>
      <c r="N1423" t="s">
        <v>8287</v>
      </c>
      <c r="O1423" s="5">
        <f t="shared" si="88"/>
        <v>1E-3</v>
      </c>
      <c r="P1423" s="6">
        <f t="shared" si="89"/>
        <v>100</v>
      </c>
      <c r="Q1423" t="s">
        <v>8322</v>
      </c>
      <c r="R1423" t="s">
        <v>8341</v>
      </c>
      <c r="S1423" s="10">
        <f t="shared" si="90"/>
        <v>42013.707280092589</v>
      </c>
      <c r="T1423" s="10">
        <f t="shared" si="91"/>
        <v>42043.707280092589</v>
      </c>
    </row>
    <row r="1424" spans="1:20" ht="60" x14ac:dyDescent="0.25">
      <c r="A1424">
        <v>1422</v>
      </c>
      <c r="B1424" s="3" t="s">
        <v>1423</v>
      </c>
      <c r="C1424" s="3" t="s">
        <v>5532</v>
      </c>
      <c r="D1424">
        <v>25000</v>
      </c>
      <c r="E1424">
        <v>26</v>
      </c>
      <c r="F1424" t="s">
        <v>8219</v>
      </c>
      <c r="G1424" t="s">
        <v>8228</v>
      </c>
      <c r="H1424" t="s">
        <v>8250</v>
      </c>
      <c r="I1424">
        <v>1474436704</v>
      </c>
      <c r="J1424">
        <v>1471844704</v>
      </c>
      <c r="K1424" t="b">
        <v>0</v>
      </c>
      <c r="L1424">
        <v>2</v>
      </c>
      <c r="M1424" t="b">
        <v>0</v>
      </c>
      <c r="N1424" t="s">
        <v>8287</v>
      </c>
      <c r="O1424" s="5">
        <f t="shared" si="88"/>
        <v>1.0399999999999999E-3</v>
      </c>
      <c r="P1424" s="6">
        <f t="shared" si="89"/>
        <v>13</v>
      </c>
      <c r="Q1424" t="s">
        <v>8322</v>
      </c>
      <c r="R1424" t="s">
        <v>8341</v>
      </c>
      <c r="S1424" s="10">
        <f t="shared" si="90"/>
        <v>42604.031296296293</v>
      </c>
      <c r="T1424" s="10">
        <f t="shared" si="91"/>
        <v>42634.031296296293</v>
      </c>
    </row>
    <row r="1425" spans="1:20" ht="60" x14ac:dyDescent="0.25">
      <c r="A1425">
        <v>1423</v>
      </c>
      <c r="B1425" s="3" t="s">
        <v>1424</v>
      </c>
      <c r="C1425" s="3" t="s">
        <v>5533</v>
      </c>
      <c r="D1425">
        <v>30000</v>
      </c>
      <c r="E1425">
        <v>100</v>
      </c>
      <c r="F1425" t="s">
        <v>8219</v>
      </c>
      <c r="G1425" t="s">
        <v>8226</v>
      </c>
      <c r="H1425" t="s">
        <v>8248</v>
      </c>
      <c r="I1425">
        <v>1451637531</v>
      </c>
      <c r="J1425">
        <v>1449045531</v>
      </c>
      <c r="K1425" t="b">
        <v>0</v>
      </c>
      <c r="L1425">
        <v>1</v>
      </c>
      <c r="M1425" t="b">
        <v>0</v>
      </c>
      <c r="N1425" t="s">
        <v>8287</v>
      </c>
      <c r="O1425" s="5">
        <f t="shared" si="88"/>
        <v>3.3333333333333335E-3</v>
      </c>
      <c r="P1425" s="6">
        <f t="shared" si="89"/>
        <v>100</v>
      </c>
      <c r="Q1425" t="s">
        <v>8322</v>
      </c>
      <c r="R1425" t="s">
        <v>8341</v>
      </c>
      <c r="S1425" s="10">
        <f t="shared" si="90"/>
        <v>42340.151979166665</v>
      </c>
      <c r="T1425" s="10">
        <f t="shared" si="91"/>
        <v>42370.151979166665</v>
      </c>
    </row>
    <row r="1426" spans="1:20" ht="45" x14ac:dyDescent="0.25">
      <c r="A1426">
        <v>1424</v>
      </c>
      <c r="B1426" s="3" t="s">
        <v>1425</v>
      </c>
      <c r="C1426" s="3" t="s">
        <v>5534</v>
      </c>
      <c r="D1426">
        <v>7500</v>
      </c>
      <c r="E1426">
        <v>1527</v>
      </c>
      <c r="F1426" t="s">
        <v>8219</v>
      </c>
      <c r="G1426" t="s">
        <v>8224</v>
      </c>
      <c r="H1426" t="s">
        <v>8246</v>
      </c>
      <c r="I1426">
        <v>1479233602</v>
      </c>
      <c r="J1426">
        <v>1478106802</v>
      </c>
      <c r="K1426" t="b">
        <v>0</v>
      </c>
      <c r="L1426">
        <v>14</v>
      </c>
      <c r="M1426" t="b">
        <v>0</v>
      </c>
      <c r="N1426" t="s">
        <v>8287</v>
      </c>
      <c r="O1426" s="5">
        <f t="shared" si="88"/>
        <v>0.2036</v>
      </c>
      <c r="P1426" s="6">
        <f t="shared" si="89"/>
        <v>109.07142857142857</v>
      </c>
      <c r="Q1426" t="s">
        <v>8322</v>
      </c>
      <c r="R1426" t="s">
        <v>8341</v>
      </c>
      <c r="S1426" s="10">
        <f t="shared" si="90"/>
        <v>42676.509282407402</v>
      </c>
      <c r="T1426" s="10">
        <f t="shared" si="91"/>
        <v>42689.550949074073</v>
      </c>
    </row>
    <row r="1427" spans="1:20" ht="60" x14ac:dyDescent="0.25">
      <c r="A1427">
        <v>1425</v>
      </c>
      <c r="B1427" s="3" t="s">
        <v>1426</v>
      </c>
      <c r="C1427" s="3" t="s">
        <v>5535</v>
      </c>
      <c r="D1427">
        <v>13000</v>
      </c>
      <c r="E1427">
        <v>0</v>
      </c>
      <c r="F1427" t="s">
        <v>8219</v>
      </c>
      <c r="G1427" t="s">
        <v>8224</v>
      </c>
      <c r="H1427" t="s">
        <v>8246</v>
      </c>
      <c r="I1427">
        <v>1430276959</v>
      </c>
      <c r="J1427">
        <v>1427684959</v>
      </c>
      <c r="K1427" t="b">
        <v>0</v>
      </c>
      <c r="L1427">
        <v>0</v>
      </c>
      <c r="M1427" t="b">
        <v>0</v>
      </c>
      <c r="N1427" t="s">
        <v>8287</v>
      </c>
      <c r="O1427" s="5">
        <f t="shared" si="88"/>
        <v>0</v>
      </c>
      <c r="P1427" s="6" t="str">
        <f t="shared" si="89"/>
        <v/>
      </c>
      <c r="Q1427" t="s">
        <v>8322</v>
      </c>
      <c r="R1427" t="s">
        <v>8341</v>
      </c>
      <c r="S1427" s="10">
        <f t="shared" si="90"/>
        <v>42092.923136574071</v>
      </c>
      <c r="T1427" s="10">
        <f t="shared" si="91"/>
        <v>42122.923136574071</v>
      </c>
    </row>
    <row r="1428" spans="1:20" ht="60" x14ac:dyDescent="0.25">
      <c r="A1428">
        <v>1426</v>
      </c>
      <c r="B1428" s="3" t="s">
        <v>1427</v>
      </c>
      <c r="C1428" s="3" t="s">
        <v>5536</v>
      </c>
      <c r="D1428">
        <v>1000</v>
      </c>
      <c r="E1428">
        <v>0</v>
      </c>
      <c r="F1428" t="s">
        <v>8219</v>
      </c>
      <c r="G1428" t="s">
        <v>8236</v>
      </c>
      <c r="H1428" t="s">
        <v>8249</v>
      </c>
      <c r="I1428">
        <v>1440408120</v>
      </c>
      <c r="J1428">
        <v>1435224120</v>
      </c>
      <c r="K1428" t="b">
        <v>0</v>
      </c>
      <c r="L1428">
        <v>0</v>
      </c>
      <c r="M1428" t="b">
        <v>0</v>
      </c>
      <c r="N1428" t="s">
        <v>8287</v>
      </c>
      <c r="O1428" s="5">
        <f t="shared" si="88"/>
        <v>0</v>
      </c>
      <c r="P1428" s="6" t="str">
        <f t="shared" si="89"/>
        <v/>
      </c>
      <c r="Q1428" t="s">
        <v>8322</v>
      </c>
      <c r="R1428" t="s">
        <v>8341</v>
      </c>
      <c r="S1428" s="10">
        <f t="shared" si="90"/>
        <v>42180.181944444441</v>
      </c>
      <c r="T1428" s="10">
        <f t="shared" si="91"/>
        <v>42240.181944444441</v>
      </c>
    </row>
    <row r="1429" spans="1:20" ht="60" x14ac:dyDescent="0.25">
      <c r="A1429">
        <v>1427</v>
      </c>
      <c r="B1429" s="3" t="s">
        <v>1428</v>
      </c>
      <c r="C1429" s="3" t="s">
        <v>5537</v>
      </c>
      <c r="D1429">
        <v>5000</v>
      </c>
      <c r="E1429">
        <v>419</v>
      </c>
      <c r="F1429" t="s">
        <v>8219</v>
      </c>
      <c r="G1429" t="s">
        <v>8236</v>
      </c>
      <c r="H1429" t="s">
        <v>8249</v>
      </c>
      <c r="I1429">
        <v>1474230385</v>
      </c>
      <c r="J1429">
        <v>1471638385</v>
      </c>
      <c r="K1429" t="b">
        <v>0</v>
      </c>
      <c r="L1429">
        <v>4</v>
      </c>
      <c r="M1429" t="b">
        <v>0</v>
      </c>
      <c r="N1429" t="s">
        <v>8287</v>
      </c>
      <c r="O1429" s="5">
        <f t="shared" si="88"/>
        <v>8.3799999999999999E-2</v>
      </c>
      <c r="P1429" s="6">
        <f t="shared" si="89"/>
        <v>104.75</v>
      </c>
      <c r="Q1429" t="s">
        <v>8322</v>
      </c>
      <c r="R1429" t="s">
        <v>8341</v>
      </c>
      <c r="S1429" s="10">
        <f t="shared" si="90"/>
        <v>42601.643344907403</v>
      </c>
      <c r="T1429" s="10">
        <f t="shared" si="91"/>
        <v>42631.643344907403</v>
      </c>
    </row>
    <row r="1430" spans="1:20" ht="60" x14ac:dyDescent="0.25">
      <c r="A1430">
        <v>1428</v>
      </c>
      <c r="B1430" s="3" t="s">
        <v>1429</v>
      </c>
      <c r="C1430" s="3" t="s">
        <v>5538</v>
      </c>
      <c r="D1430">
        <v>1000</v>
      </c>
      <c r="E1430">
        <v>45</v>
      </c>
      <c r="F1430" t="s">
        <v>8219</v>
      </c>
      <c r="G1430" t="s">
        <v>8227</v>
      </c>
      <c r="H1430" t="s">
        <v>8249</v>
      </c>
      <c r="I1430">
        <v>1459584417</v>
      </c>
      <c r="J1430">
        <v>1456996017</v>
      </c>
      <c r="K1430" t="b">
        <v>0</v>
      </c>
      <c r="L1430">
        <v>3</v>
      </c>
      <c r="M1430" t="b">
        <v>0</v>
      </c>
      <c r="N1430" t="s">
        <v>8287</v>
      </c>
      <c r="O1430" s="5">
        <f t="shared" si="88"/>
        <v>4.4999999999999998E-2</v>
      </c>
      <c r="P1430" s="6">
        <f t="shared" si="89"/>
        <v>15</v>
      </c>
      <c r="Q1430" t="s">
        <v>8322</v>
      </c>
      <c r="R1430" t="s">
        <v>8341</v>
      </c>
      <c r="S1430" s="10">
        <f t="shared" si="90"/>
        <v>42432.171493055554</v>
      </c>
      <c r="T1430" s="10">
        <f t="shared" si="91"/>
        <v>42462.129826388882</v>
      </c>
    </row>
    <row r="1431" spans="1:20" ht="45" x14ac:dyDescent="0.25">
      <c r="A1431">
        <v>1429</v>
      </c>
      <c r="B1431" s="3" t="s">
        <v>1430</v>
      </c>
      <c r="C1431" s="3" t="s">
        <v>5539</v>
      </c>
      <c r="D1431">
        <v>10000</v>
      </c>
      <c r="E1431">
        <v>0</v>
      </c>
      <c r="F1431" t="s">
        <v>8219</v>
      </c>
      <c r="G1431" t="s">
        <v>8224</v>
      </c>
      <c r="H1431" t="s">
        <v>8246</v>
      </c>
      <c r="I1431">
        <v>1428629242</v>
      </c>
      <c r="J1431">
        <v>1426037242</v>
      </c>
      <c r="K1431" t="b">
        <v>0</v>
      </c>
      <c r="L1431">
        <v>0</v>
      </c>
      <c r="M1431" t="b">
        <v>0</v>
      </c>
      <c r="N1431" t="s">
        <v>8287</v>
      </c>
      <c r="O1431" s="5">
        <f t="shared" si="88"/>
        <v>0</v>
      </c>
      <c r="P1431" s="6" t="str">
        <f t="shared" si="89"/>
        <v/>
      </c>
      <c r="Q1431" t="s">
        <v>8322</v>
      </c>
      <c r="R1431" t="s">
        <v>8341</v>
      </c>
      <c r="S1431" s="10">
        <f t="shared" si="90"/>
        <v>42073.852337962962</v>
      </c>
      <c r="T1431" s="10">
        <f t="shared" si="91"/>
        <v>42103.852337962962</v>
      </c>
    </row>
    <row r="1432" spans="1:20" ht="45" x14ac:dyDescent="0.25">
      <c r="A1432">
        <v>1430</v>
      </c>
      <c r="B1432" s="3" t="s">
        <v>1431</v>
      </c>
      <c r="C1432" s="3" t="s">
        <v>5540</v>
      </c>
      <c r="D1432">
        <v>5000</v>
      </c>
      <c r="E1432">
        <v>403</v>
      </c>
      <c r="F1432" t="s">
        <v>8219</v>
      </c>
      <c r="G1432" t="s">
        <v>8224</v>
      </c>
      <c r="H1432" t="s">
        <v>8246</v>
      </c>
      <c r="I1432">
        <v>1419017488</v>
      </c>
      <c r="J1432">
        <v>1416339088</v>
      </c>
      <c r="K1432" t="b">
        <v>0</v>
      </c>
      <c r="L1432">
        <v>5</v>
      </c>
      <c r="M1432" t="b">
        <v>0</v>
      </c>
      <c r="N1432" t="s">
        <v>8287</v>
      </c>
      <c r="O1432" s="5">
        <f t="shared" si="88"/>
        <v>8.0600000000000005E-2</v>
      </c>
      <c r="P1432" s="6">
        <f t="shared" si="89"/>
        <v>80.599999999999994</v>
      </c>
      <c r="Q1432" t="s">
        <v>8322</v>
      </c>
      <c r="R1432" t="s">
        <v>8341</v>
      </c>
      <c r="S1432" s="10">
        <f t="shared" si="90"/>
        <v>41961.605185185188</v>
      </c>
      <c r="T1432" s="10">
        <f t="shared" si="91"/>
        <v>41992.605185185188</v>
      </c>
    </row>
    <row r="1433" spans="1:20" ht="60" x14ac:dyDescent="0.25">
      <c r="A1433">
        <v>1431</v>
      </c>
      <c r="B1433" s="3" t="s">
        <v>1432</v>
      </c>
      <c r="C1433" s="3" t="s">
        <v>5541</v>
      </c>
      <c r="D1433">
        <v>17000</v>
      </c>
      <c r="E1433">
        <v>5431</v>
      </c>
      <c r="F1433" t="s">
        <v>8219</v>
      </c>
      <c r="G1433" t="s">
        <v>8224</v>
      </c>
      <c r="H1433" t="s">
        <v>8246</v>
      </c>
      <c r="I1433">
        <v>1448517816</v>
      </c>
      <c r="J1433">
        <v>1445922216</v>
      </c>
      <c r="K1433" t="b">
        <v>0</v>
      </c>
      <c r="L1433">
        <v>47</v>
      </c>
      <c r="M1433" t="b">
        <v>0</v>
      </c>
      <c r="N1433" t="s">
        <v>8287</v>
      </c>
      <c r="O1433" s="5">
        <f t="shared" si="88"/>
        <v>0.31947058823529412</v>
      </c>
      <c r="P1433" s="6">
        <f t="shared" si="89"/>
        <v>115.55319148936171</v>
      </c>
      <c r="Q1433" t="s">
        <v>8322</v>
      </c>
      <c r="R1433" t="s">
        <v>8341</v>
      </c>
      <c r="S1433" s="10">
        <f t="shared" si="90"/>
        <v>42304.002499999995</v>
      </c>
      <c r="T1433" s="10">
        <f t="shared" si="91"/>
        <v>42334.044166666667</v>
      </c>
    </row>
    <row r="1434" spans="1:20" ht="60" x14ac:dyDescent="0.25">
      <c r="A1434">
        <v>1432</v>
      </c>
      <c r="B1434" s="3" t="s">
        <v>1433</v>
      </c>
      <c r="C1434" s="3" t="s">
        <v>5542</v>
      </c>
      <c r="D1434">
        <v>40000</v>
      </c>
      <c r="E1434">
        <v>0</v>
      </c>
      <c r="F1434" t="s">
        <v>8219</v>
      </c>
      <c r="G1434" t="s">
        <v>8224</v>
      </c>
      <c r="H1434" t="s">
        <v>8246</v>
      </c>
      <c r="I1434">
        <v>1437417828</v>
      </c>
      <c r="J1434">
        <v>1434825828</v>
      </c>
      <c r="K1434" t="b">
        <v>0</v>
      </c>
      <c r="L1434">
        <v>0</v>
      </c>
      <c r="M1434" t="b">
        <v>0</v>
      </c>
      <c r="N1434" t="s">
        <v>8287</v>
      </c>
      <c r="O1434" s="5">
        <f t="shared" si="88"/>
        <v>0</v>
      </c>
      <c r="P1434" s="6" t="str">
        <f t="shared" si="89"/>
        <v/>
      </c>
      <c r="Q1434" t="s">
        <v>8322</v>
      </c>
      <c r="R1434" t="s">
        <v>8341</v>
      </c>
      <c r="S1434" s="10">
        <f t="shared" si="90"/>
        <v>42175.572083333333</v>
      </c>
      <c r="T1434" s="10">
        <f t="shared" si="91"/>
        <v>42205.572083333333</v>
      </c>
    </row>
    <row r="1435" spans="1:20" ht="60" x14ac:dyDescent="0.25">
      <c r="A1435">
        <v>1433</v>
      </c>
      <c r="B1435" s="3" t="s">
        <v>1434</v>
      </c>
      <c r="C1435" s="3" t="s">
        <v>5543</v>
      </c>
      <c r="D1435">
        <v>12000</v>
      </c>
      <c r="E1435">
        <v>805</v>
      </c>
      <c r="F1435" t="s">
        <v>8219</v>
      </c>
      <c r="G1435" t="s">
        <v>8237</v>
      </c>
      <c r="H1435" t="s">
        <v>8249</v>
      </c>
      <c r="I1435">
        <v>1481367600</v>
      </c>
      <c r="J1435">
        <v>1477839675</v>
      </c>
      <c r="K1435" t="b">
        <v>0</v>
      </c>
      <c r="L1435">
        <v>10</v>
      </c>
      <c r="M1435" t="b">
        <v>0</v>
      </c>
      <c r="N1435" t="s">
        <v>8287</v>
      </c>
      <c r="O1435" s="5">
        <f t="shared" si="88"/>
        <v>6.7083333333333328E-2</v>
      </c>
      <c r="P1435" s="6">
        <f t="shared" si="89"/>
        <v>80.5</v>
      </c>
      <c r="Q1435" t="s">
        <v>8322</v>
      </c>
      <c r="R1435" t="s">
        <v>8341</v>
      </c>
      <c r="S1435" s="10">
        <f t="shared" si="90"/>
        <v>42673.417534722219</v>
      </c>
      <c r="T1435" s="10">
        <f t="shared" si="91"/>
        <v>42714.249999999993</v>
      </c>
    </row>
    <row r="1436" spans="1:20" ht="45" x14ac:dyDescent="0.25">
      <c r="A1436">
        <v>1434</v>
      </c>
      <c r="B1436" s="3" t="s">
        <v>1435</v>
      </c>
      <c r="C1436" s="3" t="s">
        <v>5544</v>
      </c>
      <c r="D1436">
        <v>82000</v>
      </c>
      <c r="E1436">
        <v>8190</v>
      </c>
      <c r="F1436" t="s">
        <v>8219</v>
      </c>
      <c r="G1436" t="s">
        <v>8232</v>
      </c>
      <c r="H1436" t="s">
        <v>8253</v>
      </c>
      <c r="I1436">
        <v>1433775600</v>
      </c>
      <c r="J1436">
        <v>1431973478</v>
      </c>
      <c r="K1436" t="b">
        <v>0</v>
      </c>
      <c r="L1436">
        <v>11</v>
      </c>
      <c r="M1436" t="b">
        <v>0</v>
      </c>
      <c r="N1436" t="s">
        <v>8287</v>
      </c>
      <c r="O1436" s="5">
        <f t="shared" si="88"/>
        <v>9.987804878048781E-2</v>
      </c>
      <c r="P1436" s="6">
        <f t="shared" si="89"/>
        <v>744.5454545454545</v>
      </c>
      <c r="Q1436" t="s">
        <v>8322</v>
      </c>
      <c r="R1436" t="s">
        <v>8341</v>
      </c>
      <c r="S1436" s="10">
        <f t="shared" si="90"/>
        <v>42142.558773148143</v>
      </c>
      <c r="T1436" s="10">
        <f t="shared" si="91"/>
        <v>42163.416666666664</v>
      </c>
    </row>
    <row r="1437" spans="1:20" ht="45" x14ac:dyDescent="0.25">
      <c r="A1437">
        <v>1435</v>
      </c>
      <c r="B1437" s="3" t="s">
        <v>1436</v>
      </c>
      <c r="C1437" s="3" t="s">
        <v>5545</v>
      </c>
      <c r="D1437">
        <v>15000</v>
      </c>
      <c r="E1437">
        <v>15</v>
      </c>
      <c r="F1437" t="s">
        <v>8219</v>
      </c>
      <c r="G1437" t="s">
        <v>8237</v>
      </c>
      <c r="H1437" t="s">
        <v>8249</v>
      </c>
      <c r="I1437">
        <v>1444589020</v>
      </c>
      <c r="J1437">
        <v>1441997020</v>
      </c>
      <c r="K1437" t="b">
        <v>0</v>
      </c>
      <c r="L1437">
        <v>2</v>
      </c>
      <c r="M1437" t="b">
        <v>0</v>
      </c>
      <c r="N1437" t="s">
        <v>8287</v>
      </c>
      <c r="O1437" s="5">
        <f t="shared" si="88"/>
        <v>1E-3</v>
      </c>
      <c r="P1437" s="6">
        <f t="shared" si="89"/>
        <v>7.5</v>
      </c>
      <c r="Q1437" t="s">
        <v>8322</v>
      </c>
      <c r="R1437" t="s">
        <v>8341</v>
      </c>
      <c r="S1437" s="10">
        <f t="shared" si="90"/>
        <v>42258.57199074074</v>
      </c>
      <c r="T1437" s="10">
        <f t="shared" si="91"/>
        <v>42288.57199074074</v>
      </c>
    </row>
    <row r="1438" spans="1:20" ht="60" x14ac:dyDescent="0.25">
      <c r="A1438">
        <v>1436</v>
      </c>
      <c r="B1438" s="3" t="s">
        <v>1437</v>
      </c>
      <c r="C1438" s="3" t="s">
        <v>5546</v>
      </c>
      <c r="D1438">
        <v>10000</v>
      </c>
      <c r="E1438">
        <v>77</v>
      </c>
      <c r="F1438" t="s">
        <v>8219</v>
      </c>
      <c r="G1438" t="s">
        <v>8236</v>
      </c>
      <c r="H1438" t="s">
        <v>8249</v>
      </c>
      <c r="I1438">
        <v>1456043057</v>
      </c>
      <c r="J1438">
        <v>1453451057</v>
      </c>
      <c r="K1438" t="b">
        <v>0</v>
      </c>
      <c r="L1438">
        <v>2</v>
      </c>
      <c r="M1438" t="b">
        <v>0</v>
      </c>
      <c r="N1438" t="s">
        <v>8287</v>
      </c>
      <c r="O1438" s="5">
        <f t="shared" si="88"/>
        <v>7.7000000000000002E-3</v>
      </c>
      <c r="P1438" s="6">
        <f t="shared" si="89"/>
        <v>38.5</v>
      </c>
      <c r="Q1438" t="s">
        <v>8322</v>
      </c>
      <c r="R1438" t="s">
        <v>8341</v>
      </c>
      <c r="S1438" s="10">
        <f t="shared" si="90"/>
        <v>42391.141863425924</v>
      </c>
      <c r="T1438" s="10">
        <f t="shared" si="91"/>
        <v>42421.141863425924</v>
      </c>
    </row>
    <row r="1439" spans="1:20" ht="60" x14ac:dyDescent="0.25">
      <c r="A1439">
        <v>1437</v>
      </c>
      <c r="B1439" s="3" t="s">
        <v>1438</v>
      </c>
      <c r="C1439" s="3" t="s">
        <v>5547</v>
      </c>
      <c r="D1439">
        <v>3000</v>
      </c>
      <c r="E1439">
        <v>807</v>
      </c>
      <c r="F1439" t="s">
        <v>8219</v>
      </c>
      <c r="G1439" t="s">
        <v>8224</v>
      </c>
      <c r="H1439" t="s">
        <v>8246</v>
      </c>
      <c r="I1439">
        <v>1405227540</v>
      </c>
      <c r="J1439">
        <v>1402058739</v>
      </c>
      <c r="K1439" t="b">
        <v>0</v>
      </c>
      <c r="L1439">
        <v>22</v>
      </c>
      <c r="M1439" t="b">
        <v>0</v>
      </c>
      <c r="N1439" t="s">
        <v>8287</v>
      </c>
      <c r="O1439" s="5">
        <f t="shared" si="88"/>
        <v>0.26900000000000002</v>
      </c>
      <c r="P1439" s="6">
        <f t="shared" si="89"/>
        <v>36.68181818181818</v>
      </c>
      <c r="Q1439" t="s">
        <v>8322</v>
      </c>
      <c r="R1439" t="s">
        <v>8341</v>
      </c>
      <c r="S1439" s="10">
        <f t="shared" si="90"/>
        <v>41796.32336805555</v>
      </c>
      <c r="T1439" s="10">
        <f t="shared" si="91"/>
        <v>41832.999305555553</v>
      </c>
    </row>
    <row r="1440" spans="1:20" ht="60" x14ac:dyDescent="0.25">
      <c r="A1440">
        <v>1438</v>
      </c>
      <c r="B1440" s="3" t="s">
        <v>1439</v>
      </c>
      <c r="C1440" s="3" t="s">
        <v>5548</v>
      </c>
      <c r="D1440">
        <v>20000</v>
      </c>
      <c r="E1440">
        <v>600</v>
      </c>
      <c r="F1440" t="s">
        <v>8219</v>
      </c>
      <c r="G1440" t="s">
        <v>8232</v>
      </c>
      <c r="H1440" t="s">
        <v>8253</v>
      </c>
      <c r="I1440">
        <v>1461765300</v>
      </c>
      <c r="J1440">
        <v>1459198499</v>
      </c>
      <c r="K1440" t="b">
        <v>0</v>
      </c>
      <c r="L1440">
        <v>8</v>
      </c>
      <c r="M1440" t="b">
        <v>0</v>
      </c>
      <c r="N1440" t="s">
        <v>8287</v>
      </c>
      <c r="O1440" s="5">
        <f t="shared" si="88"/>
        <v>0.03</v>
      </c>
      <c r="P1440" s="6">
        <f t="shared" si="89"/>
        <v>75</v>
      </c>
      <c r="Q1440" t="s">
        <v>8322</v>
      </c>
      <c r="R1440" t="s">
        <v>8341</v>
      </c>
      <c r="S1440" s="10">
        <f t="shared" si="90"/>
        <v>42457.663182870368</v>
      </c>
      <c r="T1440" s="10">
        <f t="shared" si="91"/>
        <v>42487.371527777774</v>
      </c>
    </row>
    <row r="1441" spans="1:20" ht="45" x14ac:dyDescent="0.25">
      <c r="A1441">
        <v>1439</v>
      </c>
      <c r="B1441" s="3" t="s">
        <v>1440</v>
      </c>
      <c r="C1441" s="3" t="s">
        <v>5549</v>
      </c>
      <c r="D1441">
        <v>2725</v>
      </c>
      <c r="E1441">
        <v>180</v>
      </c>
      <c r="F1441" t="s">
        <v>8219</v>
      </c>
      <c r="G1441" t="s">
        <v>8229</v>
      </c>
      <c r="H1441" t="s">
        <v>8251</v>
      </c>
      <c r="I1441">
        <v>1425758101</v>
      </c>
      <c r="J1441">
        <v>1423166101</v>
      </c>
      <c r="K1441" t="b">
        <v>0</v>
      </c>
      <c r="L1441">
        <v>6</v>
      </c>
      <c r="M1441" t="b">
        <v>0</v>
      </c>
      <c r="N1441" t="s">
        <v>8287</v>
      </c>
      <c r="O1441" s="5">
        <f t="shared" si="88"/>
        <v>6.6055045871559637E-2</v>
      </c>
      <c r="P1441" s="6">
        <f t="shared" si="89"/>
        <v>30</v>
      </c>
      <c r="Q1441" t="s">
        <v>8322</v>
      </c>
      <c r="R1441" t="s">
        <v>8341</v>
      </c>
      <c r="S1441" s="10">
        <f t="shared" si="90"/>
        <v>42040.621539351851</v>
      </c>
      <c r="T1441" s="10">
        <f t="shared" si="91"/>
        <v>42070.621539351851</v>
      </c>
    </row>
    <row r="1442" spans="1:20" ht="60" x14ac:dyDescent="0.25">
      <c r="A1442">
        <v>1440</v>
      </c>
      <c r="B1442" s="3" t="s">
        <v>1441</v>
      </c>
      <c r="C1442" s="3" t="s">
        <v>5550</v>
      </c>
      <c r="D1442">
        <v>13000</v>
      </c>
      <c r="E1442">
        <v>1</v>
      </c>
      <c r="F1442" t="s">
        <v>8219</v>
      </c>
      <c r="G1442" t="s">
        <v>8237</v>
      </c>
      <c r="H1442" t="s">
        <v>8249</v>
      </c>
      <c r="I1442">
        <v>1464285463</v>
      </c>
      <c r="J1442">
        <v>1461693463</v>
      </c>
      <c r="K1442" t="b">
        <v>0</v>
      </c>
      <c r="L1442">
        <v>1</v>
      </c>
      <c r="M1442" t="b">
        <v>0</v>
      </c>
      <c r="N1442" t="s">
        <v>8287</v>
      </c>
      <c r="O1442" s="5">
        <f t="shared" si="88"/>
        <v>7.6923076923076926E-5</v>
      </c>
      <c r="P1442" s="6">
        <f t="shared" si="89"/>
        <v>1</v>
      </c>
      <c r="Q1442" t="s">
        <v>8322</v>
      </c>
      <c r="R1442" t="s">
        <v>8341</v>
      </c>
      <c r="S1442" s="10">
        <f t="shared" si="90"/>
        <v>42486.540081018517</v>
      </c>
      <c r="T1442" s="10">
        <f t="shared" si="91"/>
        <v>42516.540081018517</v>
      </c>
    </row>
    <row r="1443" spans="1:20" ht="60" x14ac:dyDescent="0.25">
      <c r="A1443">
        <v>1441</v>
      </c>
      <c r="B1443" s="3" t="s">
        <v>1442</v>
      </c>
      <c r="C1443" s="3" t="s">
        <v>5551</v>
      </c>
      <c r="D1443">
        <v>180000</v>
      </c>
      <c r="E1443">
        <v>2020</v>
      </c>
      <c r="F1443" t="s">
        <v>8219</v>
      </c>
      <c r="G1443" t="s">
        <v>8225</v>
      </c>
      <c r="H1443" t="s">
        <v>8247</v>
      </c>
      <c r="I1443">
        <v>1441995769</v>
      </c>
      <c r="J1443">
        <v>1436811769</v>
      </c>
      <c r="K1443" t="b">
        <v>0</v>
      </c>
      <c r="L1443">
        <v>3</v>
      </c>
      <c r="M1443" t="b">
        <v>0</v>
      </c>
      <c r="N1443" t="s">
        <v>8287</v>
      </c>
      <c r="O1443" s="5">
        <f t="shared" si="88"/>
        <v>1.1222222222222222E-2</v>
      </c>
      <c r="P1443" s="6">
        <f t="shared" si="89"/>
        <v>673.33333333333337</v>
      </c>
      <c r="Q1443" t="s">
        <v>8322</v>
      </c>
      <c r="R1443" t="s">
        <v>8341</v>
      </c>
      <c r="S1443" s="10">
        <f t="shared" si="90"/>
        <v>42198.557511574072</v>
      </c>
      <c r="T1443" s="10">
        <f t="shared" si="91"/>
        <v>42258.557511574072</v>
      </c>
    </row>
    <row r="1444" spans="1:20" ht="60" x14ac:dyDescent="0.25">
      <c r="A1444">
        <v>1442</v>
      </c>
      <c r="B1444" s="3" t="s">
        <v>1443</v>
      </c>
      <c r="C1444" s="3" t="s">
        <v>5552</v>
      </c>
      <c r="D1444">
        <v>1500</v>
      </c>
      <c r="E1444">
        <v>0</v>
      </c>
      <c r="F1444" t="s">
        <v>8219</v>
      </c>
      <c r="G1444" t="s">
        <v>8224</v>
      </c>
      <c r="H1444" t="s">
        <v>8246</v>
      </c>
      <c r="I1444">
        <v>1464190158</v>
      </c>
      <c r="J1444">
        <v>1461598158</v>
      </c>
      <c r="K1444" t="b">
        <v>0</v>
      </c>
      <c r="L1444">
        <v>0</v>
      </c>
      <c r="M1444" t="b">
        <v>0</v>
      </c>
      <c r="N1444" t="s">
        <v>8287</v>
      </c>
      <c r="O1444" s="5">
        <f t="shared" si="88"/>
        <v>0</v>
      </c>
      <c r="P1444" s="6" t="str">
        <f t="shared" si="89"/>
        <v/>
      </c>
      <c r="Q1444" t="s">
        <v>8322</v>
      </c>
      <c r="R1444" t="s">
        <v>8341</v>
      </c>
      <c r="S1444" s="10">
        <f t="shared" si="90"/>
        <v>42485.437013888884</v>
      </c>
      <c r="T1444" s="10">
        <f t="shared" si="91"/>
        <v>42515.437013888884</v>
      </c>
    </row>
    <row r="1445" spans="1:20" ht="60" x14ac:dyDescent="0.25">
      <c r="A1445">
        <v>1443</v>
      </c>
      <c r="B1445" s="3" t="s">
        <v>1444</v>
      </c>
      <c r="C1445" s="3" t="s">
        <v>5553</v>
      </c>
      <c r="D1445">
        <v>13000</v>
      </c>
      <c r="E1445">
        <v>0</v>
      </c>
      <c r="F1445" t="s">
        <v>8219</v>
      </c>
      <c r="G1445" t="s">
        <v>8230</v>
      </c>
      <c r="H1445" t="s">
        <v>8249</v>
      </c>
      <c r="I1445">
        <v>1483395209</v>
      </c>
      <c r="J1445">
        <v>1480803209</v>
      </c>
      <c r="K1445" t="b">
        <v>0</v>
      </c>
      <c r="L1445">
        <v>0</v>
      </c>
      <c r="M1445" t="b">
        <v>0</v>
      </c>
      <c r="N1445" t="s">
        <v>8287</v>
      </c>
      <c r="O1445" s="5">
        <f t="shared" si="88"/>
        <v>0</v>
      </c>
      <c r="P1445" s="6" t="str">
        <f t="shared" si="89"/>
        <v/>
      </c>
      <c r="Q1445" t="s">
        <v>8322</v>
      </c>
      <c r="R1445" t="s">
        <v>8341</v>
      </c>
      <c r="S1445" s="10">
        <f t="shared" si="90"/>
        <v>42707.71769675926</v>
      </c>
      <c r="T1445" s="10">
        <f t="shared" si="91"/>
        <v>42737.71769675926</v>
      </c>
    </row>
    <row r="1446" spans="1:20" ht="45" x14ac:dyDescent="0.25">
      <c r="A1446">
        <v>1444</v>
      </c>
      <c r="B1446" s="3" t="s">
        <v>1445</v>
      </c>
      <c r="C1446" s="3" t="s">
        <v>5554</v>
      </c>
      <c r="D1446">
        <v>4950</v>
      </c>
      <c r="E1446">
        <v>0</v>
      </c>
      <c r="F1446" t="s">
        <v>8219</v>
      </c>
      <c r="G1446" t="s">
        <v>8236</v>
      </c>
      <c r="H1446" t="s">
        <v>8249</v>
      </c>
      <c r="I1446">
        <v>1442091462</v>
      </c>
      <c r="J1446">
        <v>1436907462</v>
      </c>
      <c r="K1446" t="b">
        <v>0</v>
      </c>
      <c r="L1446">
        <v>0</v>
      </c>
      <c r="M1446" t="b">
        <v>0</v>
      </c>
      <c r="N1446" t="s">
        <v>8287</v>
      </c>
      <c r="O1446" s="5">
        <f t="shared" si="88"/>
        <v>0</v>
      </c>
      <c r="P1446" s="6" t="str">
        <f t="shared" si="89"/>
        <v/>
      </c>
      <c r="Q1446" t="s">
        <v>8322</v>
      </c>
      <c r="R1446" t="s">
        <v>8341</v>
      </c>
      <c r="S1446" s="10">
        <f t="shared" si="90"/>
        <v>42199.665069444447</v>
      </c>
      <c r="T1446" s="10">
        <f t="shared" si="91"/>
        <v>42259.665069444447</v>
      </c>
    </row>
    <row r="1447" spans="1:20" ht="60" x14ac:dyDescent="0.25">
      <c r="A1447">
        <v>1445</v>
      </c>
      <c r="B1447" s="3" t="s">
        <v>1446</v>
      </c>
      <c r="C1447" s="3" t="s">
        <v>5555</v>
      </c>
      <c r="D1447">
        <v>130000</v>
      </c>
      <c r="E1447">
        <v>0</v>
      </c>
      <c r="F1447" t="s">
        <v>8219</v>
      </c>
      <c r="G1447" t="s">
        <v>8236</v>
      </c>
      <c r="H1447" t="s">
        <v>8249</v>
      </c>
      <c r="I1447">
        <v>1434286855</v>
      </c>
      <c r="J1447">
        <v>1431694855</v>
      </c>
      <c r="K1447" t="b">
        <v>0</v>
      </c>
      <c r="L1447">
        <v>0</v>
      </c>
      <c r="M1447" t="b">
        <v>0</v>
      </c>
      <c r="N1447" t="s">
        <v>8287</v>
      </c>
      <c r="O1447" s="5">
        <f t="shared" si="88"/>
        <v>0</v>
      </c>
      <c r="P1447" s="6" t="str">
        <f t="shared" si="89"/>
        <v/>
      </c>
      <c r="Q1447" t="s">
        <v>8322</v>
      </c>
      <c r="R1447" t="s">
        <v>8341</v>
      </c>
      <c r="S1447" s="10">
        <f t="shared" si="90"/>
        <v>42139.333969907406</v>
      </c>
      <c r="T1447" s="10">
        <f t="shared" si="91"/>
        <v>42169.333969907406</v>
      </c>
    </row>
    <row r="1448" spans="1:20" ht="60" x14ac:dyDescent="0.25">
      <c r="A1448">
        <v>1446</v>
      </c>
      <c r="B1448" s="3" t="s">
        <v>1447</v>
      </c>
      <c r="C1448" s="3" t="s">
        <v>5556</v>
      </c>
      <c r="D1448">
        <v>900</v>
      </c>
      <c r="E1448">
        <v>0</v>
      </c>
      <c r="F1448" t="s">
        <v>8219</v>
      </c>
      <c r="G1448" t="s">
        <v>8237</v>
      </c>
      <c r="H1448" t="s">
        <v>8249</v>
      </c>
      <c r="I1448">
        <v>1461235478</v>
      </c>
      <c r="J1448">
        <v>1459507478</v>
      </c>
      <c r="K1448" t="b">
        <v>0</v>
      </c>
      <c r="L1448">
        <v>0</v>
      </c>
      <c r="M1448" t="b">
        <v>0</v>
      </c>
      <c r="N1448" t="s">
        <v>8287</v>
      </c>
      <c r="O1448" s="5">
        <f t="shared" si="88"/>
        <v>0</v>
      </c>
      <c r="P1448" s="6" t="str">
        <f t="shared" si="89"/>
        <v/>
      </c>
      <c r="Q1448" t="s">
        <v>8322</v>
      </c>
      <c r="R1448" t="s">
        <v>8341</v>
      </c>
      <c r="S1448" s="10">
        <f t="shared" si="90"/>
        <v>42461.239328703705</v>
      </c>
      <c r="T1448" s="10">
        <f t="shared" si="91"/>
        <v>42481.239328703705</v>
      </c>
    </row>
    <row r="1449" spans="1:20" ht="30" x14ac:dyDescent="0.25">
      <c r="A1449">
        <v>1447</v>
      </c>
      <c r="B1449" s="3" t="s">
        <v>1448</v>
      </c>
      <c r="C1449" s="3" t="s">
        <v>5557</v>
      </c>
      <c r="D1449">
        <v>500000</v>
      </c>
      <c r="E1449">
        <v>75</v>
      </c>
      <c r="F1449" t="s">
        <v>8219</v>
      </c>
      <c r="G1449" t="s">
        <v>8224</v>
      </c>
      <c r="H1449" t="s">
        <v>8246</v>
      </c>
      <c r="I1449">
        <v>1467999134</v>
      </c>
      <c r="J1449">
        <v>1465407134</v>
      </c>
      <c r="K1449" t="b">
        <v>0</v>
      </c>
      <c r="L1449">
        <v>3</v>
      </c>
      <c r="M1449" t="b">
        <v>0</v>
      </c>
      <c r="N1449" t="s">
        <v>8287</v>
      </c>
      <c r="O1449" s="5">
        <f t="shared" si="88"/>
        <v>1.4999999999999999E-4</v>
      </c>
      <c r="P1449" s="6">
        <f t="shared" si="89"/>
        <v>25</v>
      </c>
      <c r="Q1449" t="s">
        <v>8322</v>
      </c>
      <c r="R1449" t="s">
        <v>8341</v>
      </c>
      <c r="S1449" s="10">
        <f t="shared" si="90"/>
        <v>42529.52238425926</v>
      </c>
      <c r="T1449" s="10">
        <f t="shared" si="91"/>
        <v>42559.52238425926</v>
      </c>
    </row>
    <row r="1450" spans="1:20" ht="60" x14ac:dyDescent="0.25">
      <c r="A1450">
        <v>1448</v>
      </c>
      <c r="B1450" s="3" t="s">
        <v>1449</v>
      </c>
      <c r="C1450" s="3" t="s">
        <v>5558</v>
      </c>
      <c r="D1450">
        <v>200000</v>
      </c>
      <c r="E1450">
        <v>0</v>
      </c>
      <c r="F1450" t="s">
        <v>8219</v>
      </c>
      <c r="G1450" t="s">
        <v>8226</v>
      </c>
      <c r="H1450" t="s">
        <v>8248</v>
      </c>
      <c r="I1450">
        <v>1432272300</v>
      </c>
      <c r="J1450">
        <v>1429655318</v>
      </c>
      <c r="K1450" t="b">
        <v>0</v>
      </c>
      <c r="L1450">
        <v>0</v>
      </c>
      <c r="M1450" t="b">
        <v>0</v>
      </c>
      <c r="N1450" t="s">
        <v>8287</v>
      </c>
      <c r="O1450" s="5">
        <f t="shared" si="88"/>
        <v>0</v>
      </c>
      <c r="P1450" s="6" t="str">
        <f t="shared" si="89"/>
        <v/>
      </c>
      <c r="Q1450" t="s">
        <v>8322</v>
      </c>
      <c r="R1450" t="s">
        <v>8341</v>
      </c>
      <c r="S1450" s="10">
        <f t="shared" si="90"/>
        <v>42115.728217592587</v>
      </c>
      <c r="T1450" s="10">
        <f t="shared" si="91"/>
        <v>42146.017361111109</v>
      </c>
    </row>
    <row r="1451" spans="1:20" ht="60" x14ac:dyDescent="0.25">
      <c r="A1451">
        <v>1449</v>
      </c>
      <c r="B1451" s="3" t="s">
        <v>1450</v>
      </c>
      <c r="C1451" s="3" t="s">
        <v>5559</v>
      </c>
      <c r="D1451">
        <v>8888</v>
      </c>
      <c r="E1451">
        <v>0</v>
      </c>
      <c r="F1451" t="s">
        <v>8219</v>
      </c>
      <c r="G1451" t="s">
        <v>8224</v>
      </c>
      <c r="H1451" t="s">
        <v>8246</v>
      </c>
      <c r="I1451">
        <v>1431286105</v>
      </c>
      <c r="J1451">
        <v>1427138905</v>
      </c>
      <c r="K1451" t="b">
        <v>0</v>
      </c>
      <c r="L1451">
        <v>0</v>
      </c>
      <c r="M1451" t="b">
        <v>0</v>
      </c>
      <c r="N1451" t="s">
        <v>8287</v>
      </c>
      <c r="O1451" s="5">
        <f t="shared" si="88"/>
        <v>0</v>
      </c>
      <c r="P1451" s="6" t="str">
        <f t="shared" si="89"/>
        <v/>
      </c>
      <c r="Q1451" t="s">
        <v>8322</v>
      </c>
      <c r="R1451" t="s">
        <v>8341</v>
      </c>
      <c r="S1451" s="10">
        <f t="shared" si="90"/>
        <v>42086.603067129625</v>
      </c>
      <c r="T1451" s="10">
        <f t="shared" si="91"/>
        <v>42134.603067129625</v>
      </c>
    </row>
    <row r="1452" spans="1:20" ht="60" x14ac:dyDescent="0.25">
      <c r="A1452">
        <v>1450</v>
      </c>
      <c r="B1452" s="3" t="s">
        <v>1451</v>
      </c>
      <c r="C1452" s="3" t="s">
        <v>5560</v>
      </c>
      <c r="D1452">
        <v>100000</v>
      </c>
      <c r="E1452">
        <v>1</v>
      </c>
      <c r="F1452" t="s">
        <v>8219</v>
      </c>
      <c r="G1452" t="s">
        <v>8224</v>
      </c>
      <c r="H1452" t="s">
        <v>8246</v>
      </c>
      <c r="I1452">
        <v>1455941197</v>
      </c>
      <c r="J1452">
        <v>1453349197</v>
      </c>
      <c r="K1452" t="b">
        <v>0</v>
      </c>
      <c r="L1452">
        <v>1</v>
      </c>
      <c r="M1452" t="b">
        <v>0</v>
      </c>
      <c r="N1452" t="s">
        <v>8287</v>
      </c>
      <c r="O1452" s="5">
        <f t="shared" si="88"/>
        <v>1.0000000000000001E-5</v>
      </c>
      <c r="P1452" s="6">
        <f t="shared" si="89"/>
        <v>1</v>
      </c>
      <c r="Q1452" t="s">
        <v>8322</v>
      </c>
      <c r="R1452" t="s">
        <v>8341</v>
      </c>
      <c r="S1452" s="10">
        <f t="shared" si="90"/>
        <v>42389.962928240733</v>
      </c>
      <c r="T1452" s="10">
        <f t="shared" si="91"/>
        <v>42419.962928240733</v>
      </c>
    </row>
    <row r="1453" spans="1:20" ht="45" x14ac:dyDescent="0.25">
      <c r="A1453">
        <v>1451</v>
      </c>
      <c r="B1453" s="3" t="s">
        <v>1452</v>
      </c>
      <c r="C1453" s="3" t="s">
        <v>5561</v>
      </c>
      <c r="D1453">
        <v>18950</v>
      </c>
      <c r="E1453">
        <v>2</v>
      </c>
      <c r="F1453" t="s">
        <v>8219</v>
      </c>
      <c r="G1453" t="s">
        <v>8224</v>
      </c>
      <c r="H1453" t="s">
        <v>8246</v>
      </c>
      <c r="I1453">
        <v>1416355259</v>
      </c>
      <c r="J1453">
        <v>1413759659</v>
      </c>
      <c r="K1453" t="b">
        <v>0</v>
      </c>
      <c r="L1453">
        <v>2</v>
      </c>
      <c r="M1453" t="b">
        <v>0</v>
      </c>
      <c r="N1453" t="s">
        <v>8287</v>
      </c>
      <c r="O1453" s="5">
        <f t="shared" si="88"/>
        <v>1.0554089709762533E-4</v>
      </c>
      <c r="P1453" s="6">
        <f t="shared" si="89"/>
        <v>1</v>
      </c>
      <c r="Q1453" t="s">
        <v>8322</v>
      </c>
      <c r="R1453" t="s">
        <v>8341</v>
      </c>
      <c r="S1453" s="10">
        <f t="shared" si="90"/>
        <v>41931.75068287037</v>
      </c>
      <c r="T1453" s="10">
        <f t="shared" si="91"/>
        <v>41961.792349537034</v>
      </c>
    </row>
    <row r="1454" spans="1:20" ht="45" x14ac:dyDescent="0.25">
      <c r="A1454">
        <v>1452</v>
      </c>
      <c r="B1454" s="3" t="s">
        <v>1453</v>
      </c>
      <c r="C1454" s="3" t="s">
        <v>5562</v>
      </c>
      <c r="D1454">
        <v>14000</v>
      </c>
      <c r="E1454">
        <v>0</v>
      </c>
      <c r="F1454" t="s">
        <v>8219</v>
      </c>
      <c r="G1454" t="s">
        <v>8224</v>
      </c>
      <c r="H1454" t="s">
        <v>8246</v>
      </c>
      <c r="I1454">
        <v>1406566363</v>
      </c>
      <c r="J1454">
        <v>1403974363</v>
      </c>
      <c r="K1454" t="b">
        <v>0</v>
      </c>
      <c r="L1454">
        <v>0</v>
      </c>
      <c r="M1454" t="b">
        <v>0</v>
      </c>
      <c r="N1454" t="s">
        <v>8287</v>
      </c>
      <c r="O1454" s="5">
        <f t="shared" si="88"/>
        <v>0</v>
      </c>
      <c r="P1454" s="6" t="str">
        <f t="shared" si="89"/>
        <v/>
      </c>
      <c r="Q1454" t="s">
        <v>8322</v>
      </c>
      <c r="R1454" t="s">
        <v>8341</v>
      </c>
      <c r="S1454" s="10">
        <f t="shared" si="90"/>
        <v>41818.494942129626</v>
      </c>
      <c r="T1454" s="10">
        <f t="shared" si="91"/>
        <v>41848.494942129626</v>
      </c>
    </row>
    <row r="1455" spans="1:20" ht="60" x14ac:dyDescent="0.25">
      <c r="A1455">
        <v>1453</v>
      </c>
      <c r="B1455" s="3" t="s">
        <v>1454</v>
      </c>
      <c r="C1455" s="3" t="s">
        <v>5563</v>
      </c>
      <c r="D1455">
        <v>25000</v>
      </c>
      <c r="E1455">
        <v>0</v>
      </c>
      <c r="F1455" t="s">
        <v>8219</v>
      </c>
      <c r="G1455" t="s">
        <v>8230</v>
      </c>
      <c r="H1455" t="s">
        <v>8249</v>
      </c>
      <c r="I1455">
        <v>1492270947</v>
      </c>
      <c r="J1455">
        <v>1488386547</v>
      </c>
      <c r="K1455" t="b">
        <v>0</v>
      </c>
      <c r="L1455">
        <v>0</v>
      </c>
      <c r="M1455" t="b">
        <v>0</v>
      </c>
      <c r="N1455" t="s">
        <v>8287</v>
      </c>
      <c r="O1455" s="5">
        <f t="shared" si="88"/>
        <v>0</v>
      </c>
      <c r="P1455" s="6" t="str">
        <f t="shared" si="89"/>
        <v/>
      </c>
      <c r="Q1455" t="s">
        <v>8322</v>
      </c>
      <c r="R1455" t="s">
        <v>8341</v>
      </c>
      <c r="S1455" s="10">
        <f t="shared" si="90"/>
        <v>42795.487812499996</v>
      </c>
      <c r="T1455" s="10">
        <f t="shared" si="91"/>
        <v>42840.446145833332</v>
      </c>
    </row>
    <row r="1456" spans="1:20" ht="60" x14ac:dyDescent="0.25">
      <c r="A1456">
        <v>1454</v>
      </c>
      <c r="B1456" s="3" t="s">
        <v>1455</v>
      </c>
      <c r="C1456" s="3" t="s">
        <v>5564</v>
      </c>
      <c r="D1456">
        <v>1750</v>
      </c>
      <c r="E1456">
        <v>15</v>
      </c>
      <c r="F1456" t="s">
        <v>8219</v>
      </c>
      <c r="G1456" t="s">
        <v>8227</v>
      </c>
      <c r="H1456" t="s">
        <v>8249</v>
      </c>
      <c r="I1456">
        <v>1461535140</v>
      </c>
      <c r="J1456">
        <v>1459716480</v>
      </c>
      <c r="K1456" t="b">
        <v>0</v>
      </c>
      <c r="L1456">
        <v>1</v>
      </c>
      <c r="M1456" t="b">
        <v>0</v>
      </c>
      <c r="N1456" t="s">
        <v>8287</v>
      </c>
      <c r="O1456" s="5">
        <f t="shared" si="88"/>
        <v>8.5714285714285719E-3</v>
      </c>
      <c r="P1456" s="6">
        <f t="shared" si="89"/>
        <v>15</v>
      </c>
      <c r="Q1456" t="s">
        <v>8322</v>
      </c>
      <c r="R1456" t="s">
        <v>8341</v>
      </c>
      <c r="S1456" s="10">
        <f t="shared" si="90"/>
        <v>42463.658333333333</v>
      </c>
      <c r="T1456" s="10">
        <f t="shared" si="91"/>
        <v>42484.707638888889</v>
      </c>
    </row>
    <row r="1457" spans="1:20" ht="60" x14ac:dyDescent="0.25">
      <c r="A1457">
        <v>1455</v>
      </c>
      <c r="B1457" s="3" t="s">
        <v>1456</v>
      </c>
      <c r="C1457" s="3" t="s">
        <v>5565</v>
      </c>
      <c r="D1457">
        <v>15000</v>
      </c>
      <c r="E1457">
        <v>1575</v>
      </c>
      <c r="F1457" t="s">
        <v>8219</v>
      </c>
      <c r="G1457" t="s">
        <v>8224</v>
      </c>
      <c r="H1457" t="s">
        <v>8246</v>
      </c>
      <c r="I1457">
        <v>1409924340</v>
      </c>
      <c r="J1457">
        <v>1405181320</v>
      </c>
      <c r="K1457" t="b">
        <v>0</v>
      </c>
      <c r="L1457">
        <v>7</v>
      </c>
      <c r="M1457" t="b">
        <v>0</v>
      </c>
      <c r="N1457" t="s">
        <v>8287</v>
      </c>
      <c r="O1457" s="5">
        <f t="shared" si="88"/>
        <v>0.105</v>
      </c>
      <c r="P1457" s="6">
        <f t="shared" si="89"/>
        <v>225</v>
      </c>
      <c r="Q1457" t="s">
        <v>8322</v>
      </c>
      <c r="R1457" t="s">
        <v>8341</v>
      </c>
      <c r="S1457" s="10">
        <f t="shared" si="90"/>
        <v>41832.46435185185</v>
      </c>
      <c r="T1457" s="10">
        <f t="shared" si="91"/>
        <v>41887.360416666663</v>
      </c>
    </row>
    <row r="1458" spans="1:20" ht="30" x14ac:dyDescent="0.25">
      <c r="A1458">
        <v>1456</v>
      </c>
      <c r="B1458" s="3" t="s">
        <v>1457</v>
      </c>
      <c r="C1458" s="3" t="s">
        <v>5566</v>
      </c>
      <c r="D1458">
        <v>5000</v>
      </c>
      <c r="E1458">
        <v>145</v>
      </c>
      <c r="F1458" t="s">
        <v>8219</v>
      </c>
      <c r="G1458" t="s">
        <v>8237</v>
      </c>
      <c r="H1458" t="s">
        <v>8249</v>
      </c>
      <c r="I1458">
        <v>1483459365</v>
      </c>
      <c r="J1458">
        <v>1480867365</v>
      </c>
      <c r="K1458" t="b">
        <v>0</v>
      </c>
      <c r="L1458">
        <v>3</v>
      </c>
      <c r="M1458" t="b">
        <v>0</v>
      </c>
      <c r="N1458" t="s">
        <v>8287</v>
      </c>
      <c r="O1458" s="5">
        <f t="shared" si="88"/>
        <v>2.9000000000000001E-2</v>
      </c>
      <c r="P1458" s="6">
        <f t="shared" si="89"/>
        <v>48.333333333333336</v>
      </c>
      <c r="Q1458" t="s">
        <v>8322</v>
      </c>
      <c r="R1458" t="s">
        <v>8341</v>
      </c>
      <c r="S1458" s="10">
        <f t="shared" si="90"/>
        <v>42708.460243055553</v>
      </c>
      <c r="T1458" s="10">
        <f t="shared" si="91"/>
        <v>42738.460243055553</v>
      </c>
    </row>
    <row r="1459" spans="1:20" ht="30" x14ac:dyDescent="0.25">
      <c r="A1459">
        <v>1457</v>
      </c>
      <c r="B1459" s="3" t="s">
        <v>1458</v>
      </c>
      <c r="C1459" s="3" t="s">
        <v>5567</v>
      </c>
      <c r="D1459">
        <v>6000</v>
      </c>
      <c r="E1459">
        <v>0</v>
      </c>
      <c r="F1459" t="s">
        <v>8219</v>
      </c>
      <c r="G1459" t="s">
        <v>8224</v>
      </c>
      <c r="H1459" t="s">
        <v>8246</v>
      </c>
      <c r="I1459">
        <v>1447281044</v>
      </c>
      <c r="J1459">
        <v>1444685444</v>
      </c>
      <c r="K1459" t="b">
        <v>0</v>
      </c>
      <c r="L1459">
        <v>0</v>
      </c>
      <c r="M1459" t="b">
        <v>0</v>
      </c>
      <c r="N1459" t="s">
        <v>8287</v>
      </c>
      <c r="O1459" s="5">
        <f t="shared" si="88"/>
        <v>0</v>
      </c>
      <c r="P1459" s="6" t="str">
        <f t="shared" si="89"/>
        <v/>
      </c>
      <c r="Q1459" t="s">
        <v>8322</v>
      </c>
      <c r="R1459" t="s">
        <v>8341</v>
      </c>
      <c r="S1459" s="10">
        <f t="shared" si="90"/>
        <v>42289.688009259255</v>
      </c>
      <c r="T1459" s="10">
        <f t="shared" si="91"/>
        <v>42319.729675925926</v>
      </c>
    </row>
    <row r="1460" spans="1:20" ht="60" x14ac:dyDescent="0.25">
      <c r="A1460">
        <v>1458</v>
      </c>
      <c r="B1460" s="3" t="s">
        <v>1459</v>
      </c>
      <c r="C1460" s="3" t="s">
        <v>5568</v>
      </c>
      <c r="D1460">
        <v>5000</v>
      </c>
      <c r="E1460">
        <v>0</v>
      </c>
      <c r="F1460" t="s">
        <v>8219</v>
      </c>
      <c r="G1460" t="s">
        <v>8224</v>
      </c>
      <c r="H1460" t="s">
        <v>8246</v>
      </c>
      <c r="I1460">
        <v>1407729600</v>
      </c>
      <c r="J1460">
        <v>1405097760</v>
      </c>
      <c r="K1460" t="b">
        <v>0</v>
      </c>
      <c r="L1460">
        <v>0</v>
      </c>
      <c r="M1460" t="b">
        <v>0</v>
      </c>
      <c r="N1460" t="s">
        <v>8287</v>
      </c>
      <c r="O1460" s="5">
        <f t="shared" si="88"/>
        <v>0</v>
      </c>
      <c r="P1460" s="6" t="str">
        <f t="shared" si="89"/>
        <v/>
      </c>
      <c r="Q1460" t="s">
        <v>8322</v>
      </c>
      <c r="R1460" t="s">
        <v>8341</v>
      </c>
      <c r="S1460" s="10">
        <f t="shared" si="90"/>
        <v>41831.49722222222</v>
      </c>
      <c r="T1460" s="10">
        <f t="shared" si="91"/>
        <v>41861.958333333328</v>
      </c>
    </row>
    <row r="1461" spans="1:20" ht="45" x14ac:dyDescent="0.25">
      <c r="A1461">
        <v>1459</v>
      </c>
      <c r="B1461" s="3" t="s">
        <v>1460</v>
      </c>
      <c r="C1461" s="3" t="s">
        <v>5569</v>
      </c>
      <c r="D1461">
        <v>37000</v>
      </c>
      <c r="E1461">
        <v>0</v>
      </c>
      <c r="F1461" t="s">
        <v>8219</v>
      </c>
      <c r="G1461" t="s">
        <v>8232</v>
      </c>
      <c r="H1461" t="s">
        <v>8253</v>
      </c>
      <c r="I1461">
        <v>1449077100</v>
      </c>
      <c r="J1461">
        <v>1446612896</v>
      </c>
      <c r="K1461" t="b">
        <v>0</v>
      </c>
      <c r="L1461">
        <v>0</v>
      </c>
      <c r="M1461" t="b">
        <v>0</v>
      </c>
      <c r="N1461" t="s">
        <v>8287</v>
      </c>
      <c r="O1461" s="5">
        <f t="shared" si="88"/>
        <v>0</v>
      </c>
      <c r="P1461" s="6" t="str">
        <f t="shared" si="89"/>
        <v/>
      </c>
      <c r="Q1461" t="s">
        <v>8322</v>
      </c>
      <c r="R1461" t="s">
        <v>8341</v>
      </c>
      <c r="S1461" s="10">
        <f t="shared" si="90"/>
        <v>42311.996481481481</v>
      </c>
      <c r="T1461" s="10">
        <f t="shared" si="91"/>
        <v>42340.517361111109</v>
      </c>
    </row>
    <row r="1462" spans="1:20" ht="45" x14ac:dyDescent="0.25">
      <c r="A1462">
        <v>1460</v>
      </c>
      <c r="B1462" s="3" t="s">
        <v>1461</v>
      </c>
      <c r="C1462" s="3" t="s">
        <v>5570</v>
      </c>
      <c r="D1462">
        <v>25000000</v>
      </c>
      <c r="E1462">
        <v>0</v>
      </c>
      <c r="F1462" t="s">
        <v>8219</v>
      </c>
      <c r="G1462" t="s">
        <v>8224</v>
      </c>
      <c r="H1462" t="s">
        <v>8246</v>
      </c>
      <c r="I1462">
        <v>1417391100</v>
      </c>
      <c r="J1462">
        <v>1412371898</v>
      </c>
      <c r="K1462" t="b">
        <v>0</v>
      </c>
      <c r="L1462">
        <v>0</v>
      </c>
      <c r="M1462" t="b">
        <v>0</v>
      </c>
      <c r="N1462" t="s">
        <v>8287</v>
      </c>
      <c r="O1462" s="5">
        <f t="shared" si="88"/>
        <v>0</v>
      </c>
      <c r="P1462" s="6" t="str">
        <f t="shared" si="89"/>
        <v/>
      </c>
      <c r="Q1462" t="s">
        <v>8322</v>
      </c>
      <c r="R1462" t="s">
        <v>8341</v>
      </c>
      <c r="S1462" s="10">
        <f t="shared" si="90"/>
        <v>41915.688634259255</v>
      </c>
      <c r="T1462" s="10">
        <f t="shared" si="91"/>
        <v>41973.781249999993</v>
      </c>
    </row>
    <row r="1463" spans="1:20"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88"/>
        <v>1.012446</v>
      </c>
      <c r="P1463" s="6">
        <f t="shared" si="89"/>
        <v>44.66673529411765</v>
      </c>
      <c r="Q1463" t="s">
        <v>8322</v>
      </c>
      <c r="R1463" t="s">
        <v>8342</v>
      </c>
      <c r="S1463" s="10">
        <f t="shared" si="90"/>
        <v>41899.436967592592</v>
      </c>
      <c r="T1463" s="10">
        <f t="shared" si="91"/>
        <v>41932.791666666664</v>
      </c>
    </row>
    <row r="1464" spans="1:20"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88"/>
        <v>1.085175</v>
      </c>
      <c r="P1464" s="6">
        <f t="shared" si="89"/>
        <v>28.937999999999999</v>
      </c>
      <c r="Q1464" t="s">
        <v>8322</v>
      </c>
      <c r="R1464" t="s">
        <v>8342</v>
      </c>
      <c r="S1464" s="10">
        <f t="shared" si="90"/>
        <v>41344.454525462963</v>
      </c>
      <c r="T1464" s="10">
        <f t="shared" si="91"/>
        <v>41374.454525462963</v>
      </c>
    </row>
    <row r="1465" spans="1:20"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88"/>
        <v>1.4766666666666666</v>
      </c>
      <c r="P1465" s="6">
        <f t="shared" si="89"/>
        <v>35.44</v>
      </c>
      <c r="Q1465" t="s">
        <v>8322</v>
      </c>
      <c r="R1465" t="s">
        <v>8342</v>
      </c>
      <c r="S1465" s="10">
        <f t="shared" si="90"/>
        <v>41326.702986111108</v>
      </c>
      <c r="T1465" s="10">
        <f t="shared" si="91"/>
        <v>41371.661319444444</v>
      </c>
    </row>
    <row r="1466" spans="1:20"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88"/>
        <v>1.6319999999999999</v>
      </c>
      <c r="P1466" s="6">
        <f t="shared" si="89"/>
        <v>34.871794871794869</v>
      </c>
      <c r="Q1466" t="s">
        <v>8322</v>
      </c>
      <c r="R1466" t="s">
        <v>8342</v>
      </c>
      <c r="S1466" s="10">
        <f t="shared" si="90"/>
        <v>41291.453217592592</v>
      </c>
      <c r="T1466" s="10">
        <f t="shared" si="91"/>
        <v>41321.453217592592</v>
      </c>
    </row>
    <row r="1467" spans="1:20"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88"/>
        <v>4.5641449999999999</v>
      </c>
      <c r="P1467" s="6">
        <f t="shared" si="89"/>
        <v>52.622732513451197</v>
      </c>
      <c r="Q1467" t="s">
        <v>8322</v>
      </c>
      <c r="R1467" t="s">
        <v>8342</v>
      </c>
      <c r="S1467" s="10">
        <f t="shared" si="90"/>
        <v>40959.526064814811</v>
      </c>
      <c r="T1467" s="10">
        <f t="shared" si="91"/>
        <v>40989.916666666664</v>
      </c>
    </row>
    <row r="1468" spans="1:20"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88"/>
        <v>1.0787731249999999</v>
      </c>
      <c r="P1468" s="6">
        <f t="shared" si="89"/>
        <v>69.598266129032254</v>
      </c>
      <c r="Q1468" t="s">
        <v>8322</v>
      </c>
      <c r="R1468" t="s">
        <v>8342</v>
      </c>
      <c r="S1468" s="10">
        <f t="shared" si="90"/>
        <v>42339.963726851849</v>
      </c>
      <c r="T1468" s="10">
        <f t="shared" si="91"/>
        <v>42380.999999999993</v>
      </c>
    </row>
    <row r="1469" spans="1:20"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88"/>
        <v>1.1508</v>
      </c>
      <c r="P1469" s="6">
        <f t="shared" si="89"/>
        <v>76.72</v>
      </c>
      <c r="Q1469" t="s">
        <v>8322</v>
      </c>
      <c r="R1469" t="s">
        <v>8342</v>
      </c>
      <c r="S1469" s="10">
        <f t="shared" si="90"/>
        <v>40933.593576388885</v>
      </c>
      <c r="T1469" s="10">
        <f t="shared" si="91"/>
        <v>40993.55190972222</v>
      </c>
    </row>
    <row r="1470" spans="1:20"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88"/>
        <v>1.0236842105263158</v>
      </c>
      <c r="P1470" s="6">
        <f t="shared" si="89"/>
        <v>33.191126279863482</v>
      </c>
      <c r="Q1470" t="s">
        <v>8322</v>
      </c>
      <c r="R1470" t="s">
        <v>8342</v>
      </c>
      <c r="S1470" s="10">
        <f t="shared" si="90"/>
        <v>40645.806122685179</v>
      </c>
      <c r="T1470" s="10">
        <f t="shared" si="91"/>
        <v>40705.806122685179</v>
      </c>
    </row>
    <row r="1471" spans="1:20"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88"/>
        <v>1.0842485875706214</v>
      </c>
      <c r="P1471" s="6">
        <f t="shared" si="89"/>
        <v>149.46417445482865</v>
      </c>
      <c r="Q1471" t="s">
        <v>8322</v>
      </c>
      <c r="R1471" t="s">
        <v>8342</v>
      </c>
      <c r="S1471" s="10">
        <f t="shared" si="90"/>
        <v>41290.390150462961</v>
      </c>
      <c r="T1471" s="10">
        <f t="shared" si="91"/>
        <v>41320.390150462961</v>
      </c>
    </row>
    <row r="1472" spans="1:20"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88"/>
        <v>1.2513333333333334</v>
      </c>
      <c r="P1472" s="6">
        <f t="shared" si="89"/>
        <v>23.172839506172838</v>
      </c>
      <c r="Q1472" t="s">
        <v>8322</v>
      </c>
      <c r="R1472" t="s">
        <v>8342</v>
      </c>
      <c r="S1472" s="10">
        <f t="shared" si="90"/>
        <v>41250.618784722217</v>
      </c>
      <c r="T1472" s="10">
        <f t="shared" si="91"/>
        <v>41271.618784722217</v>
      </c>
    </row>
    <row r="1473" spans="1:20"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88"/>
        <v>1.03840625</v>
      </c>
      <c r="P1473" s="6">
        <f t="shared" si="89"/>
        <v>96.877551020408163</v>
      </c>
      <c r="Q1473" t="s">
        <v>8322</v>
      </c>
      <c r="R1473" t="s">
        <v>8342</v>
      </c>
      <c r="S1473" s="10">
        <f t="shared" si="90"/>
        <v>42073.749236111107</v>
      </c>
      <c r="T1473" s="10">
        <f t="shared" si="91"/>
        <v>42103.749236111107</v>
      </c>
    </row>
    <row r="1474" spans="1:20"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88"/>
        <v>1.3870400000000001</v>
      </c>
      <c r="P1474" s="6">
        <f t="shared" si="89"/>
        <v>103.20238095238095</v>
      </c>
      <c r="Q1474" t="s">
        <v>8322</v>
      </c>
      <c r="R1474" t="s">
        <v>8342</v>
      </c>
      <c r="S1474" s="10">
        <f t="shared" si="90"/>
        <v>41533.33452546296</v>
      </c>
      <c r="T1474" s="10">
        <f t="shared" si="91"/>
        <v>41563.33452546296</v>
      </c>
    </row>
    <row r="1475" spans="1:20"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92">IFERROR(E1475/D1475,"")</f>
        <v>1.20516</v>
      </c>
      <c r="P1475" s="6">
        <f t="shared" ref="P1475:P1538" si="93">IFERROR(E1475/L1475,"")</f>
        <v>38.462553191489363</v>
      </c>
      <c r="Q1475" t="s">
        <v>8322</v>
      </c>
      <c r="R1475" t="s">
        <v>8342</v>
      </c>
      <c r="S1475" s="10">
        <f t="shared" ref="S1475:S1538" si="94">(J1475/86400)+25569+(-5/24)</f>
        <v>40939.771284722221</v>
      </c>
      <c r="T1475" s="10">
        <f t="shared" ref="T1475:T1538" si="95">(I1475/86400)+25569+(-5/24)</f>
        <v>40969.771284722221</v>
      </c>
    </row>
    <row r="1476" spans="1:20"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92"/>
        <v>1.1226666666666667</v>
      </c>
      <c r="P1476" s="6">
        <f t="shared" si="93"/>
        <v>44.315789473684212</v>
      </c>
      <c r="Q1476" t="s">
        <v>8322</v>
      </c>
      <c r="R1476" t="s">
        <v>8342</v>
      </c>
      <c r="S1476" s="10">
        <f t="shared" si="94"/>
        <v>41500.519583333335</v>
      </c>
      <c r="T1476" s="10">
        <f t="shared" si="95"/>
        <v>41530.519583333335</v>
      </c>
    </row>
    <row r="1477" spans="1:20"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92"/>
        <v>1.8866966666666667</v>
      </c>
      <c r="P1477" s="6">
        <f t="shared" si="93"/>
        <v>64.173356009070289</v>
      </c>
      <c r="Q1477" t="s">
        <v>8322</v>
      </c>
      <c r="R1477" t="s">
        <v>8342</v>
      </c>
      <c r="S1477" s="10">
        <f t="shared" si="94"/>
        <v>41960.514618055553</v>
      </c>
      <c r="T1477" s="10">
        <f t="shared" si="95"/>
        <v>41992.999305555553</v>
      </c>
    </row>
    <row r="1478" spans="1:20"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92"/>
        <v>6.6155466666666669</v>
      </c>
      <c r="P1478" s="6">
        <f t="shared" si="93"/>
        <v>43.333275109170302</v>
      </c>
      <c r="Q1478" t="s">
        <v>8322</v>
      </c>
      <c r="R1478" t="s">
        <v>8342</v>
      </c>
      <c r="S1478" s="10">
        <f t="shared" si="94"/>
        <v>40765.833587962959</v>
      </c>
      <c r="T1478" s="10">
        <f t="shared" si="95"/>
        <v>40795.833587962959</v>
      </c>
    </row>
    <row r="1479" spans="1:20"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92"/>
        <v>1.1131</v>
      </c>
      <c r="P1479" s="6">
        <f t="shared" si="93"/>
        <v>90.495934959349597</v>
      </c>
      <c r="Q1479" t="s">
        <v>8322</v>
      </c>
      <c r="R1479" t="s">
        <v>8342</v>
      </c>
      <c r="S1479" s="10">
        <f t="shared" si="94"/>
        <v>40840.407453703701</v>
      </c>
      <c r="T1479" s="10">
        <f t="shared" si="95"/>
        <v>40899.916666666664</v>
      </c>
    </row>
    <row r="1480" spans="1:20"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92"/>
        <v>11.8161422</v>
      </c>
      <c r="P1480" s="6">
        <f t="shared" si="93"/>
        <v>29.187190495010373</v>
      </c>
      <c r="Q1480" t="s">
        <v>8322</v>
      </c>
      <c r="R1480" t="s">
        <v>8342</v>
      </c>
      <c r="S1480" s="10">
        <f t="shared" si="94"/>
        <v>41394.663344907407</v>
      </c>
      <c r="T1480" s="10">
        <f t="shared" si="95"/>
        <v>41408.663344907407</v>
      </c>
    </row>
    <row r="1481" spans="1:20"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92"/>
        <v>1.37375</v>
      </c>
      <c r="P1481" s="6">
        <f t="shared" si="93"/>
        <v>30.95774647887324</v>
      </c>
      <c r="Q1481" t="s">
        <v>8322</v>
      </c>
      <c r="R1481" t="s">
        <v>8342</v>
      </c>
      <c r="S1481" s="10">
        <f t="shared" si="94"/>
        <v>41754.536909722221</v>
      </c>
      <c r="T1481" s="10">
        <f t="shared" si="95"/>
        <v>41768.957638888889</v>
      </c>
    </row>
    <row r="1482" spans="1:20"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92"/>
        <v>1.170404</v>
      </c>
      <c r="P1482" s="6">
        <f t="shared" si="93"/>
        <v>92.157795275590544</v>
      </c>
      <c r="Q1482" t="s">
        <v>8322</v>
      </c>
      <c r="R1482" t="s">
        <v>8342</v>
      </c>
      <c r="S1482" s="10">
        <f t="shared" si="94"/>
        <v>41464.725682870368</v>
      </c>
      <c r="T1482" s="10">
        <f t="shared" si="95"/>
        <v>41481.5</v>
      </c>
    </row>
    <row r="1483" spans="1:20" ht="60" x14ac:dyDescent="0.25">
      <c r="A1483">
        <v>1481</v>
      </c>
      <c r="B1483" s="3" t="s">
        <v>1482</v>
      </c>
      <c r="C1483" s="3" t="s">
        <v>5591</v>
      </c>
      <c r="D1483">
        <v>5000</v>
      </c>
      <c r="E1483">
        <v>105</v>
      </c>
      <c r="F1483" t="s">
        <v>8219</v>
      </c>
      <c r="G1483" t="s">
        <v>8229</v>
      </c>
      <c r="H1483" t="s">
        <v>8251</v>
      </c>
      <c r="I1483">
        <v>1383430145</v>
      </c>
      <c r="J1483">
        <v>1380838145</v>
      </c>
      <c r="K1483" t="b">
        <v>0</v>
      </c>
      <c r="L1483">
        <v>6</v>
      </c>
      <c r="M1483" t="b">
        <v>0</v>
      </c>
      <c r="N1483" t="s">
        <v>8275</v>
      </c>
      <c r="O1483" s="5">
        <f t="shared" si="92"/>
        <v>2.1000000000000001E-2</v>
      </c>
      <c r="P1483" s="6">
        <f t="shared" si="93"/>
        <v>17.5</v>
      </c>
      <c r="Q1483" t="s">
        <v>8322</v>
      </c>
      <c r="R1483" t="s">
        <v>8324</v>
      </c>
      <c r="S1483" s="10">
        <f t="shared" si="94"/>
        <v>41550.714641203704</v>
      </c>
      <c r="T1483" s="10">
        <f t="shared" si="95"/>
        <v>41580.714641203704</v>
      </c>
    </row>
    <row r="1484" spans="1:20" ht="45" x14ac:dyDescent="0.25">
      <c r="A1484">
        <v>1482</v>
      </c>
      <c r="B1484" s="3" t="s">
        <v>1483</v>
      </c>
      <c r="C1484" s="3" t="s">
        <v>5592</v>
      </c>
      <c r="D1484">
        <v>5000</v>
      </c>
      <c r="E1484">
        <v>5</v>
      </c>
      <c r="F1484" t="s">
        <v>8219</v>
      </c>
      <c r="G1484" t="s">
        <v>8224</v>
      </c>
      <c r="H1484" t="s">
        <v>8246</v>
      </c>
      <c r="I1484">
        <v>1347004260</v>
      </c>
      <c r="J1484">
        <v>1345062936</v>
      </c>
      <c r="K1484" t="b">
        <v>0</v>
      </c>
      <c r="L1484">
        <v>1</v>
      </c>
      <c r="M1484" t="b">
        <v>0</v>
      </c>
      <c r="N1484" t="s">
        <v>8275</v>
      </c>
      <c r="O1484" s="5">
        <f t="shared" si="92"/>
        <v>1E-3</v>
      </c>
      <c r="P1484" s="6">
        <f t="shared" si="93"/>
        <v>5</v>
      </c>
      <c r="Q1484" t="s">
        <v>8322</v>
      </c>
      <c r="R1484" t="s">
        <v>8324</v>
      </c>
      <c r="S1484" s="10">
        <f t="shared" si="94"/>
        <v>41136.649722222217</v>
      </c>
      <c r="T1484" s="10">
        <f t="shared" si="95"/>
        <v>41159.118750000001</v>
      </c>
    </row>
    <row r="1485" spans="1:20" ht="60" x14ac:dyDescent="0.25">
      <c r="A1485">
        <v>1483</v>
      </c>
      <c r="B1485" s="3" t="s">
        <v>1484</v>
      </c>
      <c r="C1485" s="3" t="s">
        <v>5593</v>
      </c>
      <c r="D1485">
        <v>7000</v>
      </c>
      <c r="E1485">
        <v>50</v>
      </c>
      <c r="F1485" t="s">
        <v>8219</v>
      </c>
      <c r="G1485" t="s">
        <v>8224</v>
      </c>
      <c r="H1485" t="s">
        <v>8246</v>
      </c>
      <c r="I1485">
        <v>1469162275</v>
      </c>
      <c r="J1485">
        <v>1467002275</v>
      </c>
      <c r="K1485" t="b">
        <v>0</v>
      </c>
      <c r="L1485">
        <v>2</v>
      </c>
      <c r="M1485" t="b">
        <v>0</v>
      </c>
      <c r="N1485" t="s">
        <v>8275</v>
      </c>
      <c r="O1485" s="5">
        <f t="shared" si="92"/>
        <v>7.1428571428571426E-3</v>
      </c>
      <c r="P1485" s="6">
        <f t="shared" si="93"/>
        <v>25</v>
      </c>
      <c r="Q1485" t="s">
        <v>8322</v>
      </c>
      <c r="R1485" t="s">
        <v>8324</v>
      </c>
      <c r="S1485" s="10">
        <f t="shared" si="94"/>
        <v>42547.984664351847</v>
      </c>
      <c r="T1485" s="10">
        <f t="shared" si="95"/>
        <v>42572.984664351847</v>
      </c>
    </row>
    <row r="1486" spans="1:20" x14ac:dyDescent="0.25">
      <c r="A1486">
        <v>1484</v>
      </c>
      <c r="B1486" s="3" t="s">
        <v>1485</v>
      </c>
      <c r="C1486" s="3" t="s">
        <v>5594</v>
      </c>
      <c r="D1486">
        <v>2000</v>
      </c>
      <c r="E1486">
        <v>0</v>
      </c>
      <c r="F1486" t="s">
        <v>8219</v>
      </c>
      <c r="G1486" t="s">
        <v>8224</v>
      </c>
      <c r="H1486" t="s">
        <v>8246</v>
      </c>
      <c r="I1486">
        <v>1342882260</v>
      </c>
      <c r="J1486">
        <v>1337834963</v>
      </c>
      <c r="K1486" t="b">
        <v>0</v>
      </c>
      <c r="L1486">
        <v>0</v>
      </c>
      <c r="M1486" t="b">
        <v>0</v>
      </c>
      <c r="N1486" t="s">
        <v>8275</v>
      </c>
      <c r="O1486" s="5">
        <f t="shared" si="92"/>
        <v>0</v>
      </c>
      <c r="P1486" s="6" t="str">
        <f t="shared" si="93"/>
        <v/>
      </c>
      <c r="Q1486" t="s">
        <v>8322</v>
      </c>
      <c r="R1486" t="s">
        <v>8324</v>
      </c>
      <c r="S1486" s="10">
        <f t="shared" si="94"/>
        <v>41052.992627314808</v>
      </c>
      <c r="T1486" s="10">
        <f t="shared" si="95"/>
        <v>41111.410416666666</v>
      </c>
    </row>
    <row r="1487" spans="1:20" ht="60" x14ac:dyDescent="0.25">
      <c r="A1487">
        <v>1485</v>
      </c>
      <c r="B1487" s="3" t="s">
        <v>1486</v>
      </c>
      <c r="C1487" s="3" t="s">
        <v>5595</v>
      </c>
      <c r="D1487">
        <v>6700</v>
      </c>
      <c r="E1487">
        <v>150</v>
      </c>
      <c r="F1487" t="s">
        <v>8219</v>
      </c>
      <c r="G1487" t="s">
        <v>8224</v>
      </c>
      <c r="H1487" t="s">
        <v>8246</v>
      </c>
      <c r="I1487">
        <v>1434827173</v>
      </c>
      <c r="J1487">
        <v>1430939173</v>
      </c>
      <c r="K1487" t="b">
        <v>0</v>
      </c>
      <c r="L1487">
        <v>3</v>
      </c>
      <c r="M1487" t="b">
        <v>0</v>
      </c>
      <c r="N1487" t="s">
        <v>8275</v>
      </c>
      <c r="O1487" s="5">
        <f t="shared" si="92"/>
        <v>2.2388059701492536E-2</v>
      </c>
      <c r="P1487" s="6">
        <f t="shared" si="93"/>
        <v>50</v>
      </c>
      <c r="Q1487" t="s">
        <v>8322</v>
      </c>
      <c r="R1487" t="s">
        <v>8324</v>
      </c>
      <c r="S1487" s="10">
        <f t="shared" si="94"/>
        <v>42130.587650462963</v>
      </c>
      <c r="T1487" s="10">
        <f t="shared" si="95"/>
        <v>42175.587650462963</v>
      </c>
    </row>
    <row r="1488" spans="1:20" ht="60" x14ac:dyDescent="0.25">
      <c r="A1488">
        <v>1486</v>
      </c>
      <c r="B1488" s="3" t="s">
        <v>1487</v>
      </c>
      <c r="C1488" s="3" t="s">
        <v>5596</v>
      </c>
      <c r="D1488">
        <v>20000</v>
      </c>
      <c r="E1488">
        <v>48</v>
      </c>
      <c r="F1488" t="s">
        <v>8219</v>
      </c>
      <c r="G1488" t="s">
        <v>8224</v>
      </c>
      <c r="H1488" t="s">
        <v>8246</v>
      </c>
      <c r="I1488">
        <v>1425009761</v>
      </c>
      <c r="J1488">
        <v>1422417761</v>
      </c>
      <c r="K1488" t="b">
        <v>0</v>
      </c>
      <c r="L1488">
        <v>3</v>
      </c>
      <c r="M1488" t="b">
        <v>0</v>
      </c>
      <c r="N1488" t="s">
        <v>8275</v>
      </c>
      <c r="O1488" s="5">
        <f t="shared" si="92"/>
        <v>2.3999999999999998E-3</v>
      </c>
      <c r="P1488" s="6">
        <f t="shared" si="93"/>
        <v>16</v>
      </c>
      <c r="Q1488" t="s">
        <v>8322</v>
      </c>
      <c r="R1488" t="s">
        <v>8324</v>
      </c>
      <c r="S1488" s="10">
        <f t="shared" si="94"/>
        <v>42031.960196759253</v>
      </c>
      <c r="T1488" s="10">
        <f t="shared" si="95"/>
        <v>42061.960196759253</v>
      </c>
    </row>
    <row r="1489" spans="1:20" ht="45" x14ac:dyDescent="0.25">
      <c r="A1489">
        <v>1487</v>
      </c>
      <c r="B1489" s="3" t="s">
        <v>1488</v>
      </c>
      <c r="C1489" s="3" t="s">
        <v>5597</v>
      </c>
      <c r="D1489">
        <v>10000</v>
      </c>
      <c r="E1489">
        <v>0</v>
      </c>
      <c r="F1489" t="s">
        <v>8219</v>
      </c>
      <c r="G1489" t="s">
        <v>8224</v>
      </c>
      <c r="H1489" t="s">
        <v>8246</v>
      </c>
      <c r="I1489">
        <v>1470175271</v>
      </c>
      <c r="J1489">
        <v>1467583271</v>
      </c>
      <c r="K1489" t="b">
        <v>0</v>
      </c>
      <c r="L1489">
        <v>0</v>
      </c>
      <c r="M1489" t="b">
        <v>0</v>
      </c>
      <c r="N1489" t="s">
        <v>8275</v>
      </c>
      <c r="O1489" s="5">
        <f t="shared" si="92"/>
        <v>0</v>
      </c>
      <c r="P1489" s="6" t="str">
        <f t="shared" si="93"/>
        <v/>
      </c>
      <c r="Q1489" t="s">
        <v>8322</v>
      </c>
      <c r="R1489" t="s">
        <v>8324</v>
      </c>
      <c r="S1489" s="10">
        <f t="shared" si="94"/>
        <v>42554.709155092591</v>
      </c>
      <c r="T1489" s="10">
        <f t="shared" si="95"/>
        <v>42584.709155092591</v>
      </c>
    </row>
    <row r="1490" spans="1:20" ht="45" x14ac:dyDescent="0.25">
      <c r="A1490">
        <v>1488</v>
      </c>
      <c r="B1490" s="3" t="s">
        <v>1489</v>
      </c>
      <c r="C1490" s="3" t="s">
        <v>5598</v>
      </c>
      <c r="D1490">
        <v>15000</v>
      </c>
      <c r="E1490">
        <v>360</v>
      </c>
      <c r="F1490" t="s">
        <v>8219</v>
      </c>
      <c r="G1490" t="s">
        <v>8226</v>
      </c>
      <c r="H1490" t="s">
        <v>8248</v>
      </c>
      <c r="I1490">
        <v>1388928660</v>
      </c>
      <c r="J1490">
        <v>1386336660</v>
      </c>
      <c r="K1490" t="b">
        <v>0</v>
      </c>
      <c r="L1490">
        <v>6</v>
      </c>
      <c r="M1490" t="b">
        <v>0</v>
      </c>
      <c r="N1490" t="s">
        <v>8275</v>
      </c>
      <c r="O1490" s="5">
        <f t="shared" si="92"/>
        <v>2.4E-2</v>
      </c>
      <c r="P1490" s="6">
        <f t="shared" si="93"/>
        <v>60</v>
      </c>
      <c r="Q1490" t="s">
        <v>8322</v>
      </c>
      <c r="R1490" t="s">
        <v>8324</v>
      </c>
      <c r="S1490" s="10">
        <f t="shared" si="94"/>
        <v>41614.354861111111</v>
      </c>
      <c r="T1490" s="10">
        <f t="shared" si="95"/>
        <v>41644.354861111111</v>
      </c>
    </row>
    <row r="1491" spans="1:20" ht="45" x14ac:dyDescent="0.25">
      <c r="A1491">
        <v>1489</v>
      </c>
      <c r="B1491" s="3" t="s">
        <v>1490</v>
      </c>
      <c r="C1491" s="3" t="s">
        <v>5599</v>
      </c>
      <c r="D1491">
        <v>5000</v>
      </c>
      <c r="E1491">
        <v>0</v>
      </c>
      <c r="F1491" t="s">
        <v>8219</v>
      </c>
      <c r="G1491" t="s">
        <v>8224</v>
      </c>
      <c r="H1491" t="s">
        <v>8246</v>
      </c>
      <c r="I1491">
        <v>1352994052</v>
      </c>
      <c r="J1491">
        <v>1350398452</v>
      </c>
      <c r="K1491" t="b">
        <v>0</v>
      </c>
      <c r="L1491">
        <v>0</v>
      </c>
      <c r="M1491" t="b">
        <v>0</v>
      </c>
      <c r="N1491" t="s">
        <v>8275</v>
      </c>
      <c r="O1491" s="5">
        <f t="shared" si="92"/>
        <v>0</v>
      </c>
      <c r="P1491" s="6" t="str">
        <f t="shared" si="93"/>
        <v/>
      </c>
      <c r="Q1491" t="s">
        <v>8322</v>
      </c>
      <c r="R1491" t="s">
        <v>8324</v>
      </c>
      <c r="S1491" s="10">
        <f t="shared" si="94"/>
        <v>41198.403379629628</v>
      </c>
      <c r="T1491" s="10">
        <f t="shared" si="95"/>
        <v>41228.445046296292</v>
      </c>
    </row>
    <row r="1492" spans="1:20" ht="45" x14ac:dyDescent="0.25">
      <c r="A1492">
        <v>1490</v>
      </c>
      <c r="B1492" s="3" t="s">
        <v>1491</v>
      </c>
      <c r="C1492" s="3" t="s">
        <v>5600</v>
      </c>
      <c r="D1492">
        <v>2900</v>
      </c>
      <c r="E1492">
        <v>895</v>
      </c>
      <c r="F1492" t="s">
        <v>8219</v>
      </c>
      <c r="G1492" t="s">
        <v>8224</v>
      </c>
      <c r="H1492" t="s">
        <v>8246</v>
      </c>
      <c r="I1492">
        <v>1380720474</v>
      </c>
      <c r="J1492">
        <v>1378214874</v>
      </c>
      <c r="K1492" t="b">
        <v>0</v>
      </c>
      <c r="L1492">
        <v>19</v>
      </c>
      <c r="M1492" t="b">
        <v>0</v>
      </c>
      <c r="N1492" t="s">
        <v>8275</v>
      </c>
      <c r="O1492" s="5">
        <f t="shared" si="92"/>
        <v>0.30862068965517242</v>
      </c>
      <c r="P1492" s="6">
        <f t="shared" si="93"/>
        <v>47.10526315789474</v>
      </c>
      <c r="Q1492" t="s">
        <v>8322</v>
      </c>
      <c r="R1492" t="s">
        <v>8324</v>
      </c>
      <c r="S1492" s="10">
        <f t="shared" si="94"/>
        <v>41520.352708333332</v>
      </c>
      <c r="T1492" s="10">
        <f t="shared" si="95"/>
        <v>41549.352708333332</v>
      </c>
    </row>
    <row r="1493" spans="1:20" ht="45" x14ac:dyDescent="0.25">
      <c r="A1493">
        <v>1491</v>
      </c>
      <c r="B1493" s="3" t="s">
        <v>1492</v>
      </c>
      <c r="C1493" s="3" t="s">
        <v>5601</v>
      </c>
      <c r="D1493">
        <v>1200</v>
      </c>
      <c r="E1493">
        <v>100</v>
      </c>
      <c r="F1493" t="s">
        <v>8219</v>
      </c>
      <c r="G1493" t="s">
        <v>8224</v>
      </c>
      <c r="H1493" t="s">
        <v>8246</v>
      </c>
      <c r="I1493">
        <v>1424014680</v>
      </c>
      <c r="J1493">
        <v>1418922443</v>
      </c>
      <c r="K1493" t="b">
        <v>0</v>
      </c>
      <c r="L1493">
        <v>1</v>
      </c>
      <c r="M1493" t="b">
        <v>0</v>
      </c>
      <c r="N1493" t="s">
        <v>8275</v>
      </c>
      <c r="O1493" s="5">
        <f t="shared" si="92"/>
        <v>8.3333333333333329E-2</v>
      </c>
      <c r="P1493" s="6">
        <f t="shared" si="93"/>
        <v>100</v>
      </c>
      <c r="Q1493" t="s">
        <v>8322</v>
      </c>
      <c r="R1493" t="s">
        <v>8324</v>
      </c>
      <c r="S1493" s="10">
        <f t="shared" si="94"/>
        <v>41991.505127314813</v>
      </c>
      <c r="T1493" s="10">
        <f t="shared" si="95"/>
        <v>42050.443055555552</v>
      </c>
    </row>
    <row r="1494" spans="1:20" ht="60" x14ac:dyDescent="0.25">
      <c r="A1494">
        <v>1492</v>
      </c>
      <c r="B1494" s="3" t="s">
        <v>1493</v>
      </c>
      <c r="C1494" s="3" t="s">
        <v>5602</v>
      </c>
      <c r="D1494">
        <v>4000</v>
      </c>
      <c r="E1494">
        <v>30</v>
      </c>
      <c r="F1494" t="s">
        <v>8219</v>
      </c>
      <c r="G1494" t="s">
        <v>8224</v>
      </c>
      <c r="H1494" t="s">
        <v>8246</v>
      </c>
      <c r="I1494">
        <v>1308431646</v>
      </c>
      <c r="J1494">
        <v>1305839646</v>
      </c>
      <c r="K1494" t="b">
        <v>0</v>
      </c>
      <c r="L1494">
        <v>2</v>
      </c>
      <c r="M1494" t="b">
        <v>0</v>
      </c>
      <c r="N1494" t="s">
        <v>8275</v>
      </c>
      <c r="O1494" s="5">
        <f t="shared" si="92"/>
        <v>7.4999999999999997E-3</v>
      </c>
      <c r="P1494" s="6">
        <f t="shared" si="93"/>
        <v>15</v>
      </c>
      <c r="Q1494" t="s">
        <v>8322</v>
      </c>
      <c r="R1494" t="s">
        <v>8324</v>
      </c>
      <c r="S1494" s="10">
        <f t="shared" si="94"/>
        <v>40682.676458333335</v>
      </c>
      <c r="T1494" s="10">
        <f t="shared" si="95"/>
        <v>40712.676458333335</v>
      </c>
    </row>
    <row r="1495" spans="1:20" ht="45" x14ac:dyDescent="0.25">
      <c r="A1495">
        <v>1493</v>
      </c>
      <c r="B1495" s="3" t="s">
        <v>1494</v>
      </c>
      <c r="C1495" s="3" t="s">
        <v>5603</v>
      </c>
      <c r="D1495">
        <v>2400</v>
      </c>
      <c r="E1495">
        <v>0</v>
      </c>
      <c r="F1495" t="s">
        <v>8219</v>
      </c>
      <c r="G1495" t="s">
        <v>8224</v>
      </c>
      <c r="H1495" t="s">
        <v>8246</v>
      </c>
      <c r="I1495">
        <v>1371415675</v>
      </c>
      <c r="J1495">
        <v>1368823675</v>
      </c>
      <c r="K1495" t="b">
        <v>0</v>
      </c>
      <c r="L1495">
        <v>0</v>
      </c>
      <c r="M1495" t="b">
        <v>0</v>
      </c>
      <c r="N1495" t="s">
        <v>8275</v>
      </c>
      <c r="O1495" s="5">
        <f t="shared" si="92"/>
        <v>0</v>
      </c>
      <c r="P1495" s="6" t="str">
        <f t="shared" si="93"/>
        <v/>
      </c>
      <c r="Q1495" t="s">
        <v>8322</v>
      </c>
      <c r="R1495" t="s">
        <v>8324</v>
      </c>
      <c r="S1495" s="10">
        <f t="shared" si="94"/>
        <v>41411.658275462956</v>
      </c>
      <c r="T1495" s="10">
        <f t="shared" si="95"/>
        <v>41441.658275462956</v>
      </c>
    </row>
    <row r="1496" spans="1:20" ht="60" x14ac:dyDescent="0.25">
      <c r="A1496">
        <v>1494</v>
      </c>
      <c r="B1496" s="3" t="s">
        <v>1495</v>
      </c>
      <c r="C1496" s="3" t="s">
        <v>5604</v>
      </c>
      <c r="D1496">
        <v>5000</v>
      </c>
      <c r="E1496">
        <v>445</v>
      </c>
      <c r="F1496" t="s">
        <v>8219</v>
      </c>
      <c r="G1496" t="s">
        <v>8224</v>
      </c>
      <c r="H1496" t="s">
        <v>8246</v>
      </c>
      <c r="I1496">
        <v>1428075480</v>
      </c>
      <c r="J1496">
        <v>1425489613</v>
      </c>
      <c r="K1496" t="b">
        <v>0</v>
      </c>
      <c r="L1496">
        <v>11</v>
      </c>
      <c r="M1496" t="b">
        <v>0</v>
      </c>
      <c r="N1496" t="s">
        <v>8275</v>
      </c>
      <c r="O1496" s="5">
        <f t="shared" si="92"/>
        <v>8.8999999999999996E-2</v>
      </c>
      <c r="P1496" s="6">
        <f t="shared" si="93"/>
        <v>40.454545454545453</v>
      </c>
      <c r="Q1496" t="s">
        <v>8322</v>
      </c>
      <c r="R1496" t="s">
        <v>8324</v>
      </c>
      <c r="S1496" s="10">
        <f t="shared" si="94"/>
        <v>42067.514039351845</v>
      </c>
      <c r="T1496" s="10">
        <f t="shared" si="95"/>
        <v>42097.443055555552</v>
      </c>
    </row>
    <row r="1497" spans="1:20" ht="30" x14ac:dyDescent="0.25">
      <c r="A1497">
        <v>1495</v>
      </c>
      <c r="B1497" s="3" t="s">
        <v>1496</v>
      </c>
      <c r="C1497" s="3" t="s">
        <v>5605</v>
      </c>
      <c r="D1497">
        <v>2000</v>
      </c>
      <c r="E1497">
        <v>0</v>
      </c>
      <c r="F1497" t="s">
        <v>8219</v>
      </c>
      <c r="G1497" t="s">
        <v>8224</v>
      </c>
      <c r="H1497" t="s">
        <v>8246</v>
      </c>
      <c r="I1497">
        <v>1314471431</v>
      </c>
      <c r="J1497">
        <v>1311879431</v>
      </c>
      <c r="K1497" t="b">
        <v>0</v>
      </c>
      <c r="L1497">
        <v>0</v>
      </c>
      <c r="M1497" t="b">
        <v>0</v>
      </c>
      <c r="N1497" t="s">
        <v>8275</v>
      </c>
      <c r="O1497" s="5">
        <f t="shared" si="92"/>
        <v>0</v>
      </c>
      <c r="P1497" s="6" t="str">
        <f t="shared" si="93"/>
        <v/>
      </c>
      <c r="Q1497" t="s">
        <v>8322</v>
      </c>
      <c r="R1497" t="s">
        <v>8324</v>
      </c>
      <c r="S1497" s="10">
        <f t="shared" si="94"/>
        <v>40752.581377314811</v>
      </c>
      <c r="T1497" s="10">
        <f t="shared" si="95"/>
        <v>40782.581377314811</v>
      </c>
    </row>
    <row r="1498" spans="1:20" ht="45" x14ac:dyDescent="0.25">
      <c r="A1498">
        <v>1496</v>
      </c>
      <c r="B1498" s="3" t="s">
        <v>1497</v>
      </c>
      <c r="C1498" s="3" t="s">
        <v>5606</v>
      </c>
      <c r="D1498">
        <v>1500</v>
      </c>
      <c r="E1498">
        <v>0</v>
      </c>
      <c r="F1498" t="s">
        <v>8219</v>
      </c>
      <c r="G1498" t="s">
        <v>8224</v>
      </c>
      <c r="H1498" t="s">
        <v>8246</v>
      </c>
      <c r="I1498">
        <v>1410866659</v>
      </c>
      <c r="J1498">
        <v>1405682659</v>
      </c>
      <c r="K1498" t="b">
        <v>0</v>
      </c>
      <c r="L1498">
        <v>0</v>
      </c>
      <c r="M1498" t="b">
        <v>0</v>
      </c>
      <c r="N1498" t="s">
        <v>8275</v>
      </c>
      <c r="O1498" s="5">
        <f t="shared" si="92"/>
        <v>0</v>
      </c>
      <c r="P1498" s="6" t="str">
        <f t="shared" si="93"/>
        <v/>
      </c>
      <c r="Q1498" t="s">
        <v>8322</v>
      </c>
      <c r="R1498" t="s">
        <v>8324</v>
      </c>
      <c r="S1498" s="10">
        <f t="shared" si="94"/>
        <v>41838.266886574071</v>
      </c>
      <c r="T1498" s="10">
        <f t="shared" si="95"/>
        <v>41898.266886574071</v>
      </c>
    </row>
    <row r="1499" spans="1:20" ht="60" x14ac:dyDescent="0.25">
      <c r="A1499">
        <v>1497</v>
      </c>
      <c r="B1499" s="3" t="s">
        <v>1498</v>
      </c>
      <c r="C1499" s="3" t="s">
        <v>5607</v>
      </c>
      <c r="D1499">
        <v>15000</v>
      </c>
      <c r="E1499">
        <v>1</v>
      </c>
      <c r="F1499" t="s">
        <v>8219</v>
      </c>
      <c r="G1499" t="s">
        <v>8224</v>
      </c>
      <c r="H1499" t="s">
        <v>8246</v>
      </c>
      <c r="I1499">
        <v>1375299780</v>
      </c>
      <c r="J1499">
        <v>1371655522</v>
      </c>
      <c r="K1499" t="b">
        <v>0</v>
      </c>
      <c r="L1499">
        <v>1</v>
      </c>
      <c r="M1499" t="b">
        <v>0</v>
      </c>
      <c r="N1499" t="s">
        <v>8275</v>
      </c>
      <c r="O1499" s="5">
        <f t="shared" si="92"/>
        <v>6.666666666666667E-5</v>
      </c>
      <c r="P1499" s="6">
        <f t="shared" si="93"/>
        <v>1</v>
      </c>
      <c r="Q1499" t="s">
        <v>8322</v>
      </c>
      <c r="R1499" t="s">
        <v>8324</v>
      </c>
      <c r="S1499" s="10">
        <f t="shared" si="94"/>
        <v>41444.434282407405</v>
      </c>
      <c r="T1499" s="10">
        <f t="shared" si="95"/>
        <v>41486.613194444442</v>
      </c>
    </row>
    <row r="1500" spans="1:20" ht="60" x14ac:dyDescent="0.25">
      <c r="A1500">
        <v>1498</v>
      </c>
      <c r="B1500" s="3" t="s">
        <v>1499</v>
      </c>
      <c r="C1500" s="3" t="s">
        <v>5608</v>
      </c>
      <c r="D1500">
        <v>3000</v>
      </c>
      <c r="E1500">
        <v>57</v>
      </c>
      <c r="F1500" t="s">
        <v>8219</v>
      </c>
      <c r="G1500" t="s">
        <v>8224</v>
      </c>
      <c r="H1500" t="s">
        <v>8246</v>
      </c>
      <c r="I1500">
        <v>1409787378</v>
      </c>
      <c r="J1500">
        <v>1405899378</v>
      </c>
      <c r="K1500" t="b">
        <v>0</v>
      </c>
      <c r="L1500">
        <v>3</v>
      </c>
      <c r="M1500" t="b">
        <v>0</v>
      </c>
      <c r="N1500" t="s">
        <v>8275</v>
      </c>
      <c r="O1500" s="5">
        <f t="shared" si="92"/>
        <v>1.9E-2</v>
      </c>
      <c r="P1500" s="6">
        <f t="shared" si="93"/>
        <v>19</v>
      </c>
      <c r="Q1500" t="s">
        <v>8322</v>
      </c>
      <c r="R1500" t="s">
        <v>8324</v>
      </c>
      <c r="S1500" s="10">
        <f t="shared" si="94"/>
        <v>41840.775208333333</v>
      </c>
      <c r="T1500" s="10">
        <f t="shared" si="95"/>
        <v>41885.775208333333</v>
      </c>
    </row>
    <row r="1501" spans="1:20" ht="60" x14ac:dyDescent="0.25">
      <c r="A1501">
        <v>1499</v>
      </c>
      <c r="B1501" s="3" t="s">
        <v>1500</v>
      </c>
      <c r="C1501" s="3" t="s">
        <v>5609</v>
      </c>
      <c r="D1501">
        <v>2000</v>
      </c>
      <c r="E1501">
        <v>5</v>
      </c>
      <c r="F1501" t="s">
        <v>8219</v>
      </c>
      <c r="G1501" t="s">
        <v>8224</v>
      </c>
      <c r="H1501" t="s">
        <v>8246</v>
      </c>
      <c r="I1501">
        <v>1470355833</v>
      </c>
      <c r="J1501">
        <v>1465171833</v>
      </c>
      <c r="K1501" t="b">
        <v>0</v>
      </c>
      <c r="L1501">
        <v>1</v>
      </c>
      <c r="M1501" t="b">
        <v>0</v>
      </c>
      <c r="N1501" t="s">
        <v>8275</v>
      </c>
      <c r="O1501" s="5">
        <f t="shared" si="92"/>
        <v>2.5000000000000001E-3</v>
      </c>
      <c r="P1501" s="6">
        <f t="shared" si="93"/>
        <v>5</v>
      </c>
      <c r="Q1501" t="s">
        <v>8322</v>
      </c>
      <c r="R1501" t="s">
        <v>8324</v>
      </c>
      <c r="S1501" s="10">
        <f t="shared" si="94"/>
        <v>42526.798993055556</v>
      </c>
      <c r="T1501" s="10">
        <f t="shared" si="95"/>
        <v>42586.798993055556</v>
      </c>
    </row>
    <row r="1502" spans="1:20" ht="60" x14ac:dyDescent="0.25">
      <c r="A1502">
        <v>1500</v>
      </c>
      <c r="B1502" s="3" t="s">
        <v>1501</v>
      </c>
      <c r="C1502" s="3" t="s">
        <v>5610</v>
      </c>
      <c r="D1502">
        <v>2800</v>
      </c>
      <c r="E1502">
        <v>701</v>
      </c>
      <c r="F1502" t="s">
        <v>8219</v>
      </c>
      <c r="G1502" t="s">
        <v>8224</v>
      </c>
      <c r="H1502" t="s">
        <v>8246</v>
      </c>
      <c r="I1502">
        <v>1367444557</v>
      </c>
      <c r="J1502">
        <v>1364852557</v>
      </c>
      <c r="K1502" t="b">
        <v>0</v>
      </c>
      <c r="L1502">
        <v>15</v>
      </c>
      <c r="M1502" t="b">
        <v>0</v>
      </c>
      <c r="N1502" t="s">
        <v>8275</v>
      </c>
      <c r="O1502" s="5">
        <f t="shared" si="92"/>
        <v>0.25035714285714283</v>
      </c>
      <c r="P1502" s="6">
        <f t="shared" si="93"/>
        <v>46.733333333333334</v>
      </c>
      <c r="Q1502" t="s">
        <v>8322</v>
      </c>
      <c r="R1502" t="s">
        <v>8324</v>
      </c>
      <c r="S1502" s="10">
        <f t="shared" si="94"/>
        <v>41365.69626157407</v>
      </c>
      <c r="T1502" s="10">
        <f t="shared" si="95"/>
        <v>41395.69626157407</v>
      </c>
    </row>
    <row r="1503" spans="1:20"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92"/>
        <v>1.6633076923076924</v>
      </c>
      <c r="P1503" s="6">
        <f t="shared" si="93"/>
        <v>97.731073446327684</v>
      </c>
      <c r="Q1503" t="s">
        <v>8338</v>
      </c>
      <c r="R1503" t="s">
        <v>8339</v>
      </c>
      <c r="S1503" s="10">
        <f t="shared" si="94"/>
        <v>42163.3752662037</v>
      </c>
      <c r="T1503" s="10">
        <f t="shared" si="95"/>
        <v>42193.3752662037</v>
      </c>
    </row>
    <row r="1504" spans="1:20"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92"/>
        <v>1.0144545454545455</v>
      </c>
      <c r="P1504" s="6">
        <f t="shared" si="93"/>
        <v>67.835866261398181</v>
      </c>
      <c r="Q1504" t="s">
        <v>8338</v>
      </c>
      <c r="R1504" t="s">
        <v>8339</v>
      </c>
      <c r="S1504" s="10">
        <f t="shared" si="94"/>
        <v>42426.33425925926</v>
      </c>
      <c r="T1504" s="10">
        <f t="shared" si="95"/>
        <v>42454.708333333336</v>
      </c>
    </row>
    <row r="1505" spans="1:20"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92"/>
        <v>1.0789146666666667</v>
      </c>
      <c r="P1505" s="6">
        <f t="shared" si="93"/>
        <v>56.98492957746479</v>
      </c>
      <c r="Q1505" t="s">
        <v>8338</v>
      </c>
      <c r="R1505" t="s">
        <v>8339</v>
      </c>
      <c r="S1505" s="10">
        <f t="shared" si="94"/>
        <v>42606.13890046296</v>
      </c>
      <c r="T1505" s="10">
        <f t="shared" si="95"/>
        <v>42666.13890046296</v>
      </c>
    </row>
    <row r="1506" spans="1:20"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92"/>
        <v>2.7793846153846156</v>
      </c>
      <c r="P1506" s="6">
        <f t="shared" si="93"/>
        <v>67.159851301115239</v>
      </c>
      <c r="Q1506" t="s">
        <v>8338</v>
      </c>
      <c r="R1506" t="s">
        <v>8339</v>
      </c>
      <c r="S1506" s="10">
        <f t="shared" si="94"/>
        <v>41772.44935185185</v>
      </c>
      <c r="T1506" s="10">
        <f t="shared" si="95"/>
        <v>41800.147916666661</v>
      </c>
    </row>
    <row r="1507" spans="1:20"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92"/>
        <v>1.0358125</v>
      </c>
      <c r="P1507" s="6">
        <f t="shared" si="93"/>
        <v>48.037681159420288</v>
      </c>
      <c r="Q1507" t="s">
        <v>8338</v>
      </c>
      <c r="R1507" t="s">
        <v>8339</v>
      </c>
      <c r="S1507" s="10">
        <f t="shared" si="94"/>
        <v>42414.234988425924</v>
      </c>
      <c r="T1507" s="10">
        <f t="shared" si="95"/>
        <v>42451.625694444439</v>
      </c>
    </row>
    <row r="1508" spans="1:20"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92"/>
        <v>1.1140000000000001</v>
      </c>
      <c r="P1508" s="6">
        <f t="shared" si="93"/>
        <v>38.860465116279073</v>
      </c>
      <c r="Q1508" t="s">
        <v>8338</v>
      </c>
      <c r="R1508" t="s">
        <v>8339</v>
      </c>
      <c r="S1508" s="10">
        <f t="shared" si="94"/>
        <v>41814.577592592592</v>
      </c>
      <c r="T1508" s="10">
        <f t="shared" si="95"/>
        <v>41844.577592592592</v>
      </c>
    </row>
    <row r="1509" spans="1:20"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92"/>
        <v>2.15</v>
      </c>
      <c r="P1509" s="6">
        <f t="shared" si="93"/>
        <v>78.181818181818187</v>
      </c>
      <c r="Q1509" t="s">
        <v>8338</v>
      </c>
      <c r="R1509" t="s">
        <v>8339</v>
      </c>
      <c r="S1509" s="10">
        <f t="shared" si="94"/>
        <v>40254.242002314808</v>
      </c>
      <c r="T1509" s="10">
        <f t="shared" si="95"/>
        <v>40313.131944444445</v>
      </c>
    </row>
    <row r="1510" spans="1:20"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92"/>
        <v>1.1076216216216217</v>
      </c>
      <c r="P1510" s="6">
        <f t="shared" si="93"/>
        <v>97.113744075829388</v>
      </c>
      <c r="Q1510" t="s">
        <v>8338</v>
      </c>
      <c r="R1510" t="s">
        <v>8339</v>
      </c>
      <c r="S1510" s="10">
        <f t="shared" si="94"/>
        <v>41786.406030092592</v>
      </c>
      <c r="T1510" s="10">
        <f t="shared" si="95"/>
        <v>41817.406030092592</v>
      </c>
    </row>
    <row r="1511" spans="1:20"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92"/>
        <v>1.2364125714285714</v>
      </c>
      <c r="P1511" s="6">
        <f t="shared" si="93"/>
        <v>110.39397959183674</v>
      </c>
      <c r="Q1511" t="s">
        <v>8338</v>
      </c>
      <c r="R1511" t="s">
        <v>8339</v>
      </c>
      <c r="S1511" s="10">
        <f t="shared" si="94"/>
        <v>42751.325057870366</v>
      </c>
      <c r="T1511" s="10">
        <f t="shared" si="95"/>
        <v>42780.749305555553</v>
      </c>
    </row>
    <row r="1512" spans="1:20"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92"/>
        <v>1.0103500000000001</v>
      </c>
      <c r="P1512" s="6">
        <f t="shared" si="93"/>
        <v>39.91506172839506</v>
      </c>
      <c r="Q1512" t="s">
        <v>8338</v>
      </c>
      <c r="R1512" t="s">
        <v>8339</v>
      </c>
      <c r="S1512" s="10">
        <f t="shared" si="94"/>
        <v>41809.176828703705</v>
      </c>
      <c r="T1512" s="10">
        <f t="shared" si="95"/>
        <v>41839.176828703705</v>
      </c>
    </row>
    <row r="1513" spans="1:20"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92"/>
        <v>1.1179285714285714</v>
      </c>
      <c r="P1513" s="6">
        <f t="shared" si="93"/>
        <v>75.975728155339809</v>
      </c>
      <c r="Q1513" t="s">
        <v>8338</v>
      </c>
      <c r="R1513" t="s">
        <v>8339</v>
      </c>
      <c r="S1513" s="10">
        <f t="shared" si="94"/>
        <v>42296.375046296293</v>
      </c>
      <c r="T1513" s="10">
        <f t="shared" si="95"/>
        <v>42326.416712962957</v>
      </c>
    </row>
    <row r="1514" spans="1:20"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92"/>
        <v>5.5877142857142861</v>
      </c>
      <c r="P1514" s="6">
        <f t="shared" si="93"/>
        <v>58.379104477611939</v>
      </c>
      <c r="Q1514" t="s">
        <v>8338</v>
      </c>
      <c r="R1514" t="s">
        <v>8339</v>
      </c>
      <c r="S1514" s="10">
        <f t="shared" si="94"/>
        <v>42741.476145833331</v>
      </c>
      <c r="T1514" s="10">
        <f t="shared" si="95"/>
        <v>42771.476145833331</v>
      </c>
    </row>
    <row r="1515" spans="1:20"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92"/>
        <v>1.5001875</v>
      </c>
      <c r="P1515" s="6">
        <f t="shared" si="93"/>
        <v>55.82093023255814</v>
      </c>
      <c r="Q1515" t="s">
        <v>8338</v>
      </c>
      <c r="R1515" t="s">
        <v>8339</v>
      </c>
      <c r="S1515" s="10">
        <f t="shared" si="94"/>
        <v>41806.42900462963</v>
      </c>
      <c r="T1515" s="10">
        <f t="shared" si="95"/>
        <v>41836.42900462963</v>
      </c>
    </row>
    <row r="1516" spans="1:20"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92"/>
        <v>1.0647599999999999</v>
      </c>
      <c r="P1516" s="6">
        <f t="shared" si="93"/>
        <v>151.24431818181819</v>
      </c>
      <c r="Q1516" t="s">
        <v>8338</v>
      </c>
      <c r="R1516" t="s">
        <v>8339</v>
      </c>
      <c r="S1516" s="10">
        <f t="shared" si="94"/>
        <v>42234.389351851853</v>
      </c>
      <c r="T1516" s="10">
        <f t="shared" si="95"/>
        <v>42274.389351851853</v>
      </c>
    </row>
    <row r="1517" spans="1:20"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92"/>
        <v>1.57189</v>
      </c>
      <c r="P1517" s="6">
        <f t="shared" si="93"/>
        <v>849.67027027027029</v>
      </c>
      <c r="Q1517" t="s">
        <v>8338</v>
      </c>
      <c r="R1517" t="s">
        <v>8339</v>
      </c>
      <c r="S1517" s="10">
        <f t="shared" si="94"/>
        <v>42415.04510416666</v>
      </c>
      <c r="T1517" s="10">
        <f t="shared" si="95"/>
        <v>42445.003437499996</v>
      </c>
    </row>
    <row r="1518" spans="1:20"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92"/>
        <v>1.0865882352941176</v>
      </c>
      <c r="P1518" s="6">
        <f t="shared" si="93"/>
        <v>159.24137931034483</v>
      </c>
      <c r="Q1518" t="s">
        <v>8338</v>
      </c>
      <c r="R1518" t="s">
        <v>8339</v>
      </c>
      <c r="S1518" s="10">
        <f t="shared" si="94"/>
        <v>42619.258009259262</v>
      </c>
      <c r="T1518" s="10">
        <f t="shared" si="95"/>
        <v>42649.374999999993</v>
      </c>
    </row>
    <row r="1519" spans="1:20"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92"/>
        <v>1.6197999999999999</v>
      </c>
      <c r="P1519" s="6">
        <f t="shared" si="93"/>
        <v>39.507317073170732</v>
      </c>
      <c r="Q1519" t="s">
        <v>8338</v>
      </c>
      <c r="R1519" t="s">
        <v>8339</v>
      </c>
      <c r="S1519" s="10">
        <f t="shared" si="94"/>
        <v>41948.358252314814</v>
      </c>
      <c r="T1519" s="10">
        <f t="shared" si="95"/>
        <v>41979.041666666664</v>
      </c>
    </row>
    <row r="1520" spans="1:20"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92"/>
        <v>2.0536666666666665</v>
      </c>
      <c r="P1520" s="6">
        <f t="shared" si="93"/>
        <v>130.52966101694915</v>
      </c>
      <c r="Q1520" t="s">
        <v>8338</v>
      </c>
      <c r="R1520" t="s">
        <v>8339</v>
      </c>
      <c r="S1520" s="10">
        <f t="shared" si="94"/>
        <v>41760.611712962964</v>
      </c>
      <c r="T1520" s="10">
        <f t="shared" si="95"/>
        <v>41790.611712962964</v>
      </c>
    </row>
    <row r="1521" spans="1:20"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92"/>
        <v>1.033638888888889</v>
      </c>
      <c r="P1521" s="6">
        <f t="shared" si="93"/>
        <v>64.156896551724131</v>
      </c>
      <c r="Q1521" t="s">
        <v>8338</v>
      </c>
      <c r="R1521" t="s">
        <v>8339</v>
      </c>
      <c r="S1521" s="10">
        <f t="shared" si="94"/>
        <v>41782.533368055556</v>
      </c>
      <c r="T1521" s="10">
        <f t="shared" si="95"/>
        <v>41810.707638888889</v>
      </c>
    </row>
    <row r="1522" spans="1:20"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92"/>
        <v>1.0347222222222223</v>
      </c>
      <c r="P1522" s="6">
        <f t="shared" si="93"/>
        <v>111.52694610778443</v>
      </c>
      <c r="Q1522" t="s">
        <v>8338</v>
      </c>
      <c r="R1522" t="s">
        <v>8339</v>
      </c>
      <c r="S1522" s="10">
        <f t="shared" si="94"/>
        <v>41955.649456018517</v>
      </c>
      <c r="T1522" s="10">
        <f t="shared" si="95"/>
        <v>41991.958333333336</v>
      </c>
    </row>
    <row r="1523" spans="1:20"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92"/>
        <v>1.0681333333333334</v>
      </c>
      <c r="P1523" s="6">
        <f t="shared" si="93"/>
        <v>170.44680851063831</v>
      </c>
      <c r="Q1523" t="s">
        <v>8338</v>
      </c>
      <c r="R1523" t="s">
        <v>8339</v>
      </c>
      <c r="S1523" s="10">
        <f t="shared" si="94"/>
        <v>42492.959386574068</v>
      </c>
      <c r="T1523" s="10">
        <f t="shared" si="95"/>
        <v>42527.959386574068</v>
      </c>
    </row>
    <row r="1524" spans="1:20"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92"/>
        <v>1.3896574712643677</v>
      </c>
      <c r="P1524" s="6">
        <f t="shared" si="93"/>
        <v>133.7391592920354</v>
      </c>
      <c r="Q1524" t="s">
        <v>8338</v>
      </c>
      <c r="R1524" t="s">
        <v>8339</v>
      </c>
      <c r="S1524" s="10">
        <f t="shared" si="94"/>
        <v>41899.621979166666</v>
      </c>
      <c r="T1524" s="10">
        <f t="shared" si="95"/>
        <v>41929.621979166666</v>
      </c>
    </row>
    <row r="1525" spans="1:20"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92"/>
        <v>1.2484324324324325</v>
      </c>
      <c r="P1525" s="6">
        <f t="shared" si="93"/>
        <v>95.834024896265561</v>
      </c>
      <c r="Q1525" t="s">
        <v>8338</v>
      </c>
      <c r="R1525" t="s">
        <v>8339</v>
      </c>
      <c r="S1525" s="10">
        <f t="shared" si="94"/>
        <v>41964.543009259258</v>
      </c>
      <c r="T1525" s="10">
        <f t="shared" si="95"/>
        <v>41995.791666666664</v>
      </c>
    </row>
    <row r="1526" spans="1:20"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92"/>
        <v>2.0699999999999998</v>
      </c>
      <c r="P1526" s="6">
        <f t="shared" si="93"/>
        <v>221.78571428571428</v>
      </c>
      <c r="Q1526" t="s">
        <v>8338</v>
      </c>
      <c r="R1526" t="s">
        <v>8339</v>
      </c>
      <c r="S1526" s="10">
        <f t="shared" si="94"/>
        <v>42756.292708333327</v>
      </c>
      <c r="T1526" s="10">
        <f t="shared" si="95"/>
        <v>42786.292708333327</v>
      </c>
    </row>
    <row r="1527" spans="1:20"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92"/>
        <v>1.7400576923076922</v>
      </c>
      <c r="P1527" s="6">
        <f t="shared" si="93"/>
        <v>32.315357142857138</v>
      </c>
      <c r="Q1527" t="s">
        <v>8338</v>
      </c>
      <c r="R1527" t="s">
        <v>8339</v>
      </c>
      <c r="S1527" s="10">
        <f t="shared" si="94"/>
        <v>42570.494652777772</v>
      </c>
      <c r="T1527" s="10">
        <f t="shared" si="95"/>
        <v>42600.494652777772</v>
      </c>
    </row>
    <row r="1528" spans="1:20"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92"/>
        <v>1.2032608695652174</v>
      </c>
      <c r="P1528" s="6">
        <f t="shared" si="93"/>
        <v>98.839285714285708</v>
      </c>
      <c r="Q1528" t="s">
        <v>8338</v>
      </c>
      <c r="R1528" t="s">
        <v>8339</v>
      </c>
      <c r="S1528" s="10">
        <f t="shared" si="94"/>
        <v>42339.067673611113</v>
      </c>
      <c r="T1528" s="10">
        <f t="shared" si="95"/>
        <v>42388.067673611113</v>
      </c>
    </row>
    <row r="1529" spans="1:20"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92"/>
        <v>1.1044428571428573</v>
      </c>
      <c r="P1529" s="6">
        <f t="shared" si="93"/>
        <v>55.222142857142863</v>
      </c>
      <c r="Q1529" t="s">
        <v>8338</v>
      </c>
      <c r="R1529" t="s">
        <v>8339</v>
      </c>
      <c r="S1529" s="10">
        <f t="shared" si="94"/>
        <v>42780.392199074071</v>
      </c>
      <c r="T1529" s="10">
        <f t="shared" si="95"/>
        <v>42808.350532407407</v>
      </c>
    </row>
    <row r="1530" spans="1:20"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92"/>
        <v>2.8156666666666665</v>
      </c>
      <c r="P1530" s="6">
        <f t="shared" si="93"/>
        <v>52.793750000000003</v>
      </c>
      <c r="Q1530" t="s">
        <v>8338</v>
      </c>
      <c r="R1530" t="s">
        <v>8339</v>
      </c>
      <c r="S1530" s="10">
        <f t="shared" si="94"/>
        <v>42736.524560185186</v>
      </c>
      <c r="T1530" s="10">
        <f t="shared" si="95"/>
        <v>42766.791666666664</v>
      </c>
    </row>
    <row r="1531" spans="1:20"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92"/>
        <v>1.0067894736842105</v>
      </c>
      <c r="P1531" s="6">
        <f t="shared" si="93"/>
        <v>135.66666666666666</v>
      </c>
      <c r="Q1531" t="s">
        <v>8338</v>
      </c>
      <c r="R1531" t="s">
        <v>8339</v>
      </c>
      <c r="S1531" s="10">
        <f t="shared" si="94"/>
        <v>42052.420370370368</v>
      </c>
      <c r="T1531" s="10">
        <f t="shared" si="95"/>
        <v>42082.378703703704</v>
      </c>
    </row>
    <row r="1532" spans="1:20"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92"/>
        <v>1.3482571428571428</v>
      </c>
      <c r="P1532" s="6">
        <f t="shared" si="93"/>
        <v>53.991990846681922</v>
      </c>
      <c r="Q1532" t="s">
        <v>8338</v>
      </c>
      <c r="R1532" t="s">
        <v>8339</v>
      </c>
      <c r="S1532" s="10">
        <f t="shared" si="94"/>
        <v>42275.558969907404</v>
      </c>
      <c r="T1532" s="10">
        <f t="shared" si="95"/>
        <v>42300.558969907404</v>
      </c>
    </row>
    <row r="1533" spans="1:20"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92"/>
        <v>1.7595744680851064</v>
      </c>
      <c r="P1533" s="6">
        <f t="shared" si="93"/>
        <v>56.643835616438359</v>
      </c>
      <c r="Q1533" t="s">
        <v>8338</v>
      </c>
      <c r="R1533" t="s">
        <v>8339</v>
      </c>
      <c r="S1533" s="10">
        <f t="shared" si="94"/>
        <v>41941.594050925924</v>
      </c>
      <c r="T1533" s="10">
        <f t="shared" si="95"/>
        <v>41973.916666666664</v>
      </c>
    </row>
    <row r="1534" spans="1:20"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92"/>
        <v>4.8402000000000003</v>
      </c>
      <c r="P1534" s="6">
        <f t="shared" si="93"/>
        <v>82.316326530612244</v>
      </c>
      <c r="Q1534" t="s">
        <v>8338</v>
      </c>
      <c r="R1534" t="s">
        <v>8339</v>
      </c>
      <c r="S1534" s="10">
        <f t="shared" si="94"/>
        <v>42391.266956018517</v>
      </c>
      <c r="T1534" s="10">
        <f t="shared" si="95"/>
        <v>42415.416666666664</v>
      </c>
    </row>
    <row r="1535" spans="1:20"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92"/>
        <v>1.4514</v>
      </c>
      <c r="P1535" s="6">
        <f t="shared" si="93"/>
        <v>88.26081081081081</v>
      </c>
      <c r="Q1535" t="s">
        <v>8338</v>
      </c>
      <c r="R1535" t="s">
        <v>8339</v>
      </c>
      <c r="S1535" s="10">
        <f t="shared" si="94"/>
        <v>42442.793715277774</v>
      </c>
      <c r="T1535" s="10">
        <f t="shared" si="95"/>
        <v>42491.957638888889</v>
      </c>
    </row>
    <row r="1536" spans="1:20"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92"/>
        <v>4.1773333333333333</v>
      </c>
      <c r="P1536" s="6">
        <f t="shared" si="93"/>
        <v>84.905149051490511</v>
      </c>
      <c r="Q1536" t="s">
        <v>8338</v>
      </c>
      <c r="R1536" t="s">
        <v>8339</v>
      </c>
      <c r="S1536" s="10">
        <f t="shared" si="94"/>
        <v>42221.465995370367</v>
      </c>
      <c r="T1536" s="10">
        <f t="shared" si="95"/>
        <v>42251.465995370367</v>
      </c>
    </row>
    <row r="1537" spans="1:20"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92"/>
        <v>1.3242499999999999</v>
      </c>
      <c r="P1537" s="6">
        <f t="shared" si="93"/>
        <v>48.154545454545456</v>
      </c>
      <c r="Q1537" t="s">
        <v>8338</v>
      </c>
      <c r="R1537" t="s">
        <v>8339</v>
      </c>
      <c r="S1537" s="10">
        <f t="shared" si="94"/>
        <v>42484.620729166665</v>
      </c>
      <c r="T1537" s="10">
        <f t="shared" si="95"/>
        <v>42513.708333333336</v>
      </c>
    </row>
    <row r="1538" spans="1:20"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92"/>
        <v>2.5030841666666666</v>
      </c>
      <c r="P1538" s="6">
        <f t="shared" si="93"/>
        <v>66.015406593406595</v>
      </c>
      <c r="Q1538" t="s">
        <v>8338</v>
      </c>
      <c r="R1538" t="s">
        <v>8339</v>
      </c>
      <c r="S1538" s="10">
        <f t="shared" si="94"/>
        <v>42213.593865740739</v>
      </c>
      <c r="T1538" s="10">
        <f t="shared" si="95"/>
        <v>42243.593865740739</v>
      </c>
    </row>
    <row r="1539" spans="1:20"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96">IFERROR(E1539/D1539,"")</f>
        <v>1.7989999999999999</v>
      </c>
      <c r="P1539" s="6">
        <f t="shared" ref="P1539:P1602" si="97">IFERROR(E1539/L1539,"")</f>
        <v>96.375</v>
      </c>
      <c r="Q1539" t="s">
        <v>8338</v>
      </c>
      <c r="R1539" t="s">
        <v>8339</v>
      </c>
      <c r="S1539" s="10">
        <f t="shared" ref="S1539:S1602" si="98">(J1539/86400)+25569+(-5/24)</f>
        <v>42552.106793981475</v>
      </c>
      <c r="T1539" s="10">
        <f t="shared" ref="T1539:T1602" si="99">(I1539/86400)+25569+(-5/24)</f>
        <v>42588.541666666664</v>
      </c>
    </row>
    <row r="1540" spans="1:20"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96"/>
        <v>1.0262857142857142</v>
      </c>
      <c r="P1540" s="6">
        <f t="shared" si="97"/>
        <v>156.17391304347825</v>
      </c>
      <c r="Q1540" t="s">
        <v>8338</v>
      </c>
      <c r="R1540" t="s">
        <v>8339</v>
      </c>
      <c r="S1540" s="10">
        <f t="shared" si="98"/>
        <v>41981.57372685185</v>
      </c>
      <c r="T1540" s="10">
        <f t="shared" si="99"/>
        <v>42026.57372685185</v>
      </c>
    </row>
    <row r="1541" spans="1:20"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96"/>
        <v>1.359861</v>
      </c>
      <c r="P1541" s="6">
        <f t="shared" si="97"/>
        <v>95.764859154929582</v>
      </c>
      <c r="Q1541" t="s">
        <v>8338</v>
      </c>
      <c r="R1541" t="s">
        <v>8339</v>
      </c>
      <c r="S1541" s="10">
        <f t="shared" si="98"/>
        <v>42705.710868055554</v>
      </c>
      <c r="T1541" s="10">
        <f t="shared" si="99"/>
        <v>42738.710868055554</v>
      </c>
    </row>
    <row r="1542" spans="1:20"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96"/>
        <v>1.1786666666666668</v>
      </c>
      <c r="P1542" s="6">
        <f t="shared" si="97"/>
        <v>180.40816326530611</v>
      </c>
      <c r="Q1542" t="s">
        <v>8338</v>
      </c>
      <c r="R1542" t="s">
        <v>8339</v>
      </c>
      <c r="S1542" s="10">
        <f t="shared" si="98"/>
        <v>41938.798796296294</v>
      </c>
      <c r="T1542" s="10">
        <f t="shared" si="99"/>
        <v>41968.843749999993</v>
      </c>
    </row>
    <row r="1543" spans="1:20"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96"/>
        <v>3.3333333333333332E-4</v>
      </c>
      <c r="P1543" s="6">
        <f t="shared" si="97"/>
        <v>3</v>
      </c>
      <c r="Q1543" t="s">
        <v>8338</v>
      </c>
      <c r="R1543" t="s">
        <v>8343</v>
      </c>
      <c r="S1543" s="10">
        <f t="shared" si="98"/>
        <v>41974.503912037035</v>
      </c>
      <c r="T1543" s="10">
        <f t="shared" si="99"/>
        <v>42004.503912037035</v>
      </c>
    </row>
    <row r="1544" spans="1:20"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96"/>
        <v>0.04</v>
      </c>
      <c r="P1544" s="6">
        <f t="shared" si="97"/>
        <v>20</v>
      </c>
      <c r="Q1544" t="s">
        <v>8338</v>
      </c>
      <c r="R1544" t="s">
        <v>8343</v>
      </c>
      <c r="S1544" s="10">
        <f t="shared" si="98"/>
        <v>42170.788194444445</v>
      </c>
      <c r="T1544" s="10">
        <f t="shared" si="99"/>
        <v>42185.788194444445</v>
      </c>
    </row>
    <row r="1545" spans="1:20"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96"/>
        <v>4.4444444444444444E-3</v>
      </c>
      <c r="P1545" s="6">
        <f t="shared" si="97"/>
        <v>10</v>
      </c>
      <c r="Q1545" t="s">
        <v>8338</v>
      </c>
      <c r="R1545" t="s">
        <v>8343</v>
      </c>
      <c r="S1545" s="10">
        <f t="shared" si="98"/>
        <v>41935.301319444443</v>
      </c>
      <c r="T1545" s="10">
        <f t="shared" si="99"/>
        <v>41965.342986111107</v>
      </c>
    </row>
    <row r="1546" spans="1:20"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96"/>
        <v>0</v>
      </c>
      <c r="P1546" s="6" t="str">
        <f t="shared" si="97"/>
        <v/>
      </c>
      <c r="Q1546" t="s">
        <v>8338</v>
      </c>
      <c r="R1546" t="s">
        <v>8343</v>
      </c>
      <c r="S1546" s="10">
        <f t="shared" si="98"/>
        <v>42052.842870370368</v>
      </c>
      <c r="T1546" s="10">
        <f t="shared" si="99"/>
        <v>42094.804166666661</v>
      </c>
    </row>
    <row r="1547" spans="1:20"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96"/>
        <v>3.3333333333333332E-4</v>
      </c>
      <c r="P1547" s="6">
        <f t="shared" si="97"/>
        <v>1</v>
      </c>
      <c r="Q1547" t="s">
        <v>8338</v>
      </c>
      <c r="R1547" t="s">
        <v>8343</v>
      </c>
      <c r="S1547" s="10">
        <f t="shared" si="98"/>
        <v>42031.676319444443</v>
      </c>
      <c r="T1547" s="10">
        <f t="shared" si="99"/>
        <v>42065.677777777775</v>
      </c>
    </row>
    <row r="1548" spans="1:20"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96"/>
        <v>0.28899999999999998</v>
      </c>
      <c r="P1548" s="6">
        <f t="shared" si="97"/>
        <v>26.272727272727273</v>
      </c>
      <c r="Q1548" t="s">
        <v>8338</v>
      </c>
      <c r="R1548" t="s">
        <v>8343</v>
      </c>
      <c r="S1548" s="10">
        <f t="shared" si="98"/>
        <v>41839.004618055551</v>
      </c>
      <c r="T1548" s="10">
        <f t="shared" si="99"/>
        <v>41899.004618055551</v>
      </c>
    </row>
    <row r="1549" spans="1:20"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96"/>
        <v>0</v>
      </c>
      <c r="P1549" s="6" t="str">
        <f t="shared" si="97"/>
        <v/>
      </c>
      <c r="Q1549" t="s">
        <v>8338</v>
      </c>
      <c r="R1549" t="s">
        <v>8343</v>
      </c>
      <c r="S1549" s="10">
        <f t="shared" si="98"/>
        <v>42782.218541666669</v>
      </c>
      <c r="T1549" s="10">
        <f t="shared" si="99"/>
        <v>42789.218541666669</v>
      </c>
    </row>
    <row r="1550" spans="1:20"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96"/>
        <v>8.5714285714285715E-2</v>
      </c>
      <c r="P1550" s="6">
        <f t="shared" si="97"/>
        <v>60</v>
      </c>
      <c r="Q1550" t="s">
        <v>8338</v>
      </c>
      <c r="R1550" t="s">
        <v>8343</v>
      </c>
      <c r="S1550" s="10">
        <f t="shared" si="98"/>
        <v>42286.673842592594</v>
      </c>
      <c r="T1550" s="10">
        <f t="shared" si="99"/>
        <v>42316.715509259258</v>
      </c>
    </row>
    <row r="1551" spans="1:20"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96"/>
        <v>0.34</v>
      </c>
      <c r="P1551" s="6">
        <f t="shared" si="97"/>
        <v>28.333333333333332</v>
      </c>
      <c r="Q1551" t="s">
        <v>8338</v>
      </c>
      <c r="R1551" t="s">
        <v>8343</v>
      </c>
      <c r="S1551" s="10">
        <f t="shared" si="98"/>
        <v>42280.927766203698</v>
      </c>
      <c r="T1551" s="10">
        <f t="shared" si="99"/>
        <v>42310.96943287037</v>
      </c>
    </row>
    <row r="1552" spans="1:20"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96"/>
        <v>0.13466666666666666</v>
      </c>
      <c r="P1552" s="6">
        <f t="shared" si="97"/>
        <v>14.428571428571429</v>
      </c>
      <c r="Q1552" t="s">
        <v>8338</v>
      </c>
      <c r="R1552" t="s">
        <v>8343</v>
      </c>
      <c r="S1552" s="10">
        <f t="shared" si="98"/>
        <v>42472.24113425926</v>
      </c>
      <c r="T1552" s="10">
        <f t="shared" si="99"/>
        <v>42502.24113425926</v>
      </c>
    </row>
    <row r="1553" spans="1:20"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96"/>
        <v>0</v>
      </c>
      <c r="P1553" s="6" t="str">
        <f t="shared" si="97"/>
        <v/>
      </c>
      <c r="Q1553" t="s">
        <v>8338</v>
      </c>
      <c r="R1553" t="s">
        <v>8343</v>
      </c>
      <c r="S1553" s="10">
        <f t="shared" si="98"/>
        <v>42121.616192129623</v>
      </c>
      <c r="T1553" s="10">
        <f t="shared" si="99"/>
        <v>42151.616192129623</v>
      </c>
    </row>
    <row r="1554" spans="1:20"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96"/>
        <v>0.49186046511627907</v>
      </c>
      <c r="P1554" s="6">
        <f t="shared" si="97"/>
        <v>132.1875</v>
      </c>
      <c r="Q1554" t="s">
        <v>8338</v>
      </c>
      <c r="R1554" t="s">
        <v>8343</v>
      </c>
      <c r="S1554" s="10">
        <f t="shared" si="98"/>
        <v>41892.480416666665</v>
      </c>
      <c r="T1554" s="10">
        <f t="shared" si="99"/>
        <v>41912.957638888889</v>
      </c>
    </row>
    <row r="1555" spans="1:20"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96"/>
        <v>0</v>
      </c>
      <c r="P1555" s="6" t="str">
        <f t="shared" si="97"/>
        <v/>
      </c>
      <c r="Q1555" t="s">
        <v>8338</v>
      </c>
      <c r="R1555" t="s">
        <v>8343</v>
      </c>
      <c r="S1555" s="10">
        <f t="shared" si="98"/>
        <v>42219.074618055551</v>
      </c>
      <c r="T1555" s="10">
        <f t="shared" si="99"/>
        <v>42249.074618055551</v>
      </c>
    </row>
    <row r="1556" spans="1:20"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96"/>
        <v>0</v>
      </c>
      <c r="P1556" s="6" t="str">
        <f t="shared" si="97"/>
        <v/>
      </c>
      <c r="Q1556" t="s">
        <v>8338</v>
      </c>
      <c r="R1556" t="s">
        <v>8343</v>
      </c>
      <c r="S1556" s="10">
        <f t="shared" si="98"/>
        <v>42188.043865740743</v>
      </c>
      <c r="T1556" s="10">
        <f t="shared" si="99"/>
        <v>42218.043865740743</v>
      </c>
    </row>
    <row r="1557" spans="1:20"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96"/>
        <v>0</v>
      </c>
      <c r="P1557" s="6" t="str">
        <f t="shared" si="97"/>
        <v/>
      </c>
      <c r="Q1557" t="s">
        <v>8338</v>
      </c>
      <c r="R1557" t="s">
        <v>8343</v>
      </c>
      <c r="S1557" s="10">
        <f t="shared" si="98"/>
        <v>42241.405462962961</v>
      </c>
      <c r="T1557" s="10">
        <f t="shared" si="99"/>
        <v>42264.499999999993</v>
      </c>
    </row>
    <row r="1558" spans="1:20"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96"/>
        <v>0.45133333333333331</v>
      </c>
      <c r="P1558" s="6">
        <f t="shared" si="97"/>
        <v>56.416666666666664</v>
      </c>
      <c r="Q1558" t="s">
        <v>8338</v>
      </c>
      <c r="R1558" t="s">
        <v>8343</v>
      </c>
      <c r="S1558" s="10">
        <f t="shared" si="98"/>
        <v>42524.944722222215</v>
      </c>
      <c r="T1558" s="10">
        <f t="shared" si="99"/>
        <v>42554.944722222215</v>
      </c>
    </row>
    <row r="1559" spans="1:20"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96"/>
        <v>0.04</v>
      </c>
      <c r="P1559" s="6">
        <f t="shared" si="97"/>
        <v>100</v>
      </c>
      <c r="Q1559" t="s">
        <v>8338</v>
      </c>
      <c r="R1559" t="s">
        <v>8343</v>
      </c>
      <c r="S1559" s="10">
        <f t="shared" si="98"/>
        <v>41871.444826388884</v>
      </c>
      <c r="T1559" s="10">
        <f t="shared" si="99"/>
        <v>41902.444826388884</v>
      </c>
    </row>
    <row r="1560" spans="1:20"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96"/>
        <v>4.6666666666666669E-2</v>
      </c>
      <c r="P1560" s="6">
        <f t="shared" si="97"/>
        <v>11.666666666666666</v>
      </c>
      <c r="Q1560" t="s">
        <v>8338</v>
      </c>
      <c r="R1560" t="s">
        <v>8343</v>
      </c>
      <c r="S1560" s="10">
        <f t="shared" si="98"/>
        <v>42185.189340277771</v>
      </c>
      <c r="T1560" s="10">
        <f t="shared" si="99"/>
        <v>42244.299999999996</v>
      </c>
    </row>
    <row r="1561" spans="1:20"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96"/>
        <v>3.3333333333333335E-3</v>
      </c>
      <c r="P1561" s="6">
        <f t="shared" si="97"/>
        <v>50</v>
      </c>
      <c r="Q1561" t="s">
        <v>8338</v>
      </c>
      <c r="R1561" t="s">
        <v>8343</v>
      </c>
      <c r="S1561" s="10">
        <f t="shared" si="98"/>
        <v>42107.844895833332</v>
      </c>
      <c r="T1561" s="10">
        <f t="shared" si="99"/>
        <v>42122.844895833332</v>
      </c>
    </row>
    <row r="1562" spans="1:20"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96"/>
        <v>3.7600000000000001E-2</v>
      </c>
      <c r="P1562" s="6">
        <f t="shared" si="97"/>
        <v>23.5</v>
      </c>
      <c r="Q1562" t="s">
        <v>8338</v>
      </c>
      <c r="R1562" t="s">
        <v>8343</v>
      </c>
      <c r="S1562" s="10">
        <f t="shared" si="98"/>
        <v>41935.812418981477</v>
      </c>
      <c r="T1562" s="10">
        <f t="shared" si="99"/>
        <v>41955.854085648149</v>
      </c>
    </row>
    <row r="1563" spans="1:20"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96"/>
        <v>6.7000000000000002E-3</v>
      </c>
      <c r="P1563" s="6">
        <f t="shared" si="97"/>
        <v>67</v>
      </c>
      <c r="Q1563" t="s">
        <v>8322</v>
      </c>
      <c r="R1563" t="s">
        <v>8344</v>
      </c>
      <c r="S1563" s="10">
        <f t="shared" si="98"/>
        <v>41554.833368055552</v>
      </c>
      <c r="T1563" s="10">
        <f t="shared" si="99"/>
        <v>41584.875034722216</v>
      </c>
    </row>
    <row r="1564" spans="1:20"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96"/>
        <v>0</v>
      </c>
      <c r="P1564" s="6" t="str">
        <f t="shared" si="97"/>
        <v/>
      </c>
      <c r="Q1564" t="s">
        <v>8322</v>
      </c>
      <c r="R1564" t="s">
        <v>8344</v>
      </c>
      <c r="S1564" s="10">
        <f t="shared" si="98"/>
        <v>40079.357824074068</v>
      </c>
      <c r="T1564" s="10">
        <f t="shared" si="99"/>
        <v>40148.826388888883</v>
      </c>
    </row>
    <row r="1565" spans="1:20"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96"/>
        <v>1.4166666666666666E-2</v>
      </c>
      <c r="P1565" s="6">
        <f t="shared" si="97"/>
        <v>42.5</v>
      </c>
      <c r="Q1565" t="s">
        <v>8322</v>
      </c>
      <c r="R1565" t="s">
        <v>8344</v>
      </c>
      <c r="S1565" s="10">
        <f t="shared" si="98"/>
        <v>41652.534155092588</v>
      </c>
      <c r="T1565" s="10">
        <f t="shared" si="99"/>
        <v>41712.492488425924</v>
      </c>
    </row>
    <row r="1566" spans="1:20"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96"/>
        <v>1E-3</v>
      </c>
      <c r="P1566" s="6">
        <f t="shared" si="97"/>
        <v>10</v>
      </c>
      <c r="Q1566" t="s">
        <v>8322</v>
      </c>
      <c r="R1566" t="s">
        <v>8344</v>
      </c>
      <c r="S1566" s="10">
        <f t="shared" si="98"/>
        <v>42121.158668981479</v>
      </c>
      <c r="T1566" s="10">
        <f t="shared" si="99"/>
        <v>42152.628472222219</v>
      </c>
    </row>
    <row r="1567" spans="1:20"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96"/>
        <v>2.5000000000000001E-2</v>
      </c>
      <c r="P1567" s="6">
        <f t="shared" si="97"/>
        <v>100</v>
      </c>
      <c r="Q1567" t="s">
        <v>8322</v>
      </c>
      <c r="R1567" t="s">
        <v>8344</v>
      </c>
      <c r="S1567" s="10">
        <f t="shared" si="98"/>
        <v>40672.521539351852</v>
      </c>
      <c r="T1567" s="10">
        <f t="shared" si="99"/>
        <v>40702.521539351852</v>
      </c>
    </row>
    <row r="1568" spans="1:20"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96"/>
        <v>0.21249999999999999</v>
      </c>
      <c r="P1568" s="6">
        <f t="shared" si="97"/>
        <v>108.05084745762711</v>
      </c>
      <c r="Q1568" t="s">
        <v>8322</v>
      </c>
      <c r="R1568" t="s">
        <v>8344</v>
      </c>
      <c r="S1568" s="10">
        <f t="shared" si="98"/>
        <v>42549.708379629628</v>
      </c>
      <c r="T1568" s="10">
        <f t="shared" si="99"/>
        <v>42578.708333333336</v>
      </c>
    </row>
    <row r="1569" spans="1:20"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96"/>
        <v>4.1176470588235294E-2</v>
      </c>
      <c r="P1569" s="6">
        <f t="shared" si="97"/>
        <v>26.923076923076923</v>
      </c>
      <c r="Q1569" t="s">
        <v>8322</v>
      </c>
      <c r="R1569" t="s">
        <v>8344</v>
      </c>
      <c r="S1569" s="10">
        <f t="shared" si="98"/>
        <v>41671.728530092594</v>
      </c>
      <c r="T1569" s="10">
        <f t="shared" si="99"/>
        <v>41686.791666666664</v>
      </c>
    </row>
    <row r="1570" spans="1:20"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96"/>
        <v>0.13639999999999999</v>
      </c>
      <c r="P1570" s="6">
        <f t="shared" si="97"/>
        <v>155</v>
      </c>
      <c r="Q1570" t="s">
        <v>8322</v>
      </c>
      <c r="R1570" t="s">
        <v>8344</v>
      </c>
      <c r="S1570" s="10">
        <f t="shared" si="98"/>
        <v>41961.853993055549</v>
      </c>
      <c r="T1570" s="10">
        <f t="shared" si="99"/>
        <v>41996.853993055549</v>
      </c>
    </row>
    <row r="1571" spans="1:20"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96"/>
        <v>0</v>
      </c>
      <c r="P1571" s="6" t="str">
        <f t="shared" si="97"/>
        <v/>
      </c>
      <c r="Q1571" t="s">
        <v>8322</v>
      </c>
      <c r="R1571" t="s">
        <v>8344</v>
      </c>
      <c r="S1571" s="10">
        <f t="shared" si="98"/>
        <v>41389.471226851849</v>
      </c>
      <c r="T1571" s="10">
        <f t="shared" si="99"/>
        <v>41419.471226851849</v>
      </c>
    </row>
    <row r="1572" spans="1:20"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96"/>
        <v>0.41399999999999998</v>
      </c>
      <c r="P1572" s="6">
        <f t="shared" si="97"/>
        <v>47.769230769230766</v>
      </c>
      <c r="Q1572" t="s">
        <v>8322</v>
      </c>
      <c r="R1572" t="s">
        <v>8344</v>
      </c>
      <c r="S1572" s="10">
        <f t="shared" si="98"/>
        <v>42438.605115740742</v>
      </c>
      <c r="T1572" s="10">
        <f t="shared" si="99"/>
        <v>42468.56344907407</v>
      </c>
    </row>
    <row r="1573" spans="1:20"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96"/>
        <v>6.6115702479338841E-3</v>
      </c>
      <c r="P1573" s="6">
        <f t="shared" si="97"/>
        <v>20</v>
      </c>
      <c r="Q1573" t="s">
        <v>8322</v>
      </c>
      <c r="R1573" t="s">
        <v>8344</v>
      </c>
      <c r="S1573" s="10">
        <f t="shared" si="98"/>
        <v>42144.56114583333</v>
      </c>
      <c r="T1573" s="10">
        <f t="shared" si="99"/>
        <v>42174.56114583333</v>
      </c>
    </row>
    <row r="1574" spans="1:20"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96"/>
        <v>0.05</v>
      </c>
      <c r="P1574" s="6">
        <f t="shared" si="97"/>
        <v>41.666666666666664</v>
      </c>
      <c r="Q1574" t="s">
        <v>8322</v>
      </c>
      <c r="R1574" t="s">
        <v>8344</v>
      </c>
      <c r="S1574" s="10">
        <f t="shared" si="98"/>
        <v>42403.824756944443</v>
      </c>
      <c r="T1574" s="10">
        <f t="shared" si="99"/>
        <v>42428.790972222218</v>
      </c>
    </row>
    <row r="1575" spans="1:20"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96"/>
        <v>2.4777777777777777E-2</v>
      </c>
      <c r="P1575" s="6">
        <f t="shared" si="97"/>
        <v>74.333333333333329</v>
      </c>
      <c r="Q1575" t="s">
        <v>8322</v>
      </c>
      <c r="R1575" t="s">
        <v>8344</v>
      </c>
      <c r="S1575" s="10">
        <f t="shared" si="98"/>
        <v>42785.791689814818</v>
      </c>
      <c r="T1575" s="10">
        <f t="shared" si="99"/>
        <v>42825.957638888889</v>
      </c>
    </row>
    <row r="1576" spans="1:20"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96"/>
        <v>5.0599999999999999E-2</v>
      </c>
      <c r="P1576" s="6">
        <f t="shared" si="97"/>
        <v>84.333333333333329</v>
      </c>
      <c r="Q1576" t="s">
        <v>8322</v>
      </c>
      <c r="R1576" t="s">
        <v>8344</v>
      </c>
      <c r="S1576" s="10">
        <f t="shared" si="98"/>
        <v>42017.719085648147</v>
      </c>
      <c r="T1576" s="10">
        <f t="shared" si="99"/>
        <v>42052.719085648147</v>
      </c>
    </row>
    <row r="1577" spans="1:20"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96"/>
        <v>0.2291</v>
      </c>
      <c r="P1577" s="6">
        <f t="shared" si="97"/>
        <v>65.457142857142856</v>
      </c>
      <c r="Q1577" t="s">
        <v>8322</v>
      </c>
      <c r="R1577" t="s">
        <v>8344</v>
      </c>
      <c r="S1577" s="10">
        <f t="shared" si="98"/>
        <v>41799.315925925919</v>
      </c>
      <c r="T1577" s="10">
        <f t="shared" si="99"/>
        <v>41829.315925925919</v>
      </c>
    </row>
    <row r="1578" spans="1:20"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96"/>
        <v>0.13</v>
      </c>
      <c r="P1578" s="6">
        <f t="shared" si="97"/>
        <v>65</v>
      </c>
      <c r="Q1578" t="s">
        <v>8322</v>
      </c>
      <c r="R1578" t="s">
        <v>8344</v>
      </c>
      <c r="S1578" s="10">
        <f t="shared" si="98"/>
        <v>42140.670925925922</v>
      </c>
      <c r="T1578" s="10">
        <f t="shared" si="99"/>
        <v>42185.670925925922</v>
      </c>
    </row>
    <row r="1579" spans="1:20"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96"/>
        <v>5.4999999999999997E-3</v>
      </c>
      <c r="P1579" s="6">
        <f t="shared" si="97"/>
        <v>27.5</v>
      </c>
      <c r="Q1579" t="s">
        <v>8322</v>
      </c>
      <c r="R1579" t="s">
        <v>8344</v>
      </c>
      <c r="S1579" s="10">
        <f t="shared" si="98"/>
        <v>41054.639444444438</v>
      </c>
      <c r="T1579" s="10">
        <f t="shared" si="99"/>
        <v>41114.639444444438</v>
      </c>
    </row>
    <row r="1580" spans="1:20"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96"/>
        <v>0.10806536636794939</v>
      </c>
      <c r="P1580" s="6">
        <f t="shared" si="97"/>
        <v>51.25</v>
      </c>
      <c r="Q1580" t="s">
        <v>8322</v>
      </c>
      <c r="R1580" t="s">
        <v>8344</v>
      </c>
      <c r="S1580" s="10">
        <f t="shared" si="98"/>
        <v>40398.857534722221</v>
      </c>
      <c r="T1580" s="10">
        <f t="shared" si="99"/>
        <v>40422.875</v>
      </c>
    </row>
    <row r="1581" spans="1:20"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96"/>
        <v>8.4008400840084006E-3</v>
      </c>
      <c r="P1581" s="6">
        <f t="shared" si="97"/>
        <v>14</v>
      </c>
      <c r="Q1581" t="s">
        <v>8322</v>
      </c>
      <c r="R1581" t="s">
        <v>8344</v>
      </c>
      <c r="S1581" s="10">
        <f t="shared" si="98"/>
        <v>41481.788090277776</v>
      </c>
      <c r="T1581" s="10">
        <f t="shared" si="99"/>
        <v>41514.788090277776</v>
      </c>
    </row>
    <row r="1582" spans="1:20"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96"/>
        <v>0</v>
      </c>
      <c r="P1582" s="6" t="str">
        <f t="shared" si="97"/>
        <v/>
      </c>
      <c r="Q1582" t="s">
        <v>8322</v>
      </c>
      <c r="R1582" t="s">
        <v>8344</v>
      </c>
      <c r="S1582" s="10">
        <f t="shared" si="98"/>
        <v>40989.841736111106</v>
      </c>
      <c r="T1582" s="10">
        <f t="shared" si="99"/>
        <v>41049.841736111106</v>
      </c>
    </row>
    <row r="1583" spans="1:20"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96"/>
        <v>5.0000000000000001E-3</v>
      </c>
      <c r="P1583" s="6">
        <f t="shared" si="97"/>
        <v>5</v>
      </c>
      <c r="Q1583" t="s">
        <v>8338</v>
      </c>
      <c r="R1583" t="s">
        <v>8345</v>
      </c>
      <c r="S1583" s="10">
        <f t="shared" si="98"/>
        <v>42325.240624999999</v>
      </c>
      <c r="T1583" s="10">
        <f t="shared" si="99"/>
        <v>42357.240624999999</v>
      </c>
    </row>
    <row r="1584" spans="1:20"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96"/>
        <v>9.2999999999999999E-2</v>
      </c>
      <c r="P1584" s="6">
        <f t="shared" si="97"/>
        <v>31</v>
      </c>
      <c r="Q1584" t="s">
        <v>8338</v>
      </c>
      <c r="R1584" t="s">
        <v>8345</v>
      </c>
      <c r="S1584" s="10">
        <f t="shared" si="98"/>
        <v>42246.581631944442</v>
      </c>
      <c r="T1584" s="10">
        <f t="shared" si="99"/>
        <v>42303.680555555555</v>
      </c>
    </row>
    <row r="1585" spans="1:20"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96"/>
        <v>7.5000000000000002E-4</v>
      </c>
      <c r="P1585" s="6">
        <f t="shared" si="97"/>
        <v>15</v>
      </c>
      <c r="Q1585" t="s">
        <v>8338</v>
      </c>
      <c r="R1585" t="s">
        <v>8345</v>
      </c>
      <c r="S1585" s="10">
        <f t="shared" si="98"/>
        <v>41877.696655092594</v>
      </c>
      <c r="T1585" s="10">
        <f t="shared" si="99"/>
        <v>41907.696655092594</v>
      </c>
    </row>
    <row r="1586" spans="1:20"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96"/>
        <v>0</v>
      </c>
      <c r="P1586" s="6" t="str">
        <f t="shared" si="97"/>
        <v/>
      </c>
      <c r="Q1586" t="s">
        <v>8338</v>
      </c>
      <c r="R1586" t="s">
        <v>8345</v>
      </c>
      <c r="S1586" s="10">
        <f t="shared" si="98"/>
        <v>41779.440983796296</v>
      </c>
      <c r="T1586" s="10">
        <f t="shared" si="99"/>
        <v>41789.440983796296</v>
      </c>
    </row>
    <row r="1587" spans="1:20"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96"/>
        <v>0.79</v>
      </c>
      <c r="P1587" s="6">
        <f t="shared" si="97"/>
        <v>131.66666666666666</v>
      </c>
      <c r="Q1587" t="s">
        <v>8338</v>
      </c>
      <c r="R1587" t="s">
        <v>8345</v>
      </c>
      <c r="S1587" s="10">
        <f t="shared" si="98"/>
        <v>42707.687129629623</v>
      </c>
      <c r="T1587" s="10">
        <f t="shared" si="99"/>
        <v>42729.249999999993</v>
      </c>
    </row>
    <row r="1588" spans="1:20"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96"/>
        <v>0</v>
      </c>
      <c r="P1588" s="6" t="str">
        <f t="shared" si="97"/>
        <v/>
      </c>
      <c r="Q1588" t="s">
        <v>8338</v>
      </c>
      <c r="R1588" t="s">
        <v>8345</v>
      </c>
      <c r="S1588" s="10">
        <f t="shared" si="98"/>
        <v>42068.896087962959</v>
      </c>
      <c r="T1588" s="10">
        <f t="shared" si="99"/>
        <v>42098.854421296295</v>
      </c>
    </row>
    <row r="1589" spans="1:20"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96"/>
        <v>1.3333333333333334E-4</v>
      </c>
      <c r="P1589" s="6">
        <f t="shared" si="97"/>
        <v>1</v>
      </c>
      <c r="Q1589" t="s">
        <v>8338</v>
      </c>
      <c r="R1589" t="s">
        <v>8345</v>
      </c>
      <c r="S1589" s="10">
        <f t="shared" si="98"/>
        <v>41956.742650462962</v>
      </c>
      <c r="T1589" s="10">
        <f t="shared" si="99"/>
        <v>41986.742650462962</v>
      </c>
    </row>
    <row r="1590" spans="1:20"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96"/>
        <v>0</v>
      </c>
      <c r="P1590" s="6" t="str">
        <f t="shared" si="97"/>
        <v/>
      </c>
      <c r="Q1590" t="s">
        <v>8338</v>
      </c>
      <c r="R1590" t="s">
        <v>8345</v>
      </c>
      <c r="S1590" s="10">
        <f t="shared" si="98"/>
        <v>42005.041655092595</v>
      </c>
      <c r="T1590" s="10">
        <f t="shared" si="99"/>
        <v>42035.633333333331</v>
      </c>
    </row>
    <row r="1591" spans="1:20"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96"/>
        <v>0</v>
      </c>
      <c r="P1591" s="6" t="str">
        <f t="shared" si="97"/>
        <v/>
      </c>
      <c r="Q1591" t="s">
        <v>8338</v>
      </c>
      <c r="R1591" t="s">
        <v>8345</v>
      </c>
      <c r="S1591" s="10">
        <f t="shared" si="98"/>
        <v>42256.776458333326</v>
      </c>
      <c r="T1591" s="10">
        <f t="shared" si="99"/>
        <v>42286.776458333326</v>
      </c>
    </row>
    <row r="1592" spans="1:20"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96"/>
        <v>1.7000000000000001E-2</v>
      </c>
      <c r="P1592" s="6">
        <f t="shared" si="97"/>
        <v>510</v>
      </c>
      <c r="Q1592" t="s">
        <v>8338</v>
      </c>
      <c r="R1592" t="s">
        <v>8345</v>
      </c>
      <c r="S1592" s="10">
        <f t="shared" si="98"/>
        <v>42240.648888888885</v>
      </c>
      <c r="T1592" s="10">
        <f t="shared" si="99"/>
        <v>42270.648888888885</v>
      </c>
    </row>
    <row r="1593" spans="1:20"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96"/>
        <v>0.29228571428571426</v>
      </c>
      <c r="P1593" s="6">
        <f t="shared" si="97"/>
        <v>44.478260869565219</v>
      </c>
      <c r="Q1593" t="s">
        <v>8338</v>
      </c>
      <c r="R1593" t="s">
        <v>8345</v>
      </c>
      <c r="S1593" s="10">
        <f t="shared" si="98"/>
        <v>42433.517835648141</v>
      </c>
      <c r="T1593" s="10">
        <f t="shared" si="99"/>
        <v>42463.476168981484</v>
      </c>
    </row>
    <row r="1594" spans="1:20"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96"/>
        <v>0</v>
      </c>
      <c r="P1594" s="6" t="str">
        <f t="shared" si="97"/>
        <v/>
      </c>
      <c r="Q1594" t="s">
        <v>8338</v>
      </c>
      <c r="R1594" t="s">
        <v>8345</v>
      </c>
      <c r="S1594" s="10">
        <f t="shared" si="98"/>
        <v>42045.86440972222</v>
      </c>
      <c r="T1594" s="10">
        <f t="shared" si="99"/>
        <v>42090.822743055549</v>
      </c>
    </row>
    <row r="1595" spans="1:20"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96"/>
        <v>1.3636363636363637E-4</v>
      </c>
      <c r="P1595" s="6">
        <f t="shared" si="97"/>
        <v>1</v>
      </c>
      <c r="Q1595" t="s">
        <v>8338</v>
      </c>
      <c r="R1595" t="s">
        <v>8345</v>
      </c>
      <c r="S1595" s="10">
        <f t="shared" si="98"/>
        <v>42033.63721064815</v>
      </c>
      <c r="T1595" s="10">
        <f t="shared" si="99"/>
        <v>42063.63721064815</v>
      </c>
    </row>
    <row r="1596" spans="1:20"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96"/>
        <v>0.20499999999999999</v>
      </c>
      <c r="P1596" s="6">
        <f t="shared" si="97"/>
        <v>20.5</v>
      </c>
      <c r="Q1596" t="s">
        <v>8338</v>
      </c>
      <c r="R1596" t="s">
        <v>8345</v>
      </c>
      <c r="S1596" s="10">
        <f t="shared" si="98"/>
        <v>42445.504421296289</v>
      </c>
      <c r="T1596" s="10">
        <f t="shared" si="99"/>
        <v>42505.472916666666</v>
      </c>
    </row>
    <row r="1597" spans="1:20"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96"/>
        <v>2.8E-3</v>
      </c>
      <c r="P1597" s="6">
        <f t="shared" si="97"/>
        <v>40</v>
      </c>
      <c r="Q1597" t="s">
        <v>8338</v>
      </c>
      <c r="R1597" t="s">
        <v>8345</v>
      </c>
      <c r="S1597" s="10">
        <f t="shared" si="98"/>
        <v>41779.84175925926</v>
      </c>
      <c r="T1597" s="10">
        <f t="shared" si="99"/>
        <v>41808.634027777771</v>
      </c>
    </row>
    <row r="1598" spans="1:20"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96"/>
        <v>2.3076923076923078E-2</v>
      </c>
      <c r="P1598" s="6">
        <f t="shared" si="97"/>
        <v>25</v>
      </c>
      <c r="Q1598" t="s">
        <v>8338</v>
      </c>
      <c r="R1598" t="s">
        <v>8345</v>
      </c>
      <c r="S1598" s="10">
        <f t="shared" si="98"/>
        <v>41941.221863425926</v>
      </c>
      <c r="T1598" s="10">
        <f t="shared" si="99"/>
        <v>41986.26353009259</v>
      </c>
    </row>
    <row r="1599" spans="1:20"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96"/>
        <v>0</v>
      </c>
      <c r="P1599" s="6" t="str">
        <f t="shared" si="97"/>
        <v/>
      </c>
      <c r="Q1599" t="s">
        <v>8338</v>
      </c>
      <c r="R1599" t="s">
        <v>8345</v>
      </c>
      <c r="S1599" s="10">
        <f t="shared" si="98"/>
        <v>42603.145798611113</v>
      </c>
      <c r="T1599" s="10">
        <f t="shared" si="99"/>
        <v>42633.145798611113</v>
      </c>
    </row>
    <row r="1600" spans="1:20"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96"/>
        <v>1.25E-3</v>
      </c>
      <c r="P1600" s="6">
        <f t="shared" si="97"/>
        <v>1</v>
      </c>
      <c r="Q1600" t="s">
        <v>8338</v>
      </c>
      <c r="R1600" t="s">
        <v>8345</v>
      </c>
      <c r="S1600" s="10">
        <f t="shared" si="98"/>
        <v>42151.459004629629</v>
      </c>
      <c r="T1600" s="10">
        <f t="shared" si="99"/>
        <v>42211.459004629629</v>
      </c>
    </row>
    <row r="1601" spans="1:20"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96"/>
        <v>0</v>
      </c>
      <c r="P1601" s="6" t="str">
        <f t="shared" si="97"/>
        <v/>
      </c>
      <c r="Q1601" t="s">
        <v>8338</v>
      </c>
      <c r="R1601" t="s">
        <v>8345</v>
      </c>
      <c r="S1601" s="10">
        <f t="shared" si="98"/>
        <v>42438.330740740734</v>
      </c>
      <c r="T1601" s="10">
        <f t="shared" si="99"/>
        <v>42468.289074074077</v>
      </c>
    </row>
    <row r="1602" spans="1:20"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96"/>
        <v>7.3400000000000007E-2</v>
      </c>
      <c r="P1602" s="6">
        <f t="shared" si="97"/>
        <v>40.777777777777779</v>
      </c>
      <c r="Q1602" t="s">
        <v>8338</v>
      </c>
      <c r="R1602" t="s">
        <v>8345</v>
      </c>
      <c r="S1602" s="10">
        <f t="shared" si="98"/>
        <v>41790.848981481475</v>
      </c>
      <c r="T1602" s="10">
        <f t="shared" si="99"/>
        <v>41835.007638888885</v>
      </c>
    </row>
    <row r="1603" spans="1:20"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00">IFERROR(E1603/D1603,"")</f>
        <v>1.082492</v>
      </c>
      <c r="P1603" s="6">
        <f t="shared" ref="P1603:P1666" si="101">IFERROR(E1603/L1603,"")</f>
        <v>48.325535714285714</v>
      </c>
      <c r="Q1603" t="s">
        <v>8325</v>
      </c>
      <c r="R1603" t="s">
        <v>8326</v>
      </c>
      <c r="S1603" s="10">
        <f t="shared" ref="S1603:S1666" si="102">(J1603/86400)+25569+(-5/24)</f>
        <v>40637.884641203702</v>
      </c>
      <c r="T1603" s="10">
        <f t="shared" ref="T1603:T1666" si="103">(I1603/86400)+25569+(-5/24)</f>
        <v>40667.884641203702</v>
      </c>
    </row>
    <row r="1604" spans="1:20"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00"/>
        <v>1.0016666666666667</v>
      </c>
      <c r="P1604" s="6">
        <f t="shared" si="101"/>
        <v>46.953125</v>
      </c>
      <c r="Q1604" t="s">
        <v>8325</v>
      </c>
      <c r="R1604" t="s">
        <v>8326</v>
      </c>
      <c r="S1604" s="10">
        <f t="shared" si="102"/>
        <v>40788.089317129627</v>
      </c>
      <c r="T1604" s="10">
        <f t="shared" si="103"/>
        <v>40830.75</v>
      </c>
    </row>
    <row r="1605" spans="1:20"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00"/>
        <v>1.0003299999999999</v>
      </c>
      <c r="P1605" s="6">
        <f t="shared" si="101"/>
        <v>66.688666666666663</v>
      </c>
      <c r="Q1605" t="s">
        <v>8325</v>
      </c>
      <c r="R1605" t="s">
        <v>8326</v>
      </c>
      <c r="S1605" s="10">
        <f t="shared" si="102"/>
        <v>40875.961331018516</v>
      </c>
      <c r="T1605" s="10">
        <f t="shared" si="103"/>
        <v>40935.961331018516</v>
      </c>
    </row>
    <row r="1606" spans="1:20"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00"/>
        <v>1.2210714285714286</v>
      </c>
      <c r="P1606" s="6">
        <f t="shared" si="101"/>
        <v>48.842857142857142</v>
      </c>
      <c r="Q1606" t="s">
        <v>8325</v>
      </c>
      <c r="R1606" t="s">
        <v>8326</v>
      </c>
      <c r="S1606" s="10">
        <f t="shared" si="102"/>
        <v>40945.636979166666</v>
      </c>
      <c r="T1606" s="10">
        <f t="shared" si="103"/>
        <v>40985.595312500001</v>
      </c>
    </row>
    <row r="1607" spans="1:20"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00"/>
        <v>1.0069333333333335</v>
      </c>
      <c r="P1607" s="6">
        <f t="shared" si="101"/>
        <v>137.30909090909091</v>
      </c>
      <c r="Q1607" t="s">
        <v>8325</v>
      </c>
      <c r="R1607" t="s">
        <v>8326</v>
      </c>
      <c r="S1607" s="10">
        <f t="shared" si="102"/>
        <v>40746.804548611108</v>
      </c>
      <c r="T1607" s="10">
        <f t="shared" si="103"/>
        <v>40756.083333333328</v>
      </c>
    </row>
    <row r="1608" spans="1:20"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00"/>
        <v>1.01004125</v>
      </c>
      <c r="P1608" s="6">
        <f t="shared" si="101"/>
        <v>87.829673913043479</v>
      </c>
      <c r="Q1608" t="s">
        <v>8325</v>
      </c>
      <c r="R1608" t="s">
        <v>8326</v>
      </c>
      <c r="S1608" s="10">
        <f t="shared" si="102"/>
        <v>40535.903217592589</v>
      </c>
      <c r="T1608" s="10">
        <f t="shared" si="103"/>
        <v>40625.861550925925</v>
      </c>
    </row>
    <row r="1609" spans="1:20"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00"/>
        <v>1.4511000000000001</v>
      </c>
      <c r="P1609" s="6">
        <f t="shared" si="101"/>
        <v>70.785365853658533</v>
      </c>
      <c r="Q1609" t="s">
        <v>8325</v>
      </c>
      <c r="R1609" t="s">
        <v>8326</v>
      </c>
      <c r="S1609" s="10">
        <f t="shared" si="102"/>
        <v>41053.600127314814</v>
      </c>
      <c r="T1609" s="10">
        <f t="shared" si="103"/>
        <v>41074.600127314814</v>
      </c>
    </row>
    <row r="1610" spans="1:20"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00"/>
        <v>1.0125</v>
      </c>
      <c r="P1610" s="6">
        <f t="shared" si="101"/>
        <v>52.826086956521742</v>
      </c>
      <c r="Q1610" t="s">
        <v>8325</v>
      </c>
      <c r="R1610" t="s">
        <v>8326</v>
      </c>
      <c r="S1610" s="10">
        <f t="shared" si="102"/>
        <v>41607.622523148144</v>
      </c>
      <c r="T1610" s="10">
        <f t="shared" si="103"/>
        <v>41640.018055555549</v>
      </c>
    </row>
    <row r="1611" spans="1:20"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00"/>
        <v>1.1833333333333333</v>
      </c>
      <c r="P1611" s="6">
        <f t="shared" si="101"/>
        <v>443.75</v>
      </c>
      <c r="Q1611" t="s">
        <v>8325</v>
      </c>
      <c r="R1611" t="s">
        <v>8326</v>
      </c>
      <c r="S1611" s="10">
        <f t="shared" si="102"/>
        <v>40795.792928240735</v>
      </c>
      <c r="T1611" s="10">
        <f t="shared" si="103"/>
        <v>40849.125</v>
      </c>
    </row>
    <row r="1612" spans="1:20"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00"/>
        <v>2.7185000000000001</v>
      </c>
      <c r="P1612" s="6">
        <f t="shared" si="101"/>
        <v>48.544642857142854</v>
      </c>
      <c r="Q1612" t="s">
        <v>8325</v>
      </c>
      <c r="R1612" t="s">
        <v>8326</v>
      </c>
      <c r="S1612" s="10">
        <f t="shared" si="102"/>
        <v>41228.716550925921</v>
      </c>
      <c r="T1612" s="10">
        <f t="shared" si="103"/>
        <v>41258.716550925921</v>
      </c>
    </row>
    <row r="1613" spans="1:20"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00"/>
        <v>1.25125</v>
      </c>
      <c r="P1613" s="6">
        <f t="shared" si="101"/>
        <v>37.074074074074076</v>
      </c>
      <c r="Q1613" t="s">
        <v>8325</v>
      </c>
      <c r="R1613" t="s">
        <v>8326</v>
      </c>
      <c r="S1613" s="10">
        <f t="shared" si="102"/>
        <v>41408.792037037034</v>
      </c>
      <c r="T1613" s="10">
        <f t="shared" si="103"/>
        <v>41429.792037037034</v>
      </c>
    </row>
    <row r="1614" spans="1:20"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00"/>
        <v>1.1000000000000001</v>
      </c>
      <c r="P1614" s="6">
        <f t="shared" si="101"/>
        <v>50</v>
      </c>
      <c r="Q1614" t="s">
        <v>8325</v>
      </c>
      <c r="R1614" t="s">
        <v>8326</v>
      </c>
      <c r="S1614" s="10">
        <f t="shared" si="102"/>
        <v>41246.666481481479</v>
      </c>
      <c r="T1614" s="10">
        <f t="shared" si="103"/>
        <v>41276.666481481479</v>
      </c>
    </row>
    <row r="1615" spans="1:20"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00"/>
        <v>1.0149999999999999</v>
      </c>
      <c r="P1615" s="6">
        <f t="shared" si="101"/>
        <v>39.03846153846154</v>
      </c>
      <c r="Q1615" t="s">
        <v>8325</v>
      </c>
      <c r="R1615" t="s">
        <v>8326</v>
      </c>
      <c r="S1615" s="10">
        <f t="shared" si="102"/>
        <v>41081.861134259256</v>
      </c>
      <c r="T1615" s="10">
        <f t="shared" si="103"/>
        <v>41111.861134259256</v>
      </c>
    </row>
    <row r="1616" spans="1:20"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00"/>
        <v>1.0269999999999999</v>
      </c>
      <c r="P1616" s="6">
        <f t="shared" si="101"/>
        <v>66.688311688311686</v>
      </c>
      <c r="Q1616" t="s">
        <v>8325</v>
      </c>
      <c r="R1616" t="s">
        <v>8326</v>
      </c>
      <c r="S1616" s="10">
        <f t="shared" si="102"/>
        <v>41794.772789351853</v>
      </c>
      <c r="T1616" s="10">
        <f t="shared" si="103"/>
        <v>41854.5</v>
      </c>
    </row>
    <row r="1617" spans="1:20"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00"/>
        <v>1.1412500000000001</v>
      </c>
      <c r="P1617" s="6">
        <f t="shared" si="101"/>
        <v>67.132352941176464</v>
      </c>
      <c r="Q1617" t="s">
        <v>8325</v>
      </c>
      <c r="R1617" t="s">
        <v>8326</v>
      </c>
      <c r="S1617" s="10">
        <f t="shared" si="102"/>
        <v>40844.842546296291</v>
      </c>
      <c r="T1617" s="10">
        <f t="shared" si="103"/>
        <v>40889.884212962963</v>
      </c>
    </row>
    <row r="1618" spans="1:20"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00"/>
        <v>1.042</v>
      </c>
      <c r="P1618" s="6">
        <f t="shared" si="101"/>
        <v>66.369426751592357</v>
      </c>
      <c r="Q1618" t="s">
        <v>8325</v>
      </c>
      <c r="R1618" t="s">
        <v>8326</v>
      </c>
      <c r="S1618" s="10">
        <f t="shared" si="102"/>
        <v>41194.507187499999</v>
      </c>
      <c r="T1618" s="10">
        <f t="shared" si="103"/>
        <v>41235.708333333328</v>
      </c>
    </row>
    <row r="1619" spans="1:20"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00"/>
        <v>1.4585714285714286</v>
      </c>
      <c r="P1619" s="6">
        <f t="shared" si="101"/>
        <v>64.620253164556956</v>
      </c>
      <c r="Q1619" t="s">
        <v>8325</v>
      </c>
      <c r="R1619" t="s">
        <v>8326</v>
      </c>
      <c r="S1619" s="10">
        <f t="shared" si="102"/>
        <v>41546.455879629626</v>
      </c>
      <c r="T1619" s="10">
        <f t="shared" si="103"/>
        <v>41579.583333333328</v>
      </c>
    </row>
    <row r="1620" spans="1:20"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00"/>
        <v>1.0506666666666666</v>
      </c>
      <c r="P1620" s="6">
        <f t="shared" si="101"/>
        <v>58.370370370370374</v>
      </c>
      <c r="Q1620" t="s">
        <v>8325</v>
      </c>
      <c r="R1620" t="s">
        <v>8326</v>
      </c>
      <c r="S1620" s="10">
        <f t="shared" si="102"/>
        <v>41301.446006944439</v>
      </c>
      <c r="T1620" s="10">
        <f t="shared" si="103"/>
        <v>41341.446006944439</v>
      </c>
    </row>
    <row r="1621" spans="1:20"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00"/>
        <v>1.3333333333333333</v>
      </c>
      <c r="P1621" s="6">
        <f t="shared" si="101"/>
        <v>86.956521739130437</v>
      </c>
      <c r="Q1621" t="s">
        <v>8325</v>
      </c>
      <c r="R1621" t="s">
        <v>8326</v>
      </c>
      <c r="S1621" s="10">
        <f t="shared" si="102"/>
        <v>41875.977847222217</v>
      </c>
      <c r="T1621" s="10">
        <f t="shared" si="103"/>
        <v>41896.977847222217</v>
      </c>
    </row>
    <row r="1622" spans="1:20"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00"/>
        <v>1.1299999999999999</v>
      </c>
      <c r="P1622" s="6">
        <f t="shared" si="101"/>
        <v>66.470588235294116</v>
      </c>
      <c r="Q1622" t="s">
        <v>8325</v>
      </c>
      <c r="R1622" t="s">
        <v>8326</v>
      </c>
      <c r="S1622" s="10">
        <f t="shared" si="102"/>
        <v>41321.131249999999</v>
      </c>
      <c r="T1622" s="10">
        <f t="shared" si="103"/>
        <v>41328.131249999999</v>
      </c>
    </row>
    <row r="1623" spans="1:20"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00"/>
        <v>1.212</v>
      </c>
      <c r="P1623" s="6">
        <f t="shared" si="101"/>
        <v>163.78378378378378</v>
      </c>
      <c r="Q1623" t="s">
        <v>8325</v>
      </c>
      <c r="R1623" t="s">
        <v>8326</v>
      </c>
      <c r="S1623" s="10">
        <f t="shared" si="102"/>
        <v>41003.398321759254</v>
      </c>
      <c r="T1623" s="10">
        <f t="shared" si="103"/>
        <v>41056.957638888889</v>
      </c>
    </row>
    <row r="1624" spans="1:20"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00"/>
        <v>1.0172463768115942</v>
      </c>
      <c r="P1624" s="6">
        <f t="shared" si="101"/>
        <v>107.98461538461538</v>
      </c>
      <c r="Q1624" t="s">
        <v>8325</v>
      </c>
      <c r="R1624" t="s">
        <v>8326</v>
      </c>
      <c r="S1624" s="10">
        <f t="shared" si="102"/>
        <v>41950.086504629631</v>
      </c>
      <c r="T1624" s="10">
        <f t="shared" si="103"/>
        <v>41990.124305555553</v>
      </c>
    </row>
    <row r="1625" spans="1:20"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00"/>
        <v>1.0106666666666666</v>
      </c>
      <c r="P1625" s="6">
        <f t="shared" si="101"/>
        <v>42.111111111111114</v>
      </c>
      <c r="Q1625" t="s">
        <v>8325</v>
      </c>
      <c r="R1625" t="s">
        <v>8326</v>
      </c>
      <c r="S1625" s="10">
        <f t="shared" si="102"/>
        <v>41453.480196759258</v>
      </c>
      <c r="T1625" s="10">
        <f t="shared" si="103"/>
        <v>41513.480196759258</v>
      </c>
    </row>
    <row r="1626" spans="1:20"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00"/>
        <v>1.18</v>
      </c>
      <c r="P1626" s="6">
        <f t="shared" si="101"/>
        <v>47.2</v>
      </c>
      <c r="Q1626" t="s">
        <v>8325</v>
      </c>
      <c r="R1626" t="s">
        <v>8326</v>
      </c>
      <c r="S1626" s="10">
        <f t="shared" si="102"/>
        <v>41243.158969907403</v>
      </c>
      <c r="T1626" s="10">
        <f t="shared" si="103"/>
        <v>41283.158969907403</v>
      </c>
    </row>
    <row r="1627" spans="1:20"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00"/>
        <v>1.5533333333333332</v>
      </c>
      <c r="P1627" s="6">
        <f t="shared" si="101"/>
        <v>112.01923076923077</v>
      </c>
      <c r="Q1627" t="s">
        <v>8325</v>
      </c>
      <c r="R1627" t="s">
        <v>8326</v>
      </c>
      <c r="S1627" s="10">
        <f t="shared" si="102"/>
        <v>41135.491354166668</v>
      </c>
      <c r="T1627" s="10">
        <f t="shared" si="103"/>
        <v>41163.491354166668</v>
      </c>
    </row>
    <row r="1628" spans="1:20"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00"/>
        <v>1.0118750000000001</v>
      </c>
      <c r="P1628" s="6">
        <f t="shared" si="101"/>
        <v>74.953703703703709</v>
      </c>
      <c r="Q1628" t="s">
        <v>8325</v>
      </c>
      <c r="R1628" t="s">
        <v>8326</v>
      </c>
      <c r="S1628" s="10">
        <f t="shared" si="102"/>
        <v>41579.639664351846</v>
      </c>
      <c r="T1628" s="10">
        <f t="shared" si="103"/>
        <v>41609.681331018517</v>
      </c>
    </row>
    <row r="1629" spans="1:20"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00"/>
        <v>1.17</v>
      </c>
      <c r="P1629" s="6">
        <f t="shared" si="101"/>
        <v>61.578947368421055</v>
      </c>
      <c r="Q1629" t="s">
        <v>8325</v>
      </c>
      <c r="R1629" t="s">
        <v>8326</v>
      </c>
      <c r="S1629" s="10">
        <f t="shared" si="102"/>
        <v>41205.498715277776</v>
      </c>
      <c r="T1629" s="10">
        <f t="shared" si="103"/>
        <v>41238.999305555553</v>
      </c>
    </row>
    <row r="1630" spans="1:20"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00"/>
        <v>1.00925</v>
      </c>
      <c r="P1630" s="6">
        <f t="shared" si="101"/>
        <v>45.875</v>
      </c>
      <c r="Q1630" t="s">
        <v>8325</v>
      </c>
      <c r="R1630" t="s">
        <v>8326</v>
      </c>
      <c r="S1630" s="10">
        <f t="shared" si="102"/>
        <v>41774.528726851851</v>
      </c>
      <c r="T1630" s="10">
        <f t="shared" si="103"/>
        <v>41807.528726851851</v>
      </c>
    </row>
    <row r="1631" spans="1:20"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00"/>
        <v>1.0366666666666666</v>
      </c>
      <c r="P1631" s="6">
        <f t="shared" si="101"/>
        <v>75.853658536585371</v>
      </c>
      <c r="Q1631" t="s">
        <v>8325</v>
      </c>
      <c r="R1631" t="s">
        <v>8326</v>
      </c>
      <c r="S1631" s="10">
        <f t="shared" si="102"/>
        <v>41645.658946759257</v>
      </c>
      <c r="T1631" s="10">
        <f t="shared" si="103"/>
        <v>41690.658946759257</v>
      </c>
    </row>
    <row r="1632" spans="1:20"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00"/>
        <v>2.6524999999999999</v>
      </c>
      <c r="P1632" s="6">
        <f t="shared" si="101"/>
        <v>84.206349206349202</v>
      </c>
      <c r="Q1632" t="s">
        <v>8325</v>
      </c>
      <c r="R1632" t="s">
        <v>8326</v>
      </c>
      <c r="S1632" s="10">
        <f t="shared" si="102"/>
        <v>40939.629340277774</v>
      </c>
      <c r="T1632" s="10">
        <f t="shared" si="103"/>
        <v>40970.082638888889</v>
      </c>
    </row>
    <row r="1633" spans="1:20"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00"/>
        <v>1.5590999999999999</v>
      </c>
      <c r="P1633" s="6">
        <f t="shared" si="101"/>
        <v>117.22556390977444</v>
      </c>
      <c r="Q1633" t="s">
        <v>8325</v>
      </c>
      <c r="R1633" t="s">
        <v>8326</v>
      </c>
      <c r="S1633" s="10">
        <f t="shared" si="102"/>
        <v>41164.65116898148</v>
      </c>
      <c r="T1633" s="10">
        <f t="shared" si="103"/>
        <v>41194.65116898148</v>
      </c>
    </row>
    <row r="1634" spans="1:20"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00"/>
        <v>1.0162500000000001</v>
      </c>
      <c r="P1634" s="6">
        <f t="shared" si="101"/>
        <v>86.489361702127653</v>
      </c>
      <c r="Q1634" t="s">
        <v>8325</v>
      </c>
      <c r="R1634" t="s">
        <v>8326</v>
      </c>
      <c r="S1634" s="10">
        <f t="shared" si="102"/>
        <v>40750.132569444446</v>
      </c>
      <c r="T1634" s="10">
        <f t="shared" si="103"/>
        <v>40810.132569444446</v>
      </c>
    </row>
    <row r="1635" spans="1:20"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00"/>
        <v>1</v>
      </c>
      <c r="P1635" s="6">
        <f t="shared" si="101"/>
        <v>172.41379310344828</v>
      </c>
      <c r="Q1635" t="s">
        <v>8325</v>
      </c>
      <c r="R1635" t="s">
        <v>8326</v>
      </c>
      <c r="S1635" s="10">
        <f t="shared" si="102"/>
        <v>40896.675416666665</v>
      </c>
      <c r="T1635" s="10">
        <f t="shared" si="103"/>
        <v>40924</v>
      </c>
    </row>
    <row r="1636" spans="1:20"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00"/>
        <v>1.0049999999999999</v>
      </c>
      <c r="P1636" s="6">
        <f t="shared" si="101"/>
        <v>62.8125</v>
      </c>
      <c r="Q1636" t="s">
        <v>8325</v>
      </c>
      <c r="R1636" t="s">
        <v>8326</v>
      </c>
      <c r="S1636" s="10">
        <f t="shared" si="102"/>
        <v>40657.981493055551</v>
      </c>
      <c r="T1636" s="10">
        <f t="shared" si="103"/>
        <v>40696.040972222218</v>
      </c>
    </row>
    <row r="1637" spans="1:20"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00"/>
        <v>1.2529999999999999</v>
      </c>
      <c r="P1637" s="6">
        <f t="shared" si="101"/>
        <v>67.729729729729726</v>
      </c>
      <c r="Q1637" t="s">
        <v>8325</v>
      </c>
      <c r="R1637" t="s">
        <v>8326</v>
      </c>
      <c r="S1637" s="10">
        <f t="shared" si="102"/>
        <v>42502.660428240742</v>
      </c>
      <c r="T1637" s="10">
        <f t="shared" si="103"/>
        <v>42562.660428240742</v>
      </c>
    </row>
    <row r="1638" spans="1:20"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00"/>
        <v>1.0355555555555556</v>
      </c>
      <c r="P1638" s="6">
        <f t="shared" si="101"/>
        <v>53.5632183908046</v>
      </c>
      <c r="Q1638" t="s">
        <v>8325</v>
      </c>
      <c r="R1638" t="s">
        <v>8326</v>
      </c>
      <c r="S1638" s="10">
        <f t="shared" si="102"/>
        <v>40662.878333333334</v>
      </c>
      <c r="T1638" s="10">
        <f t="shared" si="103"/>
        <v>40705.958333333328</v>
      </c>
    </row>
    <row r="1639" spans="1:20"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00"/>
        <v>1.038</v>
      </c>
      <c r="P1639" s="6">
        <f t="shared" si="101"/>
        <v>34.6</v>
      </c>
      <c r="Q1639" t="s">
        <v>8325</v>
      </c>
      <c r="R1639" t="s">
        <v>8326</v>
      </c>
      <c r="S1639" s="10">
        <f t="shared" si="102"/>
        <v>40122.543287037035</v>
      </c>
      <c r="T1639" s="10">
        <f t="shared" si="103"/>
        <v>40178.777083333327</v>
      </c>
    </row>
    <row r="1640" spans="1:20"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00"/>
        <v>1.05</v>
      </c>
      <c r="P1640" s="6">
        <f t="shared" si="101"/>
        <v>38.888888888888886</v>
      </c>
      <c r="Q1640" t="s">
        <v>8325</v>
      </c>
      <c r="R1640" t="s">
        <v>8326</v>
      </c>
      <c r="S1640" s="10">
        <f t="shared" si="102"/>
        <v>41288.478796296295</v>
      </c>
      <c r="T1640" s="10">
        <f t="shared" si="103"/>
        <v>41333.684027777774</v>
      </c>
    </row>
    <row r="1641" spans="1:20"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00"/>
        <v>1</v>
      </c>
      <c r="P1641" s="6">
        <f t="shared" si="101"/>
        <v>94.736842105263165</v>
      </c>
      <c r="Q1641" t="s">
        <v>8325</v>
      </c>
      <c r="R1641" t="s">
        <v>8326</v>
      </c>
      <c r="S1641" s="10">
        <f t="shared" si="102"/>
        <v>40941.444039351853</v>
      </c>
      <c r="T1641" s="10">
        <f t="shared" si="103"/>
        <v>40971.444039351853</v>
      </c>
    </row>
    <row r="1642" spans="1:20"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00"/>
        <v>1.6986000000000001</v>
      </c>
      <c r="P1642" s="6">
        <f t="shared" si="101"/>
        <v>39.967058823529413</v>
      </c>
      <c r="Q1642" t="s">
        <v>8325</v>
      </c>
      <c r="R1642" t="s">
        <v>8326</v>
      </c>
      <c r="S1642" s="10">
        <f t="shared" si="102"/>
        <v>40379.022627314815</v>
      </c>
      <c r="T1642" s="10">
        <f t="shared" si="103"/>
        <v>40392.874305555553</v>
      </c>
    </row>
    <row r="1643" spans="1:20"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00"/>
        <v>1.014</v>
      </c>
      <c r="P1643" s="6">
        <f t="shared" si="101"/>
        <v>97.5</v>
      </c>
      <c r="Q1643" t="s">
        <v>8325</v>
      </c>
      <c r="R1643" t="s">
        <v>8346</v>
      </c>
      <c r="S1643" s="10">
        <f t="shared" si="102"/>
        <v>41962.388240740744</v>
      </c>
      <c r="T1643" s="10">
        <f t="shared" si="103"/>
        <v>41992.388240740744</v>
      </c>
    </row>
    <row r="1644" spans="1:20"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00"/>
        <v>1</v>
      </c>
      <c r="P1644" s="6">
        <f t="shared" si="101"/>
        <v>42.857142857142854</v>
      </c>
      <c r="Q1644" t="s">
        <v>8325</v>
      </c>
      <c r="R1644" t="s">
        <v>8346</v>
      </c>
      <c r="S1644" s="10">
        <f t="shared" si="102"/>
        <v>40687.816284722219</v>
      </c>
      <c r="T1644" s="10">
        <f t="shared" si="103"/>
        <v>40707.816284722219</v>
      </c>
    </row>
    <row r="1645" spans="1:20"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00"/>
        <v>1.2470000000000001</v>
      </c>
      <c r="P1645" s="6">
        <f t="shared" si="101"/>
        <v>168.51351351351352</v>
      </c>
      <c r="Q1645" t="s">
        <v>8325</v>
      </c>
      <c r="R1645" t="s">
        <v>8346</v>
      </c>
      <c r="S1645" s="10">
        <f t="shared" si="102"/>
        <v>41146.615879629629</v>
      </c>
      <c r="T1645" s="10">
        <f t="shared" si="103"/>
        <v>41176.615879629629</v>
      </c>
    </row>
    <row r="1646" spans="1:20"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00"/>
        <v>1.095</v>
      </c>
      <c r="P1646" s="6">
        <f t="shared" si="101"/>
        <v>85.546875</v>
      </c>
      <c r="Q1646" t="s">
        <v>8325</v>
      </c>
      <c r="R1646" t="s">
        <v>8346</v>
      </c>
      <c r="S1646" s="10">
        <f t="shared" si="102"/>
        <v>41174.851388888885</v>
      </c>
      <c r="T1646" s="10">
        <f t="shared" si="103"/>
        <v>41234.893055555549</v>
      </c>
    </row>
    <row r="1647" spans="1:20"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00"/>
        <v>1.1080000000000001</v>
      </c>
      <c r="P1647" s="6">
        <f t="shared" si="101"/>
        <v>554</v>
      </c>
      <c r="Q1647" t="s">
        <v>8325</v>
      </c>
      <c r="R1647" t="s">
        <v>8346</v>
      </c>
      <c r="S1647" s="10">
        <f t="shared" si="102"/>
        <v>41521.40902777778</v>
      </c>
      <c r="T1647" s="10">
        <f t="shared" si="103"/>
        <v>41535.40902777778</v>
      </c>
    </row>
    <row r="1648" spans="1:20"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00"/>
        <v>1.1020000000000001</v>
      </c>
      <c r="P1648" s="6">
        <f t="shared" si="101"/>
        <v>26.554216867469879</v>
      </c>
      <c r="Q1648" t="s">
        <v>8325</v>
      </c>
      <c r="R1648" t="s">
        <v>8346</v>
      </c>
      <c r="S1648" s="10">
        <f t="shared" si="102"/>
        <v>41833.241932870369</v>
      </c>
      <c r="T1648" s="10">
        <f t="shared" si="103"/>
        <v>41865.549305555549</v>
      </c>
    </row>
    <row r="1649" spans="1:20"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00"/>
        <v>1.0471999999999999</v>
      </c>
      <c r="P1649" s="6">
        <f t="shared" si="101"/>
        <v>113.82608695652173</v>
      </c>
      <c r="Q1649" t="s">
        <v>8325</v>
      </c>
      <c r="R1649" t="s">
        <v>8346</v>
      </c>
      <c r="S1649" s="10">
        <f t="shared" si="102"/>
        <v>41039.201122685183</v>
      </c>
      <c r="T1649" s="10">
        <f t="shared" si="103"/>
        <v>41069.201122685183</v>
      </c>
    </row>
    <row r="1650" spans="1:20"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00"/>
        <v>1.2526086956521738</v>
      </c>
      <c r="P1650" s="6">
        <f t="shared" si="101"/>
        <v>32.011111111111113</v>
      </c>
      <c r="Q1650" t="s">
        <v>8325</v>
      </c>
      <c r="R1650" t="s">
        <v>8346</v>
      </c>
      <c r="S1650" s="10">
        <f t="shared" si="102"/>
        <v>40592.496319444443</v>
      </c>
      <c r="T1650" s="10">
        <f t="shared" si="103"/>
        <v>40622.454652777778</v>
      </c>
    </row>
    <row r="1651" spans="1:20"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00"/>
        <v>1.0058763157894737</v>
      </c>
      <c r="P1651" s="6">
        <f t="shared" si="101"/>
        <v>47.189259259259259</v>
      </c>
      <c r="Q1651" t="s">
        <v>8325</v>
      </c>
      <c r="R1651" t="s">
        <v>8346</v>
      </c>
      <c r="S1651" s="10">
        <f t="shared" si="102"/>
        <v>41737.476331018515</v>
      </c>
      <c r="T1651" s="10">
        <f t="shared" si="103"/>
        <v>41782.476331018515</v>
      </c>
    </row>
    <row r="1652" spans="1:20"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00"/>
        <v>1.4155</v>
      </c>
      <c r="P1652" s="6">
        <f t="shared" si="101"/>
        <v>88.46875</v>
      </c>
      <c r="Q1652" t="s">
        <v>8325</v>
      </c>
      <c r="R1652" t="s">
        <v>8346</v>
      </c>
      <c r="S1652" s="10">
        <f t="shared" si="102"/>
        <v>41526.227280092593</v>
      </c>
      <c r="T1652" s="10">
        <f t="shared" si="103"/>
        <v>41556.227280092593</v>
      </c>
    </row>
    <row r="1653" spans="1:20"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00"/>
        <v>1.0075000000000001</v>
      </c>
      <c r="P1653" s="6">
        <f t="shared" si="101"/>
        <v>100.75</v>
      </c>
      <c r="Q1653" t="s">
        <v>8325</v>
      </c>
      <c r="R1653" t="s">
        <v>8346</v>
      </c>
      <c r="S1653" s="10">
        <f t="shared" si="102"/>
        <v>40625.692361111105</v>
      </c>
      <c r="T1653" s="10">
        <f t="shared" si="103"/>
        <v>40659.082638888889</v>
      </c>
    </row>
    <row r="1654" spans="1:20"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00"/>
        <v>1.0066666666666666</v>
      </c>
      <c r="P1654" s="6">
        <f t="shared" si="101"/>
        <v>64.714285714285708</v>
      </c>
      <c r="Q1654" t="s">
        <v>8325</v>
      </c>
      <c r="R1654" t="s">
        <v>8346</v>
      </c>
      <c r="S1654" s="10">
        <f t="shared" si="102"/>
        <v>41572.284641203703</v>
      </c>
      <c r="T1654" s="10">
        <f t="shared" si="103"/>
        <v>41602.326307870368</v>
      </c>
    </row>
    <row r="1655" spans="1:20"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00"/>
        <v>1.7423040000000001</v>
      </c>
      <c r="P1655" s="6">
        <f t="shared" si="101"/>
        <v>51.854285714285716</v>
      </c>
      <c r="Q1655" t="s">
        <v>8325</v>
      </c>
      <c r="R1655" t="s">
        <v>8346</v>
      </c>
      <c r="S1655" s="10">
        <f t="shared" si="102"/>
        <v>40626.626111111109</v>
      </c>
      <c r="T1655" s="10">
        <f t="shared" si="103"/>
        <v>40657.626111111109</v>
      </c>
    </row>
    <row r="1656" spans="1:20"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00"/>
        <v>1.199090909090909</v>
      </c>
      <c r="P1656" s="6">
        <f t="shared" si="101"/>
        <v>38.794117647058826</v>
      </c>
      <c r="Q1656" t="s">
        <v>8325</v>
      </c>
      <c r="R1656" t="s">
        <v>8346</v>
      </c>
      <c r="S1656" s="10">
        <f t="shared" si="102"/>
        <v>40987.682407407403</v>
      </c>
      <c r="T1656" s="10">
        <f t="shared" si="103"/>
        <v>41017.682407407403</v>
      </c>
    </row>
    <row r="1657" spans="1:20"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00"/>
        <v>1.4286666666666668</v>
      </c>
      <c r="P1657" s="6">
        <f t="shared" si="101"/>
        <v>44.645833333333336</v>
      </c>
      <c r="Q1657" t="s">
        <v>8325</v>
      </c>
      <c r="R1657" t="s">
        <v>8346</v>
      </c>
      <c r="S1657" s="10">
        <f t="shared" si="102"/>
        <v>40974.583564814813</v>
      </c>
      <c r="T1657" s="10">
        <f t="shared" si="103"/>
        <v>41004.541898148142</v>
      </c>
    </row>
    <row r="1658" spans="1:20"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00"/>
        <v>1.0033493333333334</v>
      </c>
      <c r="P1658" s="6">
        <f t="shared" si="101"/>
        <v>156.77333333333334</v>
      </c>
      <c r="Q1658" t="s">
        <v>8325</v>
      </c>
      <c r="R1658" t="s">
        <v>8346</v>
      </c>
      <c r="S1658" s="10">
        <f t="shared" si="102"/>
        <v>41226.720509259256</v>
      </c>
      <c r="T1658" s="10">
        <f t="shared" si="103"/>
        <v>41256.720509259256</v>
      </c>
    </row>
    <row r="1659" spans="1:20"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00"/>
        <v>1.0493380000000001</v>
      </c>
      <c r="P1659" s="6">
        <f t="shared" si="101"/>
        <v>118.70339366515837</v>
      </c>
      <c r="Q1659" t="s">
        <v>8325</v>
      </c>
      <c r="R1659" t="s">
        <v>8346</v>
      </c>
      <c r="S1659" s="10">
        <f t="shared" si="102"/>
        <v>41023.573703703703</v>
      </c>
      <c r="T1659" s="10">
        <f t="shared" si="103"/>
        <v>41053.573703703703</v>
      </c>
    </row>
    <row r="1660" spans="1:20"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00"/>
        <v>1.3223333333333334</v>
      </c>
      <c r="P1660" s="6">
        <f t="shared" si="101"/>
        <v>74.149532710280369</v>
      </c>
      <c r="Q1660" t="s">
        <v>8325</v>
      </c>
      <c r="R1660" t="s">
        <v>8346</v>
      </c>
      <c r="S1660" s="10">
        <f t="shared" si="102"/>
        <v>41223.013506944444</v>
      </c>
      <c r="T1660" s="10">
        <f t="shared" si="103"/>
        <v>41261.388888888883</v>
      </c>
    </row>
    <row r="1661" spans="1:20"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00"/>
        <v>1.1279999999999999</v>
      </c>
      <c r="P1661" s="6">
        <f t="shared" si="101"/>
        <v>12.533333333333333</v>
      </c>
      <c r="Q1661" t="s">
        <v>8325</v>
      </c>
      <c r="R1661" t="s">
        <v>8346</v>
      </c>
      <c r="S1661" s="10">
        <f t="shared" si="102"/>
        <v>41596.705104166664</v>
      </c>
      <c r="T1661" s="10">
        <f t="shared" si="103"/>
        <v>41625.291666666664</v>
      </c>
    </row>
    <row r="1662" spans="1:20"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00"/>
        <v>12.5375</v>
      </c>
      <c r="P1662" s="6">
        <f t="shared" si="101"/>
        <v>27.861111111111111</v>
      </c>
      <c r="Q1662" t="s">
        <v>8325</v>
      </c>
      <c r="R1662" t="s">
        <v>8346</v>
      </c>
      <c r="S1662" s="10">
        <f t="shared" si="102"/>
        <v>42459.485532407409</v>
      </c>
      <c r="T1662" s="10">
        <f t="shared" si="103"/>
        <v>42490.707638888889</v>
      </c>
    </row>
    <row r="1663" spans="1:20"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00"/>
        <v>1.0250632911392406</v>
      </c>
      <c r="P1663" s="6">
        <f t="shared" si="101"/>
        <v>80.178217821782184</v>
      </c>
      <c r="Q1663" t="s">
        <v>8325</v>
      </c>
      <c r="R1663" t="s">
        <v>8346</v>
      </c>
      <c r="S1663" s="10">
        <f t="shared" si="102"/>
        <v>42343.789710648147</v>
      </c>
      <c r="T1663" s="10">
        <f t="shared" si="103"/>
        <v>42386.666666666664</v>
      </c>
    </row>
    <row r="1664" spans="1:20"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00"/>
        <v>1.026375</v>
      </c>
      <c r="P1664" s="6">
        <f t="shared" si="101"/>
        <v>132.43548387096774</v>
      </c>
      <c r="Q1664" t="s">
        <v>8325</v>
      </c>
      <c r="R1664" t="s">
        <v>8346</v>
      </c>
      <c r="S1664" s="10">
        <f t="shared" si="102"/>
        <v>40847.99</v>
      </c>
      <c r="T1664" s="10">
        <f t="shared" si="103"/>
        <v>40908.031666666662</v>
      </c>
    </row>
    <row r="1665" spans="1:20"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00"/>
        <v>1.08</v>
      </c>
      <c r="P1665" s="6">
        <f t="shared" si="101"/>
        <v>33.75</v>
      </c>
      <c r="Q1665" t="s">
        <v>8325</v>
      </c>
      <c r="R1665" t="s">
        <v>8346</v>
      </c>
      <c r="S1665" s="10">
        <f t="shared" si="102"/>
        <v>42005.813738425924</v>
      </c>
      <c r="T1665" s="10">
        <f t="shared" si="103"/>
        <v>42035.813738425924</v>
      </c>
    </row>
    <row r="1666" spans="1:20"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00"/>
        <v>1.2240879999999998</v>
      </c>
      <c r="P1666" s="6">
        <f t="shared" si="101"/>
        <v>34.384494382022467</v>
      </c>
      <c r="Q1666" t="s">
        <v>8325</v>
      </c>
      <c r="R1666" t="s">
        <v>8346</v>
      </c>
      <c r="S1666" s="10">
        <f t="shared" si="102"/>
        <v>40939.553449074076</v>
      </c>
      <c r="T1666" s="10">
        <f t="shared" si="103"/>
        <v>40983.957638888889</v>
      </c>
    </row>
    <row r="1667" spans="1:20"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04">IFERROR(E1667/D1667,"")</f>
        <v>1.1945714285714286</v>
      </c>
      <c r="P1667" s="6">
        <f t="shared" ref="P1667:P1730" si="105">IFERROR(E1667/L1667,"")</f>
        <v>44.956989247311824</v>
      </c>
      <c r="Q1667" t="s">
        <v>8325</v>
      </c>
      <c r="R1667" t="s">
        <v>8346</v>
      </c>
      <c r="S1667" s="10">
        <f t="shared" ref="S1667:S1730" si="106">(J1667/86400)+25569+(-5/24)</f>
        <v>40564.441122685181</v>
      </c>
      <c r="T1667" s="10">
        <f t="shared" ref="T1667:T1730" si="107">(I1667/86400)+25569+(-5/24)</f>
        <v>40595.916666666664</v>
      </c>
    </row>
    <row r="1668" spans="1:20"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04"/>
        <v>1.6088</v>
      </c>
      <c r="P1668" s="6">
        <f t="shared" si="105"/>
        <v>41.04081632653061</v>
      </c>
      <c r="Q1668" t="s">
        <v>8325</v>
      </c>
      <c r="R1668" t="s">
        <v>8346</v>
      </c>
      <c r="S1668" s="10">
        <f t="shared" si="106"/>
        <v>41331.04482638889</v>
      </c>
      <c r="T1668" s="10">
        <f t="shared" si="107"/>
        <v>41361.003159722219</v>
      </c>
    </row>
    <row r="1669" spans="1:20"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04"/>
        <v>1.2685294117647059</v>
      </c>
      <c r="P1669" s="6">
        <f t="shared" si="105"/>
        <v>52.597560975609753</v>
      </c>
      <c r="Q1669" t="s">
        <v>8325</v>
      </c>
      <c r="R1669" t="s">
        <v>8346</v>
      </c>
      <c r="S1669" s="10">
        <f t="shared" si="106"/>
        <v>41681.862245370365</v>
      </c>
      <c r="T1669" s="10">
        <f t="shared" si="107"/>
        <v>41709.082638888889</v>
      </c>
    </row>
    <row r="1670" spans="1:20"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04"/>
        <v>1.026375</v>
      </c>
      <c r="P1670" s="6">
        <f t="shared" si="105"/>
        <v>70.784482758620683</v>
      </c>
      <c r="Q1670" t="s">
        <v>8325</v>
      </c>
      <c r="R1670" t="s">
        <v>8346</v>
      </c>
      <c r="S1670" s="10">
        <f t="shared" si="106"/>
        <v>40844.941423611112</v>
      </c>
      <c r="T1670" s="10">
        <f t="shared" si="107"/>
        <v>40874.983090277776</v>
      </c>
    </row>
    <row r="1671" spans="1:20"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04"/>
        <v>1.3975</v>
      </c>
      <c r="P1671" s="6">
        <f t="shared" si="105"/>
        <v>53.75</v>
      </c>
      <c r="Q1671" t="s">
        <v>8325</v>
      </c>
      <c r="R1671" t="s">
        <v>8346</v>
      </c>
      <c r="S1671" s="10">
        <f t="shared" si="106"/>
        <v>42461.676805555551</v>
      </c>
      <c r="T1671" s="10">
        <f t="shared" si="107"/>
        <v>42521.676805555551</v>
      </c>
    </row>
    <row r="1672" spans="1:20"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04"/>
        <v>1.026</v>
      </c>
      <c r="P1672" s="6">
        <f t="shared" si="105"/>
        <v>44.608695652173914</v>
      </c>
      <c r="Q1672" t="s">
        <v>8325</v>
      </c>
      <c r="R1672" t="s">
        <v>8346</v>
      </c>
      <c r="S1672" s="10">
        <f t="shared" si="106"/>
        <v>40313.722210648142</v>
      </c>
      <c r="T1672" s="10">
        <f t="shared" si="107"/>
        <v>40363.958333333328</v>
      </c>
    </row>
    <row r="1673" spans="1:20"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04"/>
        <v>1.0067349999999999</v>
      </c>
      <c r="P1673" s="6">
        <f t="shared" si="105"/>
        <v>26.148961038961041</v>
      </c>
      <c r="Q1673" t="s">
        <v>8325</v>
      </c>
      <c r="R1673" t="s">
        <v>8346</v>
      </c>
      <c r="S1673" s="10">
        <f t="shared" si="106"/>
        <v>42553.335810185185</v>
      </c>
      <c r="T1673" s="10">
        <f t="shared" si="107"/>
        <v>42583.335810185185</v>
      </c>
    </row>
    <row r="1674" spans="1:20"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04"/>
        <v>1.1294117647058823</v>
      </c>
      <c r="P1674" s="6">
        <f t="shared" si="105"/>
        <v>39.183673469387756</v>
      </c>
      <c r="Q1674" t="s">
        <v>8325</v>
      </c>
      <c r="R1674" t="s">
        <v>8346</v>
      </c>
      <c r="S1674" s="10">
        <f t="shared" si="106"/>
        <v>41034.448263888888</v>
      </c>
      <c r="T1674" s="10">
        <f t="shared" si="107"/>
        <v>41064.448263888888</v>
      </c>
    </row>
    <row r="1675" spans="1:20"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04"/>
        <v>1.2809523809523808</v>
      </c>
      <c r="P1675" s="6">
        <f t="shared" si="105"/>
        <v>45.593220338983052</v>
      </c>
      <c r="Q1675" t="s">
        <v>8325</v>
      </c>
      <c r="R1675" t="s">
        <v>8346</v>
      </c>
      <c r="S1675" s="10">
        <f t="shared" si="106"/>
        <v>42039.670046296298</v>
      </c>
      <c r="T1675" s="10">
        <f t="shared" si="107"/>
        <v>42069.670046296298</v>
      </c>
    </row>
    <row r="1676" spans="1:20"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04"/>
        <v>2.0169999999999999</v>
      </c>
      <c r="P1676" s="6">
        <f t="shared" si="105"/>
        <v>89.247787610619469</v>
      </c>
      <c r="Q1676" t="s">
        <v>8325</v>
      </c>
      <c r="R1676" t="s">
        <v>8346</v>
      </c>
      <c r="S1676" s="10">
        <f t="shared" si="106"/>
        <v>42569.397060185183</v>
      </c>
      <c r="T1676" s="10">
        <f t="shared" si="107"/>
        <v>42600.082638888889</v>
      </c>
    </row>
    <row r="1677" spans="1:20"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04"/>
        <v>1.37416</v>
      </c>
      <c r="P1677" s="6">
        <f t="shared" si="105"/>
        <v>40.416470588235299</v>
      </c>
      <c r="Q1677" t="s">
        <v>8325</v>
      </c>
      <c r="R1677" t="s">
        <v>8346</v>
      </c>
      <c r="S1677" s="10">
        <f t="shared" si="106"/>
        <v>40802.524768518517</v>
      </c>
      <c r="T1677" s="10">
        <f t="shared" si="107"/>
        <v>40832.710416666661</v>
      </c>
    </row>
    <row r="1678" spans="1:20"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04"/>
        <v>1.1533333333333333</v>
      </c>
      <c r="P1678" s="6">
        <f t="shared" si="105"/>
        <v>82.38095238095238</v>
      </c>
      <c r="Q1678" t="s">
        <v>8325</v>
      </c>
      <c r="R1678" t="s">
        <v>8346</v>
      </c>
      <c r="S1678" s="10">
        <f t="shared" si="106"/>
        <v>40973.517905092587</v>
      </c>
      <c r="T1678" s="10">
        <f t="shared" si="107"/>
        <v>41019.957638888889</v>
      </c>
    </row>
    <row r="1679" spans="1:20"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04"/>
        <v>1.1166666666666667</v>
      </c>
      <c r="P1679" s="6">
        <f t="shared" si="105"/>
        <v>159.52380952380952</v>
      </c>
      <c r="Q1679" t="s">
        <v>8325</v>
      </c>
      <c r="R1679" t="s">
        <v>8346</v>
      </c>
      <c r="S1679" s="10">
        <f t="shared" si="106"/>
        <v>42416.198796296296</v>
      </c>
      <c r="T1679" s="10">
        <f t="shared" si="107"/>
        <v>42476.040972222218</v>
      </c>
    </row>
    <row r="1680" spans="1:20"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04"/>
        <v>1.1839999999999999</v>
      </c>
      <c r="P1680" s="6">
        <f t="shared" si="105"/>
        <v>36.244897959183675</v>
      </c>
      <c r="Q1680" t="s">
        <v>8325</v>
      </c>
      <c r="R1680" t="s">
        <v>8346</v>
      </c>
      <c r="S1680" s="10">
        <f t="shared" si="106"/>
        <v>41662.646655092591</v>
      </c>
      <c r="T1680" s="10">
        <f t="shared" si="107"/>
        <v>41676.646655092591</v>
      </c>
    </row>
    <row r="1681" spans="1:20"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04"/>
        <v>1.75</v>
      </c>
      <c r="P1681" s="6">
        <f t="shared" si="105"/>
        <v>62.5</v>
      </c>
      <c r="Q1681" t="s">
        <v>8325</v>
      </c>
      <c r="R1681" t="s">
        <v>8346</v>
      </c>
      <c r="S1681" s="10">
        <f t="shared" si="106"/>
        <v>40722.860474537032</v>
      </c>
      <c r="T1681" s="10">
        <f t="shared" si="107"/>
        <v>40745.860474537032</v>
      </c>
    </row>
    <row r="1682" spans="1:20"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04"/>
        <v>1.175</v>
      </c>
      <c r="P1682" s="6">
        <f t="shared" si="105"/>
        <v>47</v>
      </c>
      <c r="Q1682" t="s">
        <v>8325</v>
      </c>
      <c r="R1682" t="s">
        <v>8346</v>
      </c>
      <c r="S1682" s="10">
        <f t="shared" si="106"/>
        <v>41802.549386574072</v>
      </c>
      <c r="T1682" s="10">
        <f t="shared" si="107"/>
        <v>41832.549386574072</v>
      </c>
    </row>
    <row r="1683" spans="1:20" ht="60"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04"/>
        <v>1.0142212307692309</v>
      </c>
      <c r="P1683" s="6">
        <f t="shared" si="105"/>
        <v>74.575090497737563</v>
      </c>
      <c r="Q1683" t="s">
        <v>8325</v>
      </c>
      <c r="R1683" t="s">
        <v>8347</v>
      </c>
      <c r="S1683" s="10">
        <f t="shared" si="106"/>
        <v>42773.91300925926</v>
      </c>
      <c r="T1683" s="10">
        <f t="shared" si="107"/>
        <v>42822.874999999993</v>
      </c>
    </row>
    <row r="1684" spans="1:20" ht="45"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04"/>
        <v>0</v>
      </c>
      <c r="P1684" s="6" t="str">
        <f t="shared" si="105"/>
        <v/>
      </c>
      <c r="Q1684" t="s">
        <v>8325</v>
      </c>
      <c r="R1684" t="s">
        <v>8347</v>
      </c>
      <c r="S1684" s="10">
        <f t="shared" si="106"/>
        <v>42779.005324074074</v>
      </c>
      <c r="T1684" s="10">
        <f t="shared" si="107"/>
        <v>42838.963657407403</v>
      </c>
    </row>
    <row r="1685" spans="1:20" ht="45"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04"/>
        <v>0.21714285714285714</v>
      </c>
      <c r="P1685" s="6">
        <f t="shared" si="105"/>
        <v>76</v>
      </c>
      <c r="Q1685" t="s">
        <v>8325</v>
      </c>
      <c r="R1685" t="s">
        <v>8347</v>
      </c>
      <c r="S1685" s="10">
        <f t="shared" si="106"/>
        <v>42808.57335648148</v>
      </c>
      <c r="T1685" s="10">
        <f t="shared" si="107"/>
        <v>42832.57335648148</v>
      </c>
    </row>
    <row r="1686" spans="1:20" ht="30"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04"/>
        <v>1.0912500000000001</v>
      </c>
      <c r="P1686" s="6">
        <f t="shared" si="105"/>
        <v>86.43564356435644</v>
      </c>
      <c r="Q1686" t="s">
        <v>8325</v>
      </c>
      <c r="R1686" t="s">
        <v>8347</v>
      </c>
      <c r="S1686" s="10">
        <f t="shared" si="106"/>
        <v>42783.606956018521</v>
      </c>
      <c r="T1686" s="10">
        <f t="shared" si="107"/>
        <v>42811.565289351849</v>
      </c>
    </row>
    <row r="1687" spans="1:20" ht="60"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04"/>
        <v>1.0285714285714285</v>
      </c>
      <c r="P1687" s="6">
        <f t="shared" si="105"/>
        <v>24</v>
      </c>
      <c r="Q1687" t="s">
        <v>8325</v>
      </c>
      <c r="R1687" t="s">
        <v>8347</v>
      </c>
      <c r="S1687" s="10">
        <f t="shared" si="106"/>
        <v>42788.041932870365</v>
      </c>
      <c r="T1687" s="10">
        <f t="shared" si="107"/>
        <v>42818.0002662037</v>
      </c>
    </row>
    <row r="1688" spans="1:20" ht="60"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04"/>
        <v>3.5999999999999999E-3</v>
      </c>
      <c r="P1688" s="6">
        <f t="shared" si="105"/>
        <v>18</v>
      </c>
      <c r="Q1688" t="s">
        <v>8325</v>
      </c>
      <c r="R1688" t="s">
        <v>8347</v>
      </c>
      <c r="S1688" s="10">
        <f t="shared" si="106"/>
        <v>42792.635636574072</v>
      </c>
      <c r="T1688" s="10">
        <f t="shared" si="107"/>
        <v>42852.593969907401</v>
      </c>
    </row>
    <row r="1689" spans="1:20" ht="60"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04"/>
        <v>0.3125</v>
      </c>
      <c r="P1689" s="6">
        <f t="shared" si="105"/>
        <v>80.128205128205124</v>
      </c>
      <c r="Q1689" t="s">
        <v>8325</v>
      </c>
      <c r="R1689" t="s">
        <v>8347</v>
      </c>
      <c r="S1689" s="10">
        <f t="shared" si="106"/>
        <v>42801.838483796295</v>
      </c>
      <c r="T1689" s="10">
        <f t="shared" si="107"/>
        <v>42835.635416666664</v>
      </c>
    </row>
    <row r="1690" spans="1:20" ht="60"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04"/>
        <v>0.443</v>
      </c>
      <c r="P1690" s="6">
        <f t="shared" si="105"/>
        <v>253.14285714285714</v>
      </c>
      <c r="Q1690" t="s">
        <v>8325</v>
      </c>
      <c r="R1690" t="s">
        <v>8347</v>
      </c>
      <c r="S1690" s="10">
        <f t="shared" si="106"/>
        <v>42804.326319444437</v>
      </c>
      <c r="T1690" s="10">
        <f t="shared" si="107"/>
        <v>42834.28465277778</v>
      </c>
    </row>
    <row r="1691" spans="1:20" ht="30"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04"/>
        <v>1</v>
      </c>
      <c r="P1691" s="6">
        <f t="shared" si="105"/>
        <v>171.42857142857142</v>
      </c>
      <c r="Q1691" t="s">
        <v>8325</v>
      </c>
      <c r="R1691" t="s">
        <v>8347</v>
      </c>
      <c r="S1691" s="10">
        <f t="shared" si="106"/>
        <v>42780.734143518515</v>
      </c>
      <c r="T1691" s="10">
        <f t="shared" si="107"/>
        <v>42810.692476851851</v>
      </c>
    </row>
    <row r="1692" spans="1:20" ht="45"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04"/>
        <v>0.254</v>
      </c>
      <c r="P1692" s="6">
        <f t="shared" si="105"/>
        <v>57.727272727272727</v>
      </c>
      <c r="Q1692" t="s">
        <v>8325</v>
      </c>
      <c r="R1692" t="s">
        <v>8347</v>
      </c>
      <c r="S1692" s="10">
        <f t="shared" si="106"/>
        <v>42801.222708333335</v>
      </c>
      <c r="T1692" s="10">
        <f t="shared" si="107"/>
        <v>42831.181041666663</v>
      </c>
    </row>
    <row r="1693" spans="1:20" ht="60"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04"/>
        <v>0.33473333333333333</v>
      </c>
      <c r="P1693" s="6">
        <f t="shared" si="105"/>
        <v>264.26315789473682</v>
      </c>
      <c r="Q1693" t="s">
        <v>8325</v>
      </c>
      <c r="R1693" t="s">
        <v>8347</v>
      </c>
      <c r="S1693" s="10">
        <f t="shared" si="106"/>
        <v>42795.493148148147</v>
      </c>
      <c r="T1693" s="10">
        <f t="shared" si="107"/>
        <v>42827.833333333336</v>
      </c>
    </row>
    <row r="1694" spans="1:20" ht="45"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04"/>
        <v>0.47799999999999998</v>
      </c>
      <c r="P1694" s="6">
        <f t="shared" si="105"/>
        <v>159.33333333333334</v>
      </c>
      <c r="Q1694" t="s">
        <v>8325</v>
      </c>
      <c r="R1694" t="s">
        <v>8347</v>
      </c>
      <c r="S1694" s="10">
        <f t="shared" si="106"/>
        <v>42787.94290509259</v>
      </c>
      <c r="T1694" s="10">
        <f t="shared" si="107"/>
        <v>42820.790972222218</v>
      </c>
    </row>
    <row r="1695" spans="1:20" ht="60"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04"/>
        <v>9.3333333333333338E-2</v>
      </c>
      <c r="P1695" s="6">
        <f t="shared" si="105"/>
        <v>35</v>
      </c>
      <c r="Q1695" t="s">
        <v>8325</v>
      </c>
      <c r="R1695" t="s">
        <v>8347</v>
      </c>
      <c r="S1695" s="10">
        <f t="shared" si="106"/>
        <v>42803.711944444447</v>
      </c>
      <c r="T1695" s="10">
        <f t="shared" si="107"/>
        <v>42834.624999999993</v>
      </c>
    </row>
    <row r="1696" spans="1:20" ht="60"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04"/>
        <v>5.0000000000000001E-4</v>
      </c>
      <c r="P1696" s="6">
        <f t="shared" si="105"/>
        <v>5</v>
      </c>
      <c r="Q1696" t="s">
        <v>8325</v>
      </c>
      <c r="R1696" t="s">
        <v>8347</v>
      </c>
      <c r="S1696" s="10">
        <f t="shared" si="106"/>
        <v>42791.461504629631</v>
      </c>
      <c r="T1696" s="10">
        <f t="shared" si="107"/>
        <v>42820.98333333333</v>
      </c>
    </row>
    <row r="1697" spans="1:20" ht="60"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04"/>
        <v>0.11708333333333333</v>
      </c>
      <c r="P1697" s="6">
        <f t="shared" si="105"/>
        <v>61.086956521739133</v>
      </c>
      <c r="Q1697" t="s">
        <v>8325</v>
      </c>
      <c r="R1697" t="s">
        <v>8347</v>
      </c>
      <c r="S1697" s="10">
        <f t="shared" si="106"/>
        <v>42800.823078703703</v>
      </c>
      <c r="T1697" s="10">
        <f t="shared" si="107"/>
        <v>42834.833333333336</v>
      </c>
    </row>
    <row r="1698" spans="1:20" ht="60"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04"/>
        <v>0</v>
      </c>
      <c r="P1698" s="6" t="str">
        <f t="shared" si="105"/>
        <v/>
      </c>
      <c r="Q1698" t="s">
        <v>8325</v>
      </c>
      <c r="R1698" t="s">
        <v>8347</v>
      </c>
      <c r="S1698" s="10">
        <f t="shared" si="106"/>
        <v>42795.861238425925</v>
      </c>
      <c r="T1698" s="10">
        <f t="shared" si="107"/>
        <v>42825.819571759253</v>
      </c>
    </row>
    <row r="1699" spans="1:20" ht="45"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04"/>
        <v>0.20208000000000001</v>
      </c>
      <c r="P1699" s="6">
        <f t="shared" si="105"/>
        <v>114.81818181818181</v>
      </c>
      <c r="Q1699" t="s">
        <v>8325</v>
      </c>
      <c r="R1699" t="s">
        <v>8347</v>
      </c>
      <c r="S1699" s="10">
        <f t="shared" si="106"/>
        <v>42804.824629629627</v>
      </c>
      <c r="T1699" s="10">
        <f t="shared" si="107"/>
        <v>42834.782962962963</v>
      </c>
    </row>
    <row r="1700" spans="1:20" ht="75"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04"/>
        <v>0</v>
      </c>
      <c r="P1700" s="6" t="str">
        <f t="shared" si="105"/>
        <v/>
      </c>
      <c r="Q1700" t="s">
        <v>8325</v>
      </c>
      <c r="R1700" t="s">
        <v>8347</v>
      </c>
      <c r="S1700" s="10">
        <f t="shared" si="106"/>
        <v>42795.999537037038</v>
      </c>
      <c r="T1700" s="10">
        <f t="shared" si="107"/>
        <v>42819.939583333333</v>
      </c>
    </row>
    <row r="1701" spans="1:20" ht="60"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04"/>
        <v>4.2311459353574929E-2</v>
      </c>
      <c r="P1701" s="6">
        <f t="shared" si="105"/>
        <v>54</v>
      </c>
      <c r="Q1701" t="s">
        <v>8325</v>
      </c>
      <c r="R1701" t="s">
        <v>8347</v>
      </c>
      <c r="S1701" s="10">
        <f t="shared" si="106"/>
        <v>42806.655613425923</v>
      </c>
      <c r="T1701" s="10">
        <f t="shared" si="107"/>
        <v>42836.655613425923</v>
      </c>
    </row>
    <row r="1702" spans="1:20" ht="60"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04"/>
        <v>0.2606</v>
      </c>
      <c r="P1702" s="6">
        <f t="shared" si="105"/>
        <v>65.974683544303801</v>
      </c>
      <c r="Q1702" t="s">
        <v>8325</v>
      </c>
      <c r="R1702" t="s">
        <v>8347</v>
      </c>
      <c r="S1702" s="10">
        <f t="shared" si="106"/>
        <v>42795.863310185181</v>
      </c>
      <c r="T1702" s="10">
        <f t="shared" si="107"/>
        <v>42825.958333333336</v>
      </c>
    </row>
    <row r="1703" spans="1:20"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04"/>
        <v>1.9801980198019802E-3</v>
      </c>
      <c r="P1703" s="6">
        <f t="shared" si="105"/>
        <v>5</v>
      </c>
      <c r="Q1703" t="s">
        <v>8325</v>
      </c>
      <c r="R1703" t="s">
        <v>8347</v>
      </c>
      <c r="S1703" s="10">
        <f t="shared" si="106"/>
        <v>41989.456076388888</v>
      </c>
      <c r="T1703" s="10">
        <f t="shared" si="107"/>
        <v>42019.456076388888</v>
      </c>
    </row>
    <row r="1704" spans="1:20"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04"/>
        <v>6.0606060606060605E-5</v>
      </c>
      <c r="P1704" s="6">
        <f t="shared" si="105"/>
        <v>1</v>
      </c>
      <c r="Q1704" t="s">
        <v>8325</v>
      </c>
      <c r="R1704" t="s">
        <v>8347</v>
      </c>
      <c r="S1704" s="10">
        <f t="shared" si="106"/>
        <v>42063.661458333336</v>
      </c>
      <c r="T1704" s="10">
        <f t="shared" si="107"/>
        <v>42093.619791666664</v>
      </c>
    </row>
    <row r="1705" spans="1:20"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04"/>
        <v>1.0200000000000001E-2</v>
      </c>
      <c r="P1705" s="6">
        <f t="shared" si="105"/>
        <v>25.5</v>
      </c>
      <c r="Q1705" t="s">
        <v>8325</v>
      </c>
      <c r="R1705" t="s">
        <v>8347</v>
      </c>
      <c r="S1705" s="10">
        <f t="shared" si="106"/>
        <v>42187.073344907403</v>
      </c>
      <c r="T1705" s="10">
        <f t="shared" si="107"/>
        <v>42247.073344907403</v>
      </c>
    </row>
    <row r="1706" spans="1:20"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04"/>
        <v>0.65100000000000002</v>
      </c>
      <c r="P1706" s="6">
        <f t="shared" si="105"/>
        <v>118.36363636363636</v>
      </c>
      <c r="Q1706" t="s">
        <v>8325</v>
      </c>
      <c r="R1706" t="s">
        <v>8347</v>
      </c>
      <c r="S1706" s="10">
        <f t="shared" si="106"/>
        <v>42020.931400462963</v>
      </c>
      <c r="T1706" s="10">
        <f t="shared" si="107"/>
        <v>42050.931400462963</v>
      </c>
    </row>
    <row r="1707" spans="1:20"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04"/>
        <v>0</v>
      </c>
      <c r="P1707" s="6" t="str">
        <f t="shared" si="105"/>
        <v/>
      </c>
      <c r="Q1707" t="s">
        <v>8325</v>
      </c>
      <c r="R1707" t="s">
        <v>8347</v>
      </c>
      <c r="S1707" s="10">
        <f t="shared" si="106"/>
        <v>42244.808402777773</v>
      </c>
      <c r="T1707" s="10">
        <f t="shared" si="107"/>
        <v>42256.458333333336</v>
      </c>
    </row>
    <row r="1708" spans="1:20"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04"/>
        <v>0</v>
      </c>
      <c r="P1708" s="6" t="str">
        <f t="shared" si="105"/>
        <v/>
      </c>
      <c r="Q1708" t="s">
        <v>8325</v>
      </c>
      <c r="R1708" t="s">
        <v>8347</v>
      </c>
      <c r="S1708" s="10">
        <f t="shared" si="106"/>
        <v>42179.098055555551</v>
      </c>
      <c r="T1708" s="10">
        <f t="shared" si="107"/>
        <v>42239.098055555551</v>
      </c>
    </row>
    <row r="1709" spans="1:20"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04"/>
        <v>9.74E-2</v>
      </c>
      <c r="P1709" s="6">
        <f t="shared" si="105"/>
        <v>54.111111111111114</v>
      </c>
      <c r="Q1709" t="s">
        <v>8325</v>
      </c>
      <c r="R1709" t="s">
        <v>8347</v>
      </c>
      <c r="S1709" s="10">
        <f t="shared" si="106"/>
        <v>42427.512673611105</v>
      </c>
      <c r="T1709" s="10">
        <f t="shared" si="107"/>
        <v>42457.471006944441</v>
      </c>
    </row>
    <row r="1710" spans="1:20"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04"/>
        <v>0</v>
      </c>
      <c r="P1710" s="6" t="str">
        <f t="shared" si="105"/>
        <v/>
      </c>
      <c r="Q1710" t="s">
        <v>8325</v>
      </c>
      <c r="R1710" t="s">
        <v>8347</v>
      </c>
      <c r="S1710" s="10">
        <f t="shared" si="106"/>
        <v>42451.658634259256</v>
      </c>
      <c r="T1710" s="10">
        <f t="shared" si="107"/>
        <v>42491.658634259256</v>
      </c>
    </row>
    <row r="1711" spans="1:20"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04"/>
        <v>4.8571428571428571E-2</v>
      </c>
      <c r="P1711" s="6">
        <f t="shared" si="105"/>
        <v>21.25</v>
      </c>
      <c r="Q1711" t="s">
        <v>8325</v>
      </c>
      <c r="R1711" t="s">
        <v>8347</v>
      </c>
      <c r="S1711" s="10">
        <f t="shared" si="106"/>
        <v>41841.355486111112</v>
      </c>
      <c r="T1711" s="10">
        <f t="shared" si="107"/>
        <v>41882.610416666663</v>
      </c>
    </row>
    <row r="1712" spans="1:20"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04"/>
        <v>6.7999999999999996E-3</v>
      </c>
      <c r="P1712" s="6">
        <f t="shared" si="105"/>
        <v>34</v>
      </c>
      <c r="Q1712" t="s">
        <v>8325</v>
      </c>
      <c r="R1712" t="s">
        <v>8347</v>
      </c>
      <c r="S1712" s="10">
        <f t="shared" si="106"/>
        <v>42341.382962962962</v>
      </c>
      <c r="T1712" s="10">
        <f t="shared" si="107"/>
        <v>42387.333333333336</v>
      </c>
    </row>
    <row r="1713" spans="1:20"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04"/>
        <v>0.105</v>
      </c>
      <c r="P1713" s="6">
        <f t="shared" si="105"/>
        <v>525</v>
      </c>
      <c r="Q1713" t="s">
        <v>8325</v>
      </c>
      <c r="R1713" t="s">
        <v>8347</v>
      </c>
      <c r="S1713" s="10">
        <f t="shared" si="106"/>
        <v>41852.437893518516</v>
      </c>
      <c r="T1713" s="10">
        <f t="shared" si="107"/>
        <v>41883.437893518516</v>
      </c>
    </row>
    <row r="1714" spans="1:20"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04"/>
        <v>0</v>
      </c>
      <c r="P1714" s="6" t="str">
        <f t="shared" si="105"/>
        <v/>
      </c>
      <c r="Q1714" t="s">
        <v>8325</v>
      </c>
      <c r="R1714" t="s">
        <v>8347</v>
      </c>
      <c r="S1714" s="10">
        <f t="shared" si="106"/>
        <v>42125.705474537033</v>
      </c>
      <c r="T1714" s="10">
        <f t="shared" si="107"/>
        <v>42185.705474537033</v>
      </c>
    </row>
    <row r="1715" spans="1:20"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04"/>
        <v>1.6666666666666666E-2</v>
      </c>
      <c r="P1715" s="6">
        <f t="shared" si="105"/>
        <v>50</v>
      </c>
      <c r="Q1715" t="s">
        <v>8325</v>
      </c>
      <c r="R1715" t="s">
        <v>8347</v>
      </c>
      <c r="S1715" s="10">
        <f t="shared" si="106"/>
        <v>41887.592731481483</v>
      </c>
      <c r="T1715" s="10">
        <f t="shared" si="107"/>
        <v>41917.592731481483</v>
      </c>
    </row>
    <row r="1716" spans="1:20"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04"/>
        <v>7.868E-2</v>
      </c>
      <c r="P1716" s="6">
        <f t="shared" si="105"/>
        <v>115.70588235294117</v>
      </c>
      <c r="Q1716" t="s">
        <v>8325</v>
      </c>
      <c r="R1716" t="s">
        <v>8347</v>
      </c>
      <c r="S1716" s="10">
        <f t="shared" si="106"/>
        <v>42095.710196759253</v>
      </c>
      <c r="T1716" s="10">
        <f t="shared" si="107"/>
        <v>42125.710196759253</v>
      </c>
    </row>
    <row r="1717" spans="1:20"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04"/>
        <v>2.2000000000000001E-3</v>
      </c>
      <c r="P1717" s="6">
        <f t="shared" si="105"/>
        <v>5.5</v>
      </c>
      <c r="Q1717" t="s">
        <v>8325</v>
      </c>
      <c r="R1717" t="s">
        <v>8347</v>
      </c>
      <c r="S1717" s="10">
        <f t="shared" si="106"/>
        <v>42064.009085648147</v>
      </c>
      <c r="T1717" s="10">
        <f t="shared" si="107"/>
        <v>42093.931944444441</v>
      </c>
    </row>
    <row r="1718" spans="1:20"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04"/>
        <v>7.4999999999999997E-2</v>
      </c>
      <c r="P1718" s="6">
        <f t="shared" si="105"/>
        <v>50</v>
      </c>
      <c r="Q1718" t="s">
        <v>8325</v>
      </c>
      <c r="R1718" t="s">
        <v>8347</v>
      </c>
      <c r="S1718" s="10">
        <f t="shared" si="106"/>
        <v>42673.369201388887</v>
      </c>
      <c r="T1718" s="10">
        <f t="shared" si="107"/>
        <v>42713.410868055558</v>
      </c>
    </row>
    <row r="1719" spans="1:20"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04"/>
        <v>0.42725880551301687</v>
      </c>
      <c r="P1719" s="6">
        <f t="shared" si="105"/>
        <v>34.024390243902438</v>
      </c>
      <c r="Q1719" t="s">
        <v>8325</v>
      </c>
      <c r="R1719" t="s">
        <v>8347</v>
      </c>
      <c r="S1719" s="10">
        <f t="shared" si="106"/>
        <v>42460.773587962962</v>
      </c>
      <c r="T1719" s="10">
        <f t="shared" si="107"/>
        <v>42480.958333333336</v>
      </c>
    </row>
    <row r="1720" spans="1:20"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04"/>
        <v>2.142857142857143E-3</v>
      </c>
      <c r="P1720" s="6">
        <f t="shared" si="105"/>
        <v>37.5</v>
      </c>
      <c r="Q1720" t="s">
        <v>8325</v>
      </c>
      <c r="R1720" t="s">
        <v>8347</v>
      </c>
      <c r="S1720" s="10">
        <f t="shared" si="106"/>
        <v>42460.402187499996</v>
      </c>
      <c r="T1720" s="10">
        <f t="shared" si="107"/>
        <v>42503.999305555553</v>
      </c>
    </row>
    <row r="1721" spans="1:20"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04"/>
        <v>8.7500000000000008E-3</v>
      </c>
      <c r="P1721" s="6">
        <f t="shared" si="105"/>
        <v>11.666666666666666</v>
      </c>
      <c r="Q1721" t="s">
        <v>8325</v>
      </c>
      <c r="R1721" t="s">
        <v>8347</v>
      </c>
      <c r="S1721" s="10">
        <f t="shared" si="106"/>
        <v>41869.326284722221</v>
      </c>
      <c r="T1721" s="10">
        <f t="shared" si="107"/>
        <v>41899.326284722221</v>
      </c>
    </row>
    <row r="1722" spans="1:20"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04"/>
        <v>5.6250000000000001E-2</v>
      </c>
      <c r="P1722" s="6">
        <f t="shared" si="105"/>
        <v>28.125</v>
      </c>
      <c r="Q1722" t="s">
        <v>8325</v>
      </c>
      <c r="R1722" t="s">
        <v>8347</v>
      </c>
      <c r="S1722" s="10">
        <f t="shared" si="106"/>
        <v>41922.574895833335</v>
      </c>
      <c r="T1722" s="10">
        <f t="shared" si="107"/>
        <v>41952.616562499999</v>
      </c>
    </row>
    <row r="1723" spans="1:20"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04"/>
        <v>0</v>
      </c>
      <c r="P1723" s="6" t="str">
        <f t="shared" si="105"/>
        <v/>
      </c>
      <c r="Q1723" t="s">
        <v>8325</v>
      </c>
      <c r="R1723" t="s">
        <v>8347</v>
      </c>
      <c r="S1723" s="10">
        <f t="shared" si="106"/>
        <v>42319.25304398148</v>
      </c>
      <c r="T1723" s="10">
        <f t="shared" si="107"/>
        <v>42349.25304398148</v>
      </c>
    </row>
    <row r="1724" spans="1:20"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04"/>
        <v>3.4722222222222224E-4</v>
      </c>
      <c r="P1724" s="6">
        <f t="shared" si="105"/>
        <v>1</v>
      </c>
      <c r="Q1724" t="s">
        <v>8325</v>
      </c>
      <c r="R1724" t="s">
        <v>8347</v>
      </c>
      <c r="S1724" s="10">
        <f t="shared" si="106"/>
        <v>42425.752650462957</v>
      </c>
      <c r="T1724" s="10">
        <f t="shared" si="107"/>
        <v>42462.798611111109</v>
      </c>
    </row>
    <row r="1725" spans="1:20"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04"/>
        <v>6.5000000000000002E-2</v>
      </c>
      <c r="P1725" s="6">
        <f t="shared" si="105"/>
        <v>216.66666666666666</v>
      </c>
      <c r="Q1725" t="s">
        <v>8325</v>
      </c>
      <c r="R1725" t="s">
        <v>8347</v>
      </c>
      <c r="S1725" s="10">
        <f t="shared" si="106"/>
        <v>42129.617071759254</v>
      </c>
      <c r="T1725" s="10">
        <f t="shared" si="107"/>
        <v>42186.041666666664</v>
      </c>
    </row>
    <row r="1726" spans="1:20"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04"/>
        <v>5.8333333333333336E-3</v>
      </c>
      <c r="P1726" s="6">
        <f t="shared" si="105"/>
        <v>8.75</v>
      </c>
      <c r="Q1726" t="s">
        <v>8325</v>
      </c>
      <c r="R1726" t="s">
        <v>8347</v>
      </c>
      <c r="S1726" s="10">
        <f t="shared" si="106"/>
        <v>41912.724097222221</v>
      </c>
      <c r="T1726" s="10">
        <f t="shared" si="107"/>
        <v>41942.724097222221</v>
      </c>
    </row>
    <row r="1727" spans="1:20"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04"/>
        <v>0.10181818181818182</v>
      </c>
      <c r="P1727" s="6">
        <f t="shared" si="105"/>
        <v>62.222222222222221</v>
      </c>
      <c r="Q1727" t="s">
        <v>8325</v>
      </c>
      <c r="R1727" t="s">
        <v>8347</v>
      </c>
      <c r="S1727" s="10">
        <f t="shared" si="106"/>
        <v>41845.759826388887</v>
      </c>
      <c r="T1727" s="10">
        <f t="shared" si="107"/>
        <v>41875.759826388887</v>
      </c>
    </row>
    <row r="1728" spans="1:20"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04"/>
        <v>0.33784615384615385</v>
      </c>
      <c r="P1728" s="6">
        <f t="shared" si="105"/>
        <v>137.25</v>
      </c>
      <c r="Q1728" t="s">
        <v>8325</v>
      </c>
      <c r="R1728" t="s">
        <v>8347</v>
      </c>
      <c r="S1728" s="10">
        <f t="shared" si="106"/>
        <v>41788.711388888885</v>
      </c>
      <c r="T1728" s="10">
        <f t="shared" si="107"/>
        <v>41817.711388888885</v>
      </c>
    </row>
    <row r="1729" spans="1:20"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04"/>
        <v>3.3333333333333332E-4</v>
      </c>
      <c r="P1729" s="6">
        <f t="shared" si="105"/>
        <v>1</v>
      </c>
      <c r="Q1729" t="s">
        <v>8325</v>
      </c>
      <c r="R1729" t="s">
        <v>8347</v>
      </c>
      <c r="S1729" s="10">
        <f t="shared" si="106"/>
        <v>42044.719641203701</v>
      </c>
      <c r="T1729" s="10">
        <f t="shared" si="107"/>
        <v>42099.249999999993</v>
      </c>
    </row>
    <row r="1730" spans="1:20"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04"/>
        <v>0.68400000000000005</v>
      </c>
      <c r="P1730" s="6">
        <f t="shared" si="105"/>
        <v>122.14285714285714</v>
      </c>
      <c r="Q1730" t="s">
        <v>8325</v>
      </c>
      <c r="R1730" t="s">
        <v>8347</v>
      </c>
      <c r="S1730" s="10">
        <f t="shared" si="106"/>
        <v>42268.417523148142</v>
      </c>
      <c r="T1730" s="10">
        <f t="shared" si="107"/>
        <v>42298.417523148142</v>
      </c>
    </row>
    <row r="1731" spans="1:20"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08">IFERROR(E1731/D1731,"")</f>
        <v>0</v>
      </c>
      <c r="P1731" s="6" t="str">
        <f t="shared" ref="P1731:P1794" si="109">IFERROR(E1731/L1731,"")</f>
        <v/>
      </c>
      <c r="Q1731" t="s">
        <v>8325</v>
      </c>
      <c r="R1731" t="s">
        <v>8347</v>
      </c>
      <c r="S1731" s="10">
        <f t="shared" ref="S1731:S1794" si="110">(J1731/86400)+25569+(-5/24)</f>
        <v>42470.843819444439</v>
      </c>
      <c r="T1731" s="10">
        <f t="shared" ref="T1731:T1794" si="111">(I1731/86400)+25569+(-5/24)</f>
        <v>42530.843819444439</v>
      </c>
    </row>
    <row r="1732" spans="1:20"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08"/>
        <v>0</v>
      </c>
      <c r="P1732" s="6" t="str">
        <f t="shared" si="109"/>
        <v/>
      </c>
      <c r="Q1732" t="s">
        <v>8325</v>
      </c>
      <c r="R1732" t="s">
        <v>8347</v>
      </c>
      <c r="S1732" s="10">
        <f t="shared" si="110"/>
        <v>42271.879432870366</v>
      </c>
      <c r="T1732" s="10">
        <f t="shared" si="111"/>
        <v>42301.879432870366</v>
      </c>
    </row>
    <row r="1733" spans="1:20"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08"/>
        <v>0</v>
      </c>
      <c r="P1733" s="6" t="str">
        <f t="shared" si="109"/>
        <v/>
      </c>
      <c r="Q1733" t="s">
        <v>8325</v>
      </c>
      <c r="R1733" t="s">
        <v>8347</v>
      </c>
      <c r="S1733" s="10">
        <f t="shared" si="110"/>
        <v>42152.698518518511</v>
      </c>
      <c r="T1733" s="10">
        <f t="shared" si="111"/>
        <v>42166.416666666664</v>
      </c>
    </row>
    <row r="1734" spans="1:20"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08"/>
        <v>0</v>
      </c>
      <c r="P1734" s="6" t="str">
        <f t="shared" si="109"/>
        <v/>
      </c>
      <c r="Q1734" t="s">
        <v>8325</v>
      </c>
      <c r="R1734" t="s">
        <v>8347</v>
      </c>
      <c r="S1734" s="10">
        <f t="shared" si="110"/>
        <v>42325.475474537037</v>
      </c>
      <c r="T1734" s="10">
        <f t="shared" si="111"/>
        <v>42384.999999999993</v>
      </c>
    </row>
    <row r="1735" spans="1:20"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08"/>
        <v>0</v>
      </c>
      <c r="P1735" s="6" t="str">
        <f t="shared" si="109"/>
        <v/>
      </c>
      <c r="Q1735" t="s">
        <v>8325</v>
      </c>
      <c r="R1735" t="s">
        <v>8347</v>
      </c>
      <c r="S1735" s="10">
        <f t="shared" si="110"/>
        <v>42614.467291666668</v>
      </c>
      <c r="T1735" s="10">
        <f t="shared" si="111"/>
        <v>42626.687499999993</v>
      </c>
    </row>
    <row r="1736" spans="1:20"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08"/>
        <v>2.2222222222222223E-4</v>
      </c>
      <c r="P1736" s="6">
        <f t="shared" si="109"/>
        <v>1</v>
      </c>
      <c r="Q1736" t="s">
        <v>8325</v>
      </c>
      <c r="R1736" t="s">
        <v>8347</v>
      </c>
      <c r="S1736" s="10">
        <f t="shared" si="110"/>
        <v>42101.828194444439</v>
      </c>
      <c r="T1736" s="10">
        <f t="shared" si="111"/>
        <v>42131.828194444439</v>
      </c>
    </row>
    <row r="1737" spans="1:20"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08"/>
        <v>0.11</v>
      </c>
      <c r="P1737" s="6">
        <f t="shared" si="109"/>
        <v>55</v>
      </c>
      <c r="Q1737" t="s">
        <v>8325</v>
      </c>
      <c r="R1737" t="s">
        <v>8347</v>
      </c>
      <c r="S1737" s="10">
        <f t="shared" si="110"/>
        <v>42559.605844907404</v>
      </c>
      <c r="T1737" s="10">
        <f t="shared" si="111"/>
        <v>42589.605844907404</v>
      </c>
    </row>
    <row r="1738" spans="1:20"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08"/>
        <v>7.3333333333333332E-3</v>
      </c>
      <c r="P1738" s="6">
        <f t="shared" si="109"/>
        <v>22</v>
      </c>
      <c r="Q1738" t="s">
        <v>8325</v>
      </c>
      <c r="R1738" t="s">
        <v>8347</v>
      </c>
      <c r="S1738" s="10">
        <f t="shared" si="110"/>
        <v>42286.65315972222</v>
      </c>
      <c r="T1738" s="10">
        <f t="shared" si="111"/>
        <v>42316.694826388884</v>
      </c>
    </row>
    <row r="1739" spans="1:20"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08"/>
        <v>0.21249999999999999</v>
      </c>
      <c r="P1739" s="6">
        <f t="shared" si="109"/>
        <v>56.666666666666664</v>
      </c>
      <c r="Q1739" t="s">
        <v>8325</v>
      </c>
      <c r="R1739" t="s">
        <v>8347</v>
      </c>
      <c r="S1739" s="10">
        <f t="shared" si="110"/>
        <v>42175.740648148145</v>
      </c>
      <c r="T1739" s="10">
        <f t="shared" si="111"/>
        <v>42205.740648148145</v>
      </c>
    </row>
    <row r="1740" spans="1:20"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08"/>
        <v>4.0000000000000001E-3</v>
      </c>
      <c r="P1740" s="6">
        <f t="shared" si="109"/>
        <v>20</v>
      </c>
      <c r="Q1740" t="s">
        <v>8325</v>
      </c>
      <c r="R1740" t="s">
        <v>8347</v>
      </c>
      <c r="S1740" s="10">
        <f t="shared" si="110"/>
        <v>41884.665995370371</v>
      </c>
      <c r="T1740" s="10">
        <f t="shared" si="111"/>
        <v>41914.665995370371</v>
      </c>
    </row>
    <row r="1741" spans="1:20"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08"/>
        <v>1E-3</v>
      </c>
      <c r="P1741" s="6">
        <f t="shared" si="109"/>
        <v>1</v>
      </c>
      <c r="Q1741" t="s">
        <v>8325</v>
      </c>
      <c r="R1741" t="s">
        <v>8347</v>
      </c>
      <c r="S1741" s="10">
        <f t="shared" si="110"/>
        <v>42435.665879629632</v>
      </c>
      <c r="T1741" s="10">
        <f t="shared" si="111"/>
        <v>42494.624212962961</v>
      </c>
    </row>
    <row r="1742" spans="1:20"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08"/>
        <v>0</v>
      </c>
      <c r="P1742" s="6" t="str">
        <f t="shared" si="109"/>
        <v/>
      </c>
      <c r="Q1742" t="s">
        <v>8325</v>
      </c>
      <c r="R1742" t="s">
        <v>8347</v>
      </c>
      <c r="S1742" s="10">
        <f t="shared" si="110"/>
        <v>42171.609050925923</v>
      </c>
      <c r="T1742" s="10">
        <f t="shared" si="111"/>
        <v>42201.609050925923</v>
      </c>
    </row>
    <row r="1743" spans="1:20"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08"/>
        <v>1.1083333333333334</v>
      </c>
      <c r="P1743" s="6">
        <f t="shared" si="109"/>
        <v>25.576923076923077</v>
      </c>
      <c r="Q1743" t="s">
        <v>8338</v>
      </c>
      <c r="R1743" t="s">
        <v>8339</v>
      </c>
      <c r="S1743" s="10">
        <f t="shared" si="110"/>
        <v>42120.419803240737</v>
      </c>
      <c r="T1743" s="10">
        <f t="shared" si="111"/>
        <v>42165.419803240737</v>
      </c>
    </row>
    <row r="1744" spans="1:20"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08"/>
        <v>1.0874999999999999</v>
      </c>
      <c r="P1744" s="6">
        <f t="shared" si="109"/>
        <v>63.970588235294116</v>
      </c>
      <c r="Q1744" t="s">
        <v>8338</v>
      </c>
      <c r="R1744" t="s">
        <v>8339</v>
      </c>
      <c r="S1744" s="10">
        <f t="shared" si="110"/>
        <v>42710.668634259258</v>
      </c>
      <c r="T1744" s="10">
        <f t="shared" si="111"/>
        <v>42742.666666666664</v>
      </c>
    </row>
    <row r="1745" spans="1:20"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08"/>
        <v>1.0041666666666667</v>
      </c>
      <c r="P1745" s="6">
        <f t="shared" si="109"/>
        <v>89.925373134328353</v>
      </c>
      <c r="Q1745" t="s">
        <v>8338</v>
      </c>
      <c r="R1745" t="s">
        <v>8339</v>
      </c>
      <c r="S1745" s="10">
        <f t="shared" si="110"/>
        <v>42586.717303240737</v>
      </c>
      <c r="T1745" s="10">
        <f t="shared" si="111"/>
        <v>42608.957638888889</v>
      </c>
    </row>
    <row r="1746" spans="1:20"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08"/>
        <v>1.1845454545454546</v>
      </c>
      <c r="P1746" s="6">
        <f t="shared" si="109"/>
        <v>93.071428571428569</v>
      </c>
      <c r="Q1746" t="s">
        <v>8338</v>
      </c>
      <c r="R1746" t="s">
        <v>8339</v>
      </c>
      <c r="S1746" s="10">
        <f t="shared" si="110"/>
        <v>42026.396724537037</v>
      </c>
      <c r="T1746" s="10">
        <f t="shared" si="111"/>
        <v>42071.355057870365</v>
      </c>
    </row>
    <row r="1747" spans="1:20"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08"/>
        <v>1.1401428571428571</v>
      </c>
      <c r="P1747" s="6">
        <f t="shared" si="109"/>
        <v>89.674157303370791</v>
      </c>
      <c r="Q1747" t="s">
        <v>8338</v>
      </c>
      <c r="R1747" t="s">
        <v>8339</v>
      </c>
      <c r="S1747" s="10">
        <f t="shared" si="110"/>
        <v>42690.051365740735</v>
      </c>
      <c r="T1747" s="10">
        <f t="shared" si="111"/>
        <v>42725.874999999993</v>
      </c>
    </row>
    <row r="1748" spans="1:20"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08"/>
        <v>1.4810000000000001</v>
      </c>
      <c r="P1748" s="6">
        <f t="shared" si="109"/>
        <v>207.61682242990653</v>
      </c>
      <c r="Q1748" t="s">
        <v>8338</v>
      </c>
      <c r="R1748" t="s">
        <v>8339</v>
      </c>
      <c r="S1748" s="10">
        <f t="shared" si="110"/>
        <v>42667.968368055554</v>
      </c>
      <c r="T1748" s="10">
        <f t="shared" si="111"/>
        <v>42697.874999999993</v>
      </c>
    </row>
    <row r="1749" spans="1:20"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08"/>
        <v>1.0495555555555556</v>
      </c>
      <c r="P1749" s="6">
        <f t="shared" si="109"/>
        <v>59.408805031446541</v>
      </c>
      <c r="Q1749" t="s">
        <v>8338</v>
      </c>
      <c r="R1749" t="s">
        <v>8339</v>
      </c>
      <c r="S1749" s="10">
        <f t="shared" si="110"/>
        <v>42292.22719907407</v>
      </c>
      <c r="T1749" s="10">
        <f t="shared" si="111"/>
        <v>42321.416666666664</v>
      </c>
    </row>
    <row r="1750" spans="1:20"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08"/>
        <v>1.29948</v>
      </c>
      <c r="P1750" s="6">
        <f t="shared" si="109"/>
        <v>358.97237569060775</v>
      </c>
      <c r="Q1750" t="s">
        <v>8338</v>
      </c>
      <c r="R1750" t="s">
        <v>8339</v>
      </c>
      <c r="S1750" s="10">
        <f t="shared" si="110"/>
        <v>42219.742395833331</v>
      </c>
      <c r="T1750" s="10">
        <f t="shared" si="111"/>
        <v>42249.742395833331</v>
      </c>
    </row>
    <row r="1751" spans="1:20"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08"/>
        <v>1.2348756218905472</v>
      </c>
      <c r="P1751" s="6">
        <f t="shared" si="109"/>
        <v>94.736641221374043</v>
      </c>
      <c r="Q1751" t="s">
        <v>8338</v>
      </c>
      <c r="R1751" t="s">
        <v>8339</v>
      </c>
      <c r="S1751" s="10">
        <f t="shared" si="110"/>
        <v>42758.767604166664</v>
      </c>
      <c r="T1751" s="10">
        <f t="shared" si="111"/>
        <v>42795.583333333336</v>
      </c>
    </row>
    <row r="1752" spans="1:20"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08"/>
        <v>2.0162</v>
      </c>
      <c r="P1752" s="6">
        <f t="shared" si="109"/>
        <v>80.647999999999996</v>
      </c>
      <c r="Q1752" t="s">
        <v>8338</v>
      </c>
      <c r="R1752" t="s">
        <v>8339</v>
      </c>
      <c r="S1752" s="10">
        <f t="shared" si="110"/>
        <v>42454.628518518519</v>
      </c>
      <c r="T1752" s="10">
        <f t="shared" si="111"/>
        <v>42479.628518518519</v>
      </c>
    </row>
    <row r="1753" spans="1:20"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08"/>
        <v>1.0289999999999999</v>
      </c>
      <c r="P1753" s="6">
        <f t="shared" si="109"/>
        <v>168.68852459016392</v>
      </c>
      <c r="Q1753" t="s">
        <v>8338</v>
      </c>
      <c r="R1753" t="s">
        <v>8339</v>
      </c>
      <c r="S1753" s="10">
        <f t="shared" si="110"/>
        <v>42052.573182870365</v>
      </c>
      <c r="T1753" s="10">
        <f t="shared" si="111"/>
        <v>42082.5315162037</v>
      </c>
    </row>
    <row r="1754" spans="1:20"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08"/>
        <v>2.6016666666666666</v>
      </c>
      <c r="P1754" s="6">
        <f t="shared" si="109"/>
        <v>34.68888888888889</v>
      </c>
      <c r="Q1754" t="s">
        <v>8338</v>
      </c>
      <c r="R1754" t="s">
        <v>8339</v>
      </c>
      <c r="S1754" s="10">
        <f t="shared" si="110"/>
        <v>42627.044930555552</v>
      </c>
      <c r="T1754" s="10">
        <f t="shared" si="111"/>
        <v>42657.044930555552</v>
      </c>
    </row>
    <row r="1755" spans="1:20"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08"/>
        <v>1.08</v>
      </c>
      <c r="P1755" s="6">
        <f t="shared" si="109"/>
        <v>462.85714285714283</v>
      </c>
      <c r="Q1755" t="s">
        <v>8338</v>
      </c>
      <c r="R1755" t="s">
        <v>8339</v>
      </c>
      <c r="S1755" s="10">
        <f t="shared" si="110"/>
        <v>42420.541296296295</v>
      </c>
      <c r="T1755" s="10">
        <f t="shared" si="111"/>
        <v>42450.499629629623</v>
      </c>
    </row>
    <row r="1756" spans="1:20"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08"/>
        <v>1.1052941176470588</v>
      </c>
      <c r="P1756" s="6">
        <f t="shared" si="109"/>
        <v>104.38888888888889</v>
      </c>
      <c r="Q1756" t="s">
        <v>8338</v>
      </c>
      <c r="R1756" t="s">
        <v>8339</v>
      </c>
      <c r="S1756" s="10">
        <f t="shared" si="110"/>
        <v>42067.668437499997</v>
      </c>
      <c r="T1756" s="10">
        <f t="shared" si="111"/>
        <v>42097.626770833333</v>
      </c>
    </row>
    <row r="1757" spans="1:20"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08"/>
        <v>1.2</v>
      </c>
      <c r="P1757" s="6">
        <f t="shared" si="109"/>
        <v>7.5</v>
      </c>
      <c r="Q1757" t="s">
        <v>8338</v>
      </c>
      <c r="R1757" t="s">
        <v>8339</v>
      </c>
      <c r="S1757" s="10">
        <f t="shared" si="110"/>
        <v>42252.580567129626</v>
      </c>
      <c r="T1757" s="10">
        <f t="shared" si="111"/>
        <v>42282.580567129626</v>
      </c>
    </row>
    <row r="1758" spans="1:20"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08"/>
        <v>1.0282909090909091</v>
      </c>
      <c r="P1758" s="6">
        <f t="shared" si="109"/>
        <v>47.13</v>
      </c>
      <c r="Q1758" t="s">
        <v>8338</v>
      </c>
      <c r="R1758" t="s">
        <v>8339</v>
      </c>
      <c r="S1758" s="10">
        <f t="shared" si="110"/>
        <v>42570.959131944437</v>
      </c>
      <c r="T1758" s="10">
        <f t="shared" si="111"/>
        <v>42610.959131944437</v>
      </c>
    </row>
    <row r="1759" spans="1:20"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08"/>
        <v>1.1599999999999999</v>
      </c>
      <c r="P1759" s="6">
        <f t="shared" si="109"/>
        <v>414.28571428571428</v>
      </c>
      <c r="Q1759" t="s">
        <v>8338</v>
      </c>
      <c r="R1759" t="s">
        <v>8339</v>
      </c>
      <c r="S1759" s="10">
        <f t="shared" si="110"/>
        <v>42733.619016203702</v>
      </c>
      <c r="T1759" s="10">
        <f t="shared" si="111"/>
        <v>42763.603472222218</v>
      </c>
    </row>
    <row r="1760" spans="1:20"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08"/>
        <v>1.147</v>
      </c>
      <c r="P1760" s="6">
        <f t="shared" si="109"/>
        <v>42.481481481481481</v>
      </c>
      <c r="Q1760" t="s">
        <v>8338</v>
      </c>
      <c r="R1760" t="s">
        <v>8339</v>
      </c>
      <c r="S1760" s="10">
        <f t="shared" si="110"/>
        <v>42505.74759259259</v>
      </c>
      <c r="T1760" s="10">
        <f t="shared" si="111"/>
        <v>42565.74759259259</v>
      </c>
    </row>
    <row r="1761" spans="1:20"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08"/>
        <v>1.0660000000000001</v>
      </c>
      <c r="P1761" s="6">
        <f t="shared" si="109"/>
        <v>108.77551020408163</v>
      </c>
      <c r="Q1761" t="s">
        <v>8338</v>
      </c>
      <c r="R1761" t="s">
        <v>8339</v>
      </c>
      <c r="S1761" s="10">
        <f t="shared" si="110"/>
        <v>42068.620706018519</v>
      </c>
      <c r="T1761" s="10">
        <f t="shared" si="111"/>
        <v>42088.579039351847</v>
      </c>
    </row>
    <row r="1762" spans="1:20"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08"/>
        <v>1.6544000000000001</v>
      </c>
      <c r="P1762" s="6">
        <f t="shared" si="109"/>
        <v>81.098039215686271</v>
      </c>
      <c r="Q1762" t="s">
        <v>8338</v>
      </c>
      <c r="R1762" t="s">
        <v>8339</v>
      </c>
      <c r="S1762" s="10">
        <f t="shared" si="110"/>
        <v>42405.464270833334</v>
      </c>
      <c r="T1762" s="10">
        <f t="shared" si="111"/>
        <v>42425.464270833334</v>
      </c>
    </row>
    <row r="1763" spans="1:20"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08"/>
        <v>1.55</v>
      </c>
      <c r="P1763" s="6">
        <f t="shared" si="109"/>
        <v>51.666666666666664</v>
      </c>
      <c r="Q1763" t="s">
        <v>8338</v>
      </c>
      <c r="R1763" t="s">
        <v>8339</v>
      </c>
      <c r="S1763" s="10">
        <f t="shared" si="110"/>
        <v>42209.359490740739</v>
      </c>
      <c r="T1763" s="10">
        <f t="shared" si="111"/>
        <v>42259.359490740739</v>
      </c>
    </row>
    <row r="1764" spans="1:20"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08"/>
        <v>8.85</v>
      </c>
      <c r="P1764" s="6">
        <f t="shared" si="109"/>
        <v>35.4</v>
      </c>
      <c r="Q1764" t="s">
        <v>8338</v>
      </c>
      <c r="R1764" t="s">
        <v>8339</v>
      </c>
      <c r="S1764" s="10">
        <f t="shared" si="110"/>
        <v>42410.773668981477</v>
      </c>
      <c r="T1764" s="10">
        <f t="shared" si="111"/>
        <v>42440.773668981477</v>
      </c>
    </row>
    <row r="1765" spans="1:20"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08"/>
        <v>1.0190833333333333</v>
      </c>
      <c r="P1765" s="6">
        <f t="shared" si="109"/>
        <v>103.63559322033899</v>
      </c>
      <c r="Q1765" t="s">
        <v>8338</v>
      </c>
      <c r="R1765" t="s">
        <v>8339</v>
      </c>
      <c r="S1765" s="10">
        <f t="shared" si="110"/>
        <v>42636.660185185181</v>
      </c>
      <c r="T1765" s="10">
        <f t="shared" si="111"/>
        <v>42666.660185185181</v>
      </c>
    </row>
    <row r="1766" spans="1:20"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08"/>
        <v>0.19600000000000001</v>
      </c>
      <c r="P1766" s="6">
        <f t="shared" si="109"/>
        <v>55.282051282051285</v>
      </c>
      <c r="Q1766" t="s">
        <v>8338</v>
      </c>
      <c r="R1766" t="s">
        <v>8339</v>
      </c>
      <c r="S1766" s="10">
        <f t="shared" si="110"/>
        <v>41825.27753472222</v>
      </c>
      <c r="T1766" s="10">
        <f t="shared" si="111"/>
        <v>41854.27753472222</v>
      </c>
    </row>
    <row r="1767" spans="1:20"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08"/>
        <v>0.59467839999999994</v>
      </c>
      <c r="P1767" s="6">
        <f t="shared" si="109"/>
        <v>72.16970873786407</v>
      </c>
      <c r="Q1767" t="s">
        <v>8338</v>
      </c>
      <c r="R1767" t="s">
        <v>8339</v>
      </c>
      <c r="S1767" s="10">
        <f t="shared" si="110"/>
        <v>41834.772129629629</v>
      </c>
      <c r="T1767" s="10">
        <f t="shared" si="111"/>
        <v>41864.772129629629</v>
      </c>
    </row>
    <row r="1768" spans="1:20"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08"/>
        <v>0</v>
      </c>
      <c r="P1768" s="6" t="str">
        <f t="shared" si="109"/>
        <v/>
      </c>
      <c r="Q1768" t="s">
        <v>8338</v>
      </c>
      <c r="R1768" t="s">
        <v>8339</v>
      </c>
      <c r="S1768" s="10">
        <f t="shared" si="110"/>
        <v>41855.65148148148</v>
      </c>
      <c r="T1768" s="10">
        <f t="shared" si="111"/>
        <v>41876.65148148148</v>
      </c>
    </row>
    <row r="1769" spans="1:20"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08"/>
        <v>0.4572</v>
      </c>
      <c r="P1769" s="6">
        <f t="shared" si="109"/>
        <v>58.615384615384613</v>
      </c>
      <c r="Q1769" t="s">
        <v>8338</v>
      </c>
      <c r="R1769" t="s">
        <v>8339</v>
      </c>
      <c r="S1769" s="10">
        <f t="shared" si="110"/>
        <v>41824.450046296297</v>
      </c>
      <c r="T1769" s="10">
        <f t="shared" si="111"/>
        <v>41854.450046296297</v>
      </c>
    </row>
    <row r="1770" spans="1:20"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08"/>
        <v>3.7400000000000003E-2</v>
      </c>
      <c r="P1770" s="6">
        <f t="shared" si="109"/>
        <v>12.466666666666667</v>
      </c>
      <c r="Q1770" t="s">
        <v>8338</v>
      </c>
      <c r="R1770" t="s">
        <v>8339</v>
      </c>
      <c r="S1770" s="10">
        <f t="shared" si="110"/>
        <v>41849.352361111109</v>
      </c>
      <c r="T1770" s="10">
        <f t="shared" si="111"/>
        <v>41909.352361111109</v>
      </c>
    </row>
    <row r="1771" spans="1:20"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08"/>
        <v>2.7025E-2</v>
      </c>
      <c r="P1771" s="6">
        <f t="shared" si="109"/>
        <v>49.136363636363633</v>
      </c>
      <c r="Q1771" t="s">
        <v>8338</v>
      </c>
      <c r="R1771" t="s">
        <v>8339</v>
      </c>
      <c r="S1771" s="10">
        <f t="shared" si="110"/>
        <v>41987.610636574071</v>
      </c>
      <c r="T1771" s="10">
        <f t="shared" si="111"/>
        <v>42017.610636574071</v>
      </c>
    </row>
    <row r="1772" spans="1:20"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08"/>
        <v>0.56514285714285717</v>
      </c>
      <c r="P1772" s="6">
        <f t="shared" si="109"/>
        <v>150.5</v>
      </c>
      <c r="Q1772" t="s">
        <v>8338</v>
      </c>
      <c r="R1772" t="s">
        <v>8339</v>
      </c>
      <c r="S1772" s="10">
        <f t="shared" si="110"/>
        <v>41891.571689814817</v>
      </c>
      <c r="T1772" s="10">
        <f t="shared" si="111"/>
        <v>41926.571689814817</v>
      </c>
    </row>
    <row r="1773" spans="1:20"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08"/>
        <v>0.21309523809523809</v>
      </c>
      <c r="P1773" s="6">
        <f t="shared" si="109"/>
        <v>35.799999999999997</v>
      </c>
      <c r="Q1773" t="s">
        <v>8338</v>
      </c>
      <c r="R1773" t="s">
        <v>8339</v>
      </c>
      <c r="S1773" s="10">
        <f t="shared" si="110"/>
        <v>41905.771296296291</v>
      </c>
      <c r="T1773" s="10">
        <f t="shared" si="111"/>
        <v>41935.771296296291</v>
      </c>
    </row>
    <row r="1774" spans="1:20"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08"/>
        <v>0.156</v>
      </c>
      <c r="P1774" s="6">
        <f t="shared" si="109"/>
        <v>45.157894736842103</v>
      </c>
      <c r="Q1774" t="s">
        <v>8338</v>
      </c>
      <c r="R1774" t="s">
        <v>8339</v>
      </c>
      <c r="S1774" s="10">
        <f t="shared" si="110"/>
        <v>41766.509675925925</v>
      </c>
      <c r="T1774" s="10">
        <f t="shared" si="111"/>
        <v>41826.509675925925</v>
      </c>
    </row>
    <row r="1775" spans="1:20"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08"/>
        <v>6.2566666666666673E-2</v>
      </c>
      <c r="P1775" s="6">
        <f t="shared" si="109"/>
        <v>98.78947368421052</v>
      </c>
      <c r="Q1775" t="s">
        <v>8338</v>
      </c>
      <c r="R1775" t="s">
        <v>8339</v>
      </c>
      <c r="S1775" s="10">
        <f t="shared" si="110"/>
        <v>41978.552060185182</v>
      </c>
      <c r="T1775" s="10">
        <f t="shared" si="111"/>
        <v>42023.552060185182</v>
      </c>
    </row>
    <row r="1776" spans="1:20"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08"/>
        <v>0.4592</v>
      </c>
      <c r="P1776" s="6">
        <f t="shared" si="109"/>
        <v>88.307692307692307</v>
      </c>
      <c r="Q1776" t="s">
        <v>8338</v>
      </c>
      <c r="R1776" t="s">
        <v>8339</v>
      </c>
      <c r="S1776" s="10">
        <f t="shared" si="110"/>
        <v>41930.010324074072</v>
      </c>
      <c r="T1776" s="10">
        <f t="shared" si="111"/>
        <v>41972.415972222218</v>
      </c>
    </row>
    <row r="1777" spans="1:20"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08"/>
        <v>0.65101538461538466</v>
      </c>
      <c r="P1777" s="6">
        <f t="shared" si="109"/>
        <v>170.62903225806451</v>
      </c>
      <c r="Q1777" t="s">
        <v>8338</v>
      </c>
      <c r="R1777" t="s">
        <v>8339</v>
      </c>
      <c r="S1777" s="10">
        <f t="shared" si="110"/>
        <v>41891.768055555549</v>
      </c>
      <c r="T1777" s="10">
        <f t="shared" si="111"/>
        <v>41936.768055555549</v>
      </c>
    </row>
    <row r="1778" spans="1:20"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08"/>
        <v>6.7000000000000004E-2</v>
      </c>
      <c r="P1778" s="6">
        <f t="shared" si="109"/>
        <v>83.75</v>
      </c>
      <c r="Q1778" t="s">
        <v>8338</v>
      </c>
      <c r="R1778" t="s">
        <v>8339</v>
      </c>
      <c r="S1778" s="10">
        <f t="shared" si="110"/>
        <v>41905.748506944445</v>
      </c>
      <c r="T1778" s="10">
        <f t="shared" si="111"/>
        <v>41941.748506944445</v>
      </c>
    </row>
    <row r="1779" spans="1:20"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08"/>
        <v>0.135625</v>
      </c>
      <c r="P1779" s="6">
        <f t="shared" si="109"/>
        <v>65.099999999999994</v>
      </c>
      <c r="Q1779" t="s">
        <v>8338</v>
      </c>
      <c r="R1779" t="s">
        <v>8339</v>
      </c>
      <c r="S1779" s="10">
        <f t="shared" si="110"/>
        <v>42025.14876157407</v>
      </c>
      <c r="T1779" s="10">
        <f t="shared" si="111"/>
        <v>42055.14876157407</v>
      </c>
    </row>
    <row r="1780" spans="1:20"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08"/>
        <v>1.9900000000000001E-2</v>
      </c>
      <c r="P1780" s="6">
        <f t="shared" si="109"/>
        <v>66.333333333333329</v>
      </c>
      <c r="Q1780" t="s">
        <v>8338</v>
      </c>
      <c r="R1780" t="s">
        <v>8339</v>
      </c>
      <c r="S1780" s="10">
        <f t="shared" si="110"/>
        <v>42045.655034722215</v>
      </c>
      <c r="T1780" s="10">
        <f t="shared" si="111"/>
        <v>42090.613368055558</v>
      </c>
    </row>
    <row r="1781" spans="1:20"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08"/>
        <v>0.36236363636363639</v>
      </c>
      <c r="P1781" s="6">
        <f t="shared" si="109"/>
        <v>104.89473684210526</v>
      </c>
      <c r="Q1781" t="s">
        <v>8338</v>
      </c>
      <c r="R1781" t="s">
        <v>8339</v>
      </c>
      <c r="S1781" s="10">
        <f t="shared" si="110"/>
        <v>42585.483564814807</v>
      </c>
      <c r="T1781" s="10">
        <f t="shared" si="111"/>
        <v>42615.483564814807</v>
      </c>
    </row>
    <row r="1782" spans="1:20"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08"/>
        <v>0.39743333333333336</v>
      </c>
      <c r="P1782" s="6">
        <f t="shared" si="109"/>
        <v>78.440789473684205</v>
      </c>
      <c r="Q1782" t="s">
        <v>8338</v>
      </c>
      <c r="R1782" t="s">
        <v>8339</v>
      </c>
      <c r="S1782" s="10">
        <f t="shared" si="110"/>
        <v>42493.392476851848</v>
      </c>
      <c r="T1782" s="10">
        <f t="shared" si="111"/>
        <v>42553.392476851848</v>
      </c>
    </row>
    <row r="1783" spans="1:20"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08"/>
        <v>0.25763636363636366</v>
      </c>
      <c r="P1783" s="6">
        <f t="shared" si="109"/>
        <v>59.041666666666664</v>
      </c>
      <c r="Q1783" t="s">
        <v>8338</v>
      </c>
      <c r="R1783" t="s">
        <v>8339</v>
      </c>
      <c r="S1783" s="10">
        <f t="shared" si="110"/>
        <v>42597.409085648142</v>
      </c>
      <c r="T1783" s="10">
        <f t="shared" si="111"/>
        <v>42628.409085648142</v>
      </c>
    </row>
    <row r="1784" spans="1:20"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08"/>
        <v>0.15491428571428573</v>
      </c>
      <c r="P1784" s="6">
        <f t="shared" si="109"/>
        <v>71.34210526315789</v>
      </c>
      <c r="Q1784" t="s">
        <v>8338</v>
      </c>
      <c r="R1784" t="s">
        <v>8339</v>
      </c>
      <c r="S1784" s="10">
        <f t="shared" si="110"/>
        <v>42388.366770833331</v>
      </c>
      <c r="T1784" s="10">
        <f t="shared" si="111"/>
        <v>42421.366770833331</v>
      </c>
    </row>
    <row r="1785" spans="1:20"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08"/>
        <v>0.236925</v>
      </c>
      <c r="P1785" s="6">
        <f t="shared" si="109"/>
        <v>51.227027027027027</v>
      </c>
      <c r="Q1785" t="s">
        <v>8338</v>
      </c>
      <c r="R1785" t="s">
        <v>8339</v>
      </c>
      <c r="S1785" s="10">
        <f t="shared" si="110"/>
        <v>42115.741643518515</v>
      </c>
      <c r="T1785" s="10">
        <f t="shared" si="111"/>
        <v>42145.741643518515</v>
      </c>
    </row>
    <row r="1786" spans="1:20"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08"/>
        <v>0.39760000000000001</v>
      </c>
      <c r="P1786" s="6">
        <f t="shared" si="109"/>
        <v>60.242424242424242</v>
      </c>
      <c r="Q1786" t="s">
        <v>8338</v>
      </c>
      <c r="R1786" t="s">
        <v>8339</v>
      </c>
      <c r="S1786" s="10">
        <f t="shared" si="110"/>
        <v>42003.447222222218</v>
      </c>
      <c r="T1786" s="10">
        <f t="shared" si="111"/>
        <v>42034.934027777774</v>
      </c>
    </row>
    <row r="1787" spans="1:20"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08"/>
        <v>0.20220833333333332</v>
      </c>
      <c r="P1787" s="6">
        <f t="shared" si="109"/>
        <v>44.935185185185183</v>
      </c>
      <c r="Q1787" t="s">
        <v>8338</v>
      </c>
      <c r="R1787" t="s">
        <v>8339</v>
      </c>
      <c r="S1787" s="10">
        <f t="shared" si="110"/>
        <v>41896.926562499997</v>
      </c>
      <c r="T1787" s="10">
        <f t="shared" si="111"/>
        <v>41927.791666666664</v>
      </c>
    </row>
    <row r="1788" spans="1:20"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08"/>
        <v>0.47631578947368419</v>
      </c>
      <c r="P1788" s="6">
        <f t="shared" si="109"/>
        <v>31.206896551724139</v>
      </c>
      <c r="Q1788" t="s">
        <v>8338</v>
      </c>
      <c r="R1788" t="s">
        <v>8339</v>
      </c>
      <c r="S1788" s="10">
        <f t="shared" si="110"/>
        <v>41958.342326388891</v>
      </c>
      <c r="T1788" s="10">
        <f t="shared" si="111"/>
        <v>41988.342326388891</v>
      </c>
    </row>
    <row r="1789" spans="1:20"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08"/>
        <v>0.15329999999999999</v>
      </c>
      <c r="P1789" s="6">
        <f t="shared" si="109"/>
        <v>63.875</v>
      </c>
      <c r="Q1789" t="s">
        <v>8338</v>
      </c>
      <c r="R1789" t="s">
        <v>8339</v>
      </c>
      <c r="S1789" s="10">
        <f t="shared" si="110"/>
        <v>42068.447187499994</v>
      </c>
      <c r="T1789" s="10">
        <f t="shared" si="111"/>
        <v>42098.40552083333</v>
      </c>
    </row>
    <row r="1790" spans="1:20"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08"/>
        <v>1.3818181818181818E-2</v>
      </c>
      <c r="P1790" s="6">
        <f t="shared" si="109"/>
        <v>19</v>
      </c>
      <c r="Q1790" t="s">
        <v>8338</v>
      </c>
      <c r="R1790" t="s">
        <v>8339</v>
      </c>
      <c r="S1790" s="10">
        <f t="shared" si="110"/>
        <v>41913.740069444444</v>
      </c>
      <c r="T1790" s="10">
        <f t="shared" si="111"/>
        <v>41943.740069444444</v>
      </c>
    </row>
    <row r="1791" spans="1:20"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08"/>
        <v>5.0000000000000001E-3</v>
      </c>
      <c r="P1791" s="6">
        <f t="shared" si="109"/>
        <v>10</v>
      </c>
      <c r="Q1791" t="s">
        <v>8338</v>
      </c>
      <c r="R1791" t="s">
        <v>8339</v>
      </c>
      <c r="S1791" s="10">
        <f t="shared" si="110"/>
        <v>41956.041701388887</v>
      </c>
      <c r="T1791" s="10">
        <f t="shared" si="111"/>
        <v>42016.041701388887</v>
      </c>
    </row>
    <row r="1792" spans="1:20"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08"/>
        <v>4.9575757575757579E-2</v>
      </c>
      <c r="P1792" s="6">
        <f t="shared" si="109"/>
        <v>109.06666666666666</v>
      </c>
      <c r="Q1792" t="s">
        <v>8338</v>
      </c>
      <c r="R1792" t="s">
        <v>8339</v>
      </c>
      <c r="S1792" s="10">
        <f t="shared" si="110"/>
        <v>42010.466180555552</v>
      </c>
      <c r="T1792" s="10">
        <f t="shared" si="111"/>
        <v>42040.466180555552</v>
      </c>
    </row>
    <row r="1793" spans="1:20"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08"/>
        <v>3.5666666666666666E-2</v>
      </c>
      <c r="P1793" s="6">
        <f t="shared" si="109"/>
        <v>26.75</v>
      </c>
      <c r="Q1793" t="s">
        <v>8338</v>
      </c>
      <c r="R1793" t="s">
        <v>8339</v>
      </c>
      <c r="S1793" s="10">
        <f t="shared" si="110"/>
        <v>41973.532002314816</v>
      </c>
      <c r="T1793" s="10">
        <f t="shared" si="111"/>
        <v>42033.532002314816</v>
      </c>
    </row>
    <row r="1794" spans="1:20"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08"/>
        <v>0.61124000000000001</v>
      </c>
      <c r="P1794" s="6">
        <f t="shared" si="109"/>
        <v>109.93525179856115</v>
      </c>
      <c r="Q1794" t="s">
        <v>8338</v>
      </c>
      <c r="R1794" t="s">
        <v>8339</v>
      </c>
      <c r="S1794" s="10">
        <f t="shared" si="110"/>
        <v>42188.822708333326</v>
      </c>
      <c r="T1794" s="10">
        <f t="shared" si="111"/>
        <v>42226.082638888889</v>
      </c>
    </row>
    <row r="1795" spans="1:20"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12">IFERROR(E1795/D1795,"")</f>
        <v>1.3333333333333334E-2</v>
      </c>
      <c r="P1795" s="6">
        <f t="shared" ref="P1795:P1858" si="113">IFERROR(E1795/L1795,"")</f>
        <v>20</v>
      </c>
      <c r="Q1795" t="s">
        <v>8338</v>
      </c>
      <c r="R1795" t="s">
        <v>8339</v>
      </c>
      <c r="S1795" s="10">
        <f t="shared" ref="S1795:S1858" si="114">(J1795/86400)+25569+(-5/24)</f>
        <v>41940.683333333327</v>
      </c>
      <c r="T1795" s="10">
        <f t="shared" ref="T1795:T1858" si="115">(I1795/86400)+25569+(-5/24)</f>
        <v>41970.724999999999</v>
      </c>
    </row>
    <row r="1796" spans="1:20"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12"/>
        <v>0.11077777777777778</v>
      </c>
      <c r="P1796" s="6">
        <f t="shared" si="113"/>
        <v>55.388888888888886</v>
      </c>
      <c r="Q1796" t="s">
        <v>8338</v>
      </c>
      <c r="R1796" t="s">
        <v>8339</v>
      </c>
      <c r="S1796" s="10">
        <f t="shared" si="114"/>
        <v>42011.342847222222</v>
      </c>
      <c r="T1796" s="10">
        <f t="shared" si="115"/>
        <v>42046.342847222222</v>
      </c>
    </row>
    <row r="1797" spans="1:20"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12"/>
        <v>0.38735714285714284</v>
      </c>
      <c r="P1797" s="6">
        <f t="shared" si="113"/>
        <v>133.90123456790124</v>
      </c>
      <c r="Q1797" t="s">
        <v>8338</v>
      </c>
      <c r="R1797" t="s">
        <v>8339</v>
      </c>
      <c r="S1797" s="10">
        <f t="shared" si="114"/>
        <v>42628.080335648141</v>
      </c>
      <c r="T1797" s="10">
        <f t="shared" si="115"/>
        <v>42657.458333333336</v>
      </c>
    </row>
    <row r="1798" spans="1:20"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12"/>
        <v>0.22052631578947368</v>
      </c>
      <c r="P1798" s="6">
        <f t="shared" si="113"/>
        <v>48.720930232558139</v>
      </c>
      <c r="Q1798" t="s">
        <v>8338</v>
      </c>
      <c r="R1798" t="s">
        <v>8339</v>
      </c>
      <c r="S1798" s="10">
        <f t="shared" si="114"/>
        <v>42515.231087962959</v>
      </c>
      <c r="T1798" s="10">
        <f t="shared" si="115"/>
        <v>42575.231087962959</v>
      </c>
    </row>
    <row r="1799" spans="1:20"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12"/>
        <v>0.67549999999999999</v>
      </c>
      <c r="P1799" s="6">
        <f t="shared" si="113"/>
        <v>48.25</v>
      </c>
      <c r="Q1799" t="s">
        <v>8338</v>
      </c>
      <c r="R1799" t="s">
        <v>8339</v>
      </c>
      <c r="S1799" s="10">
        <f t="shared" si="114"/>
        <v>42689.360983796294</v>
      </c>
      <c r="T1799" s="10">
        <f t="shared" si="115"/>
        <v>42719.360983796294</v>
      </c>
    </row>
    <row r="1800" spans="1:20"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12"/>
        <v>0.136375</v>
      </c>
      <c r="P1800" s="6">
        <f t="shared" si="113"/>
        <v>58.972972972972975</v>
      </c>
      <c r="Q1800" t="s">
        <v>8338</v>
      </c>
      <c r="R1800" t="s">
        <v>8339</v>
      </c>
      <c r="S1800" s="10">
        <f t="shared" si="114"/>
        <v>42344.118437499994</v>
      </c>
      <c r="T1800" s="10">
        <f t="shared" si="115"/>
        <v>42404.118437499994</v>
      </c>
    </row>
    <row r="1801" spans="1:20"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12"/>
        <v>1.7457500000000001E-2</v>
      </c>
      <c r="P1801" s="6">
        <f t="shared" si="113"/>
        <v>11.638333333333334</v>
      </c>
      <c r="Q1801" t="s">
        <v>8338</v>
      </c>
      <c r="R1801" t="s">
        <v>8339</v>
      </c>
      <c r="S1801" s="10">
        <f t="shared" si="114"/>
        <v>41934.634351851848</v>
      </c>
      <c r="T1801" s="10">
        <f t="shared" si="115"/>
        <v>41954.676018518519</v>
      </c>
    </row>
    <row r="1802" spans="1:20"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12"/>
        <v>0.20449632511889321</v>
      </c>
      <c r="P1802" s="6">
        <f t="shared" si="113"/>
        <v>83.716814159292042</v>
      </c>
      <c r="Q1802" t="s">
        <v>8338</v>
      </c>
      <c r="R1802" t="s">
        <v>8339</v>
      </c>
      <c r="S1802" s="10">
        <f t="shared" si="114"/>
        <v>42623.397800925923</v>
      </c>
      <c r="T1802" s="10">
        <f t="shared" si="115"/>
        <v>42653.397800925923</v>
      </c>
    </row>
    <row r="1803" spans="1:20"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12"/>
        <v>0.13852941176470587</v>
      </c>
      <c r="P1803" s="6">
        <f t="shared" si="113"/>
        <v>63.648648648648646</v>
      </c>
      <c r="Q1803" t="s">
        <v>8338</v>
      </c>
      <c r="R1803" t="s">
        <v>8339</v>
      </c>
      <c r="S1803" s="10">
        <f t="shared" si="114"/>
        <v>42321.452175925922</v>
      </c>
      <c r="T1803" s="10">
        <f t="shared" si="115"/>
        <v>42353.298611111109</v>
      </c>
    </row>
    <row r="1804" spans="1:20"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12"/>
        <v>0.48485714285714288</v>
      </c>
      <c r="P1804" s="6">
        <f t="shared" si="113"/>
        <v>94.277777777777771</v>
      </c>
      <c r="Q1804" t="s">
        <v>8338</v>
      </c>
      <c r="R1804" t="s">
        <v>8339</v>
      </c>
      <c r="S1804" s="10">
        <f t="shared" si="114"/>
        <v>42159.264236111114</v>
      </c>
      <c r="T1804" s="10">
        <f t="shared" si="115"/>
        <v>42182.707638888889</v>
      </c>
    </row>
    <row r="1805" spans="1:20"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12"/>
        <v>0.308</v>
      </c>
      <c r="P1805" s="6">
        <f t="shared" si="113"/>
        <v>71.86666666666666</v>
      </c>
      <c r="Q1805" t="s">
        <v>8338</v>
      </c>
      <c r="R1805" t="s">
        <v>8339</v>
      </c>
      <c r="S1805" s="10">
        <f t="shared" si="114"/>
        <v>42017.863217592589</v>
      </c>
      <c r="T1805" s="10">
        <f t="shared" si="115"/>
        <v>42048.863217592589</v>
      </c>
    </row>
    <row r="1806" spans="1:20"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12"/>
        <v>0.35174193548387095</v>
      </c>
      <c r="P1806" s="6">
        <f t="shared" si="113"/>
        <v>104.84615384615384</v>
      </c>
      <c r="Q1806" t="s">
        <v>8338</v>
      </c>
      <c r="R1806" t="s">
        <v>8339</v>
      </c>
      <c r="S1806" s="10">
        <f t="shared" si="114"/>
        <v>42282.469953703701</v>
      </c>
      <c r="T1806" s="10">
        <f t="shared" si="115"/>
        <v>42322.511620370373</v>
      </c>
    </row>
    <row r="1807" spans="1:20"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12"/>
        <v>0.36404444444444445</v>
      </c>
      <c r="P1807" s="6">
        <f t="shared" si="113"/>
        <v>67.139344262295083</v>
      </c>
      <c r="Q1807" t="s">
        <v>8338</v>
      </c>
      <c r="R1807" t="s">
        <v>8339</v>
      </c>
      <c r="S1807" s="10">
        <f t="shared" si="114"/>
        <v>42247.595578703702</v>
      </c>
      <c r="T1807" s="10">
        <f t="shared" si="115"/>
        <v>42279.541666666664</v>
      </c>
    </row>
    <row r="1808" spans="1:20"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12"/>
        <v>2.955E-2</v>
      </c>
      <c r="P1808" s="6">
        <f t="shared" si="113"/>
        <v>73.875</v>
      </c>
      <c r="Q1808" t="s">
        <v>8338</v>
      </c>
      <c r="R1808" t="s">
        <v>8339</v>
      </c>
      <c r="S1808" s="10">
        <f t="shared" si="114"/>
        <v>41877.429965277777</v>
      </c>
      <c r="T1808" s="10">
        <f t="shared" si="115"/>
        <v>41912.429965277777</v>
      </c>
    </row>
    <row r="1809" spans="1:20"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12"/>
        <v>0.1106</v>
      </c>
      <c r="P1809" s="6">
        <f t="shared" si="113"/>
        <v>69.125</v>
      </c>
      <c r="Q1809" t="s">
        <v>8338</v>
      </c>
      <c r="R1809" t="s">
        <v>8339</v>
      </c>
      <c r="S1809" s="10">
        <f t="shared" si="114"/>
        <v>41879.860104166662</v>
      </c>
      <c r="T1809" s="10">
        <f t="shared" si="115"/>
        <v>41909.860104166662</v>
      </c>
    </row>
    <row r="1810" spans="1:20"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12"/>
        <v>0.41407142857142859</v>
      </c>
      <c r="P1810" s="6">
        <f t="shared" si="113"/>
        <v>120.77083333333333</v>
      </c>
      <c r="Q1810" t="s">
        <v>8338</v>
      </c>
      <c r="R1810" t="s">
        <v>8339</v>
      </c>
      <c r="S1810" s="10">
        <f t="shared" si="114"/>
        <v>42742.472569444442</v>
      </c>
      <c r="T1810" s="10">
        <f t="shared" si="115"/>
        <v>42777.472569444442</v>
      </c>
    </row>
    <row r="1811" spans="1:20"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12"/>
        <v>0.10857142857142857</v>
      </c>
      <c r="P1811" s="6">
        <f t="shared" si="113"/>
        <v>42.222222222222221</v>
      </c>
      <c r="Q1811" t="s">
        <v>8338</v>
      </c>
      <c r="R1811" t="s">
        <v>8339</v>
      </c>
      <c r="S1811" s="10">
        <f t="shared" si="114"/>
        <v>42029.699525462966</v>
      </c>
      <c r="T1811" s="10">
        <f t="shared" si="115"/>
        <v>42064.699525462966</v>
      </c>
    </row>
    <row r="1812" spans="1:20"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12"/>
        <v>3.3333333333333333E-2</v>
      </c>
      <c r="P1812" s="6">
        <f t="shared" si="113"/>
        <v>7.5</v>
      </c>
      <c r="Q1812" t="s">
        <v>8338</v>
      </c>
      <c r="R1812" t="s">
        <v>8339</v>
      </c>
      <c r="S1812" s="10">
        <f t="shared" si="114"/>
        <v>41860.701689814814</v>
      </c>
      <c r="T1812" s="10">
        <f t="shared" si="115"/>
        <v>41872.701689814814</v>
      </c>
    </row>
    <row r="1813" spans="1:20"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12"/>
        <v>7.407407407407407E-4</v>
      </c>
      <c r="P1813" s="6">
        <f t="shared" si="113"/>
        <v>1.5384615384615385</v>
      </c>
      <c r="Q1813" t="s">
        <v>8338</v>
      </c>
      <c r="R1813" t="s">
        <v>8339</v>
      </c>
      <c r="S1813" s="10">
        <f t="shared" si="114"/>
        <v>41876.225347222222</v>
      </c>
      <c r="T1813" s="10">
        <f t="shared" si="115"/>
        <v>41935.958333333328</v>
      </c>
    </row>
    <row r="1814" spans="1:20"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12"/>
        <v>0.13307692307692306</v>
      </c>
      <c r="P1814" s="6">
        <f t="shared" si="113"/>
        <v>37.608695652173914</v>
      </c>
      <c r="Q1814" t="s">
        <v>8338</v>
      </c>
      <c r="R1814" t="s">
        <v>8339</v>
      </c>
      <c r="S1814" s="10">
        <f t="shared" si="114"/>
        <v>42524.110370370363</v>
      </c>
      <c r="T1814" s="10">
        <f t="shared" si="115"/>
        <v>42554.110370370363</v>
      </c>
    </row>
    <row r="1815" spans="1:20"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12"/>
        <v>0</v>
      </c>
      <c r="P1815" s="6" t="str">
        <f t="shared" si="113"/>
        <v/>
      </c>
      <c r="Q1815" t="s">
        <v>8338</v>
      </c>
      <c r="R1815" t="s">
        <v>8339</v>
      </c>
      <c r="S1815" s="10">
        <f t="shared" si="114"/>
        <v>41829.68069444444</v>
      </c>
      <c r="T1815" s="10">
        <f t="shared" si="115"/>
        <v>41859.68069444444</v>
      </c>
    </row>
    <row r="1816" spans="1:20"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12"/>
        <v>0.49183333333333334</v>
      </c>
      <c r="P1816" s="6">
        <f t="shared" si="113"/>
        <v>42.157142857142858</v>
      </c>
      <c r="Q1816" t="s">
        <v>8338</v>
      </c>
      <c r="R1816" t="s">
        <v>8339</v>
      </c>
      <c r="S1816" s="10">
        <f t="shared" si="114"/>
        <v>42033.105740740742</v>
      </c>
      <c r="T1816" s="10">
        <f t="shared" si="115"/>
        <v>42063.105740740742</v>
      </c>
    </row>
    <row r="1817" spans="1:20"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12"/>
        <v>0</v>
      </c>
      <c r="P1817" s="6" t="str">
        <f t="shared" si="113"/>
        <v/>
      </c>
      <c r="Q1817" t="s">
        <v>8338</v>
      </c>
      <c r="R1817" t="s">
        <v>8339</v>
      </c>
      <c r="S1817" s="10">
        <f t="shared" si="114"/>
        <v>42172.698344907403</v>
      </c>
      <c r="T1817" s="10">
        <f t="shared" si="115"/>
        <v>42186.698344907403</v>
      </c>
    </row>
    <row r="1818" spans="1:20"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12"/>
        <v>2.036E-2</v>
      </c>
      <c r="P1818" s="6">
        <f t="shared" si="113"/>
        <v>84.833333333333329</v>
      </c>
      <c r="Q1818" t="s">
        <v>8338</v>
      </c>
      <c r="R1818" t="s">
        <v>8339</v>
      </c>
      <c r="S1818" s="10">
        <f t="shared" si="114"/>
        <v>42548.667858796289</v>
      </c>
      <c r="T1818" s="10">
        <f t="shared" si="115"/>
        <v>42576.583333333336</v>
      </c>
    </row>
    <row r="1819" spans="1:20"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12"/>
        <v>0.52327777777777773</v>
      </c>
      <c r="P1819" s="6">
        <f t="shared" si="113"/>
        <v>94.19</v>
      </c>
      <c r="Q1819" t="s">
        <v>8338</v>
      </c>
      <c r="R1819" t="s">
        <v>8339</v>
      </c>
      <c r="S1819" s="10">
        <f t="shared" si="114"/>
        <v>42705.453784722216</v>
      </c>
      <c r="T1819" s="10">
        <f t="shared" si="115"/>
        <v>42765.082638888889</v>
      </c>
    </row>
    <row r="1820" spans="1:20"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12"/>
        <v>0</v>
      </c>
      <c r="P1820" s="6" t="str">
        <f t="shared" si="113"/>
        <v/>
      </c>
      <c r="Q1820" t="s">
        <v>8338</v>
      </c>
      <c r="R1820" t="s">
        <v>8339</v>
      </c>
      <c r="S1820" s="10">
        <f t="shared" si="114"/>
        <v>42067.026041666664</v>
      </c>
      <c r="T1820" s="10">
        <f t="shared" si="115"/>
        <v>42096.984374999993</v>
      </c>
    </row>
    <row r="1821" spans="1:20"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12"/>
        <v>2.0833333333333332E-2</v>
      </c>
      <c r="P1821" s="6">
        <f t="shared" si="113"/>
        <v>6.25</v>
      </c>
      <c r="Q1821" t="s">
        <v>8338</v>
      </c>
      <c r="R1821" t="s">
        <v>8339</v>
      </c>
      <c r="S1821" s="10">
        <f t="shared" si="114"/>
        <v>41820.543935185182</v>
      </c>
      <c r="T1821" s="10">
        <f t="shared" si="115"/>
        <v>41850.543935185182</v>
      </c>
    </row>
    <row r="1822" spans="1:20"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12"/>
        <v>6.565384615384616E-2</v>
      </c>
      <c r="P1822" s="6">
        <f t="shared" si="113"/>
        <v>213.375</v>
      </c>
      <c r="Q1822" t="s">
        <v>8338</v>
      </c>
      <c r="R1822" t="s">
        <v>8339</v>
      </c>
      <c r="S1822" s="10">
        <f t="shared" si="114"/>
        <v>42064.876041666663</v>
      </c>
      <c r="T1822" s="10">
        <f t="shared" si="115"/>
        <v>42094.834374999999</v>
      </c>
    </row>
    <row r="1823" spans="1:20"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12"/>
        <v>1.3489</v>
      </c>
      <c r="P1823" s="6">
        <f t="shared" si="113"/>
        <v>59.162280701754383</v>
      </c>
      <c r="Q1823" t="s">
        <v>8325</v>
      </c>
      <c r="R1823" t="s">
        <v>8326</v>
      </c>
      <c r="S1823" s="10">
        <f t="shared" si="114"/>
        <v>40926.110729166663</v>
      </c>
      <c r="T1823" s="10">
        <f t="shared" si="115"/>
        <v>40971.110729166663</v>
      </c>
    </row>
    <row r="1824" spans="1:20"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12"/>
        <v>1</v>
      </c>
      <c r="P1824" s="6">
        <f t="shared" si="113"/>
        <v>27.272727272727273</v>
      </c>
      <c r="Q1824" t="s">
        <v>8325</v>
      </c>
      <c r="R1824" t="s">
        <v>8326</v>
      </c>
      <c r="S1824" s="10">
        <f t="shared" si="114"/>
        <v>41634.588680555556</v>
      </c>
      <c r="T1824" s="10">
        <f t="shared" si="115"/>
        <v>41670.584027777775</v>
      </c>
    </row>
    <row r="1825" spans="1:20"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12"/>
        <v>1.1585714285714286</v>
      </c>
      <c r="P1825" s="6">
        <f t="shared" si="113"/>
        <v>24.575757575757574</v>
      </c>
      <c r="Q1825" t="s">
        <v>8325</v>
      </c>
      <c r="R1825" t="s">
        <v>8326</v>
      </c>
      <c r="S1825" s="10">
        <f t="shared" si="114"/>
        <v>41176.47657407407</v>
      </c>
      <c r="T1825" s="10">
        <f t="shared" si="115"/>
        <v>41206.47657407407</v>
      </c>
    </row>
    <row r="1826" spans="1:20"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12"/>
        <v>1.0006666666666666</v>
      </c>
      <c r="P1826" s="6">
        <f t="shared" si="113"/>
        <v>75.05</v>
      </c>
      <c r="Q1826" t="s">
        <v>8325</v>
      </c>
      <c r="R1826" t="s">
        <v>8326</v>
      </c>
      <c r="S1826" s="10">
        <f t="shared" si="114"/>
        <v>41626.707951388882</v>
      </c>
      <c r="T1826" s="10">
        <f t="shared" si="115"/>
        <v>41646.880555555552</v>
      </c>
    </row>
    <row r="1827" spans="1:20"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12"/>
        <v>1.0505</v>
      </c>
      <c r="P1827" s="6">
        <f t="shared" si="113"/>
        <v>42.02</v>
      </c>
      <c r="Q1827" t="s">
        <v>8325</v>
      </c>
      <c r="R1827" t="s">
        <v>8326</v>
      </c>
      <c r="S1827" s="10">
        <f t="shared" si="114"/>
        <v>41443.626192129625</v>
      </c>
      <c r="T1827" s="10">
        <f t="shared" si="115"/>
        <v>41466.626192129625</v>
      </c>
    </row>
    <row r="1828" spans="1:20"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12"/>
        <v>1.01</v>
      </c>
      <c r="P1828" s="6">
        <f t="shared" si="113"/>
        <v>53.157894736842103</v>
      </c>
      <c r="Q1828" t="s">
        <v>8325</v>
      </c>
      <c r="R1828" t="s">
        <v>8326</v>
      </c>
      <c r="S1828" s="10">
        <f t="shared" si="114"/>
        <v>41657.715474537035</v>
      </c>
      <c r="T1828" s="10">
        <f t="shared" si="115"/>
        <v>41687.715474537035</v>
      </c>
    </row>
    <row r="1829" spans="1:20"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12"/>
        <v>1.0066250000000001</v>
      </c>
      <c r="P1829" s="6">
        <f t="shared" si="113"/>
        <v>83.885416666666671</v>
      </c>
      <c r="Q1829" t="s">
        <v>8325</v>
      </c>
      <c r="R1829" t="s">
        <v>8326</v>
      </c>
      <c r="S1829" s="10">
        <f t="shared" si="114"/>
        <v>40555.117604166662</v>
      </c>
      <c r="T1829" s="10">
        <f t="shared" si="115"/>
        <v>40605.117604166662</v>
      </c>
    </row>
    <row r="1830" spans="1:20"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12"/>
        <v>1.0016</v>
      </c>
      <c r="P1830" s="6">
        <f t="shared" si="113"/>
        <v>417.33333333333331</v>
      </c>
      <c r="Q1830" t="s">
        <v>8325</v>
      </c>
      <c r="R1830" t="s">
        <v>8326</v>
      </c>
      <c r="S1830" s="10">
        <f t="shared" si="114"/>
        <v>41736.691319444442</v>
      </c>
      <c r="T1830" s="10">
        <f t="shared" si="115"/>
        <v>41768.708333333328</v>
      </c>
    </row>
    <row r="1831" spans="1:20"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12"/>
        <v>1.6668333333333334</v>
      </c>
      <c r="P1831" s="6">
        <f t="shared" si="113"/>
        <v>75.765151515151516</v>
      </c>
      <c r="Q1831" t="s">
        <v>8325</v>
      </c>
      <c r="R1831" t="s">
        <v>8326</v>
      </c>
      <c r="S1831" s="10">
        <f t="shared" si="114"/>
        <v>40515.879293981481</v>
      </c>
      <c r="T1831" s="10">
        <f t="shared" si="115"/>
        <v>40564.708333333328</v>
      </c>
    </row>
    <row r="1832" spans="1:20"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12"/>
        <v>1.0153333333333334</v>
      </c>
      <c r="P1832" s="6">
        <f t="shared" si="113"/>
        <v>67.389380530973455</v>
      </c>
      <c r="Q1832" t="s">
        <v>8325</v>
      </c>
      <c r="R1832" t="s">
        <v>8326</v>
      </c>
      <c r="S1832" s="10">
        <f t="shared" si="114"/>
        <v>41664.475775462961</v>
      </c>
      <c r="T1832" s="10">
        <f t="shared" si="115"/>
        <v>41694.475775462961</v>
      </c>
    </row>
    <row r="1833" spans="1:20"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12"/>
        <v>1.03</v>
      </c>
      <c r="P1833" s="6">
        <f t="shared" si="113"/>
        <v>73.571428571428569</v>
      </c>
      <c r="Q1833" t="s">
        <v>8325</v>
      </c>
      <c r="R1833" t="s">
        <v>8326</v>
      </c>
      <c r="S1833" s="10">
        <f t="shared" si="114"/>
        <v>41026.787766203699</v>
      </c>
      <c r="T1833" s="10">
        <f t="shared" si="115"/>
        <v>41041.787766203699</v>
      </c>
    </row>
    <row r="1834" spans="1:20"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12"/>
        <v>1.4285714285714286</v>
      </c>
      <c r="P1834" s="6">
        <f t="shared" si="113"/>
        <v>25</v>
      </c>
      <c r="Q1834" t="s">
        <v>8325</v>
      </c>
      <c r="R1834" t="s">
        <v>8326</v>
      </c>
      <c r="S1834" s="10">
        <f t="shared" si="114"/>
        <v>40576.331331018519</v>
      </c>
      <c r="T1834" s="10">
        <f t="shared" si="115"/>
        <v>40606.331331018519</v>
      </c>
    </row>
    <row r="1835" spans="1:20"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12"/>
        <v>2.625</v>
      </c>
      <c r="P1835" s="6">
        <f t="shared" si="113"/>
        <v>42</v>
      </c>
      <c r="Q1835" t="s">
        <v>8325</v>
      </c>
      <c r="R1835" t="s">
        <v>8326</v>
      </c>
      <c r="S1835" s="10">
        <f t="shared" si="114"/>
        <v>41302.835682870369</v>
      </c>
      <c r="T1835" s="10">
        <f t="shared" si="115"/>
        <v>41335.124305555553</v>
      </c>
    </row>
    <row r="1836" spans="1:20"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12"/>
        <v>1.1805000000000001</v>
      </c>
      <c r="P1836" s="6">
        <f t="shared" si="113"/>
        <v>131.16666666666666</v>
      </c>
      <c r="Q1836" t="s">
        <v>8325</v>
      </c>
      <c r="R1836" t="s">
        <v>8326</v>
      </c>
      <c r="S1836" s="10">
        <f t="shared" si="114"/>
        <v>41988.755729166667</v>
      </c>
      <c r="T1836" s="10">
        <f t="shared" si="115"/>
        <v>42028.755729166667</v>
      </c>
    </row>
    <row r="1837" spans="1:20"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12"/>
        <v>1.04</v>
      </c>
      <c r="P1837" s="6">
        <f t="shared" si="113"/>
        <v>47.272727272727273</v>
      </c>
      <c r="Q1837" t="s">
        <v>8325</v>
      </c>
      <c r="R1837" t="s">
        <v>8326</v>
      </c>
      <c r="S1837" s="10">
        <f t="shared" si="114"/>
        <v>42430.49387731481</v>
      </c>
      <c r="T1837" s="10">
        <f t="shared" si="115"/>
        <v>42460.452210648145</v>
      </c>
    </row>
    <row r="1838" spans="1:20"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12"/>
        <v>2.0034000000000001</v>
      </c>
      <c r="P1838" s="6">
        <f t="shared" si="113"/>
        <v>182.12727272727273</v>
      </c>
      <c r="Q1838" t="s">
        <v>8325</v>
      </c>
      <c r="R1838" t="s">
        <v>8326</v>
      </c>
      <c r="S1838" s="10">
        <f t="shared" si="114"/>
        <v>41305.601030092592</v>
      </c>
      <c r="T1838" s="10">
        <f t="shared" si="115"/>
        <v>41322.601030092592</v>
      </c>
    </row>
    <row r="1839" spans="1:20"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12"/>
        <v>3.0683333333333334</v>
      </c>
      <c r="P1839" s="6">
        <f t="shared" si="113"/>
        <v>61.366666666666667</v>
      </c>
      <c r="Q1839" t="s">
        <v>8325</v>
      </c>
      <c r="R1839" t="s">
        <v>8326</v>
      </c>
      <c r="S1839" s="10">
        <f t="shared" si="114"/>
        <v>40925.839525462965</v>
      </c>
      <c r="T1839" s="10">
        <f t="shared" si="115"/>
        <v>40985.797858796293</v>
      </c>
    </row>
    <row r="1840" spans="1:20"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12"/>
        <v>1.00149</v>
      </c>
      <c r="P1840" s="6">
        <f t="shared" si="113"/>
        <v>35.767499999999998</v>
      </c>
      <c r="Q1840" t="s">
        <v>8325</v>
      </c>
      <c r="R1840" t="s">
        <v>8326</v>
      </c>
      <c r="S1840" s="10">
        <f t="shared" si="114"/>
        <v>40788.578206018516</v>
      </c>
      <c r="T1840" s="10">
        <f t="shared" si="115"/>
        <v>40816.916666666664</v>
      </c>
    </row>
    <row r="1841" spans="1:20"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12"/>
        <v>2.0529999999999999</v>
      </c>
      <c r="P1841" s="6">
        <f t="shared" si="113"/>
        <v>45.62222222222222</v>
      </c>
      <c r="Q1841" t="s">
        <v>8325</v>
      </c>
      <c r="R1841" t="s">
        <v>8326</v>
      </c>
      <c r="S1841" s="10">
        <f t="shared" si="114"/>
        <v>42614.513680555552</v>
      </c>
      <c r="T1841" s="10">
        <f t="shared" si="115"/>
        <v>42644.513680555552</v>
      </c>
    </row>
    <row r="1842" spans="1:20"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12"/>
        <v>1.0888888888888888</v>
      </c>
      <c r="P1842" s="6">
        <f t="shared" si="113"/>
        <v>75.384615384615387</v>
      </c>
      <c r="Q1842" t="s">
        <v>8325</v>
      </c>
      <c r="R1842" t="s">
        <v>8326</v>
      </c>
      <c r="S1842" s="10">
        <f t="shared" si="114"/>
        <v>41381.88784722222</v>
      </c>
      <c r="T1842" s="10">
        <f t="shared" si="115"/>
        <v>41400.999305555553</v>
      </c>
    </row>
    <row r="1843" spans="1:20"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12"/>
        <v>1.0175000000000001</v>
      </c>
      <c r="P1843" s="6">
        <f t="shared" si="113"/>
        <v>50.875</v>
      </c>
      <c r="Q1843" t="s">
        <v>8325</v>
      </c>
      <c r="R1843" t="s">
        <v>8326</v>
      </c>
      <c r="S1843" s="10">
        <f t="shared" si="114"/>
        <v>41745.637094907404</v>
      </c>
      <c r="T1843" s="10">
        <f t="shared" si="115"/>
        <v>41778.999305555553</v>
      </c>
    </row>
    <row r="1844" spans="1:20"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12"/>
        <v>1.2524999999999999</v>
      </c>
      <c r="P1844" s="6">
        <f t="shared" si="113"/>
        <v>119.28571428571429</v>
      </c>
      <c r="Q1844" t="s">
        <v>8325</v>
      </c>
      <c r="R1844" t="s">
        <v>8326</v>
      </c>
      <c r="S1844" s="10">
        <f t="shared" si="114"/>
        <v>42031.423391203702</v>
      </c>
      <c r="T1844" s="10">
        <f t="shared" si="115"/>
        <v>42065.040972222218</v>
      </c>
    </row>
    <row r="1845" spans="1:20"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12"/>
        <v>1.2400610000000001</v>
      </c>
      <c r="P1845" s="6">
        <f t="shared" si="113"/>
        <v>92.541865671641801</v>
      </c>
      <c r="Q1845" t="s">
        <v>8325</v>
      </c>
      <c r="R1845" t="s">
        <v>8326</v>
      </c>
      <c r="S1845" s="10">
        <f t="shared" si="114"/>
        <v>40564.786504629628</v>
      </c>
      <c r="T1845" s="10">
        <f t="shared" si="115"/>
        <v>40594.786504629628</v>
      </c>
    </row>
    <row r="1846" spans="1:20"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12"/>
        <v>1.014</v>
      </c>
      <c r="P1846" s="6">
        <f t="shared" si="113"/>
        <v>76.05</v>
      </c>
      <c r="Q1846" t="s">
        <v>8325</v>
      </c>
      <c r="R1846" t="s">
        <v>8326</v>
      </c>
      <c r="S1846" s="10">
        <f t="shared" si="114"/>
        <v>40666.765208333331</v>
      </c>
      <c r="T1846" s="10">
        <f t="shared" si="115"/>
        <v>40704.916666666664</v>
      </c>
    </row>
    <row r="1847" spans="1:20"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12"/>
        <v>1</v>
      </c>
      <c r="P1847" s="6">
        <f t="shared" si="113"/>
        <v>52.631578947368418</v>
      </c>
      <c r="Q1847" t="s">
        <v>8325</v>
      </c>
      <c r="R1847" t="s">
        <v>8326</v>
      </c>
      <c r="S1847" s="10">
        <f t="shared" si="114"/>
        <v>42523.124976851854</v>
      </c>
      <c r="T1847" s="10">
        <f t="shared" si="115"/>
        <v>42537.996527777774</v>
      </c>
    </row>
    <row r="1848" spans="1:20"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12"/>
        <v>1.3792666666666666</v>
      </c>
      <c r="P1848" s="6">
        <f t="shared" si="113"/>
        <v>98.990430622009569</v>
      </c>
      <c r="Q1848" t="s">
        <v>8325</v>
      </c>
      <c r="R1848" t="s">
        <v>8326</v>
      </c>
      <c r="S1848" s="10">
        <f t="shared" si="114"/>
        <v>41228.441863425927</v>
      </c>
      <c r="T1848" s="10">
        <f t="shared" si="115"/>
        <v>41258.441863425927</v>
      </c>
    </row>
    <row r="1849" spans="1:20"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12"/>
        <v>1.2088000000000001</v>
      </c>
      <c r="P1849" s="6">
        <f t="shared" si="113"/>
        <v>79.526315789473685</v>
      </c>
      <c r="Q1849" t="s">
        <v>8325</v>
      </c>
      <c r="R1849" t="s">
        <v>8326</v>
      </c>
      <c r="S1849" s="10">
        <f t="shared" si="114"/>
        <v>42094.028148148143</v>
      </c>
      <c r="T1849" s="10">
        <f t="shared" si="115"/>
        <v>42115.028148148143</v>
      </c>
    </row>
    <row r="1850" spans="1:20"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12"/>
        <v>1.0736666666666668</v>
      </c>
      <c r="P1850" s="6">
        <f t="shared" si="113"/>
        <v>134.20833333333334</v>
      </c>
      <c r="Q1850" t="s">
        <v>8325</v>
      </c>
      <c r="R1850" t="s">
        <v>8326</v>
      </c>
      <c r="S1850" s="10">
        <f t="shared" si="114"/>
        <v>40691.579722222217</v>
      </c>
      <c r="T1850" s="10">
        <f t="shared" si="115"/>
        <v>40755.082638888889</v>
      </c>
    </row>
    <row r="1851" spans="1:20"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12"/>
        <v>1.0033333333333334</v>
      </c>
      <c r="P1851" s="6">
        <f t="shared" si="113"/>
        <v>37.625</v>
      </c>
      <c r="Q1851" t="s">
        <v>8325</v>
      </c>
      <c r="R1851" t="s">
        <v>8326</v>
      </c>
      <c r="S1851" s="10">
        <f t="shared" si="114"/>
        <v>41169.637256944443</v>
      </c>
      <c r="T1851" s="10">
        <f t="shared" si="115"/>
        <v>41199.637256944443</v>
      </c>
    </row>
    <row r="1852" spans="1:20"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12"/>
        <v>1.0152222222222222</v>
      </c>
      <c r="P1852" s="6">
        <f t="shared" si="113"/>
        <v>51.044692737430168</v>
      </c>
      <c r="Q1852" t="s">
        <v>8325</v>
      </c>
      <c r="R1852" t="s">
        <v>8326</v>
      </c>
      <c r="S1852" s="10">
        <f t="shared" si="114"/>
        <v>41800.751157407409</v>
      </c>
      <c r="T1852" s="10">
        <f t="shared" si="115"/>
        <v>41830.751157407409</v>
      </c>
    </row>
    <row r="1853" spans="1:20"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12"/>
        <v>1.0007692307692309</v>
      </c>
      <c r="P1853" s="6">
        <f t="shared" si="113"/>
        <v>50.03846153846154</v>
      </c>
      <c r="Q1853" t="s">
        <v>8325</v>
      </c>
      <c r="R1853" t="s">
        <v>8326</v>
      </c>
      <c r="S1853" s="10">
        <f t="shared" si="114"/>
        <v>41827.69835648148</v>
      </c>
      <c r="T1853" s="10">
        <f t="shared" si="115"/>
        <v>41847.833333333328</v>
      </c>
    </row>
    <row r="1854" spans="1:20"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12"/>
        <v>1.1696666666666666</v>
      </c>
      <c r="P1854" s="6">
        <f t="shared" si="113"/>
        <v>133.93129770992365</v>
      </c>
      <c r="Q1854" t="s">
        <v>8325</v>
      </c>
      <c r="R1854" t="s">
        <v>8326</v>
      </c>
      <c r="S1854" s="10">
        <f t="shared" si="114"/>
        <v>42081.563101851854</v>
      </c>
      <c r="T1854" s="10">
        <f t="shared" si="115"/>
        <v>42118.791666666664</v>
      </c>
    </row>
    <row r="1855" spans="1:20"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12"/>
        <v>1.01875</v>
      </c>
      <c r="P1855" s="6">
        <f t="shared" si="113"/>
        <v>58.214285714285715</v>
      </c>
      <c r="Q1855" t="s">
        <v>8325</v>
      </c>
      <c r="R1855" t="s">
        <v>8326</v>
      </c>
      <c r="S1855" s="10">
        <f t="shared" si="114"/>
        <v>41176.852048611108</v>
      </c>
      <c r="T1855" s="10">
        <f t="shared" si="115"/>
        <v>41226.893715277773</v>
      </c>
    </row>
    <row r="1856" spans="1:20"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12"/>
        <v>1.0212366666666666</v>
      </c>
      <c r="P1856" s="6">
        <f t="shared" si="113"/>
        <v>88.037643678160919</v>
      </c>
      <c r="Q1856" t="s">
        <v>8325</v>
      </c>
      <c r="R1856" t="s">
        <v>8326</v>
      </c>
      <c r="S1856" s="10">
        <f t="shared" si="114"/>
        <v>41387.812928240739</v>
      </c>
      <c r="T1856" s="10">
        <f t="shared" si="115"/>
        <v>41417.812928240739</v>
      </c>
    </row>
    <row r="1857" spans="1:20"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12"/>
        <v>1.5405897142857143</v>
      </c>
      <c r="P1857" s="6">
        <f t="shared" si="113"/>
        <v>70.576753926701571</v>
      </c>
      <c r="Q1857" t="s">
        <v>8325</v>
      </c>
      <c r="R1857" t="s">
        <v>8326</v>
      </c>
      <c r="S1857" s="10">
        <f t="shared" si="114"/>
        <v>41600.330324074072</v>
      </c>
      <c r="T1857" s="10">
        <f t="shared" si="115"/>
        <v>41645.330324074072</v>
      </c>
    </row>
    <row r="1858" spans="1:20"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12"/>
        <v>1.0125</v>
      </c>
      <c r="P1858" s="6">
        <f t="shared" si="113"/>
        <v>53.289473684210527</v>
      </c>
      <c r="Q1858" t="s">
        <v>8325</v>
      </c>
      <c r="R1858" t="s">
        <v>8326</v>
      </c>
      <c r="S1858" s="10">
        <f t="shared" si="114"/>
        <v>41817.64666666666</v>
      </c>
      <c r="T1858" s="10">
        <f t="shared" si="115"/>
        <v>41838.64666666666</v>
      </c>
    </row>
    <row r="1859" spans="1:20"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16">IFERROR(E1859/D1859,"")</f>
        <v>1</v>
      </c>
      <c r="P1859" s="6">
        <f t="shared" ref="P1859:P1922" si="117">IFERROR(E1859/L1859,"")</f>
        <v>136.36363636363637</v>
      </c>
      <c r="Q1859" t="s">
        <v>8325</v>
      </c>
      <c r="R1859" t="s">
        <v>8326</v>
      </c>
      <c r="S1859" s="10">
        <f t="shared" ref="S1859:S1922" si="118">(J1859/86400)+25569+(-5/24)</f>
        <v>41864.560335648144</v>
      </c>
      <c r="T1859" s="10">
        <f t="shared" ref="T1859:T1922" si="119">(I1859/86400)+25569+(-5/24)</f>
        <v>41894.560335648144</v>
      </c>
    </row>
    <row r="1860" spans="1:20"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16"/>
        <v>1.0874800874800874</v>
      </c>
      <c r="P1860" s="6">
        <f t="shared" si="117"/>
        <v>40.547315436241611</v>
      </c>
      <c r="Q1860" t="s">
        <v>8325</v>
      </c>
      <c r="R1860" t="s">
        <v>8326</v>
      </c>
      <c r="S1860" s="10">
        <f t="shared" si="118"/>
        <v>40832.9921412037</v>
      </c>
      <c r="T1860" s="10">
        <f t="shared" si="119"/>
        <v>40893.033807870372</v>
      </c>
    </row>
    <row r="1861" spans="1:20"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16"/>
        <v>1.3183333333333334</v>
      </c>
      <c r="P1861" s="6">
        <f t="shared" si="117"/>
        <v>70.625</v>
      </c>
      <c r="Q1861" t="s">
        <v>8325</v>
      </c>
      <c r="R1861" t="s">
        <v>8326</v>
      </c>
      <c r="S1861" s="10">
        <f t="shared" si="118"/>
        <v>40778.561678240738</v>
      </c>
      <c r="T1861" s="10">
        <f t="shared" si="119"/>
        <v>40808.561678240738</v>
      </c>
    </row>
    <row r="1862" spans="1:20"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16"/>
        <v>1.3346666666666667</v>
      </c>
      <c r="P1862" s="6">
        <f t="shared" si="117"/>
        <v>52.684210526315788</v>
      </c>
      <c r="Q1862" t="s">
        <v>8325</v>
      </c>
      <c r="R1862" t="s">
        <v>8326</v>
      </c>
      <c r="S1862" s="10">
        <f t="shared" si="118"/>
        <v>41655.500972222224</v>
      </c>
      <c r="T1862" s="10">
        <f t="shared" si="119"/>
        <v>41676.500972222224</v>
      </c>
    </row>
    <row r="1863" spans="1:20"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16"/>
        <v>0</v>
      </c>
      <c r="P1863" s="6" t="str">
        <f t="shared" si="117"/>
        <v/>
      </c>
      <c r="Q1863" t="s">
        <v>8333</v>
      </c>
      <c r="R1863" t="s">
        <v>8335</v>
      </c>
      <c r="S1863" s="10">
        <f t="shared" si="118"/>
        <v>42000.091909722221</v>
      </c>
      <c r="T1863" s="10">
        <f t="shared" si="119"/>
        <v>42030.091909722221</v>
      </c>
    </row>
    <row r="1864" spans="1:20"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16"/>
        <v>8.0833333333333326E-2</v>
      </c>
      <c r="P1864" s="6">
        <f t="shared" si="117"/>
        <v>90.9375</v>
      </c>
      <c r="Q1864" t="s">
        <v>8333</v>
      </c>
      <c r="R1864" t="s">
        <v>8335</v>
      </c>
      <c r="S1864" s="10">
        <f t="shared" si="118"/>
        <v>42755.284421296295</v>
      </c>
      <c r="T1864" s="10">
        <f t="shared" si="119"/>
        <v>42802.104166666664</v>
      </c>
    </row>
    <row r="1865" spans="1:20"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16"/>
        <v>4.0000000000000001E-3</v>
      </c>
      <c r="P1865" s="6">
        <f t="shared" si="117"/>
        <v>5</v>
      </c>
      <c r="Q1865" t="s">
        <v>8333</v>
      </c>
      <c r="R1865" t="s">
        <v>8335</v>
      </c>
      <c r="S1865" s="10">
        <f t="shared" si="118"/>
        <v>41772.588946759257</v>
      </c>
      <c r="T1865" s="10">
        <f t="shared" si="119"/>
        <v>41802.588946759257</v>
      </c>
    </row>
    <row r="1866" spans="1:20"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16"/>
        <v>0.42892307692307691</v>
      </c>
      <c r="P1866" s="6">
        <f t="shared" si="117"/>
        <v>58.083333333333336</v>
      </c>
      <c r="Q1866" t="s">
        <v>8333</v>
      </c>
      <c r="R1866" t="s">
        <v>8335</v>
      </c>
      <c r="S1866" s="10">
        <f t="shared" si="118"/>
        <v>41733.508101851847</v>
      </c>
      <c r="T1866" s="10">
        <f t="shared" si="119"/>
        <v>41763.508101851847</v>
      </c>
    </row>
    <row r="1867" spans="1:20"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16"/>
        <v>3.6363636363636364E-5</v>
      </c>
      <c r="P1867" s="6">
        <f t="shared" si="117"/>
        <v>2</v>
      </c>
      <c r="Q1867" t="s">
        <v>8333</v>
      </c>
      <c r="R1867" t="s">
        <v>8335</v>
      </c>
      <c r="S1867" s="10">
        <f t="shared" si="118"/>
        <v>42645.159108796295</v>
      </c>
      <c r="T1867" s="10">
        <f t="shared" si="119"/>
        <v>42680.200775462959</v>
      </c>
    </row>
    <row r="1868" spans="1:20"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16"/>
        <v>5.0000000000000001E-3</v>
      </c>
      <c r="P1868" s="6">
        <f t="shared" si="117"/>
        <v>62.5</v>
      </c>
      <c r="Q1868" t="s">
        <v>8333</v>
      </c>
      <c r="R1868" t="s">
        <v>8335</v>
      </c>
      <c r="S1868" s="10">
        <f t="shared" si="118"/>
        <v>42742.038159722222</v>
      </c>
      <c r="T1868" s="10">
        <f t="shared" si="119"/>
        <v>42794.958333333336</v>
      </c>
    </row>
    <row r="1869" spans="1:20"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16"/>
        <v>5.0000000000000001E-4</v>
      </c>
      <c r="P1869" s="6">
        <f t="shared" si="117"/>
        <v>10</v>
      </c>
      <c r="Q1869" t="s">
        <v>8333</v>
      </c>
      <c r="R1869" t="s">
        <v>8335</v>
      </c>
      <c r="S1869" s="10">
        <f t="shared" si="118"/>
        <v>42649.716574074067</v>
      </c>
      <c r="T1869" s="10">
        <f t="shared" si="119"/>
        <v>42679.716574074067</v>
      </c>
    </row>
    <row r="1870" spans="1:20"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16"/>
        <v>4.8680000000000001E-2</v>
      </c>
      <c r="P1870" s="6">
        <f t="shared" si="117"/>
        <v>71.588235294117652</v>
      </c>
      <c r="Q1870" t="s">
        <v>8333</v>
      </c>
      <c r="R1870" t="s">
        <v>8335</v>
      </c>
      <c r="S1870" s="10">
        <f t="shared" si="118"/>
        <v>42328.570891203701</v>
      </c>
      <c r="T1870" s="10">
        <f t="shared" si="119"/>
        <v>42353.124305555553</v>
      </c>
    </row>
    <row r="1871" spans="1:20"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16"/>
        <v>0</v>
      </c>
      <c r="P1871" s="6" t="str">
        <f t="shared" si="117"/>
        <v/>
      </c>
      <c r="Q1871" t="s">
        <v>8333</v>
      </c>
      <c r="R1871" t="s">
        <v>8335</v>
      </c>
      <c r="S1871" s="10">
        <f t="shared" si="118"/>
        <v>42708.794548611106</v>
      </c>
      <c r="T1871" s="10">
        <f t="shared" si="119"/>
        <v>42738.794548611106</v>
      </c>
    </row>
    <row r="1872" spans="1:20"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16"/>
        <v>0.10314285714285715</v>
      </c>
      <c r="P1872" s="6">
        <f t="shared" si="117"/>
        <v>32.81818181818182</v>
      </c>
      <c r="Q1872" t="s">
        <v>8333</v>
      </c>
      <c r="R1872" t="s">
        <v>8335</v>
      </c>
      <c r="S1872" s="10">
        <f t="shared" si="118"/>
        <v>42371.14739583333</v>
      </c>
      <c r="T1872" s="10">
        <f t="shared" si="119"/>
        <v>42399.970138888886</v>
      </c>
    </row>
    <row r="1873" spans="1:20"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16"/>
        <v>0.7178461538461538</v>
      </c>
      <c r="P1873" s="6">
        <f t="shared" si="117"/>
        <v>49.11578947368421</v>
      </c>
      <c r="Q1873" t="s">
        <v>8333</v>
      </c>
      <c r="R1873" t="s">
        <v>8335</v>
      </c>
      <c r="S1873" s="10">
        <f t="shared" si="118"/>
        <v>41923.575243055551</v>
      </c>
      <c r="T1873" s="10">
        <f t="shared" si="119"/>
        <v>41963.616909722223</v>
      </c>
    </row>
    <row r="1874" spans="1:20"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16"/>
        <v>1.06E-2</v>
      </c>
      <c r="P1874" s="6">
        <f t="shared" si="117"/>
        <v>16.307692307692307</v>
      </c>
      <c r="Q1874" t="s">
        <v>8333</v>
      </c>
      <c r="R1874" t="s">
        <v>8335</v>
      </c>
      <c r="S1874" s="10">
        <f t="shared" si="118"/>
        <v>42154.921319444438</v>
      </c>
      <c r="T1874" s="10">
        <f t="shared" si="119"/>
        <v>42184.921319444438</v>
      </c>
    </row>
    <row r="1875" spans="1:20"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16"/>
        <v>4.4999999999999997E-3</v>
      </c>
      <c r="P1875" s="6">
        <f t="shared" si="117"/>
        <v>18</v>
      </c>
      <c r="Q1875" t="s">
        <v>8333</v>
      </c>
      <c r="R1875" t="s">
        <v>8335</v>
      </c>
      <c r="S1875" s="10">
        <f t="shared" si="118"/>
        <v>42164.407523148147</v>
      </c>
      <c r="T1875" s="10">
        <f t="shared" si="119"/>
        <v>42193.489583333336</v>
      </c>
    </row>
    <row r="1876" spans="1:20"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16"/>
        <v>1.6249999999999999E-4</v>
      </c>
      <c r="P1876" s="6">
        <f t="shared" si="117"/>
        <v>13</v>
      </c>
      <c r="Q1876" t="s">
        <v>8333</v>
      </c>
      <c r="R1876" t="s">
        <v>8335</v>
      </c>
      <c r="S1876" s="10">
        <f t="shared" si="118"/>
        <v>42529.760798611103</v>
      </c>
      <c r="T1876" s="10">
        <f t="shared" si="119"/>
        <v>42549.760798611103</v>
      </c>
    </row>
    <row r="1877" spans="1:20"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16"/>
        <v>5.1000000000000004E-3</v>
      </c>
      <c r="P1877" s="6">
        <f t="shared" si="117"/>
        <v>17</v>
      </c>
      <c r="Q1877" t="s">
        <v>8333</v>
      </c>
      <c r="R1877" t="s">
        <v>8335</v>
      </c>
      <c r="S1877" s="10">
        <f t="shared" si="118"/>
        <v>42528.691064814811</v>
      </c>
      <c r="T1877" s="10">
        <f t="shared" si="119"/>
        <v>42588.691064814811</v>
      </c>
    </row>
    <row r="1878" spans="1:20"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16"/>
        <v>0</v>
      </c>
      <c r="P1878" s="6" t="str">
        <f t="shared" si="117"/>
        <v/>
      </c>
      <c r="Q1878" t="s">
        <v>8333</v>
      </c>
      <c r="R1878" t="s">
        <v>8335</v>
      </c>
      <c r="S1878" s="10">
        <f t="shared" si="118"/>
        <v>41776.07644675926</v>
      </c>
      <c r="T1878" s="10">
        <f t="shared" si="119"/>
        <v>41806.07644675926</v>
      </c>
    </row>
    <row r="1879" spans="1:20"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16"/>
        <v>0</v>
      </c>
      <c r="P1879" s="6" t="str">
        <f t="shared" si="117"/>
        <v/>
      </c>
      <c r="Q1879" t="s">
        <v>8333</v>
      </c>
      <c r="R1879" t="s">
        <v>8335</v>
      </c>
      <c r="S1879" s="10">
        <f t="shared" si="118"/>
        <v>42034.820891203701</v>
      </c>
      <c r="T1879" s="10">
        <f t="shared" si="119"/>
        <v>42063.820891203701</v>
      </c>
    </row>
    <row r="1880" spans="1:20"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16"/>
        <v>0</v>
      </c>
      <c r="P1880" s="6" t="str">
        <f t="shared" si="117"/>
        <v/>
      </c>
      <c r="Q1880" t="s">
        <v>8333</v>
      </c>
      <c r="R1880" t="s">
        <v>8335</v>
      </c>
      <c r="S1880" s="10">
        <f t="shared" si="118"/>
        <v>41772.800405092588</v>
      </c>
      <c r="T1880" s="10">
        <f t="shared" si="119"/>
        <v>41802.800405092588</v>
      </c>
    </row>
    <row r="1881" spans="1:20"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16"/>
        <v>1.1999999999999999E-3</v>
      </c>
      <c r="P1881" s="6">
        <f t="shared" si="117"/>
        <v>3</v>
      </c>
      <c r="Q1881" t="s">
        <v>8333</v>
      </c>
      <c r="R1881" t="s">
        <v>8335</v>
      </c>
      <c r="S1881" s="10">
        <f t="shared" si="118"/>
        <v>42413.441307870373</v>
      </c>
      <c r="T1881" s="10">
        <f t="shared" si="119"/>
        <v>42443.399641203701</v>
      </c>
    </row>
    <row r="1882" spans="1:20"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16"/>
        <v>0.20080000000000001</v>
      </c>
      <c r="P1882" s="6">
        <f t="shared" si="117"/>
        <v>41.833333333333336</v>
      </c>
      <c r="Q1882" t="s">
        <v>8333</v>
      </c>
      <c r="R1882" t="s">
        <v>8335</v>
      </c>
      <c r="S1882" s="10">
        <f t="shared" si="118"/>
        <v>42430.358564814807</v>
      </c>
      <c r="T1882" s="10">
        <f t="shared" si="119"/>
        <v>42459.31689814815</v>
      </c>
    </row>
    <row r="1883" spans="1:20"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16"/>
        <v>1.726845</v>
      </c>
      <c r="P1883" s="6">
        <f t="shared" si="117"/>
        <v>49.338428571428572</v>
      </c>
      <c r="Q1883" t="s">
        <v>8325</v>
      </c>
      <c r="R1883" t="s">
        <v>8329</v>
      </c>
      <c r="S1883" s="10">
        <f t="shared" si="118"/>
        <v>42042.944317129623</v>
      </c>
      <c r="T1883" s="10">
        <f t="shared" si="119"/>
        <v>42072.902650462966</v>
      </c>
    </row>
    <row r="1884" spans="1:20"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16"/>
        <v>1.008955223880597</v>
      </c>
      <c r="P1884" s="6">
        <f t="shared" si="117"/>
        <v>41.728395061728392</v>
      </c>
      <c r="Q1884" t="s">
        <v>8325</v>
      </c>
      <c r="R1884" t="s">
        <v>8329</v>
      </c>
      <c r="S1884" s="10">
        <f t="shared" si="118"/>
        <v>41067.740879629629</v>
      </c>
      <c r="T1884" s="10">
        <f t="shared" si="119"/>
        <v>41100.783333333333</v>
      </c>
    </row>
    <row r="1885" spans="1:20"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16"/>
        <v>1.0480480480480481</v>
      </c>
      <c r="P1885" s="6">
        <f t="shared" si="117"/>
        <v>32.71875</v>
      </c>
      <c r="Q1885" t="s">
        <v>8325</v>
      </c>
      <c r="R1885" t="s">
        <v>8329</v>
      </c>
      <c r="S1885" s="10">
        <f t="shared" si="118"/>
        <v>40977.739675925921</v>
      </c>
      <c r="T1885" s="10">
        <f t="shared" si="119"/>
        <v>41007.698009259257</v>
      </c>
    </row>
    <row r="1886" spans="1:20"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16"/>
        <v>1.351</v>
      </c>
      <c r="P1886" s="6">
        <f t="shared" si="117"/>
        <v>51.96153846153846</v>
      </c>
      <c r="Q1886" t="s">
        <v>8325</v>
      </c>
      <c r="R1886" t="s">
        <v>8329</v>
      </c>
      <c r="S1886" s="10">
        <f t="shared" si="118"/>
        <v>41204.989988425921</v>
      </c>
      <c r="T1886" s="10">
        <f t="shared" si="119"/>
        <v>41240.291666666664</v>
      </c>
    </row>
    <row r="1887" spans="1:20"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16"/>
        <v>1.1632786885245903</v>
      </c>
      <c r="P1887" s="6">
        <f t="shared" si="117"/>
        <v>50.685714285714283</v>
      </c>
      <c r="Q1887" t="s">
        <v>8325</v>
      </c>
      <c r="R1887" t="s">
        <v>8329</v>
      </c>
      <c r="S1887" s="10">
        <f t="shared" si="118"/>
        <v>41098.885532407403</v>
      </c>
      <c r="T1887" s="10">
        <f t="shared" si="119"/>
        <v>41131.708333333328</v>
      </c>
    </row>
    <row r="1888" spans="1:20"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16"/>
        <v>1.0208333333333333</v>
      </c>
      <c r="P1888" s="6">
        <f t="shared" si="117"/>
        <v>42.241379310344826</v>
      </c>
      <c r="Q1888" t="s">
        <v>8325</v>
      </c>
      <c r="R1888" t="s">
        <v>8329</v>
      </c>
      <c r="S1888" s="10">
        <f t="shared" si="118"/>
        <v>41925.69835648148</v>
      </c>
      <c r="T1888" s="10">
        <f t="shared" si="119"/>
        <v>41955.740023148144</v>
      </c>
    </row>
    <row r="1889" spans="1:20"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16"/>
        <v>1.1116666666666666</v>
      </c>
      <c r="P1889" s="6">
        <f t="shared" si="117"/>
        <v>416.875</v>
      </c>
      <c r="Q1889" t="s">
        <v>8325</v>
      </c>
      <c r="R1889" t="s">
        <v>8329</v>
      </c>
      <c r="S1889" s="10">
        <f t="shared" si="118"/>
        <v>42323.591805555552</v>
      </c>
      <c r="T1889" s="10">
        <f t="shared" si="119"/>
        <v>42341.687499999993</v>
      </c>
    </row>
    <row r="1890" spans="1:20"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16"/>
        <v>1.6608000000000001</v>
      </c>
      <c r="P1890" s="6">
        <f t="shared" si="117"/>
        <v>46.651685393258425</v>
      </c>
      <c r="Q1890" t="s">
        <v>8325</v>
      </c>
      <c r="R1890" t="s">
        <v>8329</v>
      </c>
      <c r="S1890" s="10">
        <f t="shared" si="118"/>
        <v>40299.03162037037</v>
      </c>
      <c r="T1890" s="10">
        <f t="shared" si="119"/>
        <v>40329.999305555553</v>
      </c>
    </row>
    <row r="1891" spans="1:20"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16"/>
        <v>1.0660000000000001</v>
      </c>
      <c r="P1891" s="6">
        <f t="shared" si="117"/>
        <v>48.454545454545453</v>
      </c>
      <c r="Q1891" t="s">
        <v>8325</v>
      </c>
      <c r="R1891" t="s">
        <v>8329</v>
      </c>
      <c r="S1891" s="10">
        <f t="shared" si="118"/>
        <v>41299.585023148145</v>
      </c>
      <c r="T1891" s="10">
        <f t="shared" si="119"/>
        <v>41344.543356481481</v>
      </c>
    </row>
    <row r="1892" spans="1:20"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16"/>
        <v>1.4458441666666668</v>
      </c>
      <c r="P1892" s="6">
        <f t="shared" si="117"/>
        <v>70.5289837398374</v>
      </c>
      <c r="Q1892" t="s">
        <v>8325</v>
      </c>
      <c r="R1892" t="s">
        <v>8329</v>
      </c>
      <c r="S1892" s="10">
        <f t="shared" si="118"/>
        <v>41228.577870370369</v>
      </c>
      <c r="T1892" s="10">
        <f t="shared" si="119"/>
        <v>41258.577870370369</v>
      </c>
    </row>
    <row r="1893" spans="1:20"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16"/>
        <v>1.0555000000000001</v>
      </c>
      <c r="P1893" s="6">
        <f t="shared" si="117"/>
        <v>87.958333333333329</v>
      </c>
      <c r="Q1893" t="s">
        <v>8325</v>
      </c>
      <c r="R1893" t="s">
        <v>8329</v>
      </c>
      <c r="S1893" s="10">
        <f t="shared" si="118"/>
        <v>40335.589745370366</v>
      </c>
      <c r="T1893" s="10">
        <f t="shared" si="119"/>
        <v>40381.041666666664</v>
      </c>
    </row>
    <row r="1894" spans="1:20"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16"/>
        <v>1.3660000000000001</v>
      </c>
      <c r="P1894" s="6">
        <f t="shared" si="117"/>
        <v>26.26923076923077</v>
      </c>
      <c r="Q1894" t="s">
        <v>8325</v>
      </c>
      <c r="R1894" t="s">
        <v>8329</v>
      </c>
      <c r="S1894" s="10">
        <f t="shared" si="118"/>
        <v>40671.429178240738</v>
      </c>
      <c r="T1894" s="10">
        <f t="shared" si="119"/>
        <v>40701.429178240738</v>
      </c>
    </row>
    <row r="1895" spans="1:20"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16"/>
        <v>1.04</v>
      </c>
      <c r="P1895" s="6">
        <f t="shared" si="117"/>
        <v>57.777777777777779</v>
      </c>
      <c r="Q1895" t="s">
        <v>8325</v>
      </c>
      <c r="R1895" t="s">
        <v>8329</v>
      </c>
      <c r="S1895" s="10">
        <f t="shared" si="118"/>
        <v>40632.733622685184</v>
      </c>
      <c r="T1895" s="10">
        <f t="shared" si="119"/>
        <v>40648.957638888889</v>
      </c>
    </row>
    <row r="1896" spans="1:20"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16"/>
        <v>1.145</v>
      </c>
      <c r="P1896" s="6">
        <f t="shared" si="117"/>
        <v>57.25</v>
      </c>
      <c r="Q1896" t="s">
        <v>8325</v>
      </c>
      <c r="R1896" t="s">
        <v>8329</v>
      </c>
      <c r="S1896" s="10">
        <f t="shared" si="118"/>
        <v>40920.696562499994</v>
      </c>
      <c r="T1896" s="10">
        <f t="shared" si="119"/>
        <v>40951.696562499994</v>
      </c>
    </row>
    <row r="1897" spans="1:20"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16"/>
        <v>1.0171957671957672</v>
      </c>
      <c r="P1897" s="6">
        <f t="shared" si="117"/>
        <v>196.34042553191489</v>
      </c>
      <c r="Q1897" t="s">
        <v>8325</v>
      </c>
      <c r="R1897" t="s">
        <v>8329</v>
      </c>
      <c r="S1897" s="10">
        <f t="shared" si="118"/>
        <v>42267.538449074076</v>
      </c>
      <c r="T1897" s="10">
        <f t="shared" si="119"/>
        <v>42297.538449074076</v>
      </c>
    </row>
    <row r="1898" spans="1:20"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16"/>
        <v>1.2394678492239468</v>
      </c>
      <c r="P1898" s="6">
        <f t="shared" si="117"/>
        <v>43</v>
      </c>
      <c r="Q1898" t="s">
        <v>8325</v>
      </c>
      <c r="R1898" t="s">
        <v>8329</v>
      </c>
      <c r="S1898" s="10">
        <f t="shared" si="118"/>
        <v>40981.501909722218</v>
      </c>
      <c r="T1898" s="10">
        <f t="shared" si="119"/>
        <v>41011.501909722218</v>
      </c>
    </row>
    <row r="1899" spans="1:20"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16"/>
        <v>1.0245669291338582</v>
      </c>
      <c r="P1899" s="6">
        <f t="shared" si="117"/>
        <v>35.551912568306008</v>
      </c>
      <c r="Q1899" t="s">
        <v>8325</v>
      </c>
      <c r="R1899" t="s">
        <v>8329</v>
      </c>
      <c r="S1899" s="10">
        <f t="shared" si="118"/>
        <v>41680.375069444439</v>
      </c>
      <c r="T1899" s="10">
        <f t="shared" si="119"/>
        <v>41702.666666666664</v>
      </c>
    </row>
    <row r="1900" spans="1:20"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16"/>
        <v>1.4450000000000001</v>
      </c>
      <c r="P1900" s="6">
        <f t="shared" si="117"/>
        <v>68.80952380952381</v>
      </c>
      <c r="Q1900" t="s">
        <v>8325</v>
      </c>
      <c r="R1900" t="s">
        <v>8329</v>
      </c>
      <c r="S1900" s="10">
        <f t="shared" si="118"/>
        <v>42365.9846412037</v>
      </c>
      <c r="T1900" s="10">
        <f t="shared" si="119"/>
        <v>42401.541666666664</v>
      </c>
    </row>
    <row r="1901" spans="1:20"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16"/>
        <v>1.3333333333333333</v>
      </c>
      <c r="P1901" s="6">
        <f t="shared" si="117"/>
        <v>28.571428571428573</v>
      </c>
      <c r="Q1901" t="s">
        <v>8325</v>
      </c>
      <c r="R1901" t="s">
        <v>8329</v>
      </c>
      <c r="S1901" s="10">
        <f t="shared" si="118"/>
        <v>42058.733402777776</v>
      </c>
      <c r="T1901" s="10">
        <f t="shared" si="119"/>
        <v>42088.691736111105</v>
      </c>
    </row>
    <row r="1902" spans="1:20"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16"/>
        <v>1.0936440000000001</v>
      </c>
      <c r="P1902" s="6">
        <f t="shared" si="117"/>
        <v>50.631666666666668</v>
      </c>
      <c r="Q1902" t="s">
        <v>8325</v>
      </c>
      <c r="R1902" t="s">
        <v>8329</v>
      </c>
      <c r="S1902" s="10">
        <f t="shared" si="118"/>
        <v>41160.663553240738</v>
      </c>
      <c r="T1902" s="10">
        <f t="shared" si="119"/>
        <v>41188.207638888889</v>
      </c>
    </row>
    <row r="1903" spans="1:20"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16"/>
        <v>2.696969696969697E-2</v>
      </c>
      <c r="P1903" s="6">
        <f t="shared" si="117"/>
        <v>106.8</v>
      </c>
      <c r="Q1903" t="s">
        <v>8319</v>
      </c>
      <c r="R1903" t="s">
        <v>8348</v>
      </c>
      <c r="S1903" s="10">
        <f t="shared" si="118"/>
        <v>42116.334826388884</v>
      </c>
      <c r="T1903" s="10">
        <f t="shared" si="119"/>
        <v>42146.333333333336</v>
      </c>
    </row>
    <row r="1904" spans="1:20"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16"/>
        <v>1.2E-2</v>
      </c>
      <c r="P1904" s="6">
        <f t="shared" si="117"/>
        <v>4</v>
      </c>
      <c r="Q1904" t="s">
        <v>8319</v>
      </c>
      <c r="R1904" t="s">
        <v>8348</v>
      </c>
      <c r="S1904" s="10">
        <f t="shared" si="118"/>
        <v>42037.581562499996</v>
      </c>
      <c r="T1904" s="10">
        <f t="shared" si="119"/>
        <v>42067.581562499996</v>
      </c>
    </row>
    <row r="1905" spans="1:20"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16"/>
        <v>0.46600000000000003</v>
      </c>
      <c r="P1905" s="6">
        <f t="shared" si="117"/>
        <v>34.097560975609753</v>
      </c>
      <c r="Q1905" t="s">
        <v>8319</v>
      </c>
      <c r="R1905" t="s">
        <v>8348</v>
      </c>
      <c r="S1905" s="10">
        <f t="shared" si="118"/>
        <v>42702.562395833331</v>
      </c>
      <c r="T1905" s="10">
        <f t="shared" si="119"/>
        <v>42762.562395833331</v>
      </c>
    </row>
    <row r="1906" spans="1:20"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16"/>
        <v>1E-3</v>
      </c>
      <c r="P1906" s="6">
        <f t="shared" si="117"/>
        <v>25</v>
      </c>
      <c r="Q1906" t="s">
        <v>8319</v>
      </c>
      <c r="R1906" t="s">
        <v>8348</v>
      </c>
      <c r="S1906" s="10">
        <f t="shared" si="118"/>
        <v>42326.477094907408</v>
      </c>
      <c r="T1906" s="10">
        <f t="shared" si="119"/>
        <v>42371.477094907408</v>
      </c>
    </row>
    <row r="1907" spans="1:20"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16"/>
        <v>1.6800000000000001E-3</v>
      </c>
      <c r="P1907" s="6">
        <f t="shared" si="117"/>
        <v>10.5</v>
      </c>
      <c r="Q1907" t="s">
        <v>8319</v>
      </c>
      <c r="R1907" t="s">
        <v>8348</v>
      </c>
      <c r="S1907" s="10">
        <f t="shared" si="118"/>
        <v>41859.717523148145</v>
      </c>
      <c r="T1907" s="10">
        <f t="shared" si="119"/>
        <v>41889.717523148145</v>
      </c>
    </row>
    <row r="1908" spans="1:20"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16"/>
        <v>0.42759999999999998</v>
      </c>
      <c r="P1908" s="6">
        <f t="shared" si="117"/>
        <v>215.95959595959596</v>
      </c>
      <c r="Q1908" t="s">
        <v>8319</v>
      </c>
      <c r="R1908" t="s">
        <v>8348</v>
      </c>
      <c r="S1908" s="10">
        <f t="shared" si="118"/>
        <v>42514.462766203702</v>
      </c>
      <c r="T1908" s="10">
        <f t="shared" si="119"/>
        <v>42544.462766203702</v>
      </c>
    </row>
    <row r="1909" spans="1:20"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16"/>
        <v>2.8333333333333335E-3</v>
      </c>
      <c r="P1909" s="6">
        <f t="shared" si="117"/>
        <v>21.25</v>
      </c>
      <c r="Q1909" t="s">
        <v>8319</v>
      </c>
      <c r="R1909" t="s">
        <v>8348</v>
      </c>
      <c r="S1909" s="10">
        <f t="shared" si="118"/>
        <v>41767.378761574073</v>
      </c>
      <c r="T1909" s="10">
        <f t="shared" si="119"/>
        <v>41782.378761574073</v>
      </c>
    </row>
    <row r="1910" spans="1:20"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16"/>
        <v>1.7319999999999999E-2</v>
      </c>
      <c r="P1910" s="6">
        <f t="shared" si="117"/>
        <v>108.25</v>
      </c>
      <c r="Q1910" t="s">
        <v>8319</v>
      </c>
      <c r="R1910" t="s">
        <v>8348</v>
      </c>
      <c r="S1910" s="10">
        <f t="shared" si="118"/>
        <v>42703.709490740737</v>
      </c>
      <c r="T1910" s="10">
        <f t="shared" si="119"/>
        <v>42733.709490740737</v>
      </c>
    </row>
    <row r="1911" spans="1:20"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16"/>
        <v>0.14111428571428572</v>
      </c>
      <c r="P1911" s="6">
        <f t="shared" si="117"/>
        <v>129.97368421052633</v>
      </c>
      <c r="Q1911" t="s">
        <v>8319</v>
      </c>
      <c r="R1911" t="s">
        <v>8348</v>
      </c>
      <c r="S1911" s="10">
        <f t="shared" si="118"/>
        <v>41905.220821759256</v>
      </c>
      <c r="T1911" s="10">
        <f t="shared" si="119"/>
        <v>41935.220821759256</v>
      </c>
    </row>
    <row r="1912" spans="1:20"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16"/>
        <v>0.39395294117647056</v>
      </c>
      <c r="P1912" s="6">
        <f t="shared" si="117"/>
        <v>117.49473684210527</v>
      </c>
      <c r="Q1912" t="s">
        <v>8319</v>
      </c>
      <c r="R1912" t="s">
        <v>8348</v>
      </c>
      <c r="S1912" s="10">
        <f t="shared" si="118"/>
        <v>42264.754826388882</v>
      </c>
      <c r="T1912" s="10">
        <f t="shared" si="119"/>
        <v>42308.739583333336</v>
      </c>
    </row>
    <row r="1913" spans="1:20"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16"/>
        <v>2.3529411764705883E-4</v>
      </c>
      <c r="P1913" s="6">
        <f t="shared" si="117"/>
        <v>10</v>
      </c>
      <c r="Q1913" t="s">
        <v>8319</v>
      </c>
      <c r="R1913" t="s">
        <v>8348</v>
      </c>
      <c r="S1913" s="10">
        <f t="shared" si="118"/>
        <v>41829.825624999998</v>
      </c>
      <c r="T1913" s="10">
        <f t="shared" si="119"/>
        <v>41859.825624999998</v>
      </c>
    </row>
    <row r="1914" spans="1:20"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16"/>
        <v>0.59299999999999997</v>
      </c>
      <c r="P1914" s="6">
        <f t="shared" si="117"/>
        <v>70.595238095238102</v>
      </c>
      <c r="Q1914" t="s">
        <v>8319</v>
      </c>
      <c r="R1914" t="s">
        <v>8348</v>
      </c>
      <c r="S1914" s="10">
        <f t="shared" si="118"/>
        <v>42129.018055555549</v>
      </c>
      <c r="T1914" s="10">
        <f t="shared" si="119"/>
        <v>42159.018055555549</v>
      </c>
    </row>
    <row r="1915" spans="1:20"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16"/>
        <v>1.3270833333333334E-2</v>
      </c>
      <c r="P1915" s="6">
        <f t="shared" si="117"/>
        <v>24.5</v>
      </c>
      <c r="Q1915" t="s">
        <v>8319</v>
      </c>
      <c r="R1915" t="s">
        <v>8348</v>
      </c>
      <c r="S1915" s="10">
        <f t="shared" si="118"/>
        <v>41890.302986111106</v>
      </c>
      <c r="T1915" s="10">
        <f t="shared" si="119"/>
        <v>41920.302986111106</v>
      </c>
    </row>
    <row r="1916" spans="1:20"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16"/>
        <v>9.0090090090090086E-2</v>
      </c>
      <c r="P1916" s="6">
        <f t="shared" si="117"/>
        <v>30</v>
      </c>
      <c r="Q1916" t="s">
        <v>8319</v>
      </c>
      <c r="R1916" t="s">
        <v>8348</v>
      </c>
      <c r="S1916" s="10">
        <f t="shared" si="118"/>
        <v>41928.966122685182</v>
      </c>
      <c r="T1916" s="10">
        <f t="shared" si="119"/>
        <v>41943.957638888889</v>
      </c>
    </row>
    <row r="1917" spans="1:20"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16"/>
        <v>1.6E-2</v>
      </c>
      <c r="P1917" s="6">
        <f t="shared" si="117"/>
        <v>2</v>
      </c>
      <c r="Q1917" t="s">
        <v>8319</v>
      </c>
      <c r="R1917" t="s">
        <v>8348</v>
      </c>
      <c r="S1917" s="10">
        <f t="shared" si="118"/>
        <v>41863.840532407405</v>
      </c>
      <c r="T1917" s="10">
        <f t="shared" si="119"/>
        <v>41883.840532407405</v>
      </c>
    </row>
    <row r="1918" spans="1:20"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16"/>
        <v>5.1000000000000004E-3</v>
      </c>
      <c r="P1918" s="6">
        <f t="shared" si="117"/>
        <v>17</v>
      </c>
      <c r="Q1918" t="s">
        <v>8319</v>
      </c>
      <c r="R1918" t="s">
        <v>8348</v>
      </c>
      <c r="S1918" s="10">
        <f t="shared" si="118"/>
        <v>42656.508969907409</v>
      </c>
      <c r="T1918" s="10">
        <f t="shared" si="119"/>
        <v>42681.550636574073</v>
      </c>
    </row>
    <row r="1919" spans="1:20"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16"/>
        <v>0.52570512820512816</v>
      </c>
      <c r="P1919" s="6">
        <f t="shared" si="117"/>
        <v>2928.9285714285716</v>
      </c>
      <c r="Q1919" t="s">
        <v>8319</v>
      </c>
      <c r="R1919" t="s">
        <v>8348</v>
      </c>
      <c r="S1919" s="10">
        <f t="shared" si="118"/>
        <v>42746.06172453703</v>
      </c>
      <c r="T1919" s="10">
        <f t="shared" si="119"/>
        <v>42776.06172453703</v>
      </c>
    </row>
    <row r="1920" spans="1:20"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16"/>
        <v>1.04E-2</v>
      </c>
      <c r="P1920" s="6">
        <f t="shared" si="117"/>
        <v>28.888888888888889</v>
      </c>
      <c r="Q1920" t="s">
        <v>8319</v>
      </c>
      <c r="R1920" t="s">
        <v>8348</v>
      </c>
      <c r="S1920" s="10">
        <f t="shared" si="118"/>
        <v>41828.581608796296</v>
      </c>
      <c r="T1920" s="10">
        <f t="shared" si="119"/>
        <v>41863.581608796296</v>
      </c>
    </row>
    <row r="1921" spans="1:20"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16"/>
        <v>0.47399999999999998</v>
      </c>
      <c r="P1921" s="6">
        <f t="shared" si="117"/>
        <v>29.625</v>
      </c>
      <c r="Q1921" t="s">
        <v>8319</v>
      </c>
      <c r="R1921" t="s">
        <v>8348</v>
      </c>
      <c r="S1921" s="10">
        <f t="shared" si="118"/>
        <v>42113.667233796295</v>
      </c>
      <c r="T1921" s="10">
        <f t="shared" si="119"/>
        <v>42143.667233796295</v>
      </c>
    </row>
    <row r="1922" spans="1:20"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16"/>
        <v>0.43030000000000002</v>
      </c>
      <c r="P1922" s="6">
        <f t="shared" si="117"/>
        <v>40.980952380952381</v>
      </c>
      <c r="Q1922" t="s">
        <v>8319</v>
      </c>
      <c r="R1922" t="s">
        <v>8348</v>
      </c>
      <c r="S1922" s="10">
        <f t="shared" si="118"/>
        <v>42270.66737268518</v>
      </c>
      <c r="T1922" s="10">
        <f t="shared" si="119"/>
        <v>42298.749999999993</v>
      </c>
    </row>
    <row r="1923" spans="1:20"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20">IFERROR(E1923/D1923,"")</f>
        <v>1.3680000000000001</v>
      </c>
      <c r="P1923" s="6">
        <f t="shared" ref="P1923:P1986" si="121">IFERROR(E1923/L1923,"")</f>
        <v>54</v>
      </c>
      <c r="Q1923" t="s">
        <v>8325</v>
      </c>
      <c r="R1923" t="s">
        <v>8329</v>
      </c>
      <c r="S1923" s="10">
        <f t="shared" ref="S1923:S1986" si="122">(J1923/86400)+25569+(-5/24)</f>
        <v>41074.013229166667</v>
      </c>
      <c r="T1923" s="10">
        <f t="shared" ref="T1923:T1986" si="123">(I1923/86400)+25569+(-5/24)</f>
        <v>41104.013229166667</v>
      </c>
    </row>
    <row r="1924" spans="1:20"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20"/>
        <v>1.1555</v>
      </c>
      <c r="P1924" s="6">
        <f t="shared" si="121"/>
        <v>36.109375</v>
      </c>
      <c r="Q1924" t="s">
        <v>8325</v>
      </c>
      <c r="R1924" t="s">
        <v>8329</v>
      </c>
      <c r="S1924" s="10">
        <f t="shared" si="122"/>
        <v>41590.047534722216</v>
      </c>
      <c r="T1924" s="10">
        <f t="shared" si="123"/>
        <v>41620.047534722216</v>
      </c>
    </row>
    <row r="1925" spans="1:20"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20"/>
        <v>2.4079999999999999</v>
      </c>
      <c r="P1925" s="6">
        <f t="shared" si="121"/>
        <v>23.153846153846153</v>
      </c>
      <c r="Q1925" t="s">
        <v>8325</v>
      </c>
      <c r="R1925" t="s">
        <v>8329</v>
      </c>
      <c r="S1925" s="10">
        <f t="shared" si="122"/>
        <v>40772.640416666662</v>
      </c>
      <c r="T1925" s="10">
        <f t="shared" si="123"/>
        <v>40812.999305555553</v>
      </c>
    </row>
    <row r="1926" spans="1:20"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20"/>
        <v>1.1439999999999999</v>
      </c>
      <c r="P1926" s="6">
        <f t="shared" si="121"/>
        <v>104</v>
      </c>
      <c r="Q1926" t="s">
        <v>8325</v>
      </c>
      <c r="R1926" t="s">
        <v>8329</v>
      </c>
      <c r="S1926" s="10">
        <f t="shared" si="122"/>
        <v>41626.552719907406</v>
      </c>
      <c r="T1926" s="10">
        <f t="shared" si="123"/>
        <v>41654.606249999997</v>
      </c>
    </row>
    <row r="1927" spans="1:20"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20"/>
        <v>1.1033333333333333</v>
      </c>
      <c r="P1927" s="6">
        <f t="shared" si="121"/>
        <v>31.826923076923077</v>
      </c>
      <c r="Q1927" t="s">
        <v>8325</v>
      </c>
      <c r="R1927" t="s">
        <v>8329</v>
      </c>
      <c r="S1927" s="10">
        <f t="shared" si="122"/>
        <v>41535.693148148144</v>
      </c>
      <c r="T1927" s="10">
        <f t="shared" si="123"/>
        <v>41557.791666666664</v>
      </c>
    </row>
    <row r="1928" spans="1:20"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20"/>
        <v>1.9537933333333333</v>
      </c>
      <c r="P1928" s="6">
        <f t="shared" si="121"/>
        <v>27.3896261682243</v>
      </c>
      <c r="Q1928" t="s">
        <v>8325</v>
      </c>
      <c r="R1928" t="s">
        <v>8329</v>
      </c>
      <c r="S1928" s="10">
        <f t="shared" si="122"/>
        <v>40456.746018518512</v>
      </c>
      <c r="T1928" s="10">
        <f t="shared" si="123"/>
        <v>40483.80972222222</v>
      </c>
    </row>
    <row r="1929" spans="1:20"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20"/>
        <v>1.0333333333333334</v>
      </c>
      <c r="P1929" s="6">
        <f t="shared" si="121"/>
        <v>56.363636363636367</v>
      </c>
      <c r="Q1929" t="s">
        <v>8325</v>
      </c>
      <c r="R1929" t="s">
        <v>8329</v>
      </c>
      <c r="S1929" s="10">
        <f t="shared" si="122"/>
        <v>40960.653229166666</v>
      </c>
      <c r="T1929" s="10">
        <f t="shared" si="123"/>
        <v>40975.999305555553</v>
      </c>
    </row>
    <row r="1930" spans="1:20"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20"/>
        <v>1.031372549019608</v>
      </c>
      <c r="P1930" s="6">
        <f t="shared" si="121"/>
        <v>77.352941176470594</v>
      </c>
      <c r="Q1930" t="s">
        <v>8325</v>
      </c>
      <c r="R1930" t="s">
        <v>8329</v>
      </c>
      <c r="S1930" s="10">
        <f t="shared" si="122"/>
        <v>41371.439745370364</v>
      </c>
      <c r="T1930" s="10">
        <f t="shared" si="123"/>
        <v>41401.439745370364</v>
      </c>
    </row>
    <row r="1931" spans="1:20"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20"/>
        <v>1.003125</v>
      </c>
      <c r="P1931" s="6">
        <f t="shared" si="121"/>
        <v>42.8</v>
      </c>
      <c r="Q1931" t="s">
        <v>8325</v>
      </c>
      <c r="R1931" t="s">
        <v>8329</v>
      </c>
      <c r="S1931" s="10">
        <f t="shared" si="122"/>
        <v>40686.813263888886</v>
      </c>
      <c r="T1931" s="10">
        <f t="shared" si="123"/>
        <v>40728.813263888886</v>
      </c>
    </row>
    <row r="1932" spans="1:20"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20"/>
        <v>1.27</v>
      </c>
      <c r="P1932" s="6">
        <f t="shared" si="121"/>
        <v>48.846153846153847</v>
      </c>
      <c r="Q1932" t="s">
        <v>8325</v>
      </c>
      <c r="R1932" t="s">
        <v>8329</v>
      </c>
      <c r="S1932" s="10">
        <f t="shared" si="122"/>
        <v>41402.350486111107</v>
      </c>
      <c r="T1932" s="10">
        <f t="shared" si="123"/>
        <v>41462.350486111107</v>
      </c>
    </row>
    <row r="1933" spans="1:20"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20"/>
        <v>1.20601</v>
      </c>
      <c r="P1933" s="6">
        <f t="shared" si="121"/>
        <v>48.240400000000001</v>
      </c>
      <c r="Q1933" t="s">
        <v>8325</v>
      </c>
      <c r="R1933" t="s">
        <v>8329</v>
      </c>
      <c r="S1933" s="10">
        <f t="shared" si="122"/>
        <v>41037.684131944443</v>
      </c>
      <c r="T1933" s="10">
        <f t="shared" si="123"/>
        <v>41050.9375</v>
      </c>
    </row>
    <row r="1934" spans="1:20"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20"/>
        <v>1.0699047619047619</v>
      </c>
      <c r="P1934" s="6">
        <f t="shared" si="121"/>
        <v>70.212500000000006</v>
      </c>
      <c r="Q1934" t="s">
        <v>8325</v>
      </c>
      <c r="R1934" t="s">
        <v>8329</v>
      </c>
      <c r="S1934" s="10">
        <f t="shared" si="122"/>
        <v>40911.601539351854</v>
      </c>
      <c r="T1934" s="10">
        <f t="shared" si="123"/>
        <v>40932.601539351854</v>
      </c>
    </row>
    <row r="1935" spans="1:20"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20"/>
        <v>1.7243333333333333</v>
      </c>
      <c r="P1935" s="6">
        <f t="shared" si="121"/>
        <v>94.054545454545448</v>
      </c>
      <c r="Q1935" t="s">
        <v>8325</v>
      </c>
      <c r="R1935" t="s">
        <v>8329</v>
      </c>
      <c r="S1935" s="10">
        <f t="shared" si="122"/>
        <v>41878.922534722216</v>
      </c>
      <c r="T1935" s="10">
        <f t="shared" si="123"/>
        <v>41908.922534722216</v>
      </c>
    </row>
    <row r="1936" spans="1:20"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20"/>
        <v>1.2362</v>
      </c>
      <c r="P1936" s="6">
        <f t="shared" si="121"/>
        <v>80.272727272727266</v>
      </c>
      <c r="Q1936" t="s">
        <v>8325</v>
      </c>
      <c r="R1936" t="s">
        <v>8329</v>
      </c>
      <c r="S1936" s="10">
        <f t="shared" si="122"/>
        <v>40865.658807870372</v>
      </c>
      <c r="T1936" s="10">
        <f t="shared" si="123"/>
        <v>40902</v>
      </c>
    </row>
    <row r="1937" spans="1:20"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20"/>
        <v>1.0840000000000001</v>
      </c>
      <c r="P1937" s="6">
        <f t="shared" si="121"/>
        <v>54.2</v>
      </c>
      <c r="Q1937" t="s">
        <v>8325</v>
      </c>
      <c r="R1937" t="s">
        <v>8329</v>
      </c>
      <c r="S1937" s="10">
        <f t="shared" si="122"/>
        <v>41773.724201388883</v>
      </c>
      <c r="T1937" s="10">
        <f t="shared" si="123"/>
        <v>41810.999305555553</v>
      </c>
    </row>
    <row r="1938" spans="1:20"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20"/>
        <v>1.1652013333333333</v>
      </c>
      <c r="P1938" s="6">
        <f t="shared" si="121"/>
        <v>60.26903448275862</v>
      </c>
      <c r="Q1938" t="s">
        <v>8325</v>
      </c>
      <c r="R1938" t="s">
        <v>8329</v>
      </c>
      <c r="S1938" s="10">
        <f t="shared" si="122"/>
        <v>40852.68136574074</v>
      </c>
      <c r="T1938" s="10">
        <f t="shared" si="123"/>
        <v>40883.040972222218</v>
      </c>
    </row>
    <row r="1939" spans="1:20"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20"/>
        <v>1.8724499999999999</v>
      </c>
      <c r="P1939" s="6">
        <f t="shared" si="121"/>
        <v>38.740344827586206</v>
      </c>
      <c r="Q1939" t="s">
        <v>8325</v>
      </c>
      <c r="R1939" t="s">
        <v>8329</v>
      </c>
      <c r="S1939" s="10">
        <f t="shared" si="122"/>
        <v>41058.91065972222</v>
      </c>
      <c r="T1939" s="10">
        <f t="shared" si="123"/>
        <v>41074.957638888889</v>
      </c>
    </row>
    <row r="1940" spans="1:20"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20"/>
        <v>1.1593333333333333</v>
      </c>
      <c r="P1940" s="6">
        <f t="shared" si="121"/>
        <v>152.54385964912279</v>
      </c>
      <c r="Q1940" t="s">
        <v>8325</v>
      </c>
      <c r="R1940" t="s">
        <v>8329</v>
      </c>
      <c r="S1940" s="10">
        <f t="shared" si="122"/>
        <v>41426.05128472222</v>
      </c>
      <c r="T1940" s="10">
        <f t="shared" si="123"/>
        <v>41457</v>
      </c>
    </row>
    <row r="1941" spans="1:20"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20"/>
        <v>1.107</v>
      </c>
      <c r="P1941" s="6">
        <f t="shared" si="121"/>
        <v>115.3125</v>
      </c>
      <c r="Q1941" t="s">
        <v>8325</v>
      </c>
      <c r="R1941" t="s">
        <v>8329</v>
      </c>
      <c r="S1941" s="10">
        <f t="shared" si="122"/>
        <v>41313.776712962957</v>
      </c>
      <c r="T1941" s="10">
        <f t="shared" si="123"/>
        <v>41343.735046296293</v>
      </c>
    </row>
    <row r="1942" spans="1:20"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20"/>
        <v>1.7092307692307693</v>
      </c>
      <c r="P1942" s="6">
        <f t="shared" si="121"/>
        <v>35.838709677419352</v>
      </c>
      <c r="Q1942" t="s">
        <v>8325</v>
      </c>
      <c r="R1942" t="s">
        <v>8329</v>
      </c>
      <c r="S1942" s="10">
        <f t="shared" si="122"/>
        <v>40670.298993055556</v>
      </c>
      <c r="T1942" s="10">
        <f t="shared" si="123"/>
        <v>40708.957638888889</v>
      </c>
    </row>
    <row r="1943" spans="1:20"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20"/>
        <v>1.2611835600000001</v>
      </c>
      <c r="P1943" s="6">
        <f t="shared" si="121"/>
        <v>64.570118779438872</v>
      </c>
      <c r="Q1943" t="s">
        <v>8319</v>
      </c>
      <c r="R1943" t="s">
        <v>8349</v>
      </c>
      <c r="S1943" s="10">
        <f t="shared" si="122"/>
        <v>41744.08253472222</v>
      </c>
      <c r="T1943" s="10">
        <f t="shared" si="123"/>
        <v>41774.08253472222</v>
      </c>
    </row>
    <row r="1944" spans="1:20"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20"/>
        <v>1.3844033333333334</v>
      </c>
      <c r="P1944" s="6">
        <f t="shared" si="121"/>
        <v>87.436000000000007</v>
      </c>
      <c r="Q1944" t="s">
        <v>8319</v>
      </c>
      <c r="R1944" t="s">
        <v>8349</v>
      </c>
      <c r="S1944" s="10">
        <f t="shared" si="122"/>
        <v>40638.619675925926</v>
      </c>
      <c r="T1944" s="10">
        <f t="shared" si="123"/>
        <v>40728.619675925926</v>
      </c>
    </row>
    <row r="1945" spans="1:20"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20"/>
        <v>17.052499999999998</v>
      </c>
      <c r="P1945" s="6">
        <f t="shared" si="121"/>
        <v>68.815577078288939</v>
      </c>
      <c r="Q1945" t="s">
        <v>8319</v>
      </c>
      <c r="R1945" t="s">
        <v>8349</v>
      </c>
      <c r="S1945" s="10">
        <f t="shared" si="122"/>
        <v>42548.061527777776</v>
      </c>
      <c r="T1945" s="10">
        <f t="shared" si="123"/>
        <v>42593.061527777776</v>
      </c>
    </row>
    <row r="1946" spans="1:20"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20"/>
        <v>7.8805550000000002</v>
      </c>
      <c r="P1946" s="6">
        <f t="shared" si="121"/>
        <v>176.200223588597</v>
      </c>
      <c r="Q1946" t="s">
        <v>8319</v>
      </c>
      <c r="R1946" t="s">
        <v>8349</v>
      </c>
      <c r="S1946" s="10">
        <f t="shared" si="122"/>
        <v>41730.376041666663</v>
      </c>
      <c r="T1946" s="10">
        <f t="shared" si="123"/>
        <v>41760.376041666663</v>
      </c>
    </row>
    <row r="1947" spans="1:20"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20"/>
        <v>3.4801799999999998</v>
      </c>
      <c r="P1947" s="6">
        <f t="shared" si="121"/>
        <v>511.79117647058825</v>
      </c>
      <c r="Q1947" t="s">
        <v>8319</v>
      </c>
      <c r="R1947" t="s">
        <v>8349</v>
      </c>
      <c r="S1947" s="10">
        <f t="shared" si="122"/>
        <v>42157.043495370366</v>
      </c>
      <c r="T1947" s="10">
        <f t="shared" si="123"/>
        <v>42197.043495370366</v>
      </c>
    </row>
    <row r="1948" spans="1:20"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20"/>
        <v>1.4974666666666667</v>
      </c>
      <c r="P1948" s="6">
        <f t="shared" si="121"/>
        <v>160.44285714285715</v>
      </c>
      <c r="Q1948" t="s">
        <v>8319</v>
      </c>
      <c r="R1948" t="s">
        <v>8349</v>
      </c>
      <c r="S1948" s="10">
        <f t="shared" si="122"/>
        <v>41688.941678240742</v>
      </c>
      <c r="T1948" s="10">
        <f t="shared" si="123"/>
        <v>41748.900011574071</v>
      </c>
    </row>
    <row r="1949" spans="1:20"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20"/>
        <v>1.0063375000000001</v>
      </c>
      <c r="P1949" s="6">
        <f t="shared" si="121"/>
        <v>35.003043478260871</v>
      </c>
      <c r="Q1949" t="s">
        <v>8319</v>
      </c>
      <c r="R1949" t="s">
        <v>8349</v>
      </c>
      <c r="S1949" s="10">
        <f t="shared" si="122"/>
        <v>40102.709722222222</v>
      </c>
      <c r="T1949" s="10">
        <f t="shared" si="123"/>
        <v>40140.040972222218</v>
      </c>
    </row>
    <row r="1950" spans="1:20"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20"/>
        <v>8.0021100000000001</v>
      </c>
      <c r="P1950" s="6">
        <f t="shared" si="121"/>
        <v>188.50671378091872</v>
      </c>
      <c r="Q1950" t="s">
        <v>8319</v>
      </c>
      <c r="R1950" t="s">
        <v>8349</v>
      </c>
      <c r="S1950" s="10">
        <f t="shared" si="122"/>
        <v>42473.395937499998</v>
      </c>
      <c r="T1950" s="10">
        <f t="shared" si="123"/>
        <v>42527.501388888886</v>
      </c>
    </row>
    <row r="1951" spans="1:20"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20"/>
        <v>1.0600260000000001</v>
      </c>
      <c r="P1951" s="6">
        <f t="shared" si="121"/>
        <v>56.204984093319197</v>
      </c>
      <c r="Q1951" t="s">
        <v>8319</v>
      </c>
      <c r="R1951" t="s">
        <v>8349</v>
      </c>
      <c r="S1951" s="10">
        <f t="shared" si="122"/>
        <v>41800.21471064815</v>
      </c>
      <c r="T1951" s="10">
        <f t="shared" si="123"/>
        <v>41830.21471064815</v>
      </c>
    </row>
    <row r="1952" spans="1:20"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20"/>
        <v>2.0051866666666669</v>
      </c>
      <c r="P1952" s="6">
        <f t="shared" si="121"/>
        <v>51.3054157782516</v>
      </c>
      <c r="Q1952" t="s">
        <v>8319</v>
      </c>
      <c r="R1952" t="s">
        <v>8349</v>
      </c>
      <c r="S1952" s="10">
        <f t="shared" si="122"/>
        <v>40623.973067129627</v>
      </c>
      <c r="T1952" s="10">
        <f t="shared" si="123"/>
        <v>40654.973067129627</v>
      </c>
    </row>
    <row r="1953" spans="1:20"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20"/>
        <v>2.1244399999999999</v>
      </c>
      <c r="P1953" s="6">
        <f t="shared" si="121"/>
        <v>127.36450839328538</v>
      </c>
      <c r="Q1953" t="s">
        <v>8319</v>
      </c>
      <c r="R1953" t="s">
        <v>8349</v>
      </c>
      <c r="S1953" s="10">
        <f t="shared" si="122"/>
        <v>42651.212233796294</v>
      </c>
      <c r="T1953" s="10">
        <f t="shared" si="123"/>
        <v>42681.253900462958</v>
      </c>
    </row>
    <row r="1954" spans="1:20"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20"/>
        <v>1.9847237142857144</v>
      </c>
      <c r="P1954" s="6">
        <f t="shared" si="121"/>
        <v>101.85532258064516</v>
      </c>
      <c r="Q1954" t="s">
        <v>8319</v>
      </c>
      <c r="R1954" t="s">
        <v>8349</v>
      </c>
      <c r="S1954" s="10">
        <f t="shared" si="122"/>
        <v>41526.398321759254</v>
      </c>
      <c r="T1954" s="10">
        <f t="shared" si="123"/>
        <v>41563.398321759254</v>
      </c>
    </row>
    <row r="1955" spans="1:20"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20"/>
        <v>2.2594666666666665</v>
      </c>
      <c r="P1955" s="6">
        <f t="shared" si="121"/>
        <v>230.55782312925169</v>
      </c>
      <c r="Q1955" t="s">
        <v>8319</v>
      </c>
      <c r="R1955" t="s">
        <v>8349</v>
      </c>
      <c r="S1955" s="10">
        <f t="shared" si="122"/>
        <v>40940.991493055553</v>
      </c>
      <c r="T1955" s="10">
        <f t="shared" si="123"/>
        <v>40969.916666666664</v>
      </c>
    </row>
    <row r="1956" spans="1:20"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20"/>
        <v>6.9894800000000004</v>
      </c>
      <c r="P1956" s="6">
        <f t="shared" si="121"/>
        <v>842.10602409638557</v>
      </c>
      <c r="Q1956" t="s">
        <v>8319</v>
      </c>
      <c r="R1956" t="s">
        <v>8349</v>
      </c>
      <c r="S1956" s="10">
        <f t="shared" si="122"/>
        <v>42394.372407407405</v>
      </c>
      <c r="T1956" s="10">
        <f t="shared" si="123"/>
        <v>42440.999999999993</v>
      </c>
    </row>
    <row r="1957" spans="1:20"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20"/>
        <v>3.9859528571428569</v>
      </c>
      <c r="P1957" s="6">
        <f t="shared" si="121"/>
        <v>577.27593103448271</v>
      </c>
      <c r="Q1957" t="s">
        <v>8319</v>
      </c>
      <c r="R1957" t="s">
        <v>8349</v>
      </c>
      <c r="S1957" s="10">
        <f t="shared" si="122"/>
        <v>41020.063437500001</v>
      </c>
      <c r="T1957" s="10">
        <f t="shared" si="123"/>
        <v>41052.583333333328</v>
      </c>
    </row>
    <row r="1958" spans="1:20"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20"/>
        <v>2.9403333333333332</v>
      </c>
      <c r="P1958" s="6">
        <f t="shared" si="121"/>
        <v>483.34246575342468</v>
      </c>
      <c r="Q1958" t="s">
        <v>8319</v>
      </c>
      <c r="R1958" t="s">
        <v>8349</v>
      </c>
      <c r="S1958" s="10">
        <f t="shared" si="122"/>
        <v>42067.71533564815</v>
      </c>
      <c r="T1958" s="10">
        <f t="shared" si="123"/>
        <v>42112.673668981479</v>
      </c>
    </row>
    <row r="1959" spans="1:20"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20"/>
        <v>1.6750470000000002</v>
      </c>
      <c r="P1959" s="6">
        <f t="shared" si="121"/>
        <v>76.138500000000008</v>
      </c>
      <c r="Q1959" t="s">
        <v>8319</v>
      </c>
      <c r="R1959" t="s">
        <v>8349</v>
      </c>
      <c r="S1959" s="10">
        <f t="shared" si="122"/>
        <v>41178.890196759261</v>
      </c>
      <c r="T1959" s="10">
        <f t="shared" si="123"/>
        <v>41208.890196759261</v>
      </c>
    </row>
    <row r="1960" spans="1:20"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20"/>
        <v>14.355717142857143</v>
      </c>
      <c r="P1960" s="6">
        <f t="shared" si="121"/>
        <v>74.107684365781708</v>
      </c>
      <c r="Q1960" t="s">
        <v>8319</v>
      </c>
      <c r="R1960" t="s">
        <v>8349</v>
      </c>
      <c r="S1960" s="10">
        <f t="shared" si="122"/>
        <v>41326.779641203699</v>
      </c>
      <c r="T1960" s="10">
        <f t="shared" si="123"/>
        <v>41356.737974537034</v>
      </c>
    </row>
    <row r="1961" spans="1:20"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20"/>
        <v>1.5673440000000001</v>
      </c>
      <c r="P1961" s="6">
        <f t="shared" si="121"/>
        <v>36.965660377358489</v>
      </c>
      <c r="Q1961" t="s">
        <v>8319</v>
      </c>
      <c r="R1961" t="s">
        <v>8349</v>
      </c>
      <c r="S1961" s="10">
        <f t="shared" si="122"/>
        <v>41871.637268518512</v>
      </c>
      <c r="T1961" s="10">
        <f t="shared" si="123"/>
        <v>41912.791666666664</v>
      </c>
    </row>
    <row r="1962" spans="1:20"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20"/>
        <v>1.1790285714285715</v>
      </c>
      <c r="P1962" s="6">
        <f t="shared" si="121"/>
        <v>2500.969696969697</v>
      </c>
      <c r="Q1962" t="s">
        <v>8319</v>
      </c>
      <c r="R1962" t="s">
        <v>8349</v>
      </c>
      <c r="S1962" s="10">
        <f t="shared" si="122"/>
        <v>41964.154409722221</v>
      </c>
      <c r="T1962" s="10">
        <f t="shared" si="123"/>
        <v>41994.154409722221</v>
      </c>
    </row>
    <row r="1963" spans="1:20"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20"/>
        <v>11.053811999999999</v>
      </c>
      <c r="P1963" s="6">
        <f t="shared" si="121"/>
        <v>67.690214329454989</v>
      </c>
      <c r="Q1963" t="s">
        <v>8319</v>
      </c>
      <c r="R1963" t="s">
        <v>8349</v>
      </c>
      <c r="S1963" s="10">
        <f t="shared" si="122"/>
        <v>41147.986307870371</v>
      </c>
      <c r="T1963" s="10">
        <f t="shared" si="123"/>
        <v>41187.957638888889</v>
      </c>
    </row>
    <row r="1964" spans="1:20"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20"/>
        <v>1.9292499999999999</v>
      </c>
      <c r="P1964" s="6">
        <f t="shared" si="121"/>
        <v>63.04738562091503</v>
      </c>
      <c r="Q1964" t="s">
        <v>8319</v>
      </c>
      <c r="R1964" t="s">
        <v>8349</v>
      </c>
      <c r="S1964" s="10">
        <f t="shared" si="122"/>
        <v>41742.572175925925</v>
      </c>
      <c r="T1964" s="10">
        <f t="shared" si="123"/>
        <v>41772.572175925925</v>
      </c>
    </row>
    <row r="1965" spans="1:20"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20"/>
        <v>1.268842105263158</v>
      </c>
      <c r="P1965" s="6">
        <f t="shared" si="121"/>
        <v>117.6</v>
      </c>
      <c r="Q1965" t="s">
        <v>8319</v>
      </c>
      <c r="R1965" t="s">
        <v>8349</v>
      </c>
      <c r="S1965" s="10">
        <f t="shared" si="122"/>
        <v>41863.221458333333</v>
      </c>
      <c r="T1965" s="10">
        <f t="shared" si="123"/>
        <v>41898.221458333333</v>
      </c>
    </row>
    <row r="1966" spans="1:20"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20"/>
        <v>2.5957748878923765</v>
      </c>
      <c r="P1966" s="6">
        <f t="shared" si="121"/>
        <v>180.75185011709601</v>
      </c>
      <c r="Q1966" t="s">
        <v>8319</v>
      </c>
      <c r="R1966" t="s">
        <v>8349</v>
      </c>
      <c r="S1966" s="10">
        <f t="shared" si="122"/>
        <v>42452.064490740733</v>
      </c>
      <c r="T1966" s="10">
        <f t="shared" si="123"/>
        <v>42482.064490740733</v>
      </c>
    </row>
    <row r="1967" spans="1:20"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20"/>
        <v>2.6227999999999998</v>
      </c>
      <c r="P1967" s="6">
        <f t="shared" si="121"/>
        <v>127.32038834951456</v>
      </c>
      <c r="Q1967" t="s">
        <v>8319</v>
      </c>
      <c r="R1967" t="s">
        <v>8349</v>
      </c>
      <c r="S1967" s="10">
        <f t="shared" si="122"/>
        <v>40897.880902777775</v>
      </c>
      <c r="T1967" s="10">
        <f t="shared" si="123"/>
        <v>40919.833333333328</v>
      </c>
    </row>
    <row r="1968" spans="1:20"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20"/>
        <v>2.0674309000000002</v>
      </c>
      <c r="P1968" s="6">
        <f t="shared" si="121"/>
        <v>136.6444745538665</v>
      </c>
      <c r="Q1968" t="s">
        <v>8319</v>
      </c>
      <c r="R1968" t="s">
        <v>8349</v>
      </c>
      <c r="S1968" s="10">
        <f t="shared" si="122"/>
        <v>41835.332152777773</v>
      </c>
      <c r="T1968" s="10">
        <f t="shared" si="123"/>
        <v>41865.332152777773</v>
      </c>
    </row>
    <row r="1969" spans="1:20"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20"/>
        <v>3.7012999999999998</v>
      </c>
      <c r="P1969" s="6">
        <f t="shared" si="121"/>
        <v>182.78024691358024</v>
      </c>
      <c r="Q1969" t="s">
        <v>8319</v>
      </c>
      <c r="R1969" t="s">
        <v>8349</v>
      </c>
      <c r="S1969" s="10">
        <f t="shared" si="122"/>
        <v>41730.455196759256</v>
      </c>
      <c r="T1969" s="10">
        <f t="shared" si="123"/>
        <v>41760.455196759256</v>
      </c>
    </row>
    <row r="1970" spans="1:20"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20"/>
        <v>2.8496600000000001</v>
      </c>
      <c r="P1970" s="6">
        <f t="shared" si="121"/>
        <v>279.37843137254902</v>
      </c>
      <c r="Q1970" t="s">
        <v>8319</v>
      </c>
      <c r="R1970" t="s">
        <v>8349</v>
      </c>
      <c r="S1970" s="10">
        <f t="shared" si="122"/>
        <v>42676.378645833327</v>
      </c>
      <c r="T1970" s="10">
        <f t="shared" si="123"/>
        <v>42707.420312499999</v>
      </c>
    </row>
    <row r="1971" spans="1:20"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20"/>
        <v>5.7907999999999999</v>
      </c>
      <c r="P1971" s="6">
        <f t="shared" si="121"/>
        <v>61.375728669846318</v>
      </c>
      <c r="Q1971" t="s">
        <v>8319</v>
      </c>
      <c r="R1971" t="s">
        <v>8349</v>
      </c>
      <c r="S1971" s="10">
        <f t="shared" si="122"/>
        <v>42557.584120370368</v>
      </c>
      <c r="T1971" s="10">
        <f t="shared" si="123"/>
        <v>42587.584120370368</v>
      </c>
    </row>
    <row r="1972" spans="1:20"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20"/>
        <v>11.318</v>
      </c>
      <c r="P1972" s="6">
        <f t="shared" si="121"/>
        <v>80.727532097004286</v>
      </c>
      <c r="Q1972" t="s">
        <v>8319</v>
      </c>
      <c r="R1972" t="s">
        <v>8349</v>
      </c>
      <c r="S1972" s="10">
        <f t="shared" si="122"/>
        <v>41323.984965277778</v>
      </c>
      <c r="T1972" s="10">
        <f t="shared" si="123"/>
        <v>41383.943298611106</v>
      </c>
    </row>
    <row r="1973" spans="1:20"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20"/>
        <v>2.6302771750000002</v>
      </c>
      <c r="P1973" s="6">
        <f t="shared" si="121"/>
        <v>272.35590732591254</v>
      </c>
      <c r="Q1973" t="s">
        <v>8319</v>
      </c>
      <c r="R1973" t="s">
        <v>8349</v>
      </c>
      <c r="S1973" s="10">
        <f t="shared" si="122"/>
        <v>41561.29237268518</v>
      </c>
      <c r="T1973" s="10">
        <f t="shared" si="123"/>
        <v>41592.958333333328</v>
      </c>
    </row>
    <row r="1974" spans="1:20"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20"/>
        <v>6.7447999999999997</v>
      </c>
      <c r="P1974" s="6">
        <f t="shared" si="121"/>
        <v>70.848739495798313</v>
      </c>
      <c r="Q1974" t="s">
        <v>8319</v>
      </c>
      <c r="R1974" t="s">
        <v>8349</v>
      </c>
      <c r="S1974" s="10">
        <f t="shared" si="122"/>
        <v>41200.803749999999</v>
      </c>
      <c r="T1974" s="10">
        <f t="shared" si="123"/>
        <v>41230.845416666663</v>
      </c>
    </row>
    <row r="1975" spans="1:20"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20"/>
        <v>2.5683081313131315</v>
      </c>
      <c r="P1975" s="6">
        <f t="shared" si="121"/>
        <v>247.94003412969283</v>
      </c>
      <c r="Q1975" t="s">
        <v>8319</v>
      </c>
      <c r="R1975" t="s">
        <v>8349</v>
      </c>
      <c r="S1975" s="10">
        <f t="shared" si="122"/>
        <v>42549.514629629623</v>
      </c>
      <c r="T1975" s="10">
        <f t="shared" si="123"/>
        <v>42588.083333333336</v>
      </c>
    </row>
    <row r="1976" spans="1:20"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20"/>
        <v>3.7549600000000001</v>
      </c>
      <c r="P1976" s="6">
        <f t="shared" si="121"/>
        <v>186.81393034825871</v>
      </c>
      <c r="Q1976" t="s">
        <v>8319</v>
      </c>
      <c r="R1976" t="s">
        <v>8349</v>
      </c>
      <c r="S1976" s="10">
        <f t="shared" si="122"/>
        <v>41445.125798611109</v>
      </c>
      <c r="T1976" s="10">
        <f t="shared" si="123"/>
        <v>41505.125798611109</v>
      </c>
    </row>
    <row r="1977" spans="1:20"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20"/>
        <v>2.0870837499999997</v>
      </c>
      <c r="P1977" s="6">
        <f t="shared" si="121"/>
        <v>131.98948616600788</v>
      </c>
      <c r="Q1977" t="s">
        <v>8319</v>
      </c>
      <c r="R1977" t="s">
        <v>8349</v>
      </c>
      <c r="S1977" s="10">
        <f t="shared" si="122"/>
        <v>41313.54688657407</v>
      </c>
      <c r="T1977" s="10">
        <f t="shared" si="123"/>
        <v>41343.54688657407</v>
      </c>
    </row>
    <row r="1978" spans="1:20"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20"/>
        <v>3.4660000000000002</v>
      </c>
      <c r="P1978" s="6">
        <f t="shared" si="121"/>
        <v>29.310782241014799</v>
      </c>
      <c r="Q1978" t="s">
        <v>8319</v>
      </c>
      <c r="R1978" t="s">
        <v>8349</v>
      </c>
      <c r="S1978" s="10">
        <f t="shared" si="122"/>
        <v>41438.691261574073</v>
      </c>
      <c r="T1978" s="10">
        <f t="shared" si="123"/>
        <v>41468.691261574073</v>
      </c>
    </row>
    <row r="1979" spans="1:20"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20"/>
        <v>4.0232999999999999</v>
      </c>
      <c r="P1979" s="6">
        <f t="shared" si="121"/>
        <v>245.02436053593178</v>
      </c>
      <c r="Q1979" t="s">
        <v>8319</v>
      </c>
      <c r="R1979" t="s">
        <v>8349</v>
      </c>
      <c r="S1979" s="10">
        <f t="shared" si="122"/>
        <v>42311.008564814816</v>
      </c>
      <c r="T1979" s="10">
        <f t="shared" si="123"/>
        <v>42357.124305555553</v>
      </c>
    </row>
    <row r="1980" spans="1:20"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20"/>
        <v>10.2684514</v>
      </c>
      <c r="P1980" s="6">
        <f t="shared" si="121"/>
        <v>1323.2540463917526</v>
      </c>
      <c r="Q1980" t="s">
        <v>8319</v>
      </c>
      <c r="R1980" t="s">
        <v>8349</v>
      </c>
      <c r="S1980" s="10">
        <f t="shared" si="122"/>
        <v>41039.017268518517</v>
      </c>
      <c r="T1980" s="10">
        <f t="shared" si="123"/>
        <v>41072.083333333328</v>
      </c>
    </row>
    <row r="1981" spans="1:20"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20"/>
        <v>1.14901155</v>
      </c>
      <c r="P1981" s="6">
        <f t="shared" si="121"/>
        <v>282.65966789667897</v>
      </c>
      <c r="Q1981" t="s">
        <v>8319</v>
      </c>
      <c r="R1981" t="s">
        <v>8349</v>
      </c>
      <c r="S1981" s="10">
        <f t="shared" si="122"/>
        <v>42290.25168981481</v>
      </c>
      <c r="T1981" s="10">
        <f t="shared" si="123"/>
        <v>42326.999305555553</v>
      </c>
    </row>
    <row r="1982" spans="1:20"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20"/>
        <v>3.5482402000000004</v>
      </c>
      <c r="P1982" s="6">
        <f t="shared" si="121"/>
        <v>91.214401028277635</v>
      </c>
      <c r="Q1982" t="s">
        <v>8319</v>
      </c>
      <c r="R1982" t="s">
        <v>8349</v>
      </c>
      <c r="S1982" s="10">
        <f t="shared" si="122"/>
        <v>42423.334050925921</v>
      </c>
      <c r="T1982" s="10">
        <f t="shared" si="123"/>
        <v>42463.292384259257</v>
      </c>
    </row>
    <row r="1983" spans="1:20"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20"/>
        <v>5.0799999999999998E-2</v>
      </c>
      <c r="P1983" s="6">
        <f t="shared" si="121"/>
        <v>31.75</v>
      </c>
      <c r="Q1983" t="s">
        <v>8338</v>
      </c>
      <c r="R1983" t="s">
        <v>8350</v>
      </c>
      <c r="S1983" s="10">
        <f t="shared" si="122"/>
        <v>41799.516956018517</v>
      </c>
      <c r="T1983" s="10">
        <f t="shared" si="123"/>
        <v>41829.516956018517</v>
      </c>
    </row>
    <row r="1984" spans="1:20"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20"/>
        <v>0</v>
      </c>
      <c r="P1984" s="6" t="str">
        <f t="shared" si="121"/>
        <v/>
      </c>
      <c r="Q1984" t="s">
        <v>8338</v>
      </c>
      <c r="R1984" t="s">
        <v>8350</v>
      </c>
      <c r="S1984" s="10">
        <f t="shared" si="122"/>
        <v>42678.378321759257</v>
      </c>
      <c r="T1984" s="10">
        <f t="shared" si="123"/>
        <v>42708.419988425921</v>
      </c>
    </row>
    <row r="1985" spans="1:20"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20"/>
        <v>4.2999999999999997E-2</v>
      </c>
      <c r="P1985" s="6">
        <f t="shared" si="121"/>
        <v>88.6875</v>
      </c>
      <c r="Q1985" t="s">
        <v>8338</v>
      </c>
      <c r="R1985" t="s">
        <v>8350</v>
      </c>
      <c r="S1985" s="10">
        <f t="shared" si="122"/>
        <v>42592.803449074076</v>
      </c>
      <c r="T1985" s="10">
        <f t="shared" si="123"/>
        <v>42615.083333333336</v>
      </c>
    </row>
    <row r="1986" spans="1:20"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20"/>
        <v>0.21146666666666666</v>
      </c>
      <c r="P1986" s="6">
        <f t="shared" si="121"/>
        <v>453.14285714285717</v>
      </c>
      <c r="Q1986" t="s">
        <v>8338</v>
      </c>
      <c r="R1986" t="s">
        <v>8350</v>
      </c>
      <c r="S1986" s="10">
        <f t="shared" si="122"/>
        <v>41913.581956018512</v>
      </c>
      <c r="T1986" s="10">
        <f t="shared" si="123"/>
        <v>41973.623622685183</v>
      </c>
    </row>
    <row r="1987" spans="1:20"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24">IFERROR(E1987/D1987,"")</f>
        <v>3.1875000000000001E-2</v>
      </c>
      <c r="P1987" s="6">
        <f t="shared" ref="P1987:P2050" si="125">IFERROR(E1987/L1987,"")</f>
        <v>12.75</v>
      </c>
      <c r="Q1987" t="s">
        <v>8338</v>
      </c>
      <c r="R1987" t="s">
        <v>8350</v>
      </c>
      <c r="S1987" s="10">
        <f t="shared" ref="S1987:S2050" si="126">(J1987/86400)+25569+(-5/24)</f>
        <v>42555.490405092591</v>
      </c>
      <c r="T1987" s="10">
        <f t="shared" ref="T1987:T2050" si="127">(I1987/86400)+25569+(-5/24)</f>
        <v>42584.749999999993</v>
      </c>
    </row>
    <row r="1988" spans="1:20"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24"/>
        <v>5.0000000000000001E-4</v>
      </c>
      <c r="P1988" s="6">
        <f t="shared" si="125"/>
        <v>1</v>
      </c>
      <c r="Q1988" t="s">
        <v>8338</v>
      </c>
      <c r="R1988" t="s">
        <v>8350</v>
      </c>
      <c r="S1988" s="10">
        <f t="shared" si="126"/>
        <v>42413.225497685184</v>
      </c>
      <c r="T1988" s="10">
        <f t="shared" si="127"/>
        <v>42443.183831018519</v>
      </c>
    </row>
    <row r="1989" spans="1:20"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24"/>
        <v>0.42472727272727273</v>
      </c>
      <c r="P1989" s="6">
        <f t="shared" si="125"/>
        <v>83.428571428571431</v>
      </c>
      <c r="Q1989" t="s">
        <v>8338</v>
      </c>
      <c r="R1989" t="s">
        <v>8350</v>
      </c>
      <c r="S1989" s="10">
        <f t="shared" si="126"/>
        <v>42034.431435185186</v>
      </c>
      <c r="T1989" s="10">
        <f t="shared" si="127"/>
        <v>42064.431435185186</v>
      </c>
    </row>
    <row r="1990" spans="1:20"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24"/>
        <v>4.1666666666666666E-3</v>
      </c>
      <c r="P1990" s="6">
        <f t="shared" si="125"/>
        <v>25</v>
      </c>
      <c r="Q1990" t="s">
        <v>8338</v>
      </c>
      <c r="R1990" t="s">
        <v>8350</v>
      </c>
      <c r="S1990" s="10">
        <f t="shared" si="126"/>
        <v>42206.554884259262</v>
      </c>
      <c r="T1990" s="10">
        <f t="shared" si="127"/>
        <v>42236.554884259262</v>
      </c>
    </row>
    <row r="1991" spans="1:20"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24"/>
        <v>0.01</v>
      </c>
      <c r="P1991" s="6">
        <f t="shared" si="125"/>
        <v>50</v>
      </c>
      <c r="Q1991" t="s">
        <v>8338</v>
      </c>
      <c r="R1991" t="s">
        <v>8350</v>
      </c>
      <c r="S1991" s="10">
        <f t="shared" si="126"/>
        <v>42685.472314814811</v>
      </c>
      <c r="T1991" s="10">
        <f t="shared" si="127"/>
        <v>42715.472314814811</v>
      </c>
    </row>
    <row r="1992" spans="1:20"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24"/>
        <v>0.16966666666666666</v>
      </c>
      <c r="P1992" s="6">
        <f t="shared" si="125"/>
        <v>101.8</v>
      </c>
      <c r="Q1992" t="s">
        <v>8338</v>
      </c>
      <c r="R1992" t="s">
        <v>8350</v>
      </c>
      <c r="S1992" s="10">
        <f t="shared" si="126"/>
        <v>42397.987638888888</v>
      </c>
      <c r="T1992" s="10">
        <f t="shared" si="127"/>
        <v>42412.987638888888</v>
      </c>
    </row>
    <row r="1993" spans="1:20"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24"/>
        <v>7.0000000000000007E-2</v>
      </c>
      <c r="P1993" s="6">
        <f t="shared" si="125"/>
        <v>46.666666666666664</v>
      </c>
      <c r="Q1993" t="s">
        <v>8338</v>
      </c>
      <c r="R1993" t="s">
        <v>8350</v>
      </c>
      <c r="S1993" s="10">
        <f t="shared" si="126"/>
        <v>42167.685023148144</v>
      </c>
      <c r="T1993" s="10">
        <f t="shared" si="127"/>
        <v>42188.685023148144</v>
      </c>
    </row>
    <row r="1994" spans="1:20"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24"/>
        <v>1.3333333333333333E-3</v>
      </c>
      <c r="P1994" s="6">
        <f t="shared" si="125"/>
        <v>1</v>
      </c>
      <c r="Q1994" t="s">
        <v>8338</v>
      </c>
      <c r="R1994" t="s">
        <v>8350</v>
      </c>
      <c r="S1994" s="10">
        <f t="shared" si="126"/>
        <v>42022.935081018521</v>
      </c>
      <c r="T1994" s="10">
        <f t="shared" si="127"/>
        <v>42052.935081018521</v>
      </c>
    </row>
    <row r="1995" spans="1:20"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24"/>
        <v>0</v>
      </c>
      <c r="P1995" s="6" t="str">
        <f t="shared" si="125"/>
        <v/>
      </c>
      <c r="Q1995" t="s">
        <v>8338</v>
      </c>
      <c r="R1995" t="s">
        <v>8350</v>
      </c>
      <c r="S1995" s="10">
        <f t="shared" si="126"/>
        <v>42329.380057870367</v>
      </c>
      <c r="T1995" s="10">
        <f t="shared" si="127"/>
        <v>42359.380057870367</v>
      </c>
    </row>
    <row r="1996" spans="1:20"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24"/>
        <v>0</v>
      </c>
      <c r="P1996" s="6" t="str">
        <f t="shared" si="125"/>
        <v/>
      </c>
      <c r="Q1996" t="s">
        <v>8338</v>
      </c>
      <c r="R1996" t="s">
        <v>8350</v>
      </c>
      <c r="S1996" s="10">
        <f t="shared" si="126"/>
        <v>42650.797939814809</v>
      </c>
      <c r="T1996" s="10">
        <f t="shared" si="127"/>
        <v>42710.839606481481</v>
      </c>
    </row>
    <row r="1997" spans="1:20"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24"/>
        <v>7.8E-2</v>
      </c>
      <c r="P1997" s="6">
        <f t="shared" si="125"/>
        <v>26</v>
      </c>
      <c r="Q1997" t="s">
        <v>8338</v>
      </c>
      <c r="R1997" t="s">
        <v>8350</v>
      </c>
      <c r="S1997" s="10">
        <f t="shared" si="126"/>
        <v>42181.693703703706</v>
      </c>
      <c r="T1997" s="10">
        <f t="shared" si="127"/>
        <v>42201.693703703706</v>
      </c>
    </row>
    <row r="1998" spans="1:20"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24"/>
        <v>0</v>
      </c>
      <c r="P1998" s="6" t="str">
        <f t="shared" si="125"/>
        <v/>
      </c>
      <c r="Q1998" t="s">
        <v>8338</v>
      </c>
      <c r="R1998" t="s">
        <v>8350</v>
      </c>
      <c r="S1998" s="10">
        <f t="shared" si="126"/>
        <v>41800.611238425925</v>
      </c>
      <c r="T1998" s="10">
        <f t="shared" si="127"/>
        <v>41830.611238425925</v>
      </c>
    </row>
    <row r="1999" spans="1:20"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24"/>
        <v>0</v>
      </c>
      <c r="P1999" s="6" t="str">
        <f t="shared" si="125"/>
        <v/>
      </c>
      <c r="Q1999" t="s">
        <v>8338</v>
      </c>
      <c r="R1999" t="s">
        <v>8350</v>
      </c>
      <c r="S1999" s="10">
        <f t="shared" si="126"/>
        <v>41847.722361111111</v>
      </c>
      <c r="T1999" s="10">
        <f t="shared" si="127"/>
        <v>41877.722361111111</v>
      </c>
    </row>
    <row r="2000" spans="1:20"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24"/>
        <v>0.26200000000000001</v>
      </c>
      <c r="P2000" s="6">
        <f t="shared" si="125"/>
        <v>218.33333333333334</v>
      </c>
      <c r="Q2000" t="s">
        <v>8338</v>
      </c>
      <c r="R2000" t="s">
        <v>8350</v>
      </c>
      <c r="S2000" s="10">
        <f t="shared" si="126"/>
        <v>41806.910162037035</v>
      </c>
      <c r="T2000" s="10">
        <f t="shared" si="127"/>
        <v>41851.910162037035</v>
      </c>
    </row>
    <row r="2001" spans="1:20"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24"/>
        <v>7.6129032258064515E-3</v>
      </c>
      <c r="P2001" s="6">
        <f t="shared" si="125"/>
        <v>33.714285714285715</v>
      </c>
      <c r="Q2001" t="s">
        <v>8338</v>
      </c>
      <c r="R2001" t="s">
        <v>8350</v>
      </c>
      <c r="S2001" s="10">
        <f t="shared" si="126"/>
        <v>41926.274398148147</v>
      </c>
      <c r="T2001" s="10">
        <f t="shared" si="127"/>
        <v>41956.316064814811</v>
      </c>
    </row>
    <row r="2002" spans="1:20"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24"/>
        <v>0.125</v>
      </c>
      <c r="P2002" s="6">
        <f t="shared" si="125"/>
        <v>25</v>
      </c>
      <c r="Q2002" t="s">
        <v>8338</v>
      </c>
      <c r="R2002" t="s">
        <v>8350</v>
      </c>
      <c r="S2002" s="10">
        <f t="shared" si="126"/>
        <v>42345.743206018517</v>
      </c>
      <c r="T2002" s="10">
        <f t="shared" si="127"/>
        <v>42375.743206018517</v>
      </c>
    </row>
    <row r="2003" spans="1:20"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24"/>
        <v>3.8212909090909091</v>
      </c>
      <c r="P2003" s="6">
        <f t="shared" si="125"/>
        <v>128.38790470372632</v>
      </c>
      <c r="Q2003" t="s">
        <v>8319</v>
      </c>
      <c r="R2003" t="s">
        <v>8349</v>
      </c>
      <c r="S2003" s="10">
        <f t="shared" si="126"/>
        <v>42136.001342592594</v>
      </c>
      <c r="T2003" s="10">
        <f t="shared" si="127"/>
        <v>42167.624999999993</v>
      </c>
    </row>
    <row r="2004" spans="1:20"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24"/>
        <v>2.1679422000000002</v>
      </c>
      <c r="P2004" s="6">
        <f t="shared" si="125"/>
        <v>78.834261818181815</v>
      </c>
      <c r="Q2004" t="s">
        <v>8319</v>
      </c>
      <c r="R2004" t="s">
        <v>8349</v>
      </c>
      <c r="S2004" s="10">
        <f t="shared" si="126"/>
        <v>42728.503969907404</v>
      </c>
      <c r="T2004" s="10">
        <f t="shared" si="127"/>
        <v>42758.503969907404</v>
      </c>
    </row>
    <row r="2005" spans="1:20"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24"/>
        <v>3.12</v>
      </c>
      <c r="P2005" s="6">
        <f t="shared" si="125"/>
        <v>91.764705882352942</v>
      </c>
      <c r="Q2005" t="s">
        <v>8319</v>
      </c>
      <c r="R2005" t="s">
        <v>8349</v>
      </c>
      <c r="S2005" s="10">
        <f t="shared" si="126"/>
        <v>40346.917268518519</v>
      </c>
      <c r="T2005" s="10">
        <f t="shared" si="127"/>
        <v>40361.75</v>
      </c>
    </row>
    <row r="2006" spans="1:20"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24"/>
        <v>2.3442048</v>
      </c>
      <c r="P2006" s="6">
        <f t="shared" si="125"/>
        <v>331.10237288135596</v>
      </c>
      <c r="Q2006" t="s">
        <v>8319</v>
      </c>
      <c r="R2006" t="s">
        <v>8349</v>
      </c>
      <c r="S2006" s="10">
        <f t="shared" si="126"/>
        <v>41800.396562499998</v>
      </c>
      <c r="T2006" s="10">
        <f t="shared" si="127"/>
        <v>41830.396562499998</v>
      </c>
    </row>
    <row r="2007" spans="1:20"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24"/>
        <v>1.236801</v>
      </c>
      <c r="P2007" s="6">
        <f t="shared" si="125"/>
        <v>194.26193717277485</v>
      </c>
      <c r="Q2007" t="s">
        <v>8319</v>
      </c>
      <c r="R2007" t="s">
        <v>8349</v>
      </c>
      <c r="S2007" s="10">
        <f t="shared" si="126"/>
        <v>41535.604374999995</v>
      </c>
      <c r="T2007" s="10">
        <f t="shared" si="127"/>
        <v>41562.957638888889</v>
      </c>
    </row>
    <row r="2008" spans="1:20"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24"/>
        <v>2.4784000000000002</v>
      </c>
      <c r="P2008" s="6">
        <f t="shared" si="125"/>
        <v>408.97689768976898</v>
      </c>
      <c r="Q2008" t="s">
        <v>8319</v>
      </c>
      <c r="R2008" t="s">
        <v>8349</v>
      </c>
      <c r="S2008" s="10">
        <f t="shared" si="126"/>
        <v>41941.292187499996</v>
      </c>
      <c r="T2008" s="10">
        <f t="shared" si="127"/>
        <v>41976.333854166667</v>
      </c>
    </row>
    <row r="2009" spans="1:20"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24"/>
        <v>1.157092</v>
      </c>
      <c r="P2009" s="6">
        <f t="shared" si="125"/>
        <v>84.459270072992695</v>
      </c>
      <c r="Q2009" t="s">
        <v>8319</v>
      </c>
      <c r="R2009" t="s">
        <v>8349</v>
      </c>
      <c r="S2009" s="10">
        <f t="shared" si="126"/>
        <v>40347.629467592589</v>
      </c>
      <c r="T2009" s="10">
        <f t="shared" si="127"/>
        <v>40413.958333333328</v>
      </c>
    </row>
    <row r="2010" spans="1:20"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24"/>
        <v>1.1707484768810599</v>
      </c>
      <c r="P2010" s="6">
        <f t="shared" si="125"/>
        <v>44.853658536585364</v>
      </c>
      <c r="Q2010" t="s">
        <v>8319</v>
      </c>
      <c r="R2010" t="s">
        <v>8349</v>
      </c>
      <c r="S2010" s="10">
        <f t="shared" si="126"/>
        <v>40761.396087962959</v>
      </c>
      <c r="T2010" s="10">
        <f t="shared" si="127"/>
        <v>40805.396087962959</v>
      </c>
    </row>
    <row r="2011" spans="1:20"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24"/>
        <v>3.05158</v>
      </c>
      <c r="P2011" s="6">
        <f t="shared" si="125"/>
        <v>383.3643216080402</v>
      </c>
      <c r="Q2011" t="s">
        <v>8319</v>
      </c>
      <c r="R2011" t="s">
        <v>8349</v>
      </c>
      <c r="S2011" s="10">
        <f t="shared" si="126"/>
        <v>42661.115081018514</v>
      </c>
      <c r="T2011" s="10">
        <f t="shared" si="127"/>
        <v>42697.156747685185</v>
      </c>
    </row>
    <row r="2012" spans="1:20"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24"/>
        <v>3.2005299999999997</v>
      </c>
      <c r="P2012" s="6">
        <f t="shared" si="125"/>
        <v>55.276856649395505</v>
      </c>
      <c r="Q2012" t="s">
        <v>8319</v>
      </c>
      <c r="R2012" t="s">
        <v>8349</v>
      </c>
      <c r="S2012" s="10">
        <f t="shared" si="126"/>
        <v>42570.788090277776</v>
      </c>
      <c r="T2012" s="10">
        <f t="shared" si="127"/>
        <v>42600.788090277776</v>
      </c>
    </row>
    <row r="2013" spans="1:20"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24"/>
        <v>8.1956399999999991</v>
      </c>
      <c r="P2013" s="6">
        <f t="shared" si="125"/>
        <v>422.02059732234807</v>
      </c>
      <c r="Q2013" t="s">
        <v>8319</v>
      </c>
      <c r="R2013" t="s">
        <v>8349</v>
      </c>
      <c r="S2013" s="10">
        <f t="shared" si="126"/>
        <v>42347.150150462963</v>
      </c>
      <c r="T2013" s="10">
        <f t="shared" si="127"/>
        <v>42380.749999999993</v>
      </c>
    </row>
    <row r="2014" spans="1:20"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24"/>
        <v>2.3490000000000002</v>
      </c>
      <c r="P2014" s="6">
        <f t="shared" si="125"/>
        <v>64.180327868852459</v>
      </c>
      <c r="Q2014" t="s">
        <v>8319</v>
      </c>
      <c r="R2014" t="s">
        <v>8349</v>
      </c>
      <c r="S2014" s="10">
        <f t="shared" si="126"/>
        <v>42010.613900462959</v>
      </c>
      <c r="T2014" s="10">
        <f t="shared" si="127"/>
        <v>42040.613900462959</v>
      </c>
    </row>
    <row r="2015" spans="1:20"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24"/>
        <v>4.9491375</v>
      </c>
      <c r="P2015" s="6">
        <f t="shared" si="125"/>
        <v>173.57781674704077</v>
      </c>
      <c r="Q2015" t="s">
        <v>8319</v>
      </c>
      <c r="R2015" t="s">
        <v>8349</v>
      </c>
      <c r="S2015" s="10">
        <f t="shared" si="126"/>
        <v>42499.752476851849</v>
      </c>
      <c r="T2015" s="10">
        <f t="shared" si="127"/>
        <v>42559.752476851849</v>
      </c>
    </row>
    <row r="2016" spans="1:20"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24"/>
        <v>78.137822333333332</v>
      </c>
      <c r="P2016" s="6">
        <f t="shared" si="125"/>
        <v>88.601680840609291</v>
      </c>
      <c r="Q2016" t="s">
        <v>8319</v>
      </c>
      <c r="R2016" t="s">
        <v>8349</v>
      </c>
      <c r="S2016" s="10">
        <f t="shared" si="126"/>
        <v>41324.006238425922</v>
      </c>
      <c r="T2016" s="10">
        <f t="shared" si="127"/>
        <v>41357.964571759258</v>
      </c>
    </row>
    <row r="2017" spans="1:20"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24"/>
        <v>1.1300013888888889</v>
      </c>
      <c r="P2017" s="6">
        <f t="shared" si="125"/>
        <v>50.222283950617282</v>
      </c>
      <c r="Q2017" t="s">
        <v>8319</v>
      </c>
      <c r="R2017" t="s">
        <v>8349</v>
      </c>
      <c r="S2017" s="10">
        <f t="shared" si="126"/>
        <v>40765.668553240735</v>
      </c>
      <c r="T2017" s="10">
        <f t="shared" si="127"/>
        <v>40795.668553240735</v>
      </c>
    </row>
    <row r="2018" spans="1:20"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24"/>
        <v>9.2154220000000002</v>
      </c>
      <c r="P2018" s="6">
        <f t="shared" si="125"/>
        <v>192.38876826722338</v>
      </c>
      <c r="Q2018" t="s">
        <v>8319</v>
      </c>
      <c r="R2018" t="s">
        <v>8349</v>
      </c>
      <c r="S2018" s="10">
        <f t="shared" si="126"/>
        <v>41312.672442129631</v>
      </c>
      <c r="T2018" s="10">
        <f t="shared" si="127"/>
        <v>41342.672442129631</v>
      </c>
    </row>
    <row r="2019" spans="1:20"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24"/>
        <v>1.2510239999999999</v>
      </c>
      <c r="P2019" s="6">
        <f t="shared" si="125"/>
        <v>73.416901408450698</v>
      </c>
      <c r="Q2019" t="s">
        <v>8319</v>
      </c>
      <c r="R2019" t="s">
        <v>8349</v>
      </c>
      <c r="S2019" s="10">
        <f t="shared" si="126"/>
        <v>40960.849016203698</v>
      </c>
      <c r="T2019" s="10">
        <f t="shared" si="127"/>
        <v>40991.958333333328</v>
      </c>
    </row>
    <row r="2020" spans="1:20"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24"/>
        <v>1.0224343076923077</v>
      </c>
      <c r="P2020" s="6">
        <f t="shared" si="125"/>
        <v>147.68495555555555</v>
      </c>
      <c r="Q2020" t="s">
        <v>8319</v>
      </c>
      <c r="R2020" t="s">
        <v>8349</v>
      </c>
      <c r="S2020" s="10">
        <f t="shared" si="126"/>
        <v>42199.157511574071</v>
      </c>
      <c r="T2020" s="10">
        <f t="shared" si="127"/>
        <v>42229.157511574071</v>
      </c>
    </row>
    <row r="2021" spans="1:20"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24"/>
        <v>4.8490975000000001</v>
      </c>
      <c r="P2021" s="6">
        <f t="shared" si="125"/>
        <v>108.96848314606741</v>
      </c>
      <c r="Q2021" t="s">
        <v>8319</v>
      </c>
      <c r="R2021" t="s">
        <v>8349</v>
      </c>
      <c r="S2021" s="10">
        <f t="shared" si="126"/>
        <v>42605.500243055554</v>
      </c>
      <c r="T2021" s="10">
        <f t="shared" si="127"/>
        <v>42635.500243055554</v>
      </c>
    </row>
    <row r="2022" spans="1:20"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24"/>
        <v>1.9233333333333333</v>
      </c>
      <c r="P2022" s="6">
        <f t="shared" si="125"/>
        <v>23.647540983606557</v>
      </c>
      <c r="Q2022" t="s">
        <v>8319</v>
      </c>
      <c r="R2022" t="s">
        <v>8349</v>
      </c>
      <c r="S2022" s="10">
        <f t="shared" si="126"/>
        <v>41736.889166666668</v>
      </c>
      <c r="T2022" s="10">
        <f t="shared" si="127"/>
        <v>41773.75277777778</v>
      </c>
    </row>
    <row r="2023" spans="1:20"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24"/>
        <v>2.8109999999999999</v>
      </c>
      <c r="P2023" s="6">
        <f t="shared" si="125"/>
        <v>147.94736842105263</v>
      </c>
      <c r="Q2023" t="s">
        <v>8319</v>
      </c>
      <c r="R2023" t="s">
        <v>8349</v>
      </c>
      <c r="S2023" s="10">
        <f t="shared" si="126"/>
        <v>41860.862233796295</v>
      </c>
      <c r="T2023" s="10">
        <f t="shared" si="127"/>
        <v>41905.862233796295</v>
      </c>
    </row>
    <row r="2024" spans="1:20"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24"/>
        <v>1.2513700000000001</v>
      </c>
      <c r="P2024" s="6">
        <f t="shared" si="125"/>
        <v>385.03692307692307</v>
      </c>
      <c r="Q2024" t="s">
        <v>8319</v>
      </c>
      <c r="R2024" t="s">
        <v>8349</v>
      </c>
      <c r="S2024" s="10">
        <f t="shared" si="126"/>
        <v>42502.36078703704</v>
      </c>
      <c r="T2024" s="10">
        <f t="shared" si="127"/>
        <v>42532.36078703704</v>
      </c>
    </row>
    <row r="2025" spans="1:20"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24"/>
        <v>1.61459</v>
      </c>
      <c r="P2025" s="6">
        <f t="shared" si="125"/>
        <v>457.39093484419266</v>
      </c>
      <c r="Q2025" t="s">
        <v>8319</v>
      </c>
      <c r="R2025" t="s">
        <v>8349</v>
      </c>
      <c r="S2025" s="10">
        <f t="shared" si="126"/>
        <v>42136.212418981479</v>
      </c>
      <c r="T2025" s="10">
        <f t="shared" si="127"/>
        <v>42166.212418981479</v>
      </c>
    </row>
    <row r="2026" spans="1:20"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24"/>
        <v>5.8535000000000004</v>
      </c>
      <c r="P2026" s="6">
        <f t="shared" si="125"/>
        <v>222.99047619047619</v>
      </c>
      <c r="Q2026" t="s">
        <v>8319</v>
      </c>
      <c r="R2026" t="s">
        <v>8349</v>
      </c>
      <c r="S2026" s="10">
        <f t="shared" si="126"/>
        <v>41099.758611111109</v>
      </c>
      <c r="T2026" s="10">
        <f t="shared" si="127"/>
        <v>41133.916666666664</v>
      </c>
    </row>
    <row r="2027" spans="1:20"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24"/>
        <v>2.0114999999999998</v>
      </c>
      <c r="P2027" s="6">
        <f t="shared" si="125"/>
        <v>220.74074074074073</v>
      </c>
      <c r="Q2027" t="s">
        <v>8319</v>
      </c>
      <c r="R2027" t="s">
        <v>8349</v>
      </c>
      <c r="S2027" s="10">
        <f t="shared" si="126"/>
        <v>42135.976226851846</v>
      </c>
      <c r="T2027" s="10">
        <f t="shared" si="127"/>
        <v>42165.976226851846</v>
      </c>
    </row>
    <row r="2028" spans="1:20"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24"/>
        <v>1.3348307999999998</v>
      </c>
      <c r="P2028" s="6">
        <f t="shared" si="125"/>
        <v>73.503898678414089</v>
      </c>
      <c r="Q2028" t="s">
        <v>8319</v>
      </c>
      <c r="R2028" t="s">
        <v>8349</v>
      </c>
      <c r="S2028" s="10">
        <f t="shared" si="126"/>
        <v>41704.527604166666</v>
      </c>
      <c r="T2028" s="10">
        <f t="shared" si="127"/>
        <v>41749.957638888889</v>
      </c>
    </row>
    <row r="2029" spans="1:20"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24"/>
        <v>1.2024900000000001</v>
      </c>
      <c r="P2029" s="6">
        <f t="shared" si="125"/>
        <v>223.09647495361781</v>
      </c>
      <c r="Q2029" t="s">
        <v>8319</v>
      </c>
      <c r="R2029" t="s">
        <v>8349</v>
      </c>
      <c r="S2029" s="10">
        <f t="shared" si="126"/>
        <v>42048.605543981474</v>
      </c>
      <c r="T2029" s="10">
        <f t="shared" si="127"/>
        <v>42093.563877314817</v>
      </c>
    </row>
    <row r="2030" spans="1:20"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24"/>
        <v>1.2616666666666667</v>
      </c>
      <c r="P2030" s="6">
        <f t="shared" si="125"/>
        <v>47.911392405063289</v>
      </c>
      <c r="Q2030" t="s">
        <v>8319</v>
      </c>
      <c r="R2030" t="s">
        <v>8349</v>
      </c>
      <c r="S2030" s="10">
        <f t="shared" si="126"/>
        <v>40215.710717592592</v>
      </c>
      <c r="T2030" s="10">
        <f t="shared" si="127"/>
        <v>40252.704861111109</v>
      </c>
    </row>
    <row r="2031" spans="1:20"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24"/>
        <v>3.6120000000000001</v>
      </c>
      <c r="P2031" s="6">
        <f t="shared" si="125"/>
        <v>96.063829787234042</v>
      </c>
      <c r="Q2031" t="s">
        <v>8319</v>
      </c>
      <c r="R2031" t="s">
        <v>8349</v>
      </c>
      <c r="S2031" s="10">
        <f t="shared" si="126"/>
        <v>41847.813437500001</v>
      </c>
      <c r="T2031" s="10">
        <f t="shared" si="127"/>
        <v>41877.813437500001</v>
      </c>
    </row>
    <row r="2032" spans="1:20"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24"/>
        <v>2.26239013671875</v>
      </c>
      <c r="P2032" s="6">
        <f t="shared" si="125"/>
        <v>118.6144</v>
      </c>
      <c r="Q2032" t="s">
        <v>8319</v>
      </c>
      <c r="R2032" t="s">
        <v>8349</v>
      </c>
      <c r="S2032" s="10">
        <f t="shared" si="126"/>
        <v>41212.788148148145</v>
      </c>
      <c r="T2032" s="10">
        <f t="shared" si="127"/>
        <v>41242.788148148145</v>
      </c>
    </row>
    <row r="2033" spans="1:20"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24"/>
        <v>1.2035</v>
      </c>
      <c r="P2033" s="6">
        <f t="shared" si="125"/>
        <v>118.45472440944881</v>
      </c>
      <c r="Q2033" t="s">
        <v>8319</v>
      </c>
      <c r="R2033" t="s">
        <v>8349</v>
      </c>
      <c r="S2033" s="10">
        <f t="shared" si="126"/>
        <v>41975.120983796289</v>
      </c>
      <c r="T2033" s="10">
        <f t="shared" si="127"/>
        <v>42012.833333333336</v>
      </c>
    </row>
    <row r="2034" spans="1:20"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24"/>
        <v>3.0418799999999999</v>
      </c>
      <c r="P2034" s="6">
        <f t="shared" si="125"/>
        <v>143.21468926553672</v>
      </c>
      <c r="Q2034" t="s">
        <v>8319</v>
      </c>
      <c r="R2034" t="s">
        <v>8349</v>
      </c>
      <c r="S2034" s="10">
        <f t="shared" si="126"/>
        <v>42689.35733796296</v>
      </c>
      <c r="T2034" s="10">
        <f t="shared" si="127"/>
        <v>42718.999999999993</v>
      </c>
    </row>
    <row r="2035" spans="1:20"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24"/>
        <v>1.7867599999999999</v>
      </c>
      <c r="P2035" s="6">
        <f t="shared" si="125"/>
        <v>282.71518987341773</v>
      </c>
      <c r="Q2035" t="s">
        <v>8319</v>
      </c>
      <c r="R2035" t="s">
        <v>8349</v>
      </c>
      <c r="S2035" s="10">
        <f t="shared" si="126"/>
        <v>41724.874050925922</v>
      </c>
      <c r="T2035" s="10">
        <f t="shared" si="127"/>
        <v>41754.874050925922</v>
      </c>
    </row>
    <row r="2036" spans="1:20"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24"/>
        <v>3.868199871794872</v>
      </c>
      <c r="P2036" s="6">
        <f t="shared" si="125"/>
        <v>593.93620078740162</v>
      </c>
      <c r="Q2036" t="s">
        <v>8319</v>
      </c>
      <c r="R2036" t="s">
        <v>8349</v>
      </c>
      <c r="S2036" s="10">
        <f t="shared" si="126"/>
        <v>42075.921678240738</v>
      </c>
      <c r="T2036" s="10">
        <f t="shared" si="127"/>
        <v>42131.081944444442</v>
      </c>
    </row>
    <row r="2037" spans="1:20"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24"/>
        <v>2.1103642500000004</v>
      </c>
      <c r="P2037" s="6">
        <f t="shared" si="125"/>
        <v>262.15704968944101</v>
      </c>
      <c r="Q2037" t="s">
        <v>8319</v>
      </c>
      <c r="R2037" t="s">
        <v>8349</v>
      </c>
      <c r="S2037" s="10">
        <f t="shared" si="126"/>
        <v>42311.41674768518</v>
      </c>
      <c r="T2037" s="10">
        <f t="shared" si="127"/>
        <v>42356.833333333336</v>
      </c>
    </row>
    <row r="2038" spans="1:20"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24"/>
        <v>1.3166833333333334</v>
      </c>
      <c r="P2038" s="6">
        <f t="shared" si="125"/>
        <v>46.580778301886795</v>
      </c>
      <c r="Q2038" t="s">
        <v>8319</v>
      </c>
      <c r="R2038" t="s">
        <v>8349</v>
      </c>
      <c r="S2038" s="10">
        <f t="shared" si="126"/>
        <v>41738.656469907401</v>
      </c>
      <c r="T2038" s="10">
        <f t="shared" si="127"/>
        <v>41768.656469907401</v>
      </c>
    </row>
    <row r="2039" spans="1:20"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24"/>
        <v>3.0047639999999998</v>
      </c>
      <c r="P2039" s="6">
        <f t="shared" si="125"/>
        <v>70.041118881118877</v>
      </c>
      <c r="Q2039" t="s">
        <v>8319</v>
      </c>
      <c r="R2039" t="s">
        <v>8349</v>
      </c>
      <c r="S2039" s="10">
        <f t="shared" si="126"/>
        <v>41578.001770833333</v>
      </c>
      <c r="T2039" s="10">
        <f t="shared" si="127"/>
        <v>41638.043437499997</v>
      </c>
    </row>
    <row r="2040" spans="1:20"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24"/>
        <v>4.2051249999999998</v>
      </c>
      <c r="P2040" s="6">
        <f t="shared" si="125"/>
        <v>164.90686274509804</v>
      </c>
      <c r="Q2040" t="s">
        <v>8319</v>
      </c>
      <c r="R2040" t="s">
        <v>8349</v>
      </c>
      <c r="S2040" s="10">
        <f t="shared" si="126"/>
        <v>41424.062743055554</v>
      </c>
      <c r="T2040" s="10">
        <f t="shared" si="127"/>
        <v>41456.541666666664</v>
      </c>
    </row>
    <row r="2041" spans="1:20"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24"/>
        <v>1.362168</v>
      </c>
      <c r="P2041" s="6">
        <f t="shared" si="125"/>
        <v>449.26385224274406</v>
      </c>
      <c r="Q2041" t="s">
        <v>8319</v>
      </c>
      <c r="R2041" t="s">
        <v>8349</v>
      </c>
      <c r="S2041" s="10">
        <f t="shared" si="126"/>
        <v>42675.23061342592</v>
      </c>
      <c r="T2041" s="10">
        <f t="shared" si="127"/>
        <v>42704.999305555553</v>
      </c>
    </row>
    <row r="2042" spans="1:20"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24"/>
        <v>2.4817133333333334</v>
      </c>
      <c r="P2042" s="6">
        <f t="shared" si="125"/>
        <v>27.472841328413285</v>
      </c>
      <c r="Q2042" t="s">
        <v>8319</v>
      </c>
      <c r="R2042" t="s">
        <v>8349</v>
      </c>
      <c r="S2042" s="10">
        <f t="shared" si="126"/>
        <v>41578.718784722216</v>
      </c>
      <c r="T2042" s="10">
        <f t="shared" si="127"/>
        <v>41593.760451388887</v>
      </c>
    </row>
    <row r="2043" spans="1:20"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24"/>
        <v>1.8186315789473684</v>
      </c>
      <c r="P2043" s="6">
        <f t="shared" si="125"/>
        <v>143.97499999999999</v>
      </c>
      <c r="Q2043" t="s">
        <v>8319</v>
      </c>
      <c r="R2043" t="s">
        <v>8349</v>
      </c>
      <c r="S2043" s="10">
        <f t="shared" si="126"/>
        <v>42654.317442129628</v>
      </c>
      <c r="T2043" s="10">
        <f t="shared" si="127"/>
        <v>42684.359108796292</v>
      </c>
    </row>
    <row r="2044" spans="1:20"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24"/>
        <v>1.2353000000000001</v>
      </c>
      <c r="P2044" s="6">
        <f t="shared" si="125"/>
        <v>88.23571428571428</v>
      </c>
      <c r="Q2044" t="s">
        <v>8319</v>
      </c>
      <c r="R2044" t="s">
        <v>8349</v>
      </c>
      <c r="S2044" s="10">
        <f t="shared" si="126"/>
        <v>42331.499699074069</v>
      </c>
      <c r="T2044" s="10">
        <f t="shared" si="127"/>
        <v>42391.499699074069</v>
      </c>
    </row>
    <row r="2045" spans="1:20"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24"/>
        <v>5.0620938628158845</v>
      </c>
      <c r="P2045" s="6">
        <f t="shared" si="125"/>
        <v>36.326424870466319</v>
      </c>
      <c r="Q2045" t="s">
        <v>8319</v>
      </c>
      <c r="R2045" t="s">
        <v>8349</v>
      </c>
      <c r="S2045" s="10">
        <f t="shared" si="126"/>
        <v>42660.968483796292</v>
      </c>
      <c r="T2045" s="10">
        <f t="shared" si="127"/>
        <v>42714.999305555553</v>
      </c>
    </row>
    <row r="2046" spans="1:20"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24"/>
        <v>1.0821333333333334</v>
      </c>
      <c r="P2046" s="6">
        <f t="shared" si="125"/>
        <v>90.177777777777777</v>
      </c>
      <c r="Q2046" t="s">
        <v>8319</v>
      </c>
      <c r="R2046" t="s">
        <v>8349</v>
      </c>
      <c r="S2046" s="10">
        <f t="shared" si="126"/>
        <v>42138.475856481477</v>
      </c>
      <c r="T2046" s="10">
        <f t="shared" si="127"/>
        <v>42168.475856481477</v>
      </c>
    </row>
    <row r="2047" spans="1:20"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24"/>
        <v>8.1918387755102042</v>
      </c>
      <c r="P2047" s="6">
        <f t="shared" si="125"/>
        <v>152.62361216730039</v>
      </c>
      <c r="Q2047" t="s">
        <v>8319</v>
      </c>
      <c r="R2047" t="s">
        <v>8349</v>
      </c>
      <c r="S2047" s="10">
        <f t="shared" si="126"/>
        <v>41068.880173611113</v>
      </c>
      <c r="T2047" s="10">
        <f t="shared" si="127"/>
        <v>41098.880173611113</v>
      </c>
    </row>
    <row r="2048" spans="1:20"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24"/>
        <v>1.2110000000000001</v>
      </c>
      <c r="P2048" s="6">
        <f t="shared" si="125"/>
        <v>55.806451612903224</v>
      </c>
      <c r="Q2048" t="s">
        <v>8319</v>
      </c>
      <c r="R2048" t="s">
        <v>8349</v>
      </c>
      <c r="S2048" s="10">
        <f t="shared" si="126"/>
        <v>41386.963472222218</v>
      </c>
      <c r="T2048" s="10">
        <f t="shared" si="127"/>
        <v>41416.963472222218</v>
      </c>
    </row>
    <row r="2049" spans="1:20"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24"/>
        <v>1.0299897959183673</v>
      </c>
      <c r="P2049" s="6">
        <f t="shared" si="125"/>
        <v>227.85327313769753</v>
      </c>
      <c r="Q2049" t="s">
        <v>8319</v>
      </c>
      <c r="R2049" t="s">
        <v>8349</v>
      </c>
      <c r="S2049" s="10">
        <f t="shared" si="126"/>
        <v>42081.695254629631</v>
      </c>
      <c r="T2049" s="10">
        <f t="shared" si="127"/>
        <v>42110.791666666664</v>
      </c>
    </row>
    <row r="2050" spans="1:20"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24"/>
        <v>1.4833229411764706</v>
      </c>
      <c r="P2050" s="6">
        <f t="shared" si="125"/>
        <v>91.82989803350327</v>
      </c>
      <c r="Q2050" t="s">
        <v>8319</v>
      </c>
      <c r="R2050" t="s">
        <v>8349</v>
      </c>
      <c r="S2050" s="10">
        <f t="shared" si="126"/>
        <v>41387.443182870367</v>
      </c>
      <c r="T2050" s="10">
        <f t="shared" si="127"/>
        <v>41417.443182870367</v>
      </c>
    </row>
    <row r="2051" spans="1:20"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28">IFERROR(E2051/D2051,"")</f>
        <v>1.2019070000000001</v>
      </c>
      <c r="P2051" s="6">
        <f t="shared" ref="P2051:P2114" si="129">IFERROR(E2051/L2051,"")</f>
        <v>80.991037735849048</v>
      </c>
      <c r="Q2051" t="s">
        <v>8319</v>
      </c>
      <c r="R2051" t="s">
        <v>8349</v>
      </c>
      <c r="S2051" s="10">
        <f t="shared" ref="S2051:S2114" si="130">(J2051/86400)+25569+(-5/24)</f>
        <v>41575.319016203699</v>
      </c>
      <c r="T2051" s="10">
        <f t="shared" ref="T2051:T2114" si="131">(I2051/86400)+25569+(-5/24)</f>
        <v>41610.749305555553</v>
      </c>
    </row>
    <row r="2052" spans="1:20"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28"/>
        <v>4.7327000000000004</v>
      </c>
      <c r="P2052" s="6">
        <f t="shared" si="129"/>
        <v>278.39411764705881</v>
      </c>
      <c r="Q2052" t="s">
        <v>8319</v>
      </c>
      <c r="R2052" t="s">
        <v>8349</v>
      </c>
      <c r="S2052" s="10">
        <f t="shared" si="130"/>
        <v>42114.863171296289</v>
      </c>
      <c r="T2052" s="10">
        <f t="shared" si="131"/>
        <v>42154.863171296289</v>
      </c>
    </row>
    <row r="2053" spans="1:20"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28"/>
        <v>1.303625</v>
      </c>
      <c r="P2053" s="6">
        <f t="shared" si="129"/>
        <v>43.095041322314053</v>
      </c>
      <c r="Q2053" t="s">
        <v>8319</v>
      </c>
      <c r="R2053" t="s">
        <v>8349</v>
      </c>
      <c r="S2053" s="10">
        <f t="shared" si="130"/>
        <v>41603.814085648148</v>
      </c>
      <c r="T2053" s="10">
        <f t="shared" si="131"/>
        <v>41633.814085648148</v>
      </c>
    </row>
    <row r="2054" spans="1:20"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28"/>
        <v>3.5304799999999998</v>
      </c>
      <c r="P2054" s="6">
        <f t="shared" si="129"/>
        <v>326.29205175600737</v>
      </c>
      <c r="Q2054" t="s">
        <v>8319</v>
      </c>
      <c r="R2054" t="s">
        <v>8349</v>
      </c>
      <c r="S2054" s="10">
        <f t="shared" si="130"/>
        <v>42374.875613425924</v>
      </c>
      <c r="T2054" s="10">
        <f t="shared" si="131"/>
        <v>42419.875613425924</v>
      </c>
    </row>
    <row r="2055" spans="1:20"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28"/>
        <v>1.0102</v>
      </c>
      <c r="P2055" s="6">
        <f t="shared" si="129"/>
        <v>41.743801652892564</v>
      </c>
      <c r="Q2055" t="s">
        <v>8319</v>
      </c>
      <c r="R2055" t="s">
        <v>8349</v>
      </c>
      <c r="S2055" s="10">
        <f t="shared" si="130"/>
        <v>42303.409155092588</v>
      </c>
      <c r="T2055" s="10">
        <f t="shared" si="131"/>
        <v>42333.450821759259</v>
      </c>
    </row>
    <row r="2056" spans="1:20"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28"/>
        <v>1.1359142857142857</v>
      </c>
      <c r="P2056" s="6">
        <f t="shared" si="129"/>
        <v>64.020933977455712</v>
      </c>
      <c r="Q2056" t="s">
        <v>8319</v>
      </c>
      <c r="R2056" t="s">
        <v>8349</v>
      </c>
      <c r="S2056" s="10">
        <f t="shared" si="130"/>
        <v>41731.312615740739</v>
      </c>
      <c r="T2056" s="10">
        <f t="shared" si="131"/>
        <v>41761.312615740739</v>
      </c>
    </row>
    <row r="2057" spans="1:20"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28"/>
        <v>1.6741666666666666</v>
      </c>
      <c r="P2057" s="6">
        <f t="shared" si="129"/>
        <v>99.455445544554451</v>
      </c>
      <c r="Q2057" t="s">
        <v>8319</v>
      </c>
      <c r="R2057" t="s">
        <v>8349</v>
      </c>
      <c r="S2057" s="10">
        <f t="shared" si="130"/>
        <v>41946.465775462959</v>
      </c>
      <c r="T2057" s="10">
        <f t="shared" si="131"/>
        <v>41975.958333333336</v>
      </c>
    </row>
    <row r="2058" spans="1:20"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28"/>
        <v>1.5345200000000001</v>
      </c>
      <c r="P2058" s="6">
        <f t="shared" si="129"/>
        <v>138.49458483754512</v>
      </c>
      <c r="Q2058" t="s">
        <v>8319</v>
      </c>
      <c r="R2058" t="s">
        <v>8349</v>
      </c>
      <c r="S2058" s="10">
        <f t="shared" si="130"/>
        <v>41351.552569444444</v>
      </c>
      <c r="T2058" s="10">
        <f t="shared" si="131"/>
        <v>41381.552569444444</v>
      </c>
    </row>
    <row r="2059" spans="1:20"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28"/>
        <v>2.022322</v>
      </c>
      <c r="P2059" s="6">
        <f t="shared" si="129"/>
        <v>45.547792792792798</v>
      </c>
      <c r="Q2059" t="s">
        <v>8319</v>
      </c>
      <c r="R2059" t="s">
        <v>8349</v>
      </c>
      <c r="S2059" s="10">
        <f t="shared" si="130"/>
        <v>42396.286249999997</v>
      </c>
      <c r="T2059" s="10">
        <f t="shared" si="131"/>
        <v>42426.286249999997</v>
      </c>
    </row>
    <row r="2060" spans="1:20"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28"/>
        <v>1.6828125</v>
      </c>
      <c r="P2060" s="6">
        <f t="shared" si="129"/>
        <v>10.507317073170732</v>
      </c>
      <c r="Q2060" t="s">
        <v>8319</v>
      </c>
      <c r="R2060" t="s">
        <v>8349</v>
      </c>
      <c r="S2060" s="10">
        <f t="shared" si="130"/>
        <v>42026.16238425926</v>
      </c>
      <c r="T2060" s="10">
        <f t="shared" si="131"/>
        <v>42065.624999999993</v>
      </c>
    </row>
    <row r="2061" spans="1:20"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28"/>
        <v>1.4345666666666668</v>
      </c>
      <c r="P2061" s="6">
        <f t="shared" si="129"/>
        <v>114.76533333333333</v>
      </c>
      <c r="Q2061" t="s">
        <v>8319</v>
      </c>
      <c r="R2061" t="s">
        <v>8349</v>
      </c>
      <c r="S2061" s="10">
        <f t="shared" si="130"/>
        <v>42361.394143518519</v>
      </c>
      <c r="T2061" s="10">
        <f t="shared" si="131"/>
        <v>42400.707638888889</v>
      </c>
    </row>
    <row r="2062" spans="1:20"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28"/>
        <v>1.964</v>
      </c>
      <c r="P2062" s="6">
        <f t="shared" si="129"/>
        <v>35.997067448680355</v>
      </c>
      <c r="Q2062" t="s">
        <v>8319</v>
      </c>
      <c r="R2062" t="s">
        <v>8349</v>
      </c>
      <c r="S2062" s="10">
        <f t="shared" si="130"/>
        <v>41783.434606481482</v>
      </c>
      <c r="T2062" s="10">
        <f t="shared" si="131"/>
        <v>41843.434606481482</v>
      </c>
    </row>
    <row r="2063" spans="1:20"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28"/>
        <v>1.0791999999999999</v>
      </c>
      <c r="P2063" s="6">
        <f t="shared" si="129"/>
        <v>154.17142857142858</v>
      </c>
      <c r="Q2063" t="s">
        <v>8319</v>
      </c>
      <c r="R2063" t="s">
        <v>8349</v>
      </c>
      <c r="S2063" s="10">
        <f t="shared" si="130"/>
        <v>42705.556180555555</v>
      </c>
      <c r="T2063" s="10">
        <f t="shared" si="131"/>
        <v>42735.556180555555</v>
      </c>
    </row>
    <row r="2064" spans="1:20"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28"/>
        <v>1.14977</v>
      </c>
      <c r="P2064" s="6">
        <f t="shared" si="129"/>
        <v>566.38916256157631</v>
      </c>
      <c r="Q2064" t="s">
        <v>8319</v>
      </c>
      <c r="R2064" t="s">
        <v>8349</v>
      </c>
      <c r="S2064" s="10">
        <f t="shared" si="130"/>
        <v>42423.174745370365</v>
      </c>
      <c r="T2064" s="10">
        <f t="shared" si="131"/>
        <v>42453.1330787037</v>
      </c>
    </row>
    <row r="2065" spans="1:20"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28"/>
        <v>1.4804999999999999</v>
      </c>
      <c r="P2065" s="6">
        <f t="shared" si="129"/>
        <v>120.85714285714286</v>
      </c>
      <c r="Q2065" t="s">
        <v>8319</v>
      </c>
      <c r="R2065" t="s">
        <v>8349</v>
      </c>
      <c r="S2065" s="10">
        <f t="shared" si="130"/>
        <v>42472.524317129624</v>
      </c>
      <c r="T2065" s="10">
        <f t="shared" si="131"/>
        <v>42505.524317129624</v>
      </c>
    </row>
    <row r="2066" spans="1:20"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28"/>
        <v>1.9116676082790633</v>
      </c>
      <c r="P2066" s="6">
        <f t="shared" si="129"/>
        <v>86.163845492085343</v>
      </c>
      <c r="Q2066" t="s">
        <v>8319</v>
      </c>
      <c r="R2066" t="s">
        <v>8349</v>
      </c>
      <c r="S2066" s="10">
        <f t="shared" si="130"/>
        <v>41389.1565162037</v>
      </c>
      <c r="T2066" s="10">
        <f t="shared" si="131"/>
        <v>41425.291666666664</v>
      </c>
    </row>
    <row r="2067" spans="1:20"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28"/>
        <v>1.99215125</v>
      </c>
      <c r="P2067" s="6">
        <f t="shared" si="129"/>
        <v>51.212114395886893</v>
      </c>
      <c r="Q2067" t="s">
        <v>8319</v>
      </c>
      <c r="R2067" t="s">
        <v>8349</v>
      </c>
      <c r="S2067" s="10">
        <f t="shared" si="130"/>
        <v>41603.125335648147</v>
      </c>
      <c r="T2067" s="10">
        <f t="shared" si="131"/>
        <v>41633.125335648147</v>
      </c>
    </row>
    <row r="2068" spans="1:20"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28"/>
        <v>2.1859999999999999</v>
      </c>
      <c r="P2068" s="6">
        <f t="shared" si="129"/>
        <v>67.261538461538464</v>
      </c>
      <c r="Q2068" t="s">
        <v>8319</v>
      </c>
      <c r="R2068" t="s">
        <v>8349</v>
      </c>
      <c r="S2068" s="10">
        <f t="shared" si="130"/>
        <v>41844.563460648147</v>
      </c>
      <c r="T2068" s="10">
        <f t="shared" si="131"/>
        <v>41874.563460648147</v>
      </c>
    </row>
    <row r="2069" spans="1:20"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28"/>
        <v>1.2686868686868686</v>
      </c>
      <c r="P2069" s="6">
        <f t="shared" si="129"/>
        <v>62.8</v>
      </c>
      <c r="Q2069" t="s">
        <v>8319</v>
      </c>
      <c r="R2069" t="s">
        <v>8349</v>
      </c>
      <c r="S2069" s="10">
        <f t="shared" si="130"/>
        <v>42115.645555555551</v>
      </c>
      <c r="T2069" s="10">
        <f t="shared" si="131"/>
        <v>42148.645555555551</v>
      </c>
    </row>
    <row r="2070" spans="1:20"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28"/>
        <v>1.0522388</v>
      </c>
      <c r="P2070" s="6">
        <f t="shared" si="129"/>
        <v>346.13118421052633</v>
      </c>
      <c r="Q2070" t="s">
        <v>8319</v>
      </c>
      <c r="R2070" t="s">
        <v>8349</v>
      </c>
      <c r="S2070" s="10">
        <f t="shared" si="130"/>
        <v>42633.633275462962</v>
      </c>
      <c r="T2070" s="10">
        <f t="shared" si="131"/>
        <v>42663.633275462962</v>
      </c>
    </row>
    <row r="2071" spans="1:20"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28"/>
        <v>1.2840666000000001</v>
      </c>
      <c r="P2071" s="6">
        <f t="shared" si="129"/>
        <v>244.11912547528519</v>
      </c>
      <c r="Q2071" t="s">
        <v>8319</v>
      </c>
      <c r="R2071" t="s">
        <v>8349</v>
      </c>
      <c r="S2071" s="10">
        <f t="shared" si="130"/>
        <v>42340.763784722221</v>
      </c>
      <c r="T2071" s="10">
        <f t="shared" si="131"/>
        <v>42371.763784722221</v>
      </c>
    </row>
    <row r="2072" spans="1:20"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28"/>
        <v>3.1732719999999999</v>
      </c>
      <c r="P2072" s="6">
        <f t="shared" si="129"/>
        <v>259.25424836601309</v>
      </c>
      <c r="Q2072" t="s">
        <v>8319</v>
      </c>
      <c r="R2072" t="s">
        <v>8349</v>
      </c>
      <c r="S2072" s="10">
        <f t="shared" si="130"/>
        <v>42519.448182870365</v>
      </c>
      <c r="T2072" s="10">
        <f t="shared" si="131"/>
        <v>42549.448182870365</v>
      </c>
    </row>
    <row r="2073" spans="1:20"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28"/>
        <v>2.8073000000000001</v>
      </c>
      <c r="P2073" s="6">
        <f t="shared" si="129"/>
        <v>201.96402877697841</v>
      </c>
      <c r="Q2073" t="s">
        <v>8319</v>
      </c>
      <c r="R2073" t="s">
        <v>8349</v>
      </c>
      <c r="S2073" s="10">
        <f t="shared" si="130"/>
        <v>42600.070416666662</v>
      </c>
      <c r="T2073" s="10">
        <f t="shared" si="131"/>
        <v>42645.070416666662</v>
      </c>
    </row>
    <row r="2074" spans="1:20"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28"/>
        <v>1.1073146853146854</v>
      </c>
      <c r="P2074" s="6">
        <f t="shared" si="129"/>
        <v>226.20857142857142</v>
      </c>
      <c r="Q2074" t="s">
        <v>8319</v>
      </c>
      <c r="R2074" t="s">
        <v>8349</v>
      </c>
      <c r="S2074" s="10">
        <f t="shared" si="130"/>
        <v>42467.373055555552</v>
      </c>
      <c r="T2074" s="10">
        <f t="shared" si="131"/>
        <v>42497.373055555552</v>
      </c>
    </row>
    <row r="2075" spans="1:20"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28"/>
        <v>1.5260429999999998</v>
      </c>
      <c r="P2075" s="6">
        <f t="shared" si="129"/>
        <v>324.69</v>
      </c>
      <c r="Q2075" t="s">
        <v>8319</v>
      </c>
      <c r="R2075" t="s">
        <v>8349</v>
      </c>
      <c r="S2075" s="10">
        <f t="shared" si="130"/>
        <v>42087.459699074076</v>
      </c>
      <c r="T2075" s="10">
        <f t="shared" si="131"/>
        <v>42132.459699074076</v>
      </c>
    </row>
    <row r="2076" spans="1:20"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28"/>
        <v>1.0249999999999999</v>
      </c>
      <c r="P2076" s="6">
        <f t="shared" si="129"/>
        <v>205</v>
      </c>
      <c r="Q2076" t="s">
        <v>8319</v>
      </c>
      <c r="R2076" t="s">
        <v>8349</v>
      </c>
      <c r="S2076" s="10">
        <f t="shared" si="130"/>
        <v>42466.617847222216</v>
      </c>
      <c r="T2076" s="10">
        <f t="shared" si="131"/>
        <v>42496.617847222216</v>
      </c>
    </row>
    <row r="2077" spans="1:20"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28"/>
        <v>16.783738373837384</v>
      </c>
      <c r="P2077" s="6">
        <f t="shared" si="129"/>
        <v>20.465926829268295</v>
      </c>
      <c r="Q2077" t="s">
        <v>8319</v>
      </c>
      <c r="R2077" t="s">
        <v>8349</v>
      </c>
      <c r="S2077" s="10">
        <f t="shared" si="130"/>
        <v>41450.473240740735</v>
      </c>
      <c r="T2077" s="10">
        <f t="shared" si="131"/>
        <v>41480.473240740735</v>
      </c>
    </row>
    <row r="2078" spans="1:20"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28"/>
        <v>5.4334915642458101</v>
      </c>
      <c r="P2078" s="6">
        <f t="shared" si="129"/>
        <v>116.35303146309367</v>
      </c>
      <c r="Q2078" t="s">
        <v>8319</v>
      </c>
      <c r="R2078" t="s">
        <v>8349</v>
      </c>
      <c r="S2078" s="10">
        <f t="shared" si="130"/>
        <v>41803.672326388885</v>
      </c>
      <c r="T2078" s="10">
        <f t="shared" si="131"/>
        <v>41843.672326388885</v>
      </c>
    </row>
    <row r="2079" spans="1:20"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28"/>
        <v>1.1550800000000001</v>
      </c>
      <c r="P2079" s="6">
        <f t="shared" si="129"/>
        <v>307.20212765957444</v>
      </c>
      <c r="Q2079" t="s">
        <v>8319</v>
      </c>
      <c r="R2079" t="s">
        <v>8349</v>
      </c>
      <c r="S2079" s="10">
        <f t="shared" si="130"/>
        <v>42102.83421296296</v>
      </c>
      <c r="T2079" s="10">
        <f t="shared" si="131"/>
        <v>42160.666666666664</v>
      </c>
    </row>
    <row r="2080" spans="1:20"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28"/>
        <v>1.3120499999999999</v>
      </c>
      <c r="P2080" s="6">
        <f t="shared" si="129"/>
        <v>546.6875</v>
      </c>
      <c r="Q2080" t="s">
        <v>8319</v>
      </c>
      <c r="R2080" t="s">
        <v>8349</v>
      </c>
      <c r="S2080" s="10">
        <f t="shared" si="130"/>
        <v>42692.563159722216</v>
      </c>
      <c r="T2080" s="10">
        <f t="shared" si="131"/>
        <v>42722.563159722216</v>
      </c>
    </row>
    <row r="2081" spans="1:20"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28"/>
        <v>2.8816999999999999</v>
      </c>
      <c r="P2081" s="6">
        <f t="shared" si="129"/>
        <v>47.474464579901152</v>
      </c>
      <c r="Q2081" t="s">
        <v>8319</v>
      </c>
      <c r="R2081" t="s">
        <v>8349</v>
      </c>
      <c r="S2081" s="10">
        <f t="shared" si="130"/>
        <v>42150.502233796295</v>
      </c>
      <c r="T2081" s="10">
        <f t="shared" si="131"/>
        <v>42180.583333333336</v>
      </c>
    </row>
    <row r="2082" spans="1:20"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28"/>
        <v>5.0780000000000003</v>
      </c>
      <c r="P2082" s="6">
        <f t="shared" si="129"/>
        <v>101.56</v>
      </c>
      <c r="Q2082" t="s">
        <v>8319</v>
      </c>
      <c r="R2082" t="s">
        <v>8349</v>
      </c>
      <c r="S2082" s="10">
        <f t="shared" si="130"/>
        <v>42289.748842592591</v>
      </c>
      <c r="T2082" s="10">
        <f t="shared" si="131"/>
        <v>42319.790509259255</v>
      </c>
    </row>
    <row r="2083" spans="1:20"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28"/>
        <v>1.1457142857142857</v>
      </c>
      <c r="P2083" s="6">
        <f t="shared" si="129"/>
        <v>72.909090909090907</v>
      </c>
      <c r="Q2083" t="s">
        <v>8325</v>
      </c>
      <c r="R2083" t="s">
        <v>8329</v>
      </c>
      <c r="S2083" s="10">
        <f t="shared" si="130"/>
        <v>41003.948553240734</v>
      </c>
      <c r="T2083" s="10">
        <f t="shared" si="131"/>
        <v>41044.999305555553</v>
      </c>
    </row>
    <row r="2084" spans="1:20"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28"/>
        <v>1.1073333333333333</v>
      </c>
      <c r="P2084" s="6">
        <f t="shared" si="129"/>
        <v>43.710526315789473</v>
      </c>
      <c r="Q2084" t="s">
        <v>8325</v>
      </c>
      <c r="R2084" t="s">
        <v>8329</v>
      </c>
      <c r="S2084" s="10">
        <f t="shared" si="130"/>
        <v>40810.911990740737</v>
      </c>
      <c r="T2084" s="10">
        <f t="shared" si="131"/>
        <v>40870.953657407408</v>
      </c>
    </row>
    <row r="2085" spans="1:20"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28"/>
        <v>1.1333333333333333</v>
      </c>
      <c r="P2085" s="6">
        <f t="shared" si="129"/>
        <v>34</v>
      </c>
      <c r="Q2085" t="s">
        <v>8325</v>
      </c>
      <c r="R2085" t="s">
        <v>8329</v>
      </c>
      <c r="S2085" s="10">
        <f t="shared" si="130"/>
        <v>41034.513831018514</v>
      </c>
      <c r="T2085" s="10">
        <f t="shared" si="131"/>
        <v>41064.513831018514</v>
      </c>
    </row>
    <row r="2086" spans="1:20"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28"/>
        <v>1.0833333333333333</v>
      </c>
      <c r="P2086" s="6">
        <f t="shared" si="129"/>
        <v>70.652173913043484</v>
      </c>
      <c r="Q2086" t="s">
        <v>8325</v>
      </c>
      <c r="R2086" t="s">
        <v>8329</v>
      </c>
      <c r="S2086" s="10">
        <f t="shared" si="130"/>
        <v>41731.624791666662</v>
      </c>
      <c r="T2086" s="10">
        <f t="shared" si="131"/>
        <v>41763.082638888889</v>
      </c>
    </row>
    <row r="2087" spans="1:20"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28"/>
        <v>1.2353333333333334</v>
      </c>
      <c r="P2087" s="6">
        <f t="shared" si="129"/>
        <v>89.301204819277103</v>
      </c>
      <c r="Q2087" t="s">
        <v>8325</v>
      </c>
      <c r="R2087" t="s">
        <v>8329</v>
      </c>
      <c r="S2087" s="10">
        <f t="shared" si="130"/>
        <v>41075.627164351848</v>
      </c>
      <c r="T2087" s="10">
        <f t="shared" si="131"/>
        <v>41105.627164351848</v>
      </c>
    </row>
    <row r="2088" spans="1:20"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28"/>
        <v>1.0069999999999999</v>
      </c>
      <c r="P2088" s="6">
        <f t="shared" si="129"/>
        <v>115.08571428571429</v>
      </c>
      <c r="Q2088" t="s">
        <v>8325</v>
      </c>
      <c r="R2088" t="s">
        <v>8329</v>
      </c>
      <c r="S2088" s="10">
        <f t="shared" si="130"/>
        <v>40860.462175925924</v>
      </c>
      <c r="T2088" s="10">
        <f t="shared" si="131"/>
        <v>40890.999305555553</v>
      </c>
    </row>
    <row r="2089" spans="1:20"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28"/>
        <v>1.0353333333333334</v>
      </c>
      <c r="P2089" s="6">
        <f t="shared" si="129"/>
        <v>62.12</v>
      </c>
      <c r="Q2089" t="s">
        <v>8325</v>
      </c>
      <c r="R2089" t="s">
        <v>8329</v>
      </c>
      <c r="S2089" s="10">
        <f t="shared" si="130"/>
        <v>40763.996041666665</v>
      </c>
      <c r="T2089" s="10">
        <f t="shared" si="131"/>
        <v>40793.996041666665</v>
      </c>
    </row>
    <row r="2090" spans="1:20"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28"/>
        <v>1.1551066666666667</v>
      </c>
      <c r="P2090" s="6">
        <f t="shared" si="129"/>
        <v>46.204266666666669</v>
      </c>
      <c r="Q2090" t="s">
        <v>8325</v>
      </c>
      <c r="R2090" t="s">
        <v>8329</v>
      </c>
      <c r="S2090" s="10">
        <f t="shared" si="130"/>
        <v>40395.506388888891</v>
      </c>
      <c r="T2090" s="10">
        <f t="shared" si="131"/>
        <v>40431.957638888889</v>
      </c>
    </row>
    <row r="2091" spans="1:20"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28"/>
        <v>1.2040040000000001</v>
      </c>
      <c r="P2091" s="6">
        <f t="shared" si="129"/>
        <v>48.54854838709678</v>
      </c>
      <c r="Q2091" t="s">
        <v>8325</v>
      </c>
      <c r="R2091" t="s">
        <v>8329</v>
      </c>
      <c r="S2091" s="10">
        <f t="shared" si="130"/>
        <v>41452.867986111109</v>
      </c>
      <c r="T2091" s="10">
        <f t="shared" si="131"/>
        <v>41487.867986111109</v>
      </c>
    </row>
    <row r="2092" spans="1:20"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28"/>
        <v>1.1504037499999999</v>
      </c>
      <c r="P2092" s="6">
        <f t="shared" si="129"/>
        <v>57.520187499999999</v>
      </c>
      <c r="Q2092" t="s">
        <v>8325</v>
      </c>
      <c r="R2092" t="s">
        <v>8329</v>
      </c>
      <c r="S2092" s="10">
        <f t="shared" si="130"/>
        <v>41299.173090277771</v>
      </c>
      <c r="T2092" s="10">
        <f t="shared" si="131"/>
        <v>41329.173090277771</v>
      </c>
    </row>
    <row r="2093" spans="1:20"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28"/>
        <v>1.2046777777777777</v>
      </c>
      <c r="P2093" s="6">
        <f t="shared" si="129"/>
        <v>88.147154471544724</v>
      </c>
      <c r="Q2093" t="s">
        <v>8325</v>
      </c>
      <c r="R2093" t="s">
        <v>8329</v>
      </c>
      <c r="S2093" s="10">
        <f t="shared" si="130"/>
        <v>40555.114328703705</v>
      </c>
      <c r="T2093" s="10">
        <f t="shared" si="131"/>
        <v>40603.625</v>
      </c>
    </row>
    <row r="2094" spans="1:20"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28"/>
        <v>1.0128333333333333</v>
      </c>
      <c r="P2094" s="6">
        <f t="shared" si="129"/>
        <v>110.49090909090908</v>
      </c>
      <c r="Q2094" t="s">
        <v>8325</v>
      </c>
      <c r="R2094" t="s">
        <v>8329</v>
      </c>
      <c r="S2094" s="10">
        <f t="shared" si="130"/>
        <v>40763.499212962961</v>
      </c>
      <c r="T2094" s="10">
        <f t="shared" si="131"/>
        <v>40823.499212962961</v>
      </c>
    </row>
    <row r="2095" spans="1:20"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28"/>
        <v>1.0246666666666666</v>
      </c>
      <c r="P2095" s="6">
        <f t="shared" si="129"/>
        <v>66.826086956521735</v>
      </c>
      <c r="Q2095" t="s">
        <v>8325</v>
      </c>
      <c r="R2095" t="s">
        <v>8329</v>
      </c>
      <c r="S2095" s="10">
        <f t="shared" si="130"/>
        <v>41205.646203703705</v>
      </c>
      <c r="T2095" s="10">
        <f t="shared" si="131"/>
        <v>41265.68787037037</v>
      </c>
    </row>
    <row r="2096" spans="1:20"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28"/>
        <v>1.2054285714285715</v>
      </c>
      <c r="P2096" s="6">
        <f t="shared" si="129"/>
        <v>58.597222222222221</v>
      </c>
      <c r="Q2096" t="s">
        <v>8325</v>
      </c>
      <c r="R2096" t="s">
        <v>8329</v>
      </c>
      <c r="S2096" s="10">
        <f t="shared" si="130"/>
        <v>40938.811689814815</v>
      </c>
      <c r="T2096" s="10">
        <f t="shared" si="131"/>
        <v>40972.916666666664</v>
      </c>
    </row>
    <row r="2097" spans="1:20"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28"/>
        <v>1</v>
      </c>
      <c r="P2097" s="6">
        <f t="shared" si="129"/>
        <v>113.63636363636364</v>
      </c>
      <c r="Q2097" t="s">
        <v>8325</v>
      </c>
      <c r="R2097" t="s">
        <v>8329</v>
      </c>
      <c r="S2097" s="10">
        <f t="shared" si="130"/>
        <v>40758.525150462963</v>
      </c>
      <c r="T2097" s="10">
        <f t="shared" si="131"/>
        <v>40818.525150462963</v>
      </c>
    </row>
    <row r="2098" spans="1:20"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28"/>
        <v>1.0166666666666666</v>
      </c>
      <c r="P2098" s="6">
        <f t="shared" si="129"/>
        <v>43.571428571428569</v>
      </c>
      <c r="Q2098" t="s">
        <v>8325</v>
      </c>
      <c r="R2098" t="s">
        <v>8329</v>
      </c>
      <c r="S2098" s="10">
        <f t="shared" si="130"/>
        <v>41192.550173611111</v>
      </c>
      <c r="T2098" s="10">
        <f t="shared" si="131"/>
        <v>41207.957638888889</v>
      </c>
    </row>
    <row r="2099" spans="1:20"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28"/>
        <v>1</v>
      </c>
      <c r="P2099" s="6">
        <f t="shared" si="129"/>
        <v>78.94736842105263</v>
      </c>
      <c r="Q2099" t="s">
        <v>8325</v>
      </c>
      <c r="R2099" t="s">
        <v>8329</v>
      </c>
      <c r="S2099" s="10">
        <f t="shared" si="130"/>
        <v>40818.376562500001</v>
      </c>
      <c r="T2099" s="10">
        <f t="shared" si="131"/>
        <v>40878.418229166666</v>
      </c>
    </row>
    <row r="2100" spans="1:20"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28"/>
        <v>1.0033333333333334</v>
      </c>
      <c r="P2100" s="6">
        <f t="shared" si="129"/>
        <v>188.125</v>
      </c>
      <c r="Q2100" t="s">
        <v>8325</v>
      </c>
      <c r="R2100" t="s">
        <v>8329</v>
      </c>
      <c r="S2100" s="10">
        <f t="shared" si="130"/>
        <v>40945.905497685184</v>
      </c>
      <c r="T2100" s="10">
        <f t="shared" si="131"/>
        <v>40975.905497685184</v>
      </c>
    </row>
    <row r="2101" spans="1:20"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28"/>
        <v>1.3236666666666668</v>
      </c>
      <c r="P2101" s="6">
        <f t="shared" si="129"/>
        <v>63.031746031746032</v>
      </c>
      <c r="Q2101" t="s">
        <v>8325</v>
      </c>
      <c r="R2101" t="s">
        <v>8329</v>
      </c>
      <c r="S2101" s="10">
        <f t="shared" si="130"/>
        <v>42173.53800925926</v>
      </c>
      <c r="T2101" s="10">
        <f t="shared" si="131"/>
        <v>42186.944444444445</v>
      </c>
    </row>
    <row r="2102" spans="1:20"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28"/>
        <v>1.3666666666666667</v>
      </c>
      <c r="P2102" s="6">
        <f t="shared" si="129"/>
        <v>30.37037037037037</v>
      </c>
      <c r="Q2102" t="s">
        <v>8325</v>
      </c>
      <c r="R2102" t="s">
        <v>8329</v>
      </c>
      <c r="S2102" s="10">
        <f t="shared" si="130"/>
        <v>41074.62663194444</v>
      </c>
      <c r="T2102" s="10">
        <f t="shared" si="131"/>
        <v>41089.957638888889</v>
      </c>
    </row>
    <row r="2103" spans="1:20"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28"/>
        <v>1.1325000000000001</v>
      </c>
      <c r="P2103" s="6">
        <f t="shared" si="129"/>
        <v>51.477272727272727</v>
      </c>
      <c r="Q2103" t="s">
        <v>8325</v>
      </c>
      <c r="R2103" t="s">
        <v>8329</v>
      </c>
      <c r="S2103" s="10">
        <f t="shared" si="130"/>
        <v>40891.941134259258</v>
      </c>
      <c r="T2103" s="10">
        <f t="shared" si="131"/>
        <v>40951.941134259258</v>
      </c>
    </row>
    <row r="2104" spans="1:20"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28"/>
        <v>1.36</v>
      </c>
      <c r="P2104" s="6">
        <f t="shared" si="129"/>
        <v>35.789473684210527</v>
      </c>
      <c r="Q2104" t="s">
        <v>8325</v>
      </c>
      <c r="R2104" t="s">
        <v>8329</v>
      </c>
      <c r="S2104" s="10">
        <f t="shared" si="130"/>
        <v>40638.660277777773</v>
      </c>
      <c r="T2104" s="10">
        <f t="shared" si="131"/>
        <v>40668.660277777773</v>
      </c>
    </row>
    <row r="2105" spans="1:20"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28"/>
        <v>1.4612318374694613</v>
      </c>
      <c r="P2105" s="6">
        <f t="shared" si="129"/>
        <v>98.817391304347822</v>
      </c>
      <c r="Q2105" t="s">
        <v>8325</v>
      </c>
      <c r="R2105" t="s">
        <v>8329</v>
      </c>
      <c r="S2105" s="10">
        <f t="shared" si="130"/>
        <v>41192.546608796292</v>
      </c>
      <c r="T2105" s="10">
        <f t="shared" si="131"/>
        <v>41222.588275462964</v>
      </c>
    </row>
    <row r="2106" spans="1:20"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28"/>
        <v>1.2949999999999999</v>
      </c>
      <c r="P2106" s="6">
        <f t="shared" si="129"/>
        <v>28</v>
      </c>
      <c r="Q2106" t="s">
        <v>8325</v>
      </c>
      <c r="R2106" t="s">
        <v>8329</v>
      </c>
      <c r="S2106" s="10">
        <f t="shared" si="130"/>
        <v>41393.86613425926</v>
      </c>
      <c r="T2106" s="10">
        <f t="shared" si="131"/>
        <v>41424.791666666664</v>
      </c>
    </row>
    <row r="2107" spans="1:20"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28"/>
        <v>2.54</v>
      </c>
      <c r="P2107" s="6">
        <f t="shared" si="129"/>
        <v>51.313131313131315</v>
      </c>
      <c r="Q2107" t="s">
        <v>8325</v>
      </c>
      <c r="R2107" t="s">
        <v>8329</v>
      </c>
      <c r="S2107" s="10">
        <f t="shared" si="130"/>
        <v>41951.580474537033</v>
      </c>
      <c r="T2107" s="10">
        <f t="shared" si="131"/>
        <v>41963.958333333336</v>
      </c>
    </row>
    <row r="2108" spans="1:20"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28"/>
        <v>1.0704545454545455</v>
      </c>
      <c r="P2108" s="6">
        <f t="shared" si="129"/>
        <v>53.522727272727273</v>
      </c>
      <c r="Q2108" t="s">
        <v>8325</v>
      </c>
      <c r="R2108" t="s">
        <v>8329</v>
      </c>
      <c r="S2108" s="10">
        <f t="shared" si="130"/>
        <v>41270.006643518514</v>
      </c>
      <c r="T2108" s="10">
        <f t="shared" si="131"/>
        <v>41300.006643518514</v>
      </c>
    </row>
    <row r="2109" spans="1:20"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28"/>
        <v>1.0773299999999999</v>
      </c>
      <c r="P2109" s="6">
        <f t="shared" si="129"/>
        <v>37.149310344827583</v>
      </c>
      <c r="Q2109" t="s">
        <v>8325</v>
      </c>
      <c r="R2109" t="s">
        <v>8329</v>
      </c>
      <c r="S2109" s="10">
        <f t="shared" si="130"/>
        <v>41934.502233796295</v>
      </c>
      <c r="T2109" s="10">
        <f t="shared" si="131"/>
        <v>41955.543900462959</v>
      </c>
    </row>
    <row r="2110" spans="1:20"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28"/>
        <v>1.0731250000000001</v>
      </c>
      <c r="P2110" s="6">
        <f t="shared" si="129"/>
        <v>89.895287958115176</v>
      </c>
      <c r="Q2110" t="s">
        <v>8325</v>
      </c>
      <c r="R2110" t="s">
        <v>8329</v>
      </c>
      <c r="S2110" s="10">
        <f t="shared" si="130"/>
        <v>41134.967361111107</v>
      </c>
      <c r="T2110" s="10">
        <f t="shared" si="131"/>
        <v>41161.954861111109</v>
      </c>
    </row>
    <row r="2111" spans="1:20"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28"/>
        <v>1.06525</v>
      </c>
      <c r="P2111" s="6">
        <f t="shared" si="129"/>
        <v>106.52500000000001</v>
      </c>
      <c r="Q2111" t="s">
        <v>8325</v>
      </c>
      <c r="R2111" t="s">
        <v>8329</v>
      </c>
      <c r="S2111" s="10">
        <f t="shared" si="130"/>
        <v>42160.500196759262</v>
      </c>
      <c r="T2111" s="10">
        <f t="shared" si="131"/>
        <v>42190.500196759262</v>
      </c>
    </row>
    <row r="2112" spans="1:20"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28"/>
        <v>1.0035000000000001</v>
      </c>
      <c r="P2112" s="6">
        <f t="shared" si="129"/>
        <v>52.815789473684212</v>
      </c>
      <c r="Q2112" t="s">
        <v>8325</v>
      </c>
      <c r="R2112" t="s">
        <v>8329</v>
      </c>
      <c r="S2112" s="10">
        <f t="shared" si="130"/>
        <v>41759.462604166663</v>
      </c>
      <c r="T2112" s="10">
        <f t="shared" si="131"/>
        <v>41786.999305555553</v>
      </c>
    </row>
    <row r="2113" spans="1:20"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28"/>
        <v>1.0649999999999999</v>
      </c>
      <c r="P2113" s="6">
        <f t="shared" si="129"/>
        <v>54.615384615384613</v>
      </c>
      <c r="Q2113" t="s">
        <v>8325</v>
      </c>
      <c r="R2113" t="s">
        <v>8329</v>
      </c>
      <c r="S2113" s="10">
        <f t="shared" si="130"/>
        <v>40702.988715277774</v>
      </c>
      <c r="T2113" s="10">
        <f t="shared" si="131"/>
        <v>40769.833333333328</v>
      </c>
    </row>
    <row r="2114" spans="1:20"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28"/>
        <v>1</v>
      </c>
      <c r="P2114" s="6">
        <f t="shared" si="129"/>
        <v>27.272727272727273</v>
      </c>
      <c r="Q2114" t="s">
        <v>8325</v>
      </c>
      <c r="R2114" t="s">
        <v>8329</v>
      </c>
      <c r="S2114" s="10">
        <f t="shared" si="130"/>
        <v>41365.719826388886</v>
      </c>
      <c r="T2114" s="10">
        <f t="shared" si="131"/>
        <v>41379.719826388886</v>
      </c>
    </row>
    <row r="2115" spans="1:20"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32">IFERROR(E2115/D2115,"")</f>
        <v>1.0485714285714285</v>
      </c>
      <c r="P2115" s="6">
        <f t="shared" ref="P2115:P2178" si="133">IFERROR(E2115/L2115,"")</f>
        <v>68.598130841121488</v>
      </c>
      <c r="Q2115" t="s">
        <v>8325</v>
      </c>
      <c r="R2115" t="s">
        <v>8329</v>
      </c>
      <c r="S2115" s="10">
        <f t="shared" ref="S2115:S2178" si="134">(J2115/86400)+25569+(-5/24)</f>
        <v>41870.657129629624</v>
      </c>
      <c r="T2115" s="10">
        <f t="shared" ref="T2115:T2178" si="135">(I2115/86400)+25569+(-5/24)</f>
        <v>41905.657129629624</v>
      </c>
    </row>
    <row r="2116" spans="1:20"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32"/>
        <v>1.0469999999999999</v>
      </c>
      <c r="P2116" s="6">
        <f t="shared" si="133"/>
        <v>35.612244897959187</v>
      </c>
      <c r="Q2116" t="s">
        <v>8325</v>
      </c>
      <c r="R2116" t="s">
        <v>8329</v>
      </c>
      <c r="S2116" s="10">
        <f t="shared" si="134"/>
        <v>40458.607291666667</v>
      </c>
      <c r="T2116" s="10">
        <f t="shared" si="135"/>
        <v>40520.999305555553</v>
      </c>
    </row>
    <row r="2117" spans="1:20"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32"/>
        <v>2.2566666666666668</v>
      </c>
      <c r="P2117" s="6">
        <f t="shared" si="133"/>
        <v>94.027777777777771</v>
      </c>
      <c r="Q2117" t="s">
        <v>8325</v>
      </c>
      <c r="R2117" t="s">
        <v>8329</v>
      </c>
      <c r="S2117" s="10">
        <f t="shared" si="134"/>
        <v>40563.872696759259</v>
      </c>
      <c r="T2117" s="10">
        <f t="shared" si="135"/>
        <v>40593.872696759259</v>
      </c>
    </row>
    <row r="2118" spans="1:20"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32"/>
        <v>1.0090416666666666</v>
      </c>
      <c r="P2118" s="6">
        <f t="shared" si="133"/>
        <v>526.45652173913038</v>
      </c>
      <c r="Q2118" t="s">
        <v>8325</v>
      </c>
      <c r="R2118" t="s">
        <v>8329</v>
      </c>
      <c r="S2118" s="10">
        <f t="shared" si="134"/>
        <v>41136.569479166668</v>
      </c>
      <c r="T2118" s="10">
        <f t="shared" si="135"/>
        <v>41184.569479166668</v>
      </c>
    </row>
    <row r="2119" spans="1:20"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32"/>
        <v>1.4775</v>
      </c>
      <c r="P2119" s="6">
        <f t="shared" si="133"/>
        <v>50.657142857142858</v>
      </c>
      <c r="Q2119" t="s">
        <v>8325</v>
      </c>
      <c r="R2119" t="s">
        <v>8329</v>
      </c>
      <c r="S2119" s="10">
        <f t="shared" si="134"/>
        <v>42289.851261574069</v>
      </c>
      <c r="T2119" s="10">
        <f t="shared" si="135"/>
        <v>42303.999305555553</v>
      </c>
    </row>
    <row r="2120" spans="1:20"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32"/>
        <v>1.3461099999999999</v>
      </c>
      <c r="P2120" s="6">
        <f t="shared" si="133"/>
        <v>79.182941176470578</v>
      </c>
      <c r="Q2120" t="s">
        <v>8325</v>
      </c>
      <c r="R2120" t="s">
        <v>8329</v>
      </c>
      <c r="S2120" s="10">
        <f t="shared" si="134"/>
        <v>40718.631203703699</v>
      </c>
      <c r="T2120" s="10">
        <f t="shared" si="135"/>
        <v>40748.631203703699</v>
      </c>
    </row>
    <row r="2121" spans="1:20"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32"/>
        <v>1.0075000000000001</v>
      </c>
      <c r="P2121" s="6">
        <f t="shared" si="133"/>
        <v>91.590909090909093</v>
      </c>
      <c r="Q2121" t="s">
        <v>8325</v>
      </c>
      <c r="R2121" t="s">
        <v>8329</v>
      </c>
      <c r="S2121" s="10">
        <f t="shared" si="134"/>
        <v>41106.921817129631</v>
      </c>
      <c r="T2121" s="10">
        <f t="shared" si="135"/>
        <v>41136.921817129631</v>
      </c>
    </row>
    <row r="2122" spans="1:20"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32"/>
        <v>1.00880375</v>
      </c>
      <c r="P2122" s="6">
        <f t="shared" si="133"/>
        <v>116.96275362318841</v>
      </c>
      <c r="Q2122" t="s">
        <v>8325</v>
      </c>
      <c r="R2122" t="s">
        <v>8329</v>
      </c>
      <c r="S2122" s="10">
        <f t="shared" si="134"/>
        <v>41591.756203703699</v>
      </c>
      <c r="T2122" s="10">
        <f t="shared" si="135"/>
        <v>41640.756203703699</v>
      </c>
    </row>
    <row r="2123" spans="1:20"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32"/>
        <v>5.6800000000000002E-3</v>
      </c>
      <c r="P2123" s="6">
        <f t="shared" si="133"/>
        <v>28.4</v>
      </c>
      <c r="Q2123" t="s">
        <v>8333</v>
      </c>
      <c r="R2123" t="s">
        <v>8334</v>
      </c>
      <c r="S2123" s="10">
        <f t="shared" si="134"/>
        <v>42716.534120370365</v>
      </c>
      <c r="T2123" s="10">
        <f t="shared" si="135"/>
        <v>42746.534120370365</v>
      </c>
    </row>
    <row r="2124" spans="1:20"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32"/>
        <v>3.875E-3</v>
      </c>
      <c r="P2124" s="6">
        <f t="shared" si="133"/>
        <v>103.33333333333333</v>
      </c>
      <c r="Q2124" t="s">
        <v>8333</v>
      </c>
      <c r="R2124" t="s">
        <v>8334</v>
      </c>
      <c r="S2124" s="10">
        <f t="shared" si="134"/>
        <v>42712.092233796291</v>
      </c>
      <c r="T2124" s="10">
        <f t="shared" si="135"/>
        <v>42742.092233796291</v>
      </c>
    </row>
    <row r="2125" spans="1:20"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32"/>
        <v>0.1</v>
      </c>
      <c r="P2125" s="6">
        <f t="shared" si="133"/>
        <v>10</v>
      </c>
      <c r="Q2125" t="s">
        <v>8333</v>
      </c>
      <c r="R2125" t="s">
        <v>8334</v>
      </c>
      <c r="S2125" s="10">
        <f t="shared" si="134"/>
        <v>40198.216516203705</v>
      </c>
      <c r="T2125" s="10">
        <f t="shared" si="135"/>
        <v>40252.082638888889</v>
      </c>
    </row>
    <row r="2126" spans="1:20"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32"/>
        <v>0.10454545454545454</v>
      </c>
      <c r="P2126" s="6">
        <f t="shared" si="133"/>
        <v>23</v>
      </c>
      <c r="Q2126" t="s">
        <v>8333</v>
      </c>
      <c r="R2126" t="s">
        <v>8334</v>
      </c>
      <c r="S2126" s="10">
        <f t="shared" si="134"/>
        <v>40463.819849537038</v>
      </c>
      <c r="T2126" s="10">
        <f t="shared" si="135"/>
        <v>40512</v>
      </c>
    </row>
    <row r="2127" spans="1:20"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32"/>
        <v>1.4200000000000001E-2</v>
      </c>
      <c r="P2127" s="6">
        <f t="shared" si="133"/>
        <v>31.555555555555557</v>
      </c>
      <c r="Q2127" t="s">
        <v>8333</v>
      </c>
      <c r="R2127" t="s">
        <v>8334</v>
      </c>
      <c r="S2127" s="10">
        <f t="shared" si="134"/>
        <v>42190.815196759257</v>
      </c>
      <c r="T2127" s="10">
        <f t="shared" si="135"/>
        <v>42220.815196759257</v>
      </c>
    </row>
    <row r="2128" spans="1:20"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32"/>
        <v>5.0000000000000001E-4</v>
      </c>
      <c r="P2128" s="6">
        <f t="shared" si="133"/>
        <v>5</v>
      </c>
      <c r="Q2128" t="s">
        <v>8333</v>
      </c>
      <c r="R2128" t="s">
        <v>8334</v>
      </c>
      <c r="S2128" s="10">
        <f t="shared" si="134"/>
        <v>41951.76489583333</v>
      </c>
      <c r="T2128" s="10">
        <f t="shared" si="135"/>
        <v>41981.76489583333</v>
      </c>
    </row>
    <row r="2129" spans="1:20"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32"/>
        <v>0.28842857142857142</v>
      </c>
      <c r="P2129" s="6">
        <f t="shared" si="133"/>
        <v>34.220338983050844</v>
      </c>
      <c r="Q2129" t="s">
        <v>8333</v>
      </c>
      <c r="R2129" t="s">
        <v>8334</v>
      </c>
      <c r="S2129" s="10">
        <f t="shared" si="134"/>
        <v>42045.297025462962</v>
      </c>
      <c r="T2129" s="10">
        <f t="shared" si="135"/>
        <v>42075.255358796298</v>
      </c>
    </row>
    <row r="2130" spans="1:20"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32"/>
        <v>1.6666666666666668E-3</v>
      </c>
      <c r="P2130" s="6">
        <f t="shared" si="133"/>
        <v>25</v>
      </c>
      <c r="Q2130" t="s">
        <v>8333</v>
      </c>
      <c r="R2130" t="s">
        <v>8334</v>
      </c>
      <c r="S2130" s="10">
        <f t="shared" si="134"/>
        <v>41843.564456018517</v>
      </c>
      <c r="T2130" s="10">
        <f t="shared" si="135"/>
        <v>41903.564456018517</v>
      </c>
    </row>
    <row r="2131" spans="1:20"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32"/>
        <v>0.11799999999999999</v>
      </c>
      <c r="P2131" s="6">
        <f t="shared" si="133"/>
        <v>19.666666666666668</v>
      </c>
      <c r="Q2131" t="s">
        <v>8333</v>
      </c>
      <c r="R2131" t="s">
        <v>8334</v>
      </c>
      <c r="S2131" s="10">
        <f t="shared" si="134"/>
        <v>42408.815972222219</v>
      </c>
      <c r="T2131" s="10">
        <f t="shared" si="135"/>
        <v>42438.815972222219</v>
      </c>
    </row>
    <row r="2132" spans="1:20"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32"/>
        <v>2.0238095238095236E-3</v>
      </c>
      <c r="P2132" s="6">
        <f t="shared" si="133"/>
        <v>21.25</v>
      </c>
      <c r="Q2132" t="s">
        <v>8333</v>
      </c>
      <c r="R2132" t="s">
        <v>8334</v>
      </c>
      <c r="S2132" s="10">
        <f t="shared" si="134"/>
        <v>41831.87804398148</v>
      </c>
      <c r="T2132" s="10">
        <f t="shared" si="135"/>
        <v>41866.87804398148</v>
      </c>
    </row>
    <row r="2133" spans="1:20"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32"/>
        <v>0.05</v>
      </c>
      <c r="P2133" s="6">
        <f t="shared" si="133"/>
        <v>8.3333333333333339</v>
      </c>
      <c r="Q2133" t="s">
        <v>8333</v>
      </c>
      <c r="R2133" t="s">
        <v>8334</v>
      </c>
      <c r="S2133" s="10">
        <f t="shared" si="134"/>
        <v>42166.998738425922</v>
      </c>
      <c r="T2133" s="10">
        <f t="shared" si="135"/>
        <v>42196.998738425922</v>
      </c>
    </row>
    <row r="2134" spans="1:20"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32"/>
        <v>2.1129899999999997E-2</v>
      </c>
      <c r="P2134" s="6">
        <f t="shared" si="133"/>
        <v>21.34333333333333</v>
      </c>
      <c r="Q2134" t="s">
        <v>8333</v>
      </c>
      <c r="R2134" t="s">
        <v>8334</v>
      </c>
      <c r="S2134" s="10">
        <f t="shared" si="134"/>
        <v>41643.27884259259</v>
      </c>
      <c r="T2134" s="10">
        <f t="shared" si="135"/>
        <v>41673.27884259259</v>
      </c>
    </row>
    <row r="2135" spans="1:20"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32"/>
        <v>1.6E-2</v>
      </c>
      <c r="P2135" s="6">
        <f t="shared" si="133"/>
        <v>5.333333333333333</v>
      </c>
      <c r="Q2135" t="s">
        <v>8333</v>
      </c>
      <c r="R2135" t="s">
        <v>8334</v>
      </c>
      <c r="S2135" s="10">
        <f t="shared" si="134"/>
        <v>40618.888877314814</v>
      </c>
      <c r="T2135" s="10">
        <f t="shared" si="135"/>
        <v>40657.082638888889</v>
      </c>
    </row>
    <row r="2136" spans="1:20"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32"/>
        <v>1.7333333333333333E-2</v>
      </c>
      <c r="P2136" s="6">
        <f t="shared" si="133"/>
        <v>34.666666666666664</v>
      </c>
      <c r="Q2136" t="s">
        <v>8333</v>
      </c>
      <c r="R2136" t="s">
        <v>8334</v>
      </c>
      <c r="S2136" s="10">
        <f t="shared" si="134"/>
        <v>41361.678136574068</v>
      </c>
      <c r="T2136" s="10">
        <f t="shared" si="135"/>
        <v>41391.678136574068</v>
      </c>
    </row>
    <row r="2137" spans="1:20"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32"/>
        <v>9.5600000000000004E-2</v>
      </c>
      <c r="P2137" s="6">
        <f t="shared" si="133"/>
        <v>21.727272727272727</v>
      </c>
      <c r="Q2137" t="s">
        <v>8333</v>
      </c>
      <c r="R2137" t="s">
        <v>8334</v>
      </c>
      <c r="S2137" s="10">
        <f t="shared" si="134"/>
        <v>41156.755011574074</v>
      </c>
      <c r="T2137" s="10">
        <f t="shared" si="135"/>
        <v>41186.755011574074</v>
      </c>
    </row>
    <row r="2138" spans="1:20"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32"/>
        <v>5.9612499999999998E-4</v>
      </c>
      <c r="P2138" s="6">
        <f t="shared" si="133"/>
        <v>11.922499999999999</v>
      </c>
      <c r="Q2138" t="s">
        <v>8333</v>
      </c>
      <c r="R2138" t="s">
        <v>8334</v>
      </c>
      <c r="S2138" s="10">
        <f t="shared" si="134"/>
        <v>41536.300763888888</v>
      </c>
      <c r="T2138" s="10">
        <f t="shared" si="135"/>
        <v>41566.300763888888</v>
      </c>
    </row>
    <row r="2139" spans="1:20"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32"/>
        <v>0.28405999999999998</v>
      </c>
      <c r="P2139" s="6">
        <f t="shared" si="133"/>
        <v>26.59737827715356</v>
      </c>
      <c r="Q2139" t="s">
        <v>8333</v>
      </c>
      <c r="R2139" t="s">
        <v>8334</v>
      </c>
      <c r="S2139" s="10">
        <f t="shared" si="134"/>
        <v>41948.562835648147</v>
      </c>
      <c r="T2139" s="10">
        <f t="shared" si="135"/>
        <v>41978.562835648147</v>
      </c>
    </row>
    <row r="2140" spans="1:20"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32"/>
        <v>0.128</v>
      </c>
      <c r="P2140" s="6">
        <f t="shared" si="133"/>
        <v>10.666666666666666</v>
      </c>
      <c r="Q2140" t="s">
        <v>8333</v>
      </c>
      <c r="R2140" t="s">
        <v>8334</v>
      </c>
      <c r="S2140" s="10">
        <f t="shared" si="134"/>
        <v>41556.804849537039</v>
      </c>
      <c r="T2140" s="10">
        <f t="shared" si="135"/>
        <v>41586.846516203703</v>
      </c>
    </row>
    <row r="2141" spans="1:20"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32"/>
        <v>5.4199999999999998E-2</v>
      </c>
      <c r="P2141" s="6">
        <f t="shared" si="133"/>
        <v>29.035714285714285</v>
      </c>
      <c r="Q2141" t="s">
        <v>8333</v>
      </c>
      <c r="R2141" t="s">
        <v>8334</v>
      </c>
      <c r="S2141" s="10">
        <f t="shared" si="134"/>
        <v>42647.541759259257</v>
      </c>
      <c r="T2141" s="10">
        <f t="shared" si="135"/>
        <v>42677.541759259257</v>
      </c>
    </row>
    <row r="2142" spans="1:20"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32"/>
        <v>1.1199999999999999E-3</v>
      </c>
      <c r="P2142" s="6">
        <f t="shared" si="133"/>
        <v>50.909090909090907</v>
      </c>
      <c r="Q2142" t="s">
        <v>8333</v>
      </c>
      <c r="R2142" t="s">
        <v>8334</v>
      </c>
      <c r="S2142" s="10">
        <f t="shared" si="134"/>
        <v>41255.625277777777</v>
      </c>
      <c r="T2142" s="10">
        <f t="shared" si="135"/>
        <v>41285.625277777777</v>
      </c>
    </row>
    <row r="2143" spans="1:20"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32"/>
        <v>0</v>
      </c>
      <c r="P2143" s="6" t="str">
        <f t="shared" si="133"/>
        <v/>
      </c>
      <c r="Q2143" t="s">
        <v>8333</v>
      </c>
      <c r="R2143" t="s">
        <v>8334</v>
      </c>
      <c r="S2143" s="10">
        <f t="shared" si="134"/>
        <v>41927.027303240735</v>
      </c>
      <c r="T2143" s="10">
        <f t="shared" si="135"/>
        <v>41957.068969907406</v>
      </c>
    </row>
    <row r="2144" spans="1:20"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32"/>
        <v>5.7238095238095241E-2</v>
      </c>
      <c r="P2144" s="6">
        <f t="shared" si="133"/>
        <v>50.083333333333336</v>
      </c>
      <c r="Q2144" t="s">
        <v>8333</v>
      </c>
      <c r="R2144" t="s">
        <v>8334</v>
      </c>
      <c r="S2144" s="10">
        <f t="shared" si="134"/>
        <v>42340.493171296293</v>
      </c>
      <c r="T2144" s="10">
        <f t="shared" si="135"/>
        <v>42368.493171296293</v>
      </c>
    </row>
    <row r="2145" spans="1:20"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32"/>
        <v>0.1125</v>
      </c>
      <c r="P2145" s="6">
        <f t="shared" si="133"/>
        <v>45</v>
      </c>
      <c r="Q2145" t="s">
        <v>8333</v>
      </c>
      <c r="R2145" t="s">
        <v>8334</v>
      </c>
      <c r="S2145" s="10">
        <f t="shared" si="134"/>
        <v>40332.678379629629</v>
      </c>
      <c r="T2145" s="10">
        <f t="shared" si="135"/>
        <v>40380.583333333328</v>
      </c>
    </row>
    <row r="2146" spans="1:20"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32"/>
        <v>1.7098591549295775E-2</v>
      </c>
      <c r="P2146" s="6">
        <f t="shared" si="133"/>
        <v>25.291666666666668</v>
      </c>
      <c r="Q2146" t="s">
        <v>8333</v>
      </c>
      <c r="R2146" t="s">
        <v>8334</v>
      </c>
      <c r="S2146" s="10">
        <f t="shared" si="134"/>
        <v>41499.338425925926</v>
      </c>
      <c r="T2146" s="10">
        <f t="shared" si="135"/>
        <v>41531.338425925926</v>
      </c>
    </row>
    <row r="2147" spans="1:20"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32"/>
        <v>0.30433333333333334</v>
      </c>
      <c r="P2147" s="6">
        <f t="shared" si="133"/>
        <v>51.292134831460672</v>
      </c>
      <c r="Q2147" t="s">
        <v>8333</v>
      </c>
      <c r="R2147" t="s">
        <v>8334</v>
      </c>
      <c r="S2147" s="10">
        <f t="shared" si="134"/>
        <v>41575.029097222221</v>
      </c>
      <c r="T2147" s="10">
        <f t="shared" si="135"/>
        <v>41605.070763888885</v>
      </c>
    </row>
    <row r="2148" spans="1:20"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32"/>
        <v>2.0000000000000001E-4</v>
      </c>
      <c r="P2148" s="6">
        <f t="shared" si="133"/>
        <v>1</v>
      </c>
      <c r="Q2148" t="s">
        <v>8333</v>
      </c>
      <c r="R2148" t="s">
        <v>8334</v>
      </c>
      <c r="S2148" s="10">
        <f t="shared" si="134"/>
        <v>42397.471180555549</v>
      </c>
      <c r="T2148" s="10">
        <f t="shared" si="135"/>
        <v>42411.471180555549</v>
      </c>
    </row>
    <row r="2149" spans="1:20"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32"/>
        <v>6.9641025641025639E-3</v>
      </c>
      <c r="P2149" s="6">
        <f t="shared" si="133"/>
        <v>49.381818181818183</v>
      </c>
      <c r="Q2149" t="s">
        <v>8333</v>
      </c>
      <c r="R2149" t="s">
        <v>8334</v>
      </c>
      <c r="S2149" s="10">
        <f t="shared" si="134"/>
        <v>41927.087361111109</v>
      </c>
      <c r="T2149" s="10">
        <f t="shared" si="135"/>
        <v>41959.129027777781</v>
      </c>
    </row>
    <row r="2150" spans="1:20"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32"/>
        <v>0.02</v>
      </c>
      <c r="P2150" s="6">
        <f t="shared" si="133"/>
        <v>1</v>
      </c>
      <c r="Q2150" t="s">
        <v>8333</v>
      </c>
      <c r="R2150" t="s">
        <v>8334</v>
      </c>
      <c r="S2150" s="10">
        <f t="shared" si="134"/>
        <v>42066.525254629632</v>
      </c>
      <c r="T2150" s="10">
        <f t="shared" si="135"/>
        <v>42096.483587962961</v>
      </c>
    </row>
    <row r="2151" spans="1:20"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32"/>
        <v>0</v>
      </c>
      <c r="P2151" s="6" t="str">
        <f t="shared" si="133"/>
        <v/>
      </c>
      <c r="Q2151" t="s">
        <v>8333</v>
      </c>
      <c r="R2151" t="s">
        <v>8334</v>
      </c>
      <c r="S2151" s="10">
        <f t="shared" si="134"/>
        <v>40354.816620370366</v>
      </c>
      <c r="T2151" s="10">
        <f t="shared" si="135"/>
        <v>40389.791666666664</v>
      </c>
    </row>
    <row r="2152" spans="1:20"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32"/>
        <v>8.0999999999999996E-3</v>
      </c>
      <c r="P2152" s="6">
        <f t="shared" si="133"/>
        <v>101.25</v>
      </c>
      <c r="Q2152" t="s">
        <v>8333</v>
      </c>
      <c r="R2152" t="s">
        <v>8334</v>
      </c>
      <c r="S2152" s="10">
        <f t="shared" si="134"/>
        <v>42534.076377314814</v>
      </c>
      <c r="T2152" s="10">
        <f t="shared" si="135"/>
        <v>42564.076377314814</v>
      </c>
    </row>
    <row r="2153" spans="1:20"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32"/>
        <v>2.6222222222222224E-3</v>
      </c>
      <c r="P2153" s="6">
        <f t="shared" si="133"/>
        <v>19.666666666666668</v>
      </c>
      <c r="Q2153" t="s">
        <v>8333</v>
      </c>
      <c r="R2153" t="s">
        <v>8334</v>
      </c>
      <c r="S2153" s="10">
        <f t="shared" si="134"/>
        <v>42520.639050925922</v>
      </c>
      <c r="T2153" s="10">
        <f t="shared" si="135"/>
        <v>42550.639050925922</v>
      </c>
    </row>
    <row r="2154" spans="1:20"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32"/>
        <v>1.6666666666666668E-3</v>
      </c>
      <c r="P2154" s="6">
        <f t="shared" si="133"/>
        <v>12.5</v>
      </c>
      <c r="Q2154" t="s">
        <v>8333</v>
      </c>
      <c r="R2154" t="s">
        <v>8334</v>
      </c>
      <c r="S2154" s="10">
        <f t="shared" si="134"/>
        <v>41683.62394675926</v>
      </c>
      <c r="T2154" s="10">
        <f t="shared" si="135"/>
        <v>41713.582280092589</v>
      </c>
    </row>
    <row r="2155" spans="1:20"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32"/>
        <v>9.1244548809124457E-5</v>
      </c>
      <c r="P2155" s="6">
        <f t="shared" si="133"/>
        <v>8.5</v>
      </c>
      <c r="Q2155" t="s">
        <v>8333</v>
      </c>
      <c r="R2155" t="s">
        <v>8334</v>
      </c>
      <c r="S2155" s="10">
        <f t="shared" si="134"/>
        <v>41974.702754629623</v>
      </c>
      <c r="T2155" s="10">
        <f t="shared" si="135"/>
        <v>42014.124305555553</v>
      </c>
    </row>
    <row r="2156" spans="1:20"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32"/>
        <v>8.0000000000000002E-3</v>
      </c>
      <c r="P2156" s="6">
        <f t="shared" si="133"/>
        <v>1</v>
      </c>
      <c r="Q2156" t="s">
        <v>8333</v>
      </c>
      <c r="R2156" t="s">
        <v>8334</v>
      </c>
      <c r="S2156" s="10">
        <f t="shared" si="134"/>
        <v>41647.42392361111</v>
      </c>
      <c r="T2156" s="10">
        <f t="shared" si="135"/>
        <v>41667.42392361111</v>
      </c>
    </row>
    <row r="2157" spans="1:20"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32"/>
        <v>2.3E-2</v>
      </c>
      <c r="P2157" s="6">
        <f t="shared" si="133"/>
        <v>23</v>
      </c>
      <c r="Q2157" t="s">
        <v>8333</v>
      </c>
      <c r="R2157" t="s">
        <v>8334</v>
      </c>
      <c r="S2157" s="10">
        <f t="shared" si="134"/>
        <v>42430.539178240739</v>
      </c>
      <c r="T2157" s="10">
        <f t="shared" si="135"/>
        <v>42460.497511574074</v>
      </c>
    </row>
    <row r="2158" spans="1:20"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32"/>
        <v>2.6660714285714284E-2</v>
      </c>
      <c r="P2158" s="6">
        <f t="shared" si="133"/>
        <v>17.987951807228917</v>
      </c>
      <c r="Q2158" t="s">
        <v>8333</v>
      </c>
      <c r="R2158" t="s">
        <v>8334</v>
      </c>
      <c r="S2158" s="10">
        <f t="shared" si="134"/>
        <v>41488.645902777775</v>
      </c>
      <c r="T2158" s="10">
        <f t="shared" si="135"/>
        <v>41533.645902777775</v>
      </c>
    </row>
    <row r="2159" spans="1:20"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32"/>
        <v>0.28192</v>
      </c>
      <c r="P2159" s="6">
        <f t="shared" si="133"/>
        <v>370.94736842105266</v>
      </c>
      <c r="Q2159" t="s">
        <v>8333</v>
      </c>
      <c r="R2159" t="s">
        <v>8334</v>
      </c>
      <c r="S2159" s="10">
        <f t="shared" si="134"/>
        <v>42694.772951388884</v>
      </c>
      <c r="T2159" s="10">
        <f t="shared" si="135"/>
        <v>42727.124305555553</v>
      </c>
    </row>
    <row r="2160" spans="1:20"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32"/>
        <v>6.5900366666666668E-2</v>
      </c>
      <c r="P2160" s="6">
        <f t="shared" si="133"/>
        <v>63.569485530546629</v>
      </c>
      <c r="Q2160" t="s">
        <v>8333</v>
      </c>
      <c r="R2160" t="s">
        <v>8334</v>
      </c>
      <c r="S2160" s="10">
        <f t="shared" si="134"/>
        <v>41264.645532407405</v>
      </c>
      <c r="T2160" s="10">
        <f t="shared" si="135"/>
        <v>41309.645532407405</v>
      </c>
    </row>
    <row r="2161" spans="1:20"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32"/>
        <v>7.2222222222222219E-3</v>
      </c>
      <c r="P2161" s="6">
        <f t="shared" si="133"/>
        <v>13</v>
      </c>
      <c r="Q2161" t="s">
        <v>8333</v>
      </c>
      <c r="R2161" t="s">
        <v>8334</v>
      </c>
      <c r="S2161" s="10">
        <f t="shared" si="134"/>
        <v>40710.522847222222</v>
      </c>
      <c r="T2161" s="10">
        <f t="shared" si="135"/>
        <v>40740.522847222222</v>
      </c>
    </row>
    <row r="2162" spans="1:20"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32"/>
        <v>8.5000000000000006E-3</v>
      </c>
      <c r="P2162" s="6">
        <f t="shared" si="133"/>
        <v>5.3125</v>
      </c>
      <c r="Q2162" t="s">
        <v>8333</v>
      </c>
      <c r="R2162" t="s">
        <v>8334</v>
      </c>
      <c r="S2162" s="10">
        <f t="shared" si="134"/>
        <v>41018.503530092588</v>
      </c>
      <c r="T2162" s="10">
        <f t="shared" si="135"/>
        <v>41048.503530092588</v>
      </c>
    </row>
    <row r="2163" spans="1:20"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32"/>
        <v>1.1575</v>
      </c>
      <c r="P2163" s="6">
        <f t="shared" si="133"/>
        <v>35.615384615384613</v>
      </c>
      <c r="Q2163" t="s">
        <v>8325</v>
      </c>
      <c r="R2163" t="s">
        <v>8326</v>
      </c>
      <c r="S2163" s="10">
        <f t="shared" si="134"/>
        <v>42240.644201388888</v>
      </c>
      <c r="T2163" s="10">
        <f t="shared" si="135"/>
        <v>42270.644201388888</v>
      </c>
    </row>
    <row r="2164" spans="1:20"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32"/>
        <v>1.1226666666666667</v>
      </c>
      <c r="P2164" s="6">
        <f t="shared" si="133"/>
        <v>87.103448275862064</v>
      </c>
      <c r="Q2164" t="s">
        <v>8325</v>
      </c>
      <c r="R2164" t="s">
        <v>8326</v>
      </c>
      <c r="S2164" s="10">
        <f t="shared" si="134"/>
        <v>41813.557766203703</v>
      </c>
      <c r="T2164" s="10">
        <f t="shared" si="135"/>
        <v>41844.557766203703</v>
      </c>
    </row>
    <row r="2165" spans="1:20"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32"/>
        <v>1.3220000000000001</v>
      </c>
      <c r="P2165" s="6">
        <f t="shared" si="133"/>
        <v>75.11363636363636</v>
      </c>
      <c r="Q2165" t="s">
        <v>8325</v>
      </c>
      <c r="R2165" t="s">
        <v>8326</v>
      </c>
      <c r="S2165" s="10">
        <f t="shared" si="134"/>
        <v>42111.691203703704</v>
      </c>
      <c r="T2165" s="10">
        <f t="shared" si="135"/>
        <v>42162.951388888883</v>
      </c>
    </row>
    <row r="2166" spans="1:20"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32"/>
        <v>1.0263636363636364</v>
      </c>
      <c r="P2166" s="6">
        <f t="shared" si="133"/>
        <v>68.01204819277109</v>
      </c>
      <c r="Q2166" t="s">
        <v>8325</v>
      </c>
      <c r="R2166" t="s">
        <v>8326</v>
      </c>
      <c r="S2166" s="10">
        <f t="shared" si="134"/>
        <v>42515.509421296294</v>
      </c>
      <c r="T2166" s="10">
        <f t="shared" si="135"/>
        <v>42545.957638888889</v>
      </c>
    </row>
    <row r="2167" spans="1:20"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32"/>
        <v>1.3864000000000001</v>
      </c>
      <c r="P2167" s="6">
        <f t="shared" si="133"/>
        <v>29.623931623931625</v>
      </c>
      <c r="Q2167" t="s">
        <v>8325</v>
      </c>
      <c r="R2167" t="s">
        <v>8326</v>
      </c>
      <c r="S2167" s="10">
        <f t="shared" si="134"/>
        <v>42438.458738425928</v>
      </c>
      <c r="T2167" s="10">
        <f t="shared" si="135"/>
        <v>42468.417071759257</v>
      </c>
    </row>
    <row r="2168" spans="1:20"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32"/>
        <v>1.466</v>
      </c>
      <c r="P2168" s="6">
        <f t="shared" si="133"/>
        <v>91.625</v>
      </c>
      <c r="Q2168" t="s">
        <v>8325</v>
      </c>
      <c r="R2168" t="s">
        <v>8326</v>
      </c>
      <c r="S2168" s="10">
        <f t="shared" si="134"/>
        <v>41933.629837962959</v>
      </c>
      <c r="T2168" s="10">
        <f t="shared" si="135"/>
        <v>41978.671504629623</v>
      </c>
    </row>
    <row r="2169" spans="1:20"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32"/>
        <v>1.2</v>
      </c>
      <c r="P2169" s="6">
        <f t="shared" si="133"/>
        <v>22.5</v>
      </c>
      <c r="Q2169" t="s">
        <v>8325</v>
      </c>
      <c r="R2169" t="s">
        <v>8326</v>
      </c>
      <c r="S2169" s="10">
        <f t="shared" si="134"/>
        <v>41152.858067129629</v>
      </c>
      <c r="T2169" s="10">
        <f t="shared" si="135"/>
        <v>41166.858067129629</v>
      </c>
    </row>
    <row r="2170" spans="1:20"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32"/>
        <v>1.215816111111111</v>
      </c>
      <c r="P2170" s="6">
        <f t="shared" si="133"/>
        <v>64.366735294117646</v>
      </c>
      <c r="Q2170" t="s">
        <v>8325</v>
      </c>
      <c r="R2170" t="s">
        <v>8326</v>
      </c>
      <c r="S2170" s="10">
        <f t="shared" si="134"/>
        <v>42745.391909722217</v>
      </c>
      <c r="T2170" s="10">
        <f t="shared" si="135"/>
        <v>42775.999999999993</v>
      </c>
    </row>
    <row r="2171" spans="1:20"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32"/>
        <v>1</v>
      </c>
      <c r="P2171" s="6">
        <f t="shared" si="133"/>
        <v>21.857142857142858</v>
      </c>
      <c r="Q2171" t="s">
        <v>8325</v>
      </c>
      <c r="R2171" t="s">
        <v>8326</v>
      </c>
      <c r="S2171" s="10">
        <f t="shared" si="134"/>
        <v>42793.492488425924</v>
      </c>
      <c r="T2171" s="10">
        <f t="shared" si="135"/>
        <v>42796.492488425924</v>
      </c>
    </row>
    <row r="2172" spans="1:20"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32"/>
        <v>1.8085714285714285</v>
      </c>
      <c r="P2172" s="6">
        <f t="shared" si="133"/>
        <v>33.315789473684212</v>
      </c>
      <c r="Q2172" t="s">
        <v>8325</v>
      </c>
      <c r="R2172" t="s">
        <v>8326</v>
      </c>
      <c r="S2172" s="10">
        <f t="shared" si="134"/>
        <v>42198.541921296295</v>
      </c>
      <c r="T2172" s="10">
        <f t="shared" si="135"/>
        <v>42238.541921296295</v>
      </c>
    </row>
    <row r="2173" spans="1:20"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32"/>
        <v>1.0607500000000001</v>
      </c>
      <c r="P2173" s="6">
        <f t="shared" si="133"/>
        <v>90.276595744680847</v>
      </c>
      <c r="Q2173" t="s">
        <v>8325</v>
      </c>
      <c r="R2173" t="s">
        <v>8326</v>
      </c>
      <c r="S2173" s="10">
        <f t="shared" si="134"/>
        <v>42141.748784722215</v>
      </c>
      <c r="T2173" s="10">
        <f t="shared" si="135"/>
        <v>42176.999999999993</v>
      </c>
    </row>
    <row r="2174" spans="1:20"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32"/>
        <v>1</v>
      </c>
      <c r="P2174" s="6">
        <f t="shared" si="133"/>
        <v>76.92307692307692</v>
      </c>
      <c r="Q2174" t="s">
        <v>8325</v>
      </c>
      <c r="R2174" t="s">
        <v>8326</v>
      </c>
      <c r="S2174" s="10">
        <f t="shared" si="134"/>
        <v>42082.371759259258</v>
      </c>
      <c r="T2174" s="10">
        <f t="shared" si="135"/>
        <v>42112.371759259258</v>
      </c>
    </row>
    <row r="2175" spans="1:20"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32"/>
        <v>1.2692857142857144</v>
      </c>
      <c r="P2175" s="6">
        <f t="shared" si="133"/>
        <v>59.233333333333334</v>
      </c>
      <c r="Q2175" t="s">
        <v>8325</v>
      </c>
      <c r="R2175" t="s">
        <v>8326</v>
      </c>
      <c r="S2175" s="10">
        <f t="shared" si="134"/>
        <v>41495.484293981477</v>
      </c>
      <c r="T2175" s="10">
        <f t="shared" si="135"/>
        <v>41526.957638888889</v>
      </c>
    </row>
    <row r="2176" spans="1:20"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32"/>
        <v>1.0297499999999999</v>
      </c>
      <c r="P2176" s="6">
        <f t="shared" si="133"/>
        <v>65.38095238095238</v>
      </c>
      <c r="Q2176" t="s">
        <v>8325</v>
      </c>
      <c r="R2176" t="s">
        <v>8326</v>
      </c>
      <c r="S2176" s="10">
        <f t="shared" si="134"/>
        <v>42465.334571759253</v>
      </c>
      <c r="T2176" s="10">
        <f t="shared" si="135"/>
        <v>42495.334571759253</v>
      </c>
    </row>
    <row r="2177" spans="1:20"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32"/>
        <v>2.5</v>
      </c>
      <c r="P2177" s="6">
        <f t="shared" si="133"/>
        <v>67.307692307692307</v>
      </c>
      <c r="Q2177" t="s">
        <v>8325</v>
      </c>
      <c r="R2177" t="s">
        <v>8326</v>
      </c>
      <c r="S2177" s="10">
        <f t="shared" si="134"/>
        <v>42564.800763888888</v>
      </c>
      <c r="T2177" s="10">
        <f t="shared" si="135"/>
        <v>42571.800763888888</v>
      </c>
    </row>
    <row r="2178" spans="1:20"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32"/>
        <v>1.2602</v>
      </c>
      <c r="P2178" s="6">
        <f t="shared" si="133"/>
        <v>88.74647887323944</v>
      </c>
      <c r="Q2178" t="s">
        <v>8325</v>
      </c>
      <c r="R2178" t="s">
        <v>8326</v>
      </c>
      <c r="S2178" s="10">
        <f t="shared" si="134"/>
        <v>42096.424872685187</v>
      </c>
      <c r="T2178" s="10">
        <f t="shared" si="135"/>
        <v>42126.424872685187</v>
      </c>
    </row>
    <row r="2179" spans="1:20"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136">IFERROR(E2179/D2179,"")</f>
        <v>1.0012000000000001</v>
      </c>
      <c r="P2179" s="6">
        <f t="shared" ref="P2179:P2242" si="137">IFERROR(E2179/L2179,"")</f>
        <v>65.868421052631575</v>
      </c>
      <c r="Q2179" t="s">
        <v>8325</v>
      </c>
      <c r="R2179" t="s">
        <v>8326</v>
      </c>
      <c r="S2179" s="10">
        <f t="shared" ref="S2179:S2242" si="138">(J2179/86400)+25569+(-5/24)</f>
        <v>42502.042442129627</v>
      </c>
      <c r="T2179" s="10">
        <f t="shared" ref="T2179:T2242" si="139">(I2179/86400)+25569+(-5/24)</f>
        <v>42527.042442129627</v>
      </c>
    </row>
    <row r="2180" spans="1:20"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136"/>
        <v>1.3864000000000001</v>
      </c>
      <c r="P2180" s="6">
        <f t="shared" si="137"/>
        <v>40.349243306169967</v>
      </c>
      <c r="Q2180" t="s">
        <v>8325</v>
      </c>
      <c r="R2180" t="s">
        <v>8326</v>
      </c>
      <c r="S2180" s="10">
        <f t="shared" si="138"/>
        <v>42723.428206018514</v>
      </c>
      <c r="T2180" s="10">
        <f t="shared" si="139"/>
        <v>42753.428206018514</v>
      </c>
    </row>
    <row r="2181" spans="1:20"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136"/>
        <v>1.6140000000000001</v>
      </c>
      <c r="P2181" s="6">
        <f t="shared" si="137"/>
        <v>76.857142857142861</v>
      </c>
      <c r="Q2181" t="s">
        <v>8325</v>
      </c>
      <c r="R2181" t="s">
        <v>8326</v>
      </c>
      <c r="S2181" s="10">
        <f t="shared" si="138"/>
        <v>42074.962870370371</v>
      </c>
      <c r="T2181" s="10">
        <f t="shared" si="139"/>
        <v>42104.962870370371</v>
      </c>
    </row>
    <row r="2182" spans="1:20"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136"/>
        <v>1.071842</v>
      </c>
      <c r="P2182" s="6">
        <f t="shared" si="137"/>
        <v>68.707820512820518</v>
      </c>
      <c r="Q2182" t="s">
        <v>8325</v>
      </c>
      <c r="R2182" t="s">
        <v>8326</v>
      </c>
      <c r="S2182" s="10">
        <f t="shared" si="138"/>
        <v>42279.461435185185</v>
      </c>
      <c r="T2182" s="10">
        <f t="shared" si="139"/>
        <v>42321.503101851849</v>
      </c>
    </row>
    <row r="2183" spans="1:20"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136"/>
        <v>1.5309999999999999</v>
      </c>
      <c r="P2183" s="6">
        <f t="shared" si="137"/>
        <v>57.773584905660378</v>
      </c>
      <c r="Q2183" t="s">
        <v>8333</v>
      </c>
      <c r="R2183" t="s">
        <v>8351</v>
      </c>
      <c r="S2183" s="10">
        <f t="shared" si="138"/>
        <v>42772.796909722216</v>
      </c>
      <c r="T2183" s="10">
        <f t="shared" si="139"/>
        <v>42786.796909722216</v>
      </c>
    </row>
    <row r="2184" spans="1:20"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136"/>
        <v>5.2416666666666663</v>
      </c>
      <c r="P2184" s="6">
        <f t="shared" si="137"/>
        <v>44.171348314606739</v>
      </c>
      <c r="Q2184" t="s">
        <v>8333</v>
      </c>
      <c r="R2184" t="s">
        <v>8351</v>
      </c>
      <c r="S2184" s="10">
        <f t="shared" si="138"/>
        <v>41879.692418981482</v>
      </c>
      <c r="T2184" s="10">
        <f t="shared" si="139"/>
        <v>41914.692418981482</v>
      </c>
    </row>
    <row r="2185" spans="1:20"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136"/>
        <v>4.8927777777777779</v>
      </c>
      <c r="P2185" s="6">
        <f t="shared" si="137"/>
        <v>31.566308243727597</v>
      </c>
      <c r="Q2185" t="s">
        <v>8333</v>
      </c>
      <c r="R2185" t="s">
        <v>8351</v>
      </c>
      <c r="S2185" s="10">
        <f t="shared" si="138"/>
        <v>42745.157141203701</v>
      </c>
      <c r="T2185" s="10">
        <f t="shared" si="139"/>
        <v>42774.999999999993</v>
      </c>
    </row>
    <row r="2186" spans="1:20"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136"/>
        <v>2.8473999999999999</v>
      </c>
      <c r="P2186" s="6">
        <f t="shared" si="137"/>
        <v>107.04511278195488</v>
      </c>
      <c r="Q2186" t="s">
        <v>8333</v>
      </c>
      <c r="R2186" t="s">
        <v>8351</v>
      </c>
      <c r="S2186" s="10">
        <f t="shared" si="138"/>
        <v>42380.481956018521</v>
      </c>
      <c r="T2186" s="10">
        <f t="shared" si="139"/>
        <v>42394.458333333336</v>
      </c>
    </row>
    <row r="2187" spans="1:20"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136"/>
        <v>18.569700000000001</v>
      </c>
      <c r="P2187" s="6">
        <f t="shared" si="137"/>
        <v>149.03451043338683</v>
      </c>
      <c r="Q2187" t="s">
        <v>8333</v>
      </c>
      <c r="R2187" t="s">
        <v>8351</v>
      </c>
      <c r="S2187" s="10">
        <f t="shared" si="138"/>
        <v>41319.141655092586</v>
      </c>
      <c r="T2187" s="10">
        <f t="shared" si="139"/>
        <v>41359.141655092586</v>
      </c>
    </row>
    <row r="2188" spans="1:20"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136"/>
        <v>1.0967499999999999</v>
      </c>
      <c r="P2188" s="6">
        <f t="shared" si="137"/>
        <v>55.956632653061227</v>
      </c>
      <c r="Q2188" t="s">
        <v>8333</v>
      </c>
      <c r="R2188" t="s">
        <v>8351</v>
      </c>
      <c r="S2188" s="10">
        <f t="shared" si="138"/>
        <v>42583.406747685185</v>
      </c>
      <c r="T2188" s="10">
        <f t="shared" si="139"/>
        <v>42619.874999999993</v>
      </c>
    </row>
    <row r="2189" spans="1:20"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136"/>
        <v>10.146425000000001</v>
      </c>
      <c r="P2189" s="6">
        <f t="shared" si="137"/>
        <v>56.970381807973048</v>
      </c>
      <c r="Q2189" t="s">
        <v>8333</v>
      </c>
      <c r="R2189" t="s">
        <v>8351</v>
      </c>
      <c r="S2189" s="10">
        <f t="shared" si="138"/>
        <v>42068.000763888886</v>
      </c>
      <c r="T2189" s="10">
        <f t="shared" si="139"/>
        <v>42096.957638888889</v>
      </c>
    </row>
    <row r="2190" spans="1:20"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136"/>
        <v>4.1217692027666546</v>
      </c>
      <c r="P2190" s="6">
        <f t="shared" si="137"/>
        <v>44.056420233463037</v>
      </c>
      <c r="Q2190" t="s">
        <v>8333</v>
      </c>
      <c r="R2190" t="s">
        <v>8351</v>
      </c>
      <c r="S2190" s="10">
        <f t="shared" si="138"/>
        <v>42633.377789351849</v>
      </c>
      <c r="T2190" s="10">
        <f t="shared" si="139"/>
        <v>42668.499999999993</v>
      </c>
    </row>
    <row r="2191" spans="1:20"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136"/>
        <v>5.0324999999999998</v>
      </c>
      <c r="P2191" s="6">
        <f t="shared" si="137"/>
        <v>68.625</v>
      </c>
      <c r="Q2191" t="s">
        <v>8333</v>
      </c>
      <c r="R2191" t="s">
        <v>8351</v>
      </c>
      <c r="S2191" s="10">
        <f t="shared" si="138"/>
        <v>42467.579861111109</v>
      </c>
      <c r="T2191" s="10">
        <f t="shared" si="139"/>
        <v>42481.708333333336</v>
      </c>
    </row>
    <row r="2192" spans="1:20"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136"/>
        <v>1.8461052631578947</v>
      </c>
      <c r="P2192" s="6">
        <f t="shared" si="137"/>
        <v>65.318435754189949</v>
      </c>
      <c r="Q2192" t="s">
        <v>8333</v>
      </c>
      <c r="R2192" t="s">
        <v>8351</v>
      </c>
      <c r="S2192" s="10">
        <f t="shared" si="138"/>
        <v>42417.416712962957</v>
      </c>
      <c r="T2192" s="10">
        <f t="shared" si="139"/>
        <v>42452.082638888889</v>
      </c>
    </row>
    <row r="2193" spans="1:20"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136"/>
        <v>1.1973333333333334</v>
      </c>
      <c r="P2193" s="6">
        <f t="shared" si="137"/>
        <v>35.92</v>
      </c>
      <c r="Q2193" t="s">
        <v>8333</v>
      </c>
      <c r="R2193" t="s">
        <v>8351</v>
      </c>
      <c r="S2193" s="10">
        <f t="shared" si="138"/>
        <v>42768.6253125</v>
      </c>
      <c r="T2193" s="10">
        <f t="shared" si="139"/>
        <v>42780.6253125</v>
      </c>
    </row>
    <row r="2194" spans="1:20"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136"/>
        <v>10.812401666666668</v>
      </c>
      <c r="P2194" s="6">
        <f t="shared" si="137"/>
        <v>40.070667078443485</v>
      </c>
      <c r="Q2194" t="s">
        <v>8333</v>
      </c>
      <c r="R2194" t="s">
        <v>8351</v>
      </c>
      <c r="S2194" s="10">
        <f t="shared" si="138"/>
        <v>42691.642870370364</v>
      </c>
      <c r="T2194" s="10">
        <f t="shared" si="139"/>
        <v>42719.749999999993</v>
      </c>
    </row>
    <row r="2195" spans="1:20"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136"/>
        <v>4.5237333333333334</v>
      </c>
      <c r="P2195" s="6">
        <f t="shared" si="137"/>
        <v>75.647714604236342</v>
      </c>
      <c r="Q2195" t="s">
        <v>8333</v>
      </c>
      <c r="R2195" t="s">
        <v>8351</v>
      </c>
      <c r="S2195" s="10">
        <f t="shared" si="138"/>
        <v>42664.197592592587</v>
      </c>
      <c r="T2195" s="10">
        <f t="shared" si="139"/>
        <v>42694.999305555553</v>
      </c>
    </row>
    <row r="2196" spans="1:20"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136"/>
        <v>5.3737000000000004</v>
      </c>
      <c r="P2196" s="6">
        <f t="shared" si="137"/>
        <v>61.203872437357631</v>
      </c>
      <c r="Q2196" t="s">
        <v>8333</v>
      </c>
      <c r="R2196" t="s">
        <v>8351</v>
      </c>
      <c r="S2196" s="10">
        <f t="shared" si="138"/>
        <v>42425.54965277778</v>
      </c>
      <c r="T2196" s="10">
        <f t="shared" si="139"/>
        <v>42455.507986111108</v>
      </c>
    </row>
    <row r="2197" spans="1:20"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136"/>
        <v>1.2032608695652174</v>
      </c>
      <c r="P2197" s="6">
        <f t="shared" si="137"/>
        <v>48.130434782608695</v>
      </c>
      <c r="Q2197" t="s">
        <v>8333</v>
      </c>
      <c r="R2197" t="s">
        <v>8351</v>
      </c>
      <c r="S2197" s="10">
        <f t="shared" si="138"/>
        <v>42197.563657407409</v>
      </c>
      <c r="T2197" s="10">
        <f t="shared" si="139"/>
        <v>42227.563657407409</v>
      </c>
    </row>
    <row r="2198" spans="1:20"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136"/>
        <v>1.1383571428571428</v>
      </c>
      <c r="P2198" s="6">
        <f t="shared" si="137"/>
        <v>68.106837606837601</v>
      </c>
      <c r="Q2198" t="s">
        <v>8333</v>
      </c>
      <c r="R2198" t="s">
        <v>8351</v>
      </c>
      <c r="S2198" s="10">
        <f t="shared" si="138"/>
        <v>42675.278958333329</v>
      </c>
      <c r="T2198" s="10">
        <f t="shared" si="139"/>
        <v>42706.083333333336</v>
      </c>
    </row>
    <row r="2199" spans="1:20"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136"/>
        <v>9.5103109999999997</v>
      </c>
      <c r="P2199" s="6">
        <f t="shared" si="137"/>
        <v>65.891300230946882</v>
      </c>
      <c r="Q2199" t="s">
        <v>8333</v>
      </c>
      <c r="R2199" t="s">
        <v>8351</v>
      </c>
      <c r="S2199" s="10">
        <f t="shared" si="138"/>
        <v>42033.37568287037</v>
      </c>
      <c r="T2199" s="10">
        <f t="shared" si="139"/>
        <v>42063.37568287037</v>
      </c>
    </row>
    <row r="2200" spans="1:20"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136"/>
        <v>1.3289249999999999</v>
      </c>
      <c r="P2200" s="6">
        <f t="shared" si="137"/>
        <v>81.654377880184327</v>
      </c>
      <c r="Q2200" t="s">
        <v>8333</v>
      </c>
      <c r="R2200" t="s">
        <v>8351</v>
      </c>
      <c r="S2200" s="10">
        <f t="shared" si="138"/>
        <v>42292.305555555555</v>
      </c>
      <c r="T2200" s="10">
        <f t="shared" si="139"/>
        <v>42322.347222222219</v>
      </c>
    </row>
    <row r="2201" spans="1:20"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136"/>
        <v>1.4697777777777778</v>
      </c>
      <c r="P2201" s="6">
        <f t="shared" si="137"/>
        <v>52.701195219123505</v>
      </c>
      <c r="Q2201" t="s">
        <v>8333</v>
      </c>
      <c r="R2201" t="s">
        <v>8351</v>
      </c>
      <c r="S2201" s="10">
        <f t="shared" si="138"/>
        <v>42262.208310185182</v>
      </c>
      <c r="T2201" s="10">
        <f t="shared" si="139"/>
        <v>42292.208310185182</v>
      </c>
    </row>
    <row r="2202" spans="1:20"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136"/>
        <v>5.4215</v>
      </c>
      <c r="P2202" s="6">
        <f t="shared" si="137"/>
        <v>41.228136882129277</v>
      </c>
      <c r="Q2202" t="s">
        <v>8333</v>
      </c>
      <c r="R2202" t="s">
        <v>8351</v>
      </c>
      <c r="S2202" s="10">
        <f t="shared" si="138"/>
        <v>42163.417453703696</v>
      </c>
      <c r="T2202" s="10">
        <f t="shared" si="139"/>
        <v>42190.916666666664</v>
      </c>
    </row>
    <row r="2203" spans="1:20"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136"/>
        <v>3.8271818181818182</v>
      </c>
      <c r="P2203" s="6">
        <f t="shared" si="137"/>
        <v>15.035357142857142</v>
      </c>
      <c r="Q2203" t="s">
        <v>8325</v>
      </c>
      <c r="R2203" t="s">
        <v>8330</v>
      </c>
      <c r="S2203" s="10">
        <f t="shared" si="138"/>
        <v>41276.638483796291</v>
      </c>
      <c r="T2203" s="10">
        <f t="shared" si="139"/>
        <v>41290.638483796291</v>
      </c>
    </row>
    <row r="2204" spans="1:20"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136"/>
        <v>7.0418124999999998</v>
      </c>
      <c r="P2204" s="6">
        <f t="shared" si="137"/>
        <v>39.066920943134534</v>
      </c>
      <c r="Q2204" t="s">
        <v>8325</v>
      </c>
      <c r="R2204" t="s">
        <v>8330</v>
      </c>
      <c r="S2204" s="10">
        <f t="shared" si="138"/>
        <v>41184.640833333331</v>
      </c>
      <c r="T2204" s="10">
        <f t="shared" si="139"/>
        <v>41214.640833333331</v>
      </c>
    </row>
    <row r="2205" spans="1:20"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136"/>
        <v>1.0954999999999999</v>
      </c>
      <c r="P2205" s="6">
        <f t="shared" si="137"/>
        <v>43.82</v>
      </c>
      <c r="Q2205" t="s">
        <v>8325</v>
      </c>
      <c r="R2205" t="s">
        <v>8330</v>
      </c>
      <c r="S2205" s="10">
        <f t="shared" si="138"/>
        <v>42241.651412037034</v>
      </c>
      <c r="T2205" s="10">
        <f t="shared" si="139"/>
        <v>42271.651412037034</v>
      </c>
    </row>
    <row r="2206" spans="1:20"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136"/>
        <v>1.3286666666666667</v>
      </c>
      <c r="P2206" s="6">
        <f t="shared" si="137"/>
        <v>27.301369863013697</v>
      </c>
      <c r="Q2206" t="s">
        <v>8325</v>
      </c>
      <c r="R2206" t="s">
        <v>8330</v>
      </c>
      <c r="S2206" s="10">
        <f t="shared" si="138"/>
        <v>41312.103229166663</v>
      </c>
      <c r="T2206" s="10">
        <f t="shared" si="139"/>
        <v>41342.103229166663</v>
      </c>
    </row>
    <row r="2207" spans="1:20"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136"/>
        <v>1.52</v>
      </c>
      <c r="P2207" s="6">
        <f t="shared" si="137"/>
        <v>42.222222222222221</v>
      </c>
      <c r="Q2207" t="s">
        <v>8325</v>
      </c>
      <c r="R2207" t="s">
        <v>8330</v>
      </c>
      <c r="S2207" s="10">
        <f t="shared" si="138"/>
        <v>41031.613298611112</v>
      </c>
      <c r="T2207" s="10">
        <f t="shared" si="139"/>
        <v>41061.613298611112</v>
      </c>
    </row>
    <row r="2208" spans="1:20"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136"/>
        <v>1.0272727272727273</v>
      </c>
      <c r="P2208" s="6">
        <f t="shared" si="137"/>
        <v>33.235294117647058</v>
      </c>
      <c r="Q2208" t="s">
        <v>8325</v>
      </c>
      <c r="R2208" t="s">
        <v>8330</v>
      </c>
      <c r="S2208" s="10">
        <f t="shared" si="138"/>
        <v>40997.048888888887</v>
      </c>
      <c r="T2208" s="10">
        <f t="shared" si="139"/>
        <v>41015.048888888887</v>
      </c>
    </row>
    <row r="2209" spans="1:20"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136"/>
        <v>1</v>
      </c>
      <c r="P2209" s="6">
        <f t="shared" si="137"/>
        <v>285.71428571428572</v>
      </c>
      <c r="Q2209" t="s">
        <v>8325</v>
      </c>
      <c r="R2209" t="s">
        <v>8330</v>
      </c>
      <c r="S2209" s="10">
        <f t="shared" si="138"/>
        <v>41563.985798611109</v>
      </c>
      <c r="T2209" s="10">
        <f t="shared" si="139"/>
        <v>41594.027465277773</v>
      </c>
    </row>
    <row r="2210" spans="1:20"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136"/>
        <v>1.016</v>
      </c>
      <c r="P2210" s="6">
        <f t="shared" si="137"/>
        <v>42.333333333333336</v>
      </c>
      <c r="Q2210" t="s">
        <v>8325</v>
      </c>
      <c r="R2210" t="s">
        <v>8330</v>
      </c>
      <c r="S2210" s="10">
        <f t="shared" si="138"/>
        <v>40946.673912037033</v>
      </c>
      <c r="T2210" s="10">
        <f t="shared" si="139"/>
        <v>41005.958333333328</v>
      </c>
    </row>
    <row r="2211" spans="1:20"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136"/>
        <v>1.508</v>
      </c>
      <c r="P2211" s="6">
        <f t="shared" si="137"/>
        <v>50.266666666666666</v>
      </c>
      <c r="Q2211" t="s">
        <v>8325</v>
      </c>
      <c r="R2211" t="s">
        <v>8330</v>
      </c>
      <c r="S2211" s="10">
        <f t="shared" si="138"/>
        <v>41732.27134259259</v>
      </c>
      <c r="T2211" s="10">
        <f t="shared" si="139"/>
        <v>41743.75</v>
      </c>
    </row>
    <row r="2212" spans="1:20"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136"/>
        <v>1.11425</v>
      </c>
      <c r="P2212" s="6">
        <f t="shared" si="137"/>
        <v>61.902777777777779</v>
      </c>
      <c r="Q2212" t="s">
        <v>8325</v>
      </c>
      <c r="R2212" t="s">
        <v>8330</v>
      </c>
      <c r="S2212" s="10">
        <f t="shared" si="138"/>
        <v>40955.857754629629</v>
      </c>
      <c r="T2212" s="10">
        <f t="shared" si="139"/>
        <v>41013.525000000001</v>
      </c>
    </row>
    <row r="2213" spans="1:20"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136"/>
        <v>1.956</v>
      </c>
      <c r="P2213" s="6">
        <f t="shared" si="137"/>
        <v>40.75</v>
      </c>
      <c r="Q2213" t="s">
        <v>8325</v>
      </c>
      <c r="R2213" t="s">
        <v>8330</v>
      </c>
      <c r="S2213" s="10">
        <f t="shared" si="138"/>
        <v>41716.576678240737</v>
      </c>
      <c r="T2213" s="10">
        <f t="shared" si="139"/>
        <v>41739.082638888889</v>
      </c>
    </row>
    <row r="2214" spans="1:20"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136"/>
        <v>1.1438333333333333</v>
      </c>
      <c r="P2214" s="6">
        <f t="shared" si="137"/>
        <v>55.796747967479675</v>
      </c>
      <c r="Q2214" t="s">
        <v>8325</v>
      </c>
      <c r="R2214" t="s">
        <v>8330</v>
      </c>
      <c r="S2214" s="10">
        <f t="shared" si="138"/>
        <v>41548.539085648146</v>
      </c>
      <c r="T2214" s="10">
        <f t="shared" si="139"/>
        <v>41581.833333333328</v>
      </c>
    </row>
    <row r="2215" spans="1:20"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136"/>
        <v>2</v>
      </c>
      <c r="P2215" s="6">
        <f t="shared" si="137"/>
        <v>10</v>
      </c>
      <c r="Q2215" t="s">
        <v>8325</v>
      </c>
      <c r="R2215" t="s">
        <v>8330</v>
      </c>
      <c r="S2215" s="10">
        <f t="shared" si="138"/>
        <v>42109.617812499993</v>
      </c>
      <c r="T2215" s="10">
        <f t="shared" si="139"/>
        <v>42139.617812499993</v>
      </c>
    </row>
    <row r="2216" spans="1:20"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136"/>
        <v>2.9250166666666666</v>
      </c>
      <c r="P2216" s="6">
        <f t="shared" si="137"/>
        <v>73.125416666666666</v>
      </c>
      <c r="Q2216" t="s">
        <v>8325</v>
      </c>
      <c r="R2216" t="s">
        <v>8330</v>
      </c>
      <c r="S2216" s="10">
        <f t="shared" si="138"/>
        <v>41646.58388888889</v>
      </c>
      <c r="T2216" s="10">
        <f t="shared" si="139"/>
        <v>41676.58388888889</v>
      </c>
    </row>
    <row r="2217" spans="1:20"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136"/>
        <v>1.5636363636363637</v>
      </c>
      <c r="P2217" s="6">
        <f t="shared" si="137"/>
        <v>26.060606060606062</v>
      </c>
      <c r="Q2217" t="s">
        <v>8325</v>
      </c>
      <c r="R2217" t="s">
        <v>8330</v>
      </c>
      <c r="S2217" s="10">
        <f t="shared" si="138"/>
        <v>40958.508935185186</v>
      </c>
      <c r="T2217" s="10">
        <f t="shared" si="139"/>
        <v>40981.082638888889</v>
      </c>
    </row>
    <row r="2218" spans="1:20"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136"/>
        <v>1.0566666666666666</v>
      </c>
      <c r="P2218" s="6">
        <f t="shared" si="137"/>
        <v>22.642857142857142</v>
      </c>
      <c r="Q2218" t="s">
        <v>8325</v>
      </c>
      <c r="R2218" t="s">
        <v>8330</v>
      </c>
      <c r="S2218" s="10">
        <f t="shared" si="138"/>
        <v>42194.543344907404</v>
      </c>
      <c r="T2218" s="10">
        <f t="shared" si="139"/>
        <v>42208.543344907404</v>
      </c>
    </row>
    <row r="2219" spans="1:20"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136"/>
        <v>1.0119047619047619</v>
      </c>
      <c r="P2219" s="6">
        <f t="shared" si="137"/>
        <v>47.222222222222221</v>
      </c>
      <c r="Q2219" t="s">
        <v>8325</v>
      </c>
      <c r="R2219" t="s">
        <v>8330</v>
      </c>
      <c r="S2219" s="10">
        <f t="shared" si="138"/>
        <v>42299.568437499998</v>
      </c>
      <c r="T2219" s="10">
        <f t="shared" si="139"/>
        <v>42310.124999999993</v>
      </c>
    </row>
    <row r="2220" spans="1:20"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136"/>
        <v>1.2283299999999999</v>
      </c>
      <c r="P2220" s="6">
        <f t="shared" si="137"/>
        <v>32.324473684210524</v>
      </c>
      <c r="Q2220" t="s">
        <v>8325</v>
      </c>
      <c r="R2220" t="s">
        <v>8330</v>
      </c>
      <c r="S2220" s="10">
        <f t="shared" si="138"/>
        <v>41127.603969907403</v>
      </c>
      <c r="T2220" s="10">
        <f t="shared" si="139"/>
        <v>41149.791666666664</v>
      </c>
    </row>
    <row r="2221" spans="1:20"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136"/>
        <v>1.0149999999999999</v>
      </c>
      <c r="P2221" s="6">
        <f t="shared" si="137"/>
        <v>53.421052631578945</v>
      </c>
      <c r="Q2221" t="s">
        <v>8325</v>
      </c>
      <c r="R2221" t="s">
        <v>8330</v>
      </c>
      <c r="S2221" s="10">
        <f t="shared" si="138"/>
        <v>42205.510555555556</v>
      </c>
      <c r="T2221" s="10">
        <f t="shared" si="139"/>
        <v>42235.510555555556</v>
      </c>
    </row>
    <row r="2222" spans="1:20"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136"/>
        <v>1.0114285714285713</v>
      </c>
      <c r="P2222" s="6">
        <f t="shared" si="137"/>
        <v>51.304347826086953</v>
      </c>
      <c r="Q2222" t="s">
        <v>8325</v>
      </c>
      <c r="R2222" t="s">
        <v>8330</v>
      </c>
      <c r="S2222" s="10">
        <f t="shared" si="138"/>
        <v>41451.852268518516</v>
      </c>
      <c r="T2222" s="10">
        <f t="shared" si="139"/>
        <v>41481.852268518516</v>
      </c>
    </row>
    <row r="2223" spans="1:20"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136"/>
        <v>1.0811999999999999</v>
      </c>
      <c r="P2223" s="6">
        <f t="shared" si="137"/>
        <v>37.197247706422019</v>
      </c>
      <c r="Q2223" t="s">
        <v>8333</v>
      </c>
      <c r="R2223" t="s">
        <v>8351</v>
      </c>
      <c r="S2223" s="10">
        <f t="shared" si="138"/>
        <v>42452.458437499998</v>
      </c>
      <c r="T2223" s="10">
        <f t="shared" si="139"/>
        <v>42482.791666666664</v>
      </c>
    </row>
    <row r="2224" spans="1:20"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136"/>
        <v>1.6259999999999999</v>
      </c>
      <c r="P2224" s="6">
        <f t="shared" si="137"/>
        <v>27.1</v>
      </c>
      <c r="Q2224" t="s">
        <v>8333</v>
      </c>
      <c r="R2224" t="s">
        <v>8351</v>
      </c>
      <c r="S2224" s="10">
        <f t="shared" si="138"/>
        <v>40906.579247685186</v>
      </c>
      <c r="T2224" s="10">
        <f t="shared" si="139"/>
        <v>40936.579247685186</v>
      </c>
    </row>
    <row r="2225" spans="1:20"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136"/>
        <v>1.0580000000000001</v>
      </c>
      <c r="P2225" s="6">
        <f t="shared" si="137"/>
        <v>206.31</v>
      </c>
      <c r="Q2225" t="s">
        <v>8333</v>
      </c>
      <c r="R2225" t="s">
        <v>8351</v>
      </c>
      <c r="S2225" s="10">
        <f t="shared" si="138"/>
        <v>42152.432500000003</v>
      </c>
      <c r="T2225" s="10">
        <f t="shared" si="139"/>
        <v>42182.432500000003</v>
      </c>
    </row>
    <row r="2226" spans="1:20"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136"/>
        <v>2.4315000000000002</v>
      </c>
      <c r="P2226" s="6">
        <f t="shared" si="137"/>
        <v>82.145270270270274</v>
      </c>
      <c r="Q2226" t="s">
        <v>8333</v>
      </c>
      <c r="R2226" t="s">
        <v>8351</v>
      </c>
      <c r="S2226" s="10">
        <f t="shared" si="138"/>
        <v>42644.459201388883</v>
      </c>
      <c r="T2226" s="10">
        <f t="shared" si="139"/>
        <v>42672.583333333336</v>
      </c>
    </row>
    <row r="2227" spans="1:20"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136"/>
        <v>9.4483338095238096</v>
      </c>
      <c r="P2227" s="6">
        <f t="shared" si="137"/>
        <v>164.79651993355483</v>
      </c>
      <c r="Q2227" t="s">
        <v>8333</v>
      </c>
      <c r="R2227" t="s">
        <v>8351</v>
      </c>
      <c r="S2227" s="10">
        <f t="shared" si="138"/>
        <v>41873.583506944444</v>
      </c>
      <c r="T2227" s="10">
        <f t="shared" si="139"/>
        <v>41903.583506944444</v>
      </c>
    </row>
    <row r="2228" spans="1:20"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136"/>
        <v>1.0846283333333333</v>
      </c>
      <c r="P2228" s="6">
        <f t="shared" si="137"/>
        <v>60.820280373831778</v>
      </c>
      <c r="Q2228" t="s">
        <v>8333</v>
      </c>
      <c r="R2228" t="s">
        <v>8351</v>
      </c>
      <c r="S2228" s="10">
        <f t="shared" si="138"/>
        <v>42381.590532407405</v>
      </c>
      <c r="T2228" s="10">
        <f t="shared" si="139"/>
        <v>42411.999305555553</v>
      </c>
    </row>
    <row r="2229" spans="1:20"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136"/>
        <v>1.5737692307692308</v>
      </c>
      <c r="P2229" s="6">
        <f t="shared" si="137"/>
        <v>67.970099667774093</v>
      </c>
      <c r="Q2229" t="s">
        <v>8333</v>
      </c>
      <c r="R2229" t="s">
        <v>8351</v>
      </c>
      <c r="S2229" s="10">
        <f t="shared" si="138"/>
        <v>41561.599016203698</v>
      </c>
      <c r="T2229" s="10">
        <f t="shared" si="139"/>
        <v>41591.640682870369</v>
      </c>
    </row>
    <row r="2230" spans="1:20"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136"/>
        <v>11.744899999999999</v>
      </c>
      <c r="P2230" s="6">
        <f t="shared" si="137"/>
        <v>81.561805555555551</v>
      </c>
      <c r="Q2230" t="s">
        <v>8333</v>
      </c>
      <c r="R2230" t="s">
        <v>8351</v>
      </c>
      <c r="S2230" s="10">
        <f t="shared" si="138"/>
        <v>42202.069861111107</v>
      </c>
      <c r="T2230" s="10">
        <f t="shared" si="139"/>
        <v>42232.069861111107</v>
      </c>
    </row>
    <row r="2231" spans="1:20"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136"/>
        <v>1.7104755366949576</v>
      </c>
      <c r="P2231" s="6">
        <f t="shared" si="137"/>
        <v>25.42547309833024</v>
      </c>
      <c r="Q2231" t="s">
        <v>8333</v>
      </c>
      <c r="R2231" t="s">
        <v>8351</v>
      </c>
      <c r="S2231" s="10">
        <f t="shared" si="138"/>
        <v>41484.455914351849</v>
      </c>
      <c r="T2231" s="10">
        <f t="shared" si="139"/>
        <v>41519.958333333328</v>
      </c>
    </row>
    <row r="2232" spans="1:20"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136"/>
        <v>1.2595294117647058</v>
      </c>
      <c r="P2232" s="6">
        <f t="shared" si="137"/>
        <v>21.497991967871485</v>
      </c>
      <c r="Q2232" t="s">
        <v>8333</v>
      </c>
      <c r="R2232" t="s">
        <v>8351</v>
      </c>
      <c r="S2232" s="10">
        <f t="shared" si="138"/>
        <v>41724.672766203701</v>
      </c>
      <c r="T2232" s="10">
        <f t="shared" si="139"/>
        <v>41754.672766203701</v>
      </c>
    </row>
    <row r="2233" spans="1:20"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136"/>
        <v>12.121296000000001</v>
      </c>
      <c r="P2233" s="6">
        <f t="shared" si="137"/>
        <v>27.226630727762803</v>
      </c>
      <c r="Q2233" t="s">
        <v>8333</v>
      </c>
      <c r="R2233" t="s">
        <v>8351</v>
      </c>
      <c r="S2233" s="10">
        <f t="shared" si="138"/>
        <v>41423.702557870369</v>
      </c>
      <c r="T2233" s="10">
        <f t="shared" si="139"/>
        <v>41450</v>
      </c>
    </row>
    <row r="2234" spans="1:20"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136"/>
        <v>4.9580000000000002</v>
      </c>
      <c r="P2234" s="6">
        <f t="shared" si="137"/>
        <v>25.091093117408906</v>
      </c>
      <c r="Q2234" t="s">
        <v>8333</v>
      </c>
      <c r="R2234" t="s">
        <v>8351</v>
      </c>
      <c r="S2234" s="10">
        <f t="shared" si="138"/>
        <v>41806.585740740738</v>
      </c>
      <c r="T2234" s="10">
        <f t="shared" si="139"/>
        <v>41838.916666666664</v>
      </c>
    </row>
    <row r="2235" spans="1:20"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136"/>
        <v>3.3203999999999998</v>
      </c>
      <c r="P2235" s="6">
        <f t="shared" si="137"/>
        <v>21.230179028132991</v>
      </c>
      <c r="Q2235" t="s">
        <v>8333</v>
      </c>
      <c r="R2235" t="s">
        <v>8351</v>
      </c>
      <c r="S2235" s="10">
        <f t="shared" si="138"/>
        <v>42331.170590277776</v>
      </c>
      <c r="T2235" s="10">
        <f t="shared" si="139"/>
        <v>42351.791666666664</v>
      </c>
    </row>
    <row r="2236" spans="1:20"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136"/>
        <v>11.65</v>
      </c>
      <c r="P2236" s="6">
        <f t="shared" si="137"/>
        <v>41.607142857142854</v>
      </c>
      <c r="Q2236" t="s">
        <v>8333</v>
      </c>
      <c r="R2236" t="s">
        <v>8351</v>
      </c>
      <c r="S2236" s="10">
        <f t="shared" si="138"/>
        <v>42710.616284722222</v>
      </c>
      <c r="T2236" s="10">
        <f t="shared" si="139"/>
        <v>42740.616284722222</v>
      </c>
    </row>
    <row r="2237" spans="1:20"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136"/>
        <v>1.5331538461538461</v>
      </c>
      <c r="P2237" s="6">
        <f t="shared" si="137"/>
        <v>135.58503401360545</v>
      </c>
      <c r="Q2237" t="s">
        <v>8333</v>
      </c>
      <c r="R2237" t="s">
        <v>8351</v>
      </c>
      <c r="S2237" s="10">
        <f t="shared" si="138"/>
        <v>42061.813784722217</v>
      </c>
      <c r="T2237" s="10">
        <f t="shared" si="139"/>
        <v>42091.772118055553</v>
      </c>
    </row>
    <row r="2238" spans="1:20"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136"/>
        <v>5.3710714285714287</v>
      </c>
      <c r="P2238" s="6">
        <f t="shared" si="137"/>
        <v>22.116176470588236</v>
      </c>
      <c r="Q2238" t="s">
        <v>8333</v>
      </c>
      <c r="R2238" t="s">
        <v>8351</v>
      </c>
      <c r="S2238" s="10">
        <f t="shared" si="138"/>
        <v>42371.408831018511</v>
      </c>
      <c r="T2238" s="10">
        <f t="shared" si="139"/>
        <v>42401.408831018511</v>
      </c>
    </row>
    <row r="2239" spans="1:20"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136"/>
        <v>3.5292777777777777</v>
      </c>
      <c r="P2239" s="6">
        <f t="shared" si="137"/>
        <v>64.625635808748726</v>
      </c>
      <c r="Q2239" t="s">
        <v>8333</v>
      </c>
      <c r="R2239" t="s">
        <v>8351</v>
      </c>
      <c r="S2239" s="10">
        <f t="shared" si="138"/>
        <v>41914.794942129629</v>
      </c>
      <c r="T2239" s="10">
        <f t="shared" si="139"/>
        <v>41955.124305555553</v>
      </c>
    </row>
    <row r="2240" spans="1:20"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136"/>
        <v>1.3740000000000001</v>
      </c>
      <c r="P2240" s="6">
        <f t="shared" si="137"/>
        <v>69.569620253164558</v>
      </c>
      <c r="Q2240" t="s">
        <v>8333</v>
      </c>
      <c r="R2240" t="s">
        <v>8351</v>
      </c>
      <c r="S2240" s="10">
        <f t="shared" si="138"/>
        <v>42774.41337962963</v>
      </c>
      <c r="T2240" s="10">
        <f t="shared" si="139"/>
        <v>42804.41337962963</v>
      </c>
    </row>
    <row r="2241" spans="1:20"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136"/>
        <v>1.2802667999999999</v>
      </c>
      <c r="P2241" s="6">
        <f t="shared" si="137"/>
        <v>75.133028169014082</v>
      </c>
      <c r="Q2241" t="s">
        <v>8333</v>
      </c>
      <c r="R2241" t="s">
        <v>8351</v>
      </c>
      <c r="S2241" s="10">
        <f t="shared" si="138"/>
        <v>41572.750162037039</v>
      </c>
      <c r="T2241" s="10">
        <f t="shared" si="139"/>
        <v>41608.959722222222</v>
      </c>
    </row>
    <row r="2242" spans="1:20"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136"/>
        <v>2.7067999999999999</v>
      </c>
      <c r="P2242" s="6">
        <f t="shared" si="137"/>
        <v>140.97916666666666</v>
      </c>
      <c r="Q2242" t="s">
        <v>8333</v>
      </c>
      <c r="R2242" t="s">
        <v>8351</v>
      </c>
      <c r="S2242" s="10">
        <f t="shared" si="138"/>
        <v>42452.617407407401</v>
      </c>
      <c r="T2242" s="10">
        <f t="shared" si="139"/>
        <v>42482.617407407401</v>
      </c>
    </row>
    <row r="2243" spans="1:20"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140">IFERROR(E2243/D2243,"")</f>
        <v>8.0640000000000001</v>
      </c>
      <c r="P2243" s="6">
        <f t="shared" ref="P2243:P2306" si="141">IFERROR(E2243/L2243,"")</f>
        <v>49.472392638036808</v>
      </c>
      <c r="Q2243" t="s">
        <v>8333</v>
      </c>
      <c r="R2243" t="s">
        <v>8351</v>
      </c>
      <c r="S2243" s="10">
        <f t="shared" ref="S2243:S2306" si="142">(J2243/86400)+25569+(-5/24)</f>
        <v>42766.619212962956</v>
      </c>
      <c r="T2243" s="10">
        <f t="shared" ref="T2243:T2306" si="143">(I2243/86400)+25569+(-5/24)</f>
        <v>42796.619212962956</v>
      </c>
    </row>
    <row r="2244" spans="1:20"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140"/>
        <v>13.600976000000001</v>
      </c>
      <c r="P2244" s="6">
        <f t="shared" si="141"/>
        <v>53.865251485148519</v>
      </c>
      <c r="Q2244" t="s">
        <v>8333</v>
      </c>
      <c r="R2244" t="s">
        <v>8351</v>
      </c>
      <c r="S2244" s="10">
        <f t="shared" si="142"/>
        <v>41569.367280092592</v>
      </c>
      <c r="T2244" s="10">
        <f t="shared" si="143"/>
        <v>41604.918055555558</v>
      </c>
    </row>
    <row r="2245" spans="1:20"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140"/>
        <v>9302.5</v>
      </c>
      <c r="P2245" s="6">
        <f t="shared" si="141"/>
        <v>4.5712530712530715</v>
      </c>
      <c r="Q2245" t="s">
        <v>8333</v>
      </c>
      <c r="R2245" t="s">
        <v>8351</v>
      </c>
      <c r="S2245" s="10">
        <f t="shared" si="142"/>
        <v>42800.542708333327</v>
      </c>
      <c r="T2245" s="10">
        <f t="shared" si="143"/>
        <v>42806.916666666664</v>
      </c>
    </row>
    <row r="2246" spans="1:20"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140"/>
        <v>3.7702</v>
      </c>
      <c r="P2246" s="6">
        <f t="shared" si="141"/>
        <v>65.00344827586207</v>
      </c>
      <c r="Q2246" t="s">
        <v>8333</v>
      </c>
      <c r="R2246" t="s">
        <v>8351</v>
      </c>
      <c r="S2246" s="10">
        <f t="shared" si="142"/>
        <v>42647.610486111109</v>
      </c>
      <c r="T2246" s="10">
        <f t="shared" si="143"/>
        <v>42659.645833333336</v>
      </c>
    </row>
    <row r="2247" spans="1:20"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140"/>
        <v>26.47025</v>
      </c>
      <c r="P2247" s="6">
        <f t="shared" si="141"/>
        <v>53.475252525252522</v>
      </c>
      <c r="Q2247" t="s">
        <v>8333</v>
      </c>
      <c r="R2247" t="s">
        <v>8351</v>
      </c>
      <c r="S2247" s="10">
        <f t="shared" si="142"/>
        <v>41660.500196759254</v>
      </c>
      <c r="T2247" s="10">
        <f t="shared" si="143"/>
        <v>41691.541666666664</v>
      </c>
    </row>
    <row r="2248" spans="1:20"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140"/>
        <v>1.0012000000000001</v>
      </c>
      <c r="P2248" s="6">
        <f t="shared" si="141"/>
        <v>43.912280701754383</v>
      </c>
      <c r="Q2248" t="s">
        <v>8333</v>
      </c>
      <c r="R2248" t="s">
        <v>8351</v>
      </c>
      <c r="S2248" s="10">
        <f t="shared" si="142"/>
        <v>42221.583449074074</v>
      </c>
      <c r="T2248" s="10">
        <f t="shared" si="143"/>
        <v>42251.583449074074</v>
      </c>
    </row>
    <row r="2249" spans="1:20"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140"/>
        <v>1.0445405405405406</v>
      </c>
      <c r="P2249" s="6">
        <f t="shared" si="141"/>
        <v>50.852631578947367</v>
      </c>
      <c r="Q2249" t="s">
        <v>8333</v>
      </c>
      <c r="R2249" t="s">
        <v>8351</v>
      </c>
      <c r="S2249" s="10">
        <f t="shared" si="142"/>
        <v>42200.457928240743</v>
      </c>
      <c r="T2249" s="10">
        <f t="shared" si="143"/>
        <v>42214.457928240743</v>
      </c>
    </row>
    <row r="2250" spans="1:20"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140"/>
        <v>1.0721428571428571</v>
      </c>
      <c r="P2250" s="6">
        <f t="shared" si="141"/>
        <v>58.6328125</v>
      </c>
      <c r="Q2250" t="s">
        <v>8333</v>
      </c>
      <c r="R2250" t="s">
        <v>8351</v>
      </c>
      <c r="S2250" s="10">
        <f t="shared" si="142"/>
        <v>42688.667569444442</v>
      </c>
      <c r="T2250" s="10">
        <f t="shared" si="143"/>
        <v>42718.667569444442</v>
      </c>
    </row>
    <row r="2251" spans="1:20"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140"/>
        <v>1.6877142857142857</v>
      </c>
      <c r="P2251" s="6">
        <f t="shared" si="141"/>
        <v>32.81666666666667</v>
      </c>
      <c r="Q2251" t="s">
        <v>8333</v>
      </c>
      <c r="R2251" t="s">
        <v>8351</v>
      </c>
      <c r="S2251" s="10">
        <f t="shared" si="142"/>
        <v>41336.49496527778</v>
      </c>
      <c r="T2251" s="10">
        <f t="shared" si="143"/>
        <v>41366.453298611108</v>
      </c>
    </row>
    <row r="2252" spans="1:20"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140"/>
        <v>9.7511200000000002</v>
      </c>
      <c r="P2252" s="6">
        <f t="shared" si="141"/>
        <v>426.93169877408059</v>
      </c>
      <c r="Q2252" t="s">
        <v>8333</v>
      </c>
      <c r="R2252" t="s">
        <v>8351</v>
      </c>
      <c r="S2252" s="10">
        <f t="shared" si="142"/>
        <v>42676.7971412037</v>
      </c>
      <c r="T2252" s="10">
        <f t="shared" si="143"/>
        <v>42706.838807870365</v>
      </c>
    </row>
    <row r="2253" spans="1:20"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140"/>
        <v>1.3444929411764706</v>
      </c>
      <c r="P2253" s="6">
        <f t="shared" si="141"/>
        <v>23.808729166666669</v>
      </c>
      <c r="Q2253" t="s">
        <v>8333</v>
      </c>
      <c r="R2253" t="s">
        <v>8351</v>
      </c>
      <c r="S2253" s="10">
        <f t="shared" si="142"/>
        <v>41846.137465277774</v>
      </c>
      <c r="T2253" s="10">
        <f t="shared" si="143"/>
        <v>41867.137465277774</v>
      </c>
    </row>
    <row r="2254" spans="1:20"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140"/>
        <v>2.722777777777778</v>
      </c>
      <c r="P2254" s="6">
        <f t="shared" si="141"/>
        <v>98.413654618473899</v>
      </c>
      <c r="Q2254" t="s">
        <v>8333</v>
      </c>
      <c r="R2254" t="s">
        <v>8351</v>
      </c>
      <c r="S2254" s="10">
        <f t="shared" si="142"/>
        <v>42573.119652777772</v>
      </c>
      <c r="T2254" s="10">
        <f t="shared" si="143"/>
        <v>42588.119652777772</v>
      </c>
    </row>
    <row r="2255" spans="1:20"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140"/>
        <v>1.1268750000000001</v>
      </c>
      <c r="P2255" s="6">
        <f t="shared" si="141"/>
        <v>107.32142857142857</v>
      </c>
      <c r="Q2255" t="s">
        <v>8333</v>
      </c>
      <c r="R2255" t="s">
        <v>8351</v>
      </c>
      <c r="S2255" s="10">
        <f t="shared" si="142"/>
        <v>42296.422997685186</v>
      </c>
      <c r="T2255" s="10">
        <f t="shared" si="143"/>
        <v>42326.46466435185</v>
      </c>
    </row>
    <row r="2256" spans="1:20"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140"/>
        <v>4.5979999999999999</v>
      </c>
      <c r="P2256" s="6">
        <f t="shared" si="141"/>
        <v>11.67005076142132</v>
      </c>
      <c r="Q2256" t="s">
        <v>8333</v>
      </c>
      <c r="R2256" t="s">
        <v>8351</v>
      </c>
      <c r="S2256" s="10">
        <f t="shared" si="142"/>
        <v>42752.439444444441</v>
      </c>
      <c r="T2256" s="10">
        <f t="shared" si="143"/>
        <v>42759.439444444441</v>
      </c>
    </row>
    <row r="2257" spans="1:20"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140"/>
        <v>2.8665822784810127</v>
      </c>
      <c r="P2257" s="6">
        <f t="shared" si="141"/>
        <v>41.782287822878232</v>
      </c>
      <c r="Q2257" t="s">
        <v>8333</v>
      </c>
      <c r="R2257" t="s">
        <v>8351</v>
      </c>
      <c r="S2257" s="10">
        <f t="shared" si="142"/>
        <v>42467.743645833332</v>
      </c>
      <c r="T2257" s="10">
        <f t="shared" si="143"/>
        <v>42497.743645833332</v>
      </c>
    </row>
    <row r="2258" spans="1:20"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140"/>
        <v>2.2270833333333333</v>
      </c>
      <c r="P2258" s="6">
        <f t="shared" si="141"/>
        <v>21.38</v>
      </c>
      <c r="Q2258" t="s">
        <v>8333</v>
      </c>
      <c r="R2258" t="s">
        <v>8351</v>
      </c>
      <c r="S2258" s="10">
        <f t="shared" si="142"/>
        <v>42682.243587962956</v>
      </c>
      <c r="T2258" s="10">
        <f t="shared" si="143"/>
        <v>42696.243587962956</v>
      </c>
    </row>
    <row r="2259" spans="1:20"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140"/>
        <v>6.3613999999999997</v>
      </c>
      <c r="P2259" s="6">
        <f t="shared" si="141"/>
        <v>94.103550295857985</v>
      </c>
      <c r="Q2259" t="s">
        <v>8333</v>
      </c>
      <c r="R2259" t="s">
        <v>8351</v>
      </c>
      <c r="S2259" s="10">
        <f t="shared" si="142"/>
        <v>42505.728344907409</v>
      </c>
      <c r="T2259" s="10">
        <f t="shared" si="143"/>
        <v>42540.749999999993</v>
      </c>
    </row>
    <row r="2260" spans="1:20"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140"/>
        <v>1.4650000000000001</v>
      </c>
      <c r="P2260" s="6">
        <f t="shared" si="141"/>
        <v>15.721951219512196</v>
      </c>
      <c r="Q2260" t="s">
        <v>8333</v>
      </c>
      <c r="R2260" t="s">
        <v>8351</v>
      </c>
      <c r="S2260" s="10">
        <f t="shared" si="142"/>
        <v>42136.542673611104</v>
      </c>
      <c r="T2260" s="10">
        <f t="shared" si="143"/>
        <v>42166.542673611104</v>
      </c>
    </row>
    <row r="2261" spans="1:20"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140"/>
        <v>18.670999999999999</v>
      </c>
      <c r="P2261" s="6">
        <f t="shared" si="141"/>
        <v>90.635922330097088</v>
      </c>
      <c r="Q2261" t="s">
        <v>8333</v>
      </c>
      <c r="R2261" t="s">
        <v>8351</v>
      </c>
      <c r="S2261" s="10">
        <f t="shared" si="142"/>
        <v>42702.59648148148</v>
      </c>
      <c r="T2261" s="10">
        <f t="shared" si="143"/>
        <v>42712.59648148148</v>
      </c>
    </row>
    <row r="2262" spans="1:20"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140"/>
        <v>3.2692000000000001</v>
      </c>
      <c r="P2262" s="6">
        <f t="shared" si="141"/>
        <v>97.297619047619051</v>
      </c>
      <c r="Q2262" t="s">
        <v>8333</v>
      </c>
      <c r="R2262" t="s">
        <v>8351</v>
      </c>
      <c r="S2262" s="10">
        <f t="shared" si="142"/>
        <v>41694.808449074073</v>
      </c>
      <c r="T2262" s="10">
        <f t="shared" si="143"/>
        <v>41724.766782407409</v>
      </c>
    </row>
    <row r="2263" spans="1:20"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140"/>
        <v>7.7949999999999999</v>
      </c>
      <c r="P2263" s="6">
        <f t="shared" si="141"/>
        <v>37.11904761904762</v>
      </c>
      <c r="Q2263" t="s">
        <v>8333</v>
      </c>
      <c r="R2263" t="s">
        <v>8351</v>
      </c>
      <c r="S2263" s="10">
        <f t="shared" si="142"/>
        <v>42759.516435185178</v>
      </c>
      <c r="T2263" s="10">
        <f t="shared" si="143"/>
        <v>42780.516435185178</v>
      </c>
    </row>
    <row r="2264" spans="1:20"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140"/>
        <v>1.5415151515151515</v>
      </c>
      <c r="P2264" s="6">
        <f t="shared" si="141"/>
        <v>28.104972375690608</v>
      </c>
      <c r="Q2264" t="s">
        <v>8333</v>
      </c>
      <c r="R2264" t="s">
        <v>8351</v>
      </c>
      <c r="S2264" s="10">
        <f t="shared" si="142"/>
        <v>41926.376828703702</v>
      </c>
      <c r="T2264" s="10">
        <f t="shared" si="143"/>
        <v>41960.791666666664</v>
      </c>
    </row>
    <row r="2265" spans="1:20"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140"/>
        <v>1.1554666666666666</v>
      </c>
      <c r="P2265" s="6">
        <f t="shared" si="141"/>
        <v>144.43333333333334</v>
      </c>
      <c r="Q2265" t="s">
        <v>8333</v>
      </c>
      <c r="R2265" t="s">
        <v>8351</v>
      </c>
      <c r="S2265" s="10">
        <f t="shared" si="142"/>
        <v>42014.623993055553</v>
      </c>
      <c r="T2265" s="10">
        <f t="shared" si="143"/>
        <v>42035.623993055553</v>
      </c>
    </row>
    <row r="2266" spans="1:20"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140"/>
        <v>1.8003333333333333</v>
      </c>
      <c r="P2266" s="6">
        <f t="shared" si="141"/>
        <v>24.274157303370785</v>
      </c>
      <c r="Q2266" t="s">
        <v>8333</v>
      </c>
      <c r="R2266" t="s">
        <v>8351</v>
      </c>
      <c r="S2266" s="10">
        <f t="shared" si="142"/>
        <v>42496.374004629623</v>
      </c>
      <c r="T2266" s="10">
        <f t="shared" si="143"/>
        <v>42512.916666666664</v>
      </c>
    </row>
    <row r="2267" spans="1:20"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140"/>
        <v>2.9849999999999999</v>
      </c>
      <c r="P2267" s="6">
        <f t="shared" si="141"/>
        <v>35.117647058823529</v>
      </c>
      <c r="Q2267" t="s">
        <v>8333</v>
      </c>
      <c r="R2267" t="s">
        <v>8351</v>
      </c>
      <c r="S2267" s="10">
        <f t="shared" si="142"/>
        <v>42689.644756944443</v>
      </c>
      <c r="T2267" s="10">
        <f t="shared" si="143"/>
        <v>42696.644756944443</v>
      </c>
    </row>
    <row r="2268" spans="1:20"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140"/>
        <v>3.2026666666666666</v>
      </c>
      <c r="P2268" s="6">
        <f t="shared" si="141"/>
        <v>24.762886597938145</v>
      </c>
      <c r="Q2268" t="s">
        <v>8333</v>
      </c>
      <c r="R2268" t="s">
        <v>8351</v>
      </c>
      <c r="S2268" s="10">
        <f t="shared" si="142"/>
        <v>42469.666574074072</v>
      </c>
      <c r="T2268" s="10">
        <f t="shared" si="143"/>
        <v>42486.874999999993</v>
      </c>
    </row>
    <row r="2269" spans="1:20"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140"/>
        <v>3.80525</v>
      </c>
      <c r="P2269" s="6">
        <f t="shared" si="141"/>
        <v>188.37871287128712</v>
      </c>
      <c r="Q2269" t="s">
        <v>8333</v>
      </c>
      <c r="R2269" t="s">
        <v>8351</v>
      </c>
      <c r="S2269" s="10">
        <f t="shared" si="142"/>
        <v>41968.621493055551</v>
      </c>
      <c r="T2269" s="10">
        <f t="shared" si="143"/>
        <v>41993.833333333336</v>
      </c>
    </row>
    <row r="2270" spans="1:20"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140"/>
        <v>1.026</v>
      </c>
      <c r="P2270" s="6">
        <f t="shared" si="141"/>
        <v>148.08247422680412</v>
      </c>
      <c r="Q2270" t="s">
        <v>8333</v>
      </c>
      <c r="R2270" t="s">
        <v>8351</v>
      </c>
      <c r="S2270" s="10">
        <f t="shared" si="142"/>
        <v>42775.874016203707</v>
      </c>
      <c r="T2270" s="10">
        <f t="shared" si="143"/>
        <v>42805.874016203707</v>
      </c>
    </row>
    <row r="2271" spans="1:20"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140"/>
        <v>18.016400000000001</v>
      </c>
      <c r="P2271" s="6">
        <f t="shared" si="141"/>
        <v>49.934589800443462</v>
      </c>
      <c r="Q2271" t="s">
        <v>8333</v>
      </c>
      <c r="R2271" t="s">
        <v>8351</v>
      </c>
      <c r="S2271" s="10">
        <f t="shared" si="142"/>
        <v>42776.496099537035</v>
      </c>
      <c r="T2271" s="10">
        <f t="shared" si="143"/>
        <v>42800.999999999993</v>
      </c>
    </row>
    <row r="2272" spans="1:20"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140"/>
        <v>7.2024800000000004</v>
      </c>
      <c r="P2272" s="6">
        <f t="shared" si="141"/>
        <v>107.82155688622754</v>
      </c>
      <c r="Q2272" t="s">
        <v>8333</v>
      </c>
      <c r="R2272" t="s">
        <v>8351</v>
      </c>
      <c r="S2272" s="10">
        <f t="shared" si="142"/>
        <v>42725.661030092589</v>
      </c>
      <c r="T2272" s="10">
        <f t="shared" si="143"/>
        <v>42745.707638888889</v>
      </c>
    </row>
    <row r="2273" spans="1:20"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140"/>
        <v>2.8309000000000002</v>
      </c>
      <c r="P2273" s="6">
        <f t="shared" si="141"/>
        <v>42.63403614457831</v>
      </c>
      <c r="Q2273" t="s">
        <v>8333</v>
      </c>
      <c r="R2273" t="s">
        <v>8351</v>
      </c>
      <c r="S2273" s="10">
        <f t="shared" si="142"/>
        <v>42683.791712962957</v>
      </c>
      <c r="T2273" s="10">
        <f t="shared" si="143"/>
        <v>42713.791712962957</v>
      </c>
    </row>
    <row r="2274" spans="1:20"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140"/>
        <v>13.566000000000001</v>
      </c>
      <c r="P2274" s="6">
        <f t="shared" si="141"/>
        <v>14.370762711864407</v>
      </c>
      <c r="Q2274" t="s">
        <v>8333</v>
      </c>
      <c r="R2274" t="s">
        <v>8351</v>
      </c>
      <c r="S2274" s="10">
        <f t="shared" si="142"/>
        <v>42315.491157407407</v>
      </c>
      <c r="T2274" s="10">
        <f t="shared" si="143"/>
        <v>42345.491157407407</v>
      </c>
    </row>
    <row r="2275" spans="1:20"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140"/>
        <v>2.2035999999999998</v>
      </c>
      <c r="P2275" s="6">
        <f t="shared" si="141"/>
        <v>37.476190476190474</v>
      </c>
      <c r="Q2275" t="s">
        <v>8333</v>
      </c>
      <c r="R2275" t="s">
        <v>8351</v>
      </c>
      <c r="S2275" s="10">
        <f t="shared" si="142"/>
        <v>42781.340763888882</v>
      </c>
      <c r="T2275" s="10">
        <f t="shared" si="143"/>
        <v>42806.299097222225</v>
      </c>
    </row>
    <row r="2276" spans="1:20"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140"/>
        <v>1.196</v>
      </c>
      <c r="P2276" s="6">
        <f t="shared" si="141"/>
        <v>30.202020202020201</v>
      </c>
      <c r="Q2276" t="s">
        <v>8333</v>
      </c>
      <c r="R2276" t="s">
        <v>8351</v>
      </c>
      <c r="S2276" s="10">
        <f t="shared" si="142"/>
        <v>41663.292326388888</v>
      </c>
      <c r="T2276" s="10">
        <f t="shared" si="143"/>
        <v>41693.292326388888</v>
      </c>
    </row>
    <row r="2277" spans="1:20"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140"/>
        <v>4.0776923076923079</v>
      </c>
      <c r="P2277" s="6">
        <f t="shared" si="141"/>
        <v>33.550632911392405</v>
      </c>
      <c r="Q2277" t="s">
        <v>8333</v>
      </c>
      <c r="R2277" t="s">
        <v>8351</v>
      </c>
      <c r="S2277" s="10">
        <f t="shared" si="142"/>
        <v>41965.408321759256</v>
      </c>
      <c r="T2277" s="10">
        <f t="shared" si="143"/>
        <v>41995.408321759256</v>
      </c>
    </row>
    <row r="2278" spans="1:20"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140"/>
        <v>1.0581826105905425</v>
      </c>
      <c r="P2278" s="6">
        <f t="shared" si="141"/>
        <v>64.74666666666667</v>
      </c>
      <c r="Q2278" t="s">
        <v>8333</v>
      </c>
      <c r="R2278" t="s">
        <v>8351</v>
      </c>
      <c r="S2278" s="10">
        <f t="shared" si="142"/>
        <v>41614.443159722221</v>
      </c>
      <c r="T2278" s="10">
        <f t="shared" si="143"/>
        <v>41644.443159722221</v>
      </c>
    </row>
    <row r="2279" spans="1:20"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140"/>
        <v>1.4108235294117648</v>
      </c>
      <c r="P2279" s="6">
        <f t="shared" si="141"/>
        <v>57.932367149758456</v>
      </c>
      <c r="Q2279" t="s">
        <v>8333</v>
      </c>
      <c r="R2279" t="s">
        <v>8351</v>
      </c>
      <c r="S2279" s="10">
        <f t="shared" si="142"/>
        <v>40936.470173611109</v>
      </c>
      <c r="T2279" s="10">
        <f t="shared" si="143"/>
        <v>40966.470173611109</v>
      </c>
    </row>
    <row r="2280" spans="1:20"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140"/>
        <v>2.7069999999999999</v>
      </c>
      <c r="P2280" s="6">
        <f t="shared" si="141"/>
        <v>53.078431372549019</v>
      </c>
      <c r="Q2280" t="s">
        <v>8333</v>
      </c>
      <c r="R2280" t="s">
        <v>8351</v>
      </c>
      <c r="S2280" s="10">
        <f t="shared" si="142"/>
        <v>42338.500775462962</v>
      </c>
      <c r="T2280" s="10">
        <f t="shared" si="143"/>
        <v>42372.749305555553</v>
      </c>
    </row>
    <row r="2281" spans="1:20"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140"/>
        <v>1.538</v>
      </c>
      <c r="P2281" s="6">
        <f t="shared" si="141"/>
        <v>48.0625</v>
      </c>
      <c r="Q2281" t="s">
        <v>8333</v>
      </c>
      <c r="R2281" t="s">
        <v>8351</v>
      </c>
      <c r="S2281" s="10">
        <f t="shared" si="142"/>
        <v>42020.598368055558</v>
      </c>
      <c r="T2281" s="10">
        <f t="shared" si="143"/>
        <v>42038.958333333336</v>
      </c>
    </row>
    <row r="2282" spans="1:20"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140"/>
        <v>4.0357653061224488</v>
      </c>
      <c r="P2282" s="6">
        <f t="shared" si="141"/>
        <v>82.396874999999994</v>
      </c>
      <c r="Q2282" t="s">
        <v>8333</v>
      </c>
      <c r="R2282" t="s">
        <v>8351</v>
      </c>
      <c r="S2282" s="10">
        <f t="shared" si="142"/>
        <v>42234.416562499995</v>
      </c>
      <c r="T2282" s="10">
        <f t="shared" si="143"/>
        <v>42264.416562499995</v>
      </c>
    </row>
    <row r="2283" spans="1:20"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140"/>
        <v>1.85</v>
      </c>
      <c r="P2283" s="6">
        <f t="shared" si="141"/>
        <v>50.454545454545453</v>
      </c>
      <c r="Q2283" t="s">
        <v>8325</v>
      </c>
      <c r="R2283" t="s">
        <v>8326</v>
      </c>
      <c r="S2283" s="10">
        <f t="shared" si="142"/>
        <v>40687.077511574069</v>
      </c>
      <c r="T2283" s="10">
        <f t="shared" si="143"/>
        <v>40749.076388888883</v>
      </c>
    </row>
    <row r="2284" spans="1:20"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140"/>
        <v>1.8533333333333333</v>
      </c>
      <c r="P2284" s="6">
        <f t="shared" si="141"/>
        <v>115.83333333333333</v>
      </c>
      <c r="Q2284" t="s">
        <v>8325</v>
      </c>
      <c r="R2284" t="s">
        <v>8326</v>
      </c>
      <c r="S2284" s="10">
        <f t="shared" si="142"/>
        <v>42322.966273148144</v>
      </c>
      <c r="T2284" s="10">
        <f t="shared" si="143"/>
        <v>42382.966273148144</v>
      </c>
    </row>
    <row r="2285" spans="1:20"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140"/>
        <v>1.0085533333333332</v>
      </c>
      <c r="P2285" s="6">
        <f t="shared" si="141"/>
        <v>63.03458333333333</v>
      </c>
      <c r="Q2285" t="s">
        <v>8325</v>
      </c>
      <c r="R2285" t="s">
        <v>8326</v>
      </c>
      <c r="S2285" s="10">
        <f t="shared" si="142"/>
        <v>40977.916712962957</v>
      </c>
      <c r="T2285" s="10">
        <f t="shared" si="143"/>
        <v>41037.875046296293</v>
      </c>
    </row>
    <row r="2286" spans="1:20"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140"/>
        <v>1.0622116666666668</v>
      </c>
      <c r="P2286" s="6">
        <f t="shared" si="141"/>
        <v>108.02152542372882</v>
      </c>
      <c r="Q2286" t="s">
        <v>8325</v>
      </c>
      <c r="R2286" t="s">
        <v>8326</v>
      </c>
      <c r="S2286" s="10">
        <f t="shared" si="142"/>
        <v>40585.588483796295</v>
      </c>
      <c r="T2286" s="10">
        <f t="shared" si="143"/>
        <v>40613.958333333328</v>
      </c>
    </row>
    <row r="2287" spans="1:20"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140"/>
        <v>1.2136666666666667</v>
      </c>
      <c r="P2287" s="6">
        <f t="shared" si="141"/>
        <v>46.088607594936711</v>
      </c>
      <c r="Q2287" t="s">
        <v>8325</v>
      </c>
      <c r="R2287" t="s">
        <v>8326</v>
      </c>
      <c r="S2287" s="10">
        <f t="shared" si="142"/>
        <v>41058.977349537039</v>
      </c>
      <c r="T2287" s="10">
        <f t="shared" si="143"/>
        <v>41088.977349537039</v>
      </c>
    </row>
    <row r="2288" spans="1:20"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140"/>
        <v>1.0006666666666666</v>
      </c>
      <c r="P2288" s="6">
        <f t="shared" si="141"/>
        <v>107.21428571428571</v>
      </c>
      <c r="Q2288" t="s">
        <v>8325</v>
      </c>
      <c r="R2288" t="s">
        <v>8326</v>
      </c>
      <c r="S2288" s="10">
        <f t="shared" si="142"/>
        <v>41494.755254629628</v>
      </c>
      <c r="T2288" s="10">
        <f t="shared" si="143"/>
        <v>41522.957638888889</v>
      </c>
    </row>
    <row r="2289" spans="1:20"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140"/>
        <v>1.1997755555555556</v>
      </c>
      <c r="P2289" s="6">
        <f t="shared" si="141"/>
        <v>50.9338679245283</v>
      </c>
      <c r="Q2289" t="s">
        <v>8325</v>
      </c>
      <c r="R2289" t="s">
        <v>8326</v>
      </c>
      <c r="S2289" s="10">
        <f t="shared" si="142"/>
        <v>41792.459027777775</v>
      </c>
      <c r="T2289" s="10">
        <f t="shared" si="143"/>
        <v>41813.459027777775</v>
      </c>
    </row>
    <row r="2290" spans="1:20"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140"/>
        <v>1.0009999999999999</v>
      </c>
      <c r="P2290" s="6">
        <f t="shared" si="141"/>
        <v>40.04</v>
      </c>
      <c r="Q2290" t="s">
        <v>8325</v>
      </c>
      <c r="R2290" t="s">
        <v>8326</v>
      </c>
      <c r="S2290" s="10">
        <f t="shared" si="142"/>
        <v>41067.619085648148</v>
      </c>
      <c r="T2290" s="10">
        <f t="shared" si="143"/>
        <v>41086.541666666664</v>
      </c>
    </row>
    <row r="2291" spans="1:20"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140"/>
        <v>1.0740000000000001</v>
      </c>
      <c r="P2291" s="6">
        <f t="shared" si="141"/>
        <v>64.44</v>
      </c>
      <c r="Q2291" t="s">
        <v>8325</v>
      </c>
      <c r="R2291" t="s">
        <v>8326</v>
      </c>
      <c r="S2291" s="10">
        <f t="shared" si="142"/>
        <v>41571.790046296293</v>
      </c>
      <c r="T2291" s="10">
        <f t="shared" si="143"/>
        <v>41614.765277777777</v>
      </c>
    </row>
    <row r="2292" spans="1:20"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140"/>
        <v>1.0406666666666666</v>
      </c>
      <c r="P2292" s="6">
        <f t="shared" si="141"/>
        <v>53.827586206896555</v>
      </c>
      <c r="Q2292" t="s">
        <v>8325</v>
      </c>
      <c r="R2292" t="s">
        <v>8326</v>
      </c>
      <c r="S2292" s="10">
        <f t="shared" si="142"/>
        <v>40070.045486111107</v>
      </c>
      <c r="T2292" s="10">
        <f t="shared" si="143"/>
        <v>40148.5</v>
      </c>
    </row>
    <row r="2293" spans="1:20"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140"/>
        <v>1.728</v>
      </c>
      <c r="P2293" s="6">
        <f t="shared" si="141"/>
        <v>100.46511627906976</v>
      </c>
      <c r="Q2293" t="s">
        <v>8325</v>
      </c>
      <c r="R2293" t="s">
        <v>8326</v>
      </c>
      <c r="S2293" s="10">
        <f t="shared" si="142"/>
        <v>40987.768726851849</v>
      </c>
      <c r="T2293" s="10">
        <f t="shared" si="143"/>
        <v>41021.958333333328</v>
      </c>
    </row>
    <row r="2294" spans="1:20"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140"/>
        <v>1.072505</v>
      </c>
      <c r="P2294" s="6">
        <f t="shared" si="141"/>
        <v>46.630652173913049</v>
      </c>
      <c r="Q2294" t="s">
        <v>8325</v>
      </c>
      <c r="R2294" t="s">
        <v>8326</v>
      </c>
      <c r="S2294" s="10">
        <f t="shared" si="142"/>
        <v>40987.489305555551</v>
      </c>
      <c r="T2294" s="10">
        <f t="shared" si="143"/>
        <v>41017.489305555551</v>
      </c>
    </row>
    <row r="2295" spans="1:20"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140"/>
        <v>1.0823529411764705</v>
      </c>
      <c r="P2295" s="6">
        <f t="shared" si="141"/>
        <v>34.074074074074076</v>
      </c>
      <c r="Q2295" t="s">
        <v>8325</v>
      </c>
      <c r="R2295" t="s">
        <v>8326</v>
      </c>
      <c r="S2295" s="10">
        <f t="shared" si="142"/>
        <v>41151.499988425923</v>
      </c>
      <c r="T2295" s="10">
        <f t="shared" si="143"/>
        <v>41176.957638888889</v>
      </c>
    </row>
    <row r="2296" spans="1:20"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140"/>
        <v>1.4608079999999999</v>
      </c>
      <c r="P2296" s="6">
        <f t="shared" si="141"/>
        <v>65.214642857142863</v>
      </c>
      <c r="Q2296" t="s">
        <v>8325</v>
      </c>
      <c r="R2296" t="s">
        <v>8326</v>
      </c>
      <c r="S2296" s="10">
        <f t="shared" si="142"/>
        <v>41264.514814814815</v>
      </c>
      <c r="T2296" s="10">
        <f t="shared" si="143"/>
        <v>41294.514814814815</v>
      </c>
    </row>
    <row r="2297" spans="1:20"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140"/>
        <v>1.2524999999999999</v>
      </c>
      <c r="P2297" s="6">
        <f t="shared" si="141"/>
        <v>44.205882352941174</v>
      </c>
      <c r="Q2297" t="s">
        <v>8325</v>
      </c>
      <c r="R2297" t="s">
        <v>8326</v>
      </c>
      <c r="S2297" s="10">
        <f t="shared" si="142"/>
        <v>41270.746018518512</v>
      </c>
      <c r="T2297" s="10">
        <f t="shared" si="143"/>
        <v>41300.746018518512</v>
      </c>
    </row>
    <row r="2298" spans="1:20"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140"/>
        <v>1.4907142857142857</v>
      </c>
      <c r="P2298" s="6">
        <f t="shared" si="141"/>
        <v>71.965517241379317</v>
      </c>
      <c r="Q2298" t="s">
        <v>8325</v>
      </c>
      <c r="R2298" t="s">
        <v>8326</v>
      </c>
      <c r="S2298" s="10">
        <f t="shared" si="142"/>
        <v>40927.52344907407</v>
      </c>
      <c r="T2298" s="10">
        <f t="shared" si="143"/>
        <v>40962.52344907407</v>
      </c>
    </row>
    <row r="2299" spans="1:20"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140"/>
        <v>1.006</v>
      </c>
      <c r="P2299" s="6">
        <f t="shared" si="141"/>
        <v>52.94736842105263</v>
      </c>
      <c r="Q2299" t="s">
        <v>8325</v>
      </c>
      <c r="R2299" t="s">
        <v>8326</v>
      </c>
      <c r="S2299" s="10">
        <f t="shared" si="142"/>
        <v>40947.83390046296</v>
      </c>
      <c r="T2299" s="10">
        <f t="shared" si="143"/>
        <v>40981.957638888889</v>
      </c>
    </row>
    <row r="2300" spans="1:20"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140"/>
        <v>1.0507333333333333</v>
      </c>
      <c r="P2300" s="6">
        <f t="shared" si="141"/>
        <v>109.45138888888889</v>
      </c>
      <c r="Q2300" t="s">
        <v>8325</v>
      </c>
      <c r="R2300" t="s">
        <v>8326</v>
      </c>
      <c r="S2300" s="10">
        <f t="shared" si="142"/>
        <v>41694.632326388884</v>
      </c>
      <c r="T2300" s="10">
        <f t="shared" si="143"/>
        <v>41724.59065972222</v>
      </c>
    </row>
    <row r="2301" spans="1:20"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140"/>
        <v>3.5016666666666665</v>
      </c>
      <c r="P2301" s="6">
        <f t="shared" si="141"/>
        <v>75.035714285714292</v>
      </c>
      <c r="Q2301" t="s">
        <v>8325</v>
      </c>
      <c r="R2301" t="s">
        <v>8326</v>
      </c>
      <c r="S2301" s="10">
        <f t="shared" si="142"/>
        <v>40564.824178240735</v>
      </c>
      <c r="T2301" s="10">
        <f t="shared" si="143"/>
        <v>40579.824178240735</v>
      </c>
    </row>
    <row r="2302" spans="1:20"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140"/>
        <v>1.0125</v>
      </c>
      <c r="P2302" s="6">
        <f t="shared" si="141"/>
        <v>115.71428571428571</v>
      </c>
      <c r="Q2302" t="s">
        <v>8325</v>
      </c>
      <c r="R2302" t="s">
        <v>8326</v>
      </c>
      <c r="S2302" s="10">
        <f t="shared" si="142"/>
        <v>41074.518703703703</v>
      </c>
      <c r="T2302" s="10">
        <f t="shared" si="143"/>
        <v>41088.518703703703</v>
      </c>
    </row>
    <row r="2303" spans="1:20"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140"/>
        <v>1.336044</v>
      </c>
      <c r="P2303" s="6">
        <f t="shared" si="141"/>
        <v>31.659810426540286</v>
      </c>
      <c r="Q2303" t="s">
        <v>8325</v>
      </c>
      <c r="R2303" t="s">
        <v>8329</v>
      </c>
      <c r="S2303" s="10">
        <f t="shared" si="142"/>
        <v>41415.938611111109</v>
      </c>
      <c r="T2303" s="10">
        <f t="shared" si="143"/>
        <v>41445.938611111109</v>
      </c>
    </row>
    <row r="2304" spans="1:20"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140"/>
        <v>1.7065217391304348</v>
      </c>
      <c r="P2304" s="6">
        <f t="shared" si="141"/>
        <v>46.176470588235297</v>
      </c>
      <c r="Q2304" t="s">
        <v>8325</v>
      </c>
      <c r="R2304" t="s">
        <v>8329</v>
      </c>
      <c r="S2304" s="10">
        <f t="shared" si="142"/>
        <v>41605.660115740735</v>
      </c>
      <c r="T2304" s="10">
        <f t="shared" si="143"/>
        <v>41639.083333333328</v>
      </c>
    </row>
    <row r="2305" spans="1:20"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140"/>
        <v>1.0935829457364341</v>
      </c>
      <c r="P2305" s="6">
        <f t="shared" si="141"/>
        <v>68.481650485436887</v>
      </c>
      <c r="Q2305" t="s">
        <v>8325</v>
      </c>
      <c r="R2305" t="s">
        <v>8329</v>
      </c>
      <c r="S2305" s="10">
        <f t="shared" si="142"/>
        <v>40849.902731481481</v>
      </c>
      <c r="T2305" s="10">
        <f t="shared" si="143"/>
        <v>40889.944398148145</v>
      </c>
    </row>
    <row r="2306" spans="1:20"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140"/>
        <v>1.0070033333333335</v>
      </c>
      <c r="P2306" s="6">
        <f t="shared" si="141"/>
        <v>53.469203539823013</v>
      </c>
      <c r="Q2306" t="s">
        <v>8325</v>
      </c>
      <c r="R2306" t="s">
        <v>8329</v>
      </c>
      <c r="S2306" s="10">
        <f t="shared" si="142"/>
        <v>40502.607534722221</v>
      </c>
      <c r="T2306" s="10">
        <f t="shared" si="143"/>
        <v>40543.999305555553</v>
      </c>
    </row>
    <row r="2307" spans="1:20"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144">IFERROR(E2307/D2307,"")</f>
        <v>1.0122777777777778</v>
      </c>
      <c r="P2307" s="6">
        <f t="shared" ref="P2307:P2370" si="145">IFERROR(E2307/L2307,"")</f>
        <v>109.10778443113773</v>
      </c>
      <c r="Q2307" t="s">
        <v>8325</v>
      </c>
      <c r="R2307" t="s">
        <v>8329</v>
      </c>
      <c r="S2307" s="10">
        <f t="shared" ref="S2307:S2370" si="146">(J2307/86400)+25569+(-5/24)</f>
        <v>41834.486944444441</v>
      </c>
      <c r="T2307" s="10">
        <f t="shared" ref="T2307:T2370" si="147">(I2307/86400)+25569+(-5/24)</f>
        <v>41859.541666666664</v>
      </c>
    </row>
    <row r="2308" spans="1:20"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144"/>
        <v>1.0675857142857144</v>
      </c>
      <c r="P2308" s="6">
        <f t="shared" si="145"/>
        <v>51.185616438356163</v>
      </c>
      <c r="Q2308" t="s">
        <v>8325</v>
      </c>
      <c r="R2308" t="s">
        <v>8329</v>
      </c>
      <c r="S2308" s="10">
        <f t="shared" si="146"/>
        <v>40947.959826388884</v>
      </c>
      <c r="T2308" s="10">
        <f t="shared" si="147"/>
        <v>40977.959826388884</v>
      </c>
    </row>
    <row r="2309" spans="1:20"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144"/>
        <v>1.0665777537961894</v>
      </c>
      <c r="P2309" s="6">
        <f t="shared" si="145"/>
        <v>27.936800000000002</v>
      </c>
      <c r="Q2309" t="s">
        <v>8325</v>
      </c>
      <c r="R2309" t="s">
        <v>8329</v>
      </c>
      <c r="S2309" s="10">
        <f t="shared" si="146"/>
        <v>41004.594131944446</v>
      </c>
      <c r="T2309" s="10">
        <f t="shared" si="147"/>
        <v>41034.59407407407</v>
      </c>
    </row>
    <row r="2310" spans="1:20"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144"/>
        <v>1.0130622</v>
      </c>
      <c r="P2310" s="6">
        <f t="shared" si="145"/>
        <v>82.496921824104234</v>
      </c>
      <c r="Q2310" t="s">
        <v>8325</v>
      </c>
      <c r="R2310" t="s">
        <v>8329</v>
      </c>
      <c r="S2310" s="10">
        <f t="shared" si="146"/>
        <v>41851.754583333335</v>
      </c>
      <c r="T2310" s="10">
        <f t="shared" si="147"/>
        <v>41879.833333333328</v>
      </c>
    </row>
    <row r="2311" spans="1:20"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144"/>
        <v>1.0667450000000001</v>
      </c>
      <c r="P2311" s="6">
        <f t="shared" si="145"/>
        <v>59.817476635514019</v>
      </c>
      <c r="Q2311" t="s">
        <v>8325</v>
      </c>
      <c r="R2311" t="s">
        <v>8329</v>
      </c>
      <c r="S2311" s="10">
        <f t="shared" si="146"/>
        <v>41307.779363425921</v>
      </c>
      <c r="T2311" s="10">
        <f t="shared" si="147"/>
        <v>41342.779363425921</v>
      </c>
    </row>
    <row r="2312" spans="1:20"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144"/>
        <v>4.288397837837838</v>
      </c>
      <c r="P2312" s="6">
        <f t="shared" si="145"/>
        <v>64.816470588235291</v>
      </c>
      <c r="Q2312" t="s">
        <v>8325</v>
      </c>
      <c r="R2312" t="s">
        <v>8329</v>
      </c>
      <c r="S2312" s="10">
        <f t="shared" si="146"/>
        <v>41324.585821759254</v>
      </c>
      <c r="T2312" s="10">
        <f t="shared" si="147"/>
        <v>41354.54415509259</v>
      </c>
    </row>
    <row r="2313" spans="1:20"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144"/>
        <v>1.0411111111111111</v>
      </c>
      <c r="P2313" s="6">
        <f t="shared" si="145"/>
        <v>90.09615384615384</v>
      </c>
      <c r="Q2313" t="s">
        <v>8325</v>
      </c>
      <c r="R2313" t="s">
        <v>8329</v>
      </c>
      <c r="S2313" s="10">
        <f t="shared" si="146"/>
        <v>41735.796168981477</v>
      </c>
      <c r="T2313" s="10">
        <f t="shared" si="147"/>
        <v>41765.796168981477</v>
      </c>
    </row>
    <row r="2314" spans="1:20"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144"/>
        <v>1.0786666666666667</v>
      </c>
      <c r="P2314" s="6">
        <f t="shared" si="145"/>
        <v>40.962025316455694</v>
      </c>
      <c r="Q2314" t="s">
        <v>8325</v>
      </c>
      <c r="R2314" t="s">
        <v>8329</v>
      </c>
      <c r="S2314" s="10">
        <f t="shared" si="146"/>
        <v>41716.424513888887</v>
      </c>
      <c r="T2314" s="10">
        <f t="shared" si="147"/>
        <v>41747.75</v>
      </c>
    </row>
    <row r="2315" spans="1:20"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144"/>
        <v>1.7584040000000001</v>
      </c>
      <c r="P2315" s="6">
        <f t="shared" si="145"/>
        <v>56.000127388535034</v>
      </c>
      <c r="Q2315" t="s">
        <v>8325</v>
      </c>
      <c r="R2315" t="s">
        <v>8329</v>
      </c>
      <c r="S2315" s="10">
        <f t="shared" si="146"/>
        <v>41002.750300925924</v>
      </c>
      <c r="T2315" s="10">
        <f t="shared" si="147"/>
        <v>41032.750300925924</v>
      </c>
    </row>
    <row r="2316" spans="1:20"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144"/>
        <v>1.5697000000000001</v>
      </c>
      <c r="P2316" s="6">
        <f t="shared" si="145"/>
        <v>37.672800000000002</v>
      </c>
      <c r="Q2316" t="s">
        <v>8325</v>
      </c>
      <c r="R2316" t="s">
        <v>8329</v>
      </c>
      <c r="S2316" s="10">
        <f t="shared" si="146"/>
        <v>41037.343252314815</v>
      </c>
      <c r="T2316" s="10">
        <f t="shared" si="147"/>
        <v>41067.343252314815</v>
      </c>
    </row>
    <row r="2317" spans="1:20"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144"/>
        <v>1.026</v>
      </c>
      <c r="P2317" s="6">
        <f t="shared" si="145"/>
        <v>40.078125</v>
      </c>
      <c r="Q2317" t="s">
        <v>8325</v>
      </c>
      <c r="R2317" t="s">
        <v>8329</v>
      </c>
      <c r="S2317" s="10">
        <f t="shared" si="146"/>
        <v>41004.517858796295</v>
      </c>
      <c r="T2317" s="10">
        <f t="shared" si="147"/>
        <v>41034.517858796295</v>
      </c>
    </row>
    <row r="2318" spans="1:20"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144"/>
        <v>1.0404266666666666</v>
      </c>
      <c r="P2318" s="6">
        <f t="shared" si="145"/>
        <v>78.031999999999996</v>
      </c>
      <c r="Q2318" t="s">
        <v>8325</v>
      </c>
      <c r="R2318" t="s">
        <v>8329</v>
      </c>
      <c r="S2318" s="10">
        <f t="shared" si="146"/>
        <v>40079.516782407409</v>
      </c>
      <c r="T2318" s="10">
        <f t="shared" si="147"/>
        <v>40156.558333333327</v>
      </c>
    </row>
    <row r="2319" spans="1:20"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144"/>
        <v>1.04</v>
      </c>
      <c r="P2319" s="6">
        <f t="shared" si="145"/>
        <v>18.90909090909091</v>
      </c>
      <c r="Q2319" t="s">
        <v>8325</v>
      </c>
      <c r="R2319" t="s">
        <v>8329</v>
      </c>
      <c r="S2319" s="10">
        <f t="shared" si="146"/>
        <v>40192.33390046296</v>
      </c>
      <c r="T2319" s="10">
        <f t="shared" si="147"/>
        <v>40224</v>
      </c>
    </row>
    <row r="2320" spans="1:20"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144"/>
        <v>1.2105999999999999</v>
      </c>
      <c r="P2320" s="6">
        <f t="shared" si="145"/>
        <v>37.134969325153371</v>
      </c>
      <c r="Q2320" t="s">
        <v>8325</v>
      </c>
      <c r="R2320" t="s">
        <v>8329</v>
      </c>
      <c r="S2320" s="10">
        <f t="shared" si="146"/>
        <v>40050.435347222221</v>
      </c>
      <c r="T2320" s="10">
        <f t="shared" si="147"/>
        <v>40081.957638888889</v>
      </c>
    </row>
    <row r="2321" spans="1:20"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144"/>
        <v>1.077</v>
      </c>
      <c r="P2321" s="6">
        <f t="shared" si="145"/>
        <v>41.961038961038959</v>
      </c>
      <c r="Q2321" t="s">
        <v>8325</v>
      </c>
      <c r="R2321" t="s">
        <v>8329</v>
      </c>
      <c r="S2321" s="10">
        <f t="shared" si="146"/>
        <v>41592.873668981476</v>
      </c>
      <c r="T2321" s="10">
        <f t="shared" si="147"/>
        <v>41622.873668981476</v>
      </c>
    </row>
    <row r="2322" spans="1:20"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144"/>
        <v>1.0866</v>
      </c>
      <c r="P2322" s="6">
        <f t="shared" si="145"/>
        <v>61.044943820224717</v>
      </c>
      <c r="Q2322" t="s">
        <v>8325</v>
      </c>
      <c r="R2322" t="s">
        <v>8329</v>
      </c>
      <c r="S2322" s="10">
        <f t="shared" si="146"/>
        <v>41696.608796296292</v>
      </c>
      <c r="T2322" s="10">
        <f t="shared" si="147"/>
        <v>41731.567129629628</v>
      </c>
    </row>
    <row r="2323" spans="1:20" ht="45"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144"/>
        <v>0.39120962394619685</v>
      </c>
      <c r="P2323" s="6">
        <f t="shared" si="145"/>
        <v>64.53125</v>
      </c>
      <c r="Q2323" t="s">
        <v>8336</v>
      </c>
      <c r="R2323" t="s">
        <v>8352</v>
      </c>
      <c r="S2323" s="10">
        <f t="shared" si="146"/>
        <v>42799.052094907405</v>
      </c>
      <c r="T2323" s="10">
        <f t="shared" si="147"/>
        <v>42829.010428240734</v>
      </c>
    </row>
    <row r="2324" spans="1:20" ht="45"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144"/>
        <v>3.1481481481481478E-2</v>
      </c>
      <c r="P2324" s="6">
        <f t="shared" si="145"/>
        <v>21.25</v>
      </c>
      <c r="Q2324" t="s">
        <v>8336</v>
      </c>
      <c r="R2324" t="s">
        <v>8352</v>
      </c>
      <c r="S2324" s="10">
        <f t="shared" si="146"/>
        <v>42804.6871412037</v>
      </c>
      <c r="T2324" s="10">
        <f t="shared" si="147"/>
        <v>42834.645474537036</v>
      </c>
    </row>
    <row r="2325" spans="1:20" ht="45"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144"/>
        <v>0.48</v>
      </c>
      <c r="P2325" s="6">
        <f t="shared" si="145"/>
        <v>30</v>
      </c>
      <c r="Q2325" t="s">
        <v>8336</v>
      </c>
      <c r="R2325" t="s">
        <v>8352</v>
      </c>
      <c r="S2325" s="10">
        <f t="shared" si="146"/>
        <v>42807.546840277777</v>
      </c>
      <c r="T2325" s="10">
        <f t="shared" si="147"/>
        <v>42814.546840277777</v>
      </c>
    </row>
    <row r="2326" spans="1:20" ht="45"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144"/>
        <v>0.20733333333333334</v>
      </c>
      <c r="P2326" s="6">
        <f t="shared" si="145"/>
        <v>25.491803278688526</v>
      </c>
      <c r="Q2326" t="s">
        <v>8336</v>
      </c>
      <c r="R2326" t="s">
        <v>8352</v>
      </c>
      <c r="S2326" s="10">
        <f t="shared" si="146"/>
        <v>42790.67690972222</v>
      </c>
      <c r="T2326" s="10">
        <f t="shared" si="147"/>
        <v>42820.635243055549</v>
      </c>
    </row>
    <row r="2327" spans="1:20" ht="60"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144"/>
        <v>0.08</v>
      </c>
      <c r="P2327" s="6">
        <f t="shared" si="145"/>
        <v>11.428571428571429</v>
      </c>
      <c r="Q2327" t="s">
        <v>8336</v>
      </c>
      <c r="R2327" t="s">
        <v>8352</v>
      </c>
      <c r="S2327" s="10">
        <f t="shared" si="146"/>
        <v>42793.814016203702</v>
      </c>
      <c r="T2327" s="10">
        <f t="shared" si="147"/>
        <v>42823.772349537037</v>
      </c>
    </row>
    <row r="2328" spans="1:20" ht="60"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144"/>
        <v>7.1999999999999998E-3</v>
      </c>
      <c r="P2328" s="6">
        <f t="shared" si="145"/>
        <v>108</v>
      </c>
      <c r="Q2328" t="s">
        <v>8336</v>
      </c>
      <c r="R2328" t="s">
        <v>8352</v>
      </c>
      <c r="S2328" s="10">
        <f t="shared" si="146"/>
        <v>42803.825787037036</v>
      </c>
      <c r="T2328" s="10">
        <f t="shared" si="147"/>
        <v>42855.499999999993</v>
      </c>
    </row>
    <row r="2329" spans="1:20"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144"/>
        <v>5.2609431428571432</v>
      </c>
      <c r="P2329" s="6">
        <f t="shared" si="145"/>
        <v>54.883162444113267</v>
      </c>
      <c r="Q2329" t="s">
        <v>8336</v>
      </c>
      <c r="R2329" t="s">
        <v>8352</v>
      </c>
      <c r="S2329" s="10">
        <f t="shared" si="146"/>
        <v>41842.708796296291</v>
      </c>
      <c r="T2329" s="10">
        <f t="shared" si="147"/>
        <v>41877.708796296291</v>
      </c>
    </row>
    <row r="2330" spans="1:20"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144"/>
        <v>2.5445000000000002</v>
      </c>
      <c r="P2330" s="6">
        <f t="shared" si="145"/>
        <v>47.383612662942269</v>
      </c>
      <c r="Q2330" t="s">
        <v>8336</v>
      </c>
      <c r="R2330" t="s">
        <v>8352</v>
      </c>
      <c r="S2330" s="10">
        <f t="shared" si="146"/>
        <v>42139.573344907403</v>
      </c>
      <c r="T2330" s="10">
        <f t="shared" si="147"/>
        <v>42169.573344907403</v>
      </c>
    </row>
    <row r="2331" spans="1:20"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144"/>
        <v>1.0591999999999999</v>
      </c>
      <c r="P2331" s="6">
        <f t="shared" si="145"/>
        <v>211.84</v>
      </c>
      <c r="Q2331" t="s">
        <v>8336</v>
      </c>
      <c r="R2331" t="s">
        <v>8352</v>
      </c>
      <c r="S2331" s="10">
        <f t="shared" si="146"/>
        <v>41807.416041666664</v>
      </c>
      <c r="T2331" s="10">
        <f t="shared" si="147"/>
        <v>41837.416041666664</v>
      </c>
    </row>
    <row r="2332" spans="1:20"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144"/>
        <v>1.0242285714285715</v>
      </c>
      <c r="P2332" s="6">
        <f t="shared" si="145"/>
        <v>219.92638036809817</v>
      </c>
      <c r="Q2332" t="s">
        <v>8336</v>
      </c>
      <c r="R2332" t="s">
        <v>8352</v>
      </c>
      <c r="S2332" s="10">
        <f t="shared" si="146"/>
        <v>42332.691469907404</v>
      </c>
      <c r="T2332" s="10">
        <f t="shared" si="147"/>
        <v>42362.791666666664</v>
      </c>
    </row>
    <row r="2333" spans="1:20"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144"/>
        <v>1.4431375</v>
      </c>
      <c r="P2333" s="6">
        <f t="shared" si="145"/>
        <v>40.795406360424032</v>
      </c>
      <c r="Q2333" t="s">
        <v>8336</v>
      </c>
      <c r="R2333" t="s">
        <v>8352</v>
      </c>
      <c r="S2333" s="10">
        <f t="shared" si="146"/>
        <v>41838.797337962962</v>
      </c>
      <c r="T2333" s="10">
        <f t="shared" si="147"/>
        <v>41868.797337962962</v>
      </c>
    </row>
    <row r="2334" spans="1:20"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144"/>
        <v>1.06308</v>
      </c>
      <c r="P2334" s="6">
        <f t="shared" si="145"/>
        <v>75.502840909090907</v>
      </c>
      <c r="Q2334" t="s">
        <v>8336</v>
      </c>
      <c r="R2334" t="s">
        <v>8352</v>
      </c>
      <c r="S2334" s="10">
        <f t="shared" si="146"/>
        <v>42011.419803240737</v>
      </c>
      <c r="T2334" s="10">
        <f t="shared" si="147"/>
        <v>42041.419803240737</v>
      </c>
    </row>
    <row r="2335" spans="1:20"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144"/>
        <v>2.1216666666666666</v>
      </c>
      <c r="P2335" s="6">
        <f t="shared" si="145"/>
        <v>13.542553191489361</v>
      </c>
      <c r="Q2335" t="s">
        <v>8336</v>
      </c>
      <c r="R2335" t="s">
        <v>8352</v>
      </c>
      <c r="S2335" s="10">
        <f t="shared" si="146"/>
        <v>41767.442013888889</v>
      </c>
      <c r="T2335" s="10">
        <f t="shared" si="147"/>
        <v>41788.534722222219</v>
      </c>
    </row>
    <row r="2336" spans="1:20"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144"/>
        <v>1.0195000000000001</v>
      </c>
      <c r="P2336" s="6">
        <f t="shared" si="145"/>
        <v>60.865671641791046</v>
      </c>
      <c r="Q2336" t="s">
        <v>8336</v>
      </c>
      <c r="R2336" t="s">
        <v>8352</v>
      </c>
      <c r="S2336" s="10">
        <f t="shared" si="146"/>
        <v>41918.461782407401</v>
      </c>
      <c r="T2336" s="10">
        <f t="shared" si="147"/>
        <v>41948.523611111108</v>
      </c>
    </row>
    <row r="2337" spans="1:20"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144"/>
        <v>1.0227200000000001</v>
      </c>
      <c r="P2337" s="6">
        <f t="shared" si="145"/>
        <v>115.69230769230769</v>
      </c>
      <c r="Q2337" t="s">
        <v>8336</v>
      </c>
      <c r="R2337" t="s">
        <v>8352</v>
      </c>
      <c r="S2337" s="10">
        <f t="shared" si="146"/>
        <v>41771.363923611112</v>
      </c>
      <c r="T2337" s="10">
        <f t="shared" si="147"/>
        <v>41801.363923611112</v>
      </c>
    </row>
    <row r="2338" spans="1:20"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144"/>
        <v>5.2073254999999996</v>
      </c>
      <c r="P2338" s="6">
        <f t="shared" si="145"/>
        <v>48.104623556581984</v>
      </c>
      <c r="Q2338" t="s">
        <v>8336</v>
      </c>
      <c r="R2338" t="s">
        <v>8352</v>
      </c>
      <c r="S2338" s="10">
        <f t="shared" si="146"/>
        <v>41666.716377314813</v>
      </c>
      <c r="T2338" s="10">
        <f t="shared" si="147"/>
        <v>41706.716377314813</v>
      </c>
    </row>
    <row r="2339" spans="1:20"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144"/>
        <v>1.1065833333333333</v>
      </c>
      <c r="P2339" s="6">
        <f t="shared" si="145"/>
        <v>74.184357541899445</v>
      </c>
      <c r="Q2339" t="s">
        <v>8336</v>
      </c>
      <c r="R2339" t="s">
        <v>8352</v>
      </c>
      <c r="S2339" s="10">
        <f t="shared" si="146"/>
        <v>41786.432210648149</v>
      </c>
      <c r="T2339" s="10">
        <f t="shared" si="147"/>
        <v>41816.432210648149</v>
      </c>
    </row>
    <row r="2340" spans="1:20"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144"/>
        <v>1.0114333333333334</v>
      </c>
      <c r="P2340" s="6">
        <f t="shared" si="145"/>
        <v>123.34552845528455</v>
      </c>
      <c r="Q2340" t="s">
        <v>8336</v>
      </c>
      <c r="R2340" t="s">
        <v>8352</v>
      </c>
      <c r="S2340" s="10">
        <f t="shared" si="146"/>
        <v>41789.688472222224</v>
      </c>
      <c r="T2340" s="10">
        <f t="shared" si="147"/>
        <v>41819.688472222224</v>
      </c>
    </row>
    <row r="2341" spans="1:20"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144"/>
        <v>2.9420799999999998</v>
      </c>
      <c r="P2341" s="6">
        <f t="shared" si="145"/>
        <v>66.623188405797094</v>
      </c>
      <c r="Q2341" t="s">
        <v>8336</v>
      </c>
      <c r="R2341" t="s">
        <v>8352</v>
      </c>
      <c r="S2341" s="10">
        <f t="shared" si="146"/>
        <v>42692.591539351844</v>
      </c>
      <c r="T2341" s="10">
        <f t="shared" si="147"/>
        <v>42723.124305555553</v>
      </c>
    </row>
    <row r="2342" spans="1:20"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144"/>
        <v>1.0577749999999999</v>
      </c>
      <c r="P2342" s="6">
        <f t="shared" si="145"/>
        <v>104.99007444168734</v>
      </c>
      <c r="Q2342" t="s">
        <v>8336</v>
      </c>
      <c r="R2342" t="s">
        <v>8352</v>
      </c>
      <c r="S2342" s="10">
        <f t="shared" si="146"/>
        <v>42643.434467592589</v>
      </c>
      <c r="T2342" s="10">
        <f t="shared" si="147"/>
        <v>42673.434467592589</v>
      </c>
    </row>
    <row r="2343" spans="1:20"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144"/>
        <v>0</v>
      </c>
      <c r="P2343" s="6" t="str">
        <f t="shared" si="145"/>
        <v/>
      </c>
      <c r="Q2343" t="s">
        <v>8319</v>
      </c>
      <c r="R2343" t="s">
        <v>8320</v>
      </c>
      <c r="S2343" s="10">
        <f t="shared" si="146"/>
        <v>42167.605370370373</v>
      </c>
      <c r="T2343" s="10">
        <f t="shared" si="147"/>
        <v>42197.605370370373</v>
      </c>
    </row>
    <row r="2344" spans="1:20"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144"/>
        <v>0</v>
      </c>
      <c r="P2344" s="6" t="str">
        <f t="shared" si="145"/>
        <v/>
      </c>
      <c r="Q2344" t="s">
        <v>8319</v>
      </c>
      <c r="R2344" t="s">
        <v>8320</v>
      </c>
      <c r="S2344" s="10">
        <f t="shared" si="146"/>
        <v>41897.49386574074</v>
      </c>
      <c r="T2344" s="10">
        <f t="shared" si="147"/>
        <v>41918</v>
      </c>
    </row>
    <row r="2345" spans="1:20"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144"/>
        <v>0.03</v>
      </c>
      <c r="P2345" s="6">
        <f t="shared" si="145"/>
        <v>300</v>
      </c>
      <c r="Q2345" t="s">
        <v>8319</v>
      </c>
      <c r="R2345" t="s">
        <v>8320</v>
      </c>
      <c r="S2345" s="10">
        <f t="shared" si="146"/>
        <v>42327.616956018515</v>
      </c>
      <c r="T2345" s="10">
        <f t="shared" si="147"/>
        <v>42377.615972222215</v>
      </c>
    </row>
    <row r="2346" spans="1:20"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144"/>
        <v>1E-3</v>
      </c>
      <c r="P2346" s="6">
        <f t="shared" si="145"/>
        <v>1</v>
      </c>
      <c r="Q2346" t="s">
        <v>8319</v>
      </c>
      <c r="R2346" t="s">
        <v>8320</v>
      </c>
      <c r="S2346" s="10">
        <f t="shared" si="146"/>
        <v>42515.519317129627</v>
      </c>
      <c r="T2346" s="10">
        <f t="shared" si="147"/>
        <v>42545.519317129627</v>
      </c>
    </row>
    <row r="2347" spans="1:20"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144"/>
        <v>0</v>
      </c>
      <c r="P2347" s="6" t="str">
        <f t="shared" si="145"/>
        <v/>
      </c>
      <c r="Q2347" t="s">
        <v>8319</v>
      </c>
      <c r="R2347" t="s">
        <v>8320</v>
      </c>
      <c r="S2347" s="10">
        <f t="shared" si="146"/>
        <v>42059.79347222222</v>
      </c>
      <c r="T2347" s="10">
        <f t="shared" si="147"/>
        <v>42094.777083333327</v>
      </c>
    </row>
    <row r="2348" spans="1:20"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144"/>
        <v>6.4999999999999997E-4</v>
      </c>
      <c r="P2348" s="6">
        <f t="shared" si="145"/>
        <v>13</v>
      </c>
      <c r="Q2348" t="s">
        <v>8319</v>
      </c>
      <c r="R2348" t="s">
        <v>8320</v>
      </c>
      <c r="S2348" s="10">
        <f t="shared" si="146"/>
        <v>42615.590636574074</v>
      </c>
      <c r="T2348" s="10">
        <f t="shared" si="147"/>
        <v>42660.590636574074</v>
      </c>
    </row>
    <row r="2349" spans="1:20"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144"/>
        <v>1.4999999999999999E-2</v>
      </c>
      <c r="P2349" s="6">
        <f t="shared" si="145"/>
        <v>15</v>
      </c>
      <c r="Q2349" t="s">
        <v>8319</v>
      </c>
      <c r="R2349" t="s">
        <v>8320</v>
      </c>
      <c r="S2349" s="10">
        <f t="shared" si="146"/>
        <v>42577.39902777777</v>
      </c>
      <c r="T2349" s="10">
        <f t="shared" si="147"/>
        <v>42607.39902777777</v>
      </c>
    </row>
    <row r="2350" spans="1:20"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144"/>
        <v>3.8571428571428572E-3</v>
      </c>
      <c r="P2350" s="6">
        <f t="shared" si="145"/>
        <v>54</v>
      </c>
      <c r="Q2350" t="s">
        <v>8319</v>
      </c>
      <c r="R2350" t="s">
        <v>8320</v>
      </c>
      <c r="S2350" s="10">
        <f t="shared" si="146"/>
        <v>42360.723819444444</v>
      </c>
      <c r="T2350" s="10">
        <f t="shared" si="147"/>
        <v>42420.723819444444</v>
      </c>
    </row>
    <row r="2351" spans="1:20"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144"/>
        <v>0</v>
      </c>
      <c r="P2351" s="6" t="str">
        <f t="shared" si="145"/>
        <v/>
      </c>
      <c r="Q2351" t="s">
        <v>8319</v>
      </c>
      <c r="R2351" t="s">
        <v>8320</v>
      </c>
      <c r="S2351" s="10">
        <f t="shared" si="146"/>
        <v>42198.567453703705</v>
      </c>
      <c r="T2351" s="10">
        <f t="shared" si="147"/>
        <v>42227.567453703705</v>
      </c>
    </row>
    <row r="2352" spans="1:20"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144"/>
        <v>0</v>
      </c>
      <c r="P2352" s="6" t="str">
        <f t="shared" si="145"/>
        <v/>
      </c>
      <c r="Q2352" t="s">
        <v>8319</v>
      </c>
      <c r="R2352" t="s">
        <v>8320</v>
      </c>
      <c r="S2352" s="10">
        <f t="shared" si="146"/>
        <v>42708.633912037032</v>
      </c>
      <c r="T2352" s="10">
        <f t="shared" si="147"/>
        <v>42738.633912037032</v>
      </c>
    </row>
    <row r="2353" spans="1:20"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144"/>
        <v>5.7142857142857143E-3</v>
      </c>
      <c r="P2353" s="6">
        <f t="shared" si="145"/>
        <v>15.428571428571429</v>
      </c>
      <c r="Q2353" t="s">
        <v>8319</v>
      </c>
      <c r="R2353" t="s">
        <v>8320</v>
      </c>
      <c r="S2353" s="10">
        <f t="shared" si="146"/>
        <v>42093.892812500002</v>
      </c>
      <c r="T2353" s="10">
        <f t="shared" si="147"/>
        <v>42123.892812500002</v>
      </c>
    </row>
    <row r="2354" spans="1:20"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144"/>
        <v>0</v>
      </c>
      <c r="P2354" s="6" t="str">
        <f t="shared" si="145"/>
        <v/>
      </c>
      <c r="Q2354" t="s">
        <v>8319</v>
      </c>
      <c r="R2354" t="s">
        <v>8320</v>
      </c>
      <c r="S2354" s="10">
        <f t="shared" si="146"/>
        <v>42101.425370370365</v>
      </c>
      <c r="T2354" s="10">
        <f t="shared" si="147"/>
        <v>42161.425370370365</v>
      </c>
    </row>
    <row r="2355" spans="1:20"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144"/>
        <v>0</v>
      </c>
      <c r="P2355" s="6" t="str">
        <f t="shared" si="145"/>
        <v/>
      </c>
      <c r="Q2355" t="s">
        <v>8319</v>
      </c>
      <c r="R2355" t="s">
        <v>8320</v>
      </c>
      <c r="S2355" s="10">
        <f t="shared" si="146"/>
        <v>42103.467847222222</v>
      </c>
      <c r="T2355" s="10">
        <f t="shared" si="147"/>
        <v>42115.467847222222</v>
      </c>
    </row>
    <row r="2356" spans="1:20"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144"/>
        <v>7.1428571428571429E-4</v>
      </c>
      <c r="P2356" s="6">
        <f t="shared" si="145"/>
        <v>25</v>
      </c>
      <c r="Q2356" t="s">
        <v>8319</v>
      </c>
      <c r="R2356" t="s">
        <v>8320</v>
      </c>
      <c r="S2356" s="10">
        <f t="shared" si="146"/>
        <v>41954.51458333333</v>
      </c>
      <c r="T2356" s="10">
        <f t="shared" si="147"/>
        <v>42014.51458333333</v>
      </c>
    </row>
    <row r="2357" spans="1:20"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144"/>
        <v>6.875E-3</v>
      </c>
      <c r="P2357" s="6">
        <f t="shared" si="145"/>
        <v>27.5</v>
      </c>
      <c r="Q2357" t="s">
        <v>8319</v>
      </c>
      <c r="R2357" t="s">
        <v>8320</v>
      </c>
      <c r="S2357" s="10">
        <f t="shared" si="146"/>
        <v>42096.709907407407</v>
      </c>
      <c r="T2357" s="10">
        <f t="shared" si="147"/>
        <v>42126.709907407407</v>
      </c>
    </row>
    <row r="2358" spans="1:20"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144"/>
        <v>0</v>
      </c>
      <c r="P2358" s="6" t="str">
        <f t="shared" si="145"/>
        <v/>
      </c>
      <c r="Q2358" t="s">
        <v>8319</v>
      </c>
      <c r="R2358" t="s">
        <v>8320</v>
      </c>
      <c r="S2358" s="10">
        <f t="shared" si="146"/>
        <v>42130.575277777774</v>
      </c>
      <c r="T2358" s="10">
        <f t="shared" si="147"/>
        <v>42160.575277777774</v>
      </c>
    </row>
    <row r="2359" spans="1:20"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144"/>
        <v>0</v>
      </c>
      <c r="P2359" s="6" t="str">
        <f t="shared" si="145"/>
        <v/>
      </c>
      <c r="Q2359" t="s">
        <v>8319</v>
      </c>
      <c r="R2359" t="s">
        <v>8320</v>
      </c>
      <c r="S2359" s="10">
        <f t="shared" si="146"/>
        <v>42264.411782407406</v>
      </c>
      <c r="T2359" s="10">
        <f t="shared" si="147"/>
        <v>42294.411782407406</v>
      </c>
    </row>
    <row r="2360" spans="1:20"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144"/>
        <v>0</v>
      </c>
      <c r="P2360" s="6" t="str">
        <f t="shared" si="145"/>
        <v/>
      </c>
      <c r="Q2360" t="s">
        <v>8319</v>
      </c>
      <c r="R2360" t="s">
        <v>8320</v>
      </c>
      <c r="S2360" s="10">
        <f t="shared" si="146"/>
        <v>41978.722638888888</v>
      </c>
      <c r="T2360" s="10">
        <f t="shared" si="147"/>
        <v>42034.818749999999</v>
      </c>
    </row>
    <row r="2361" spans="1:20"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144"/>
        <v>0.14680000000000001</v>
      </c>
      <c r="P2361" s="6">
        <f t="shared" si="145"/>
        <v>367</v>
      </c>
      <c r="Q2361" t="s">
        <v>8319</v>
      </c>
      <c r="R2361" t="s">
        <v>8320</v>
      </c>
      <c r="S2361" s="10">
        <f t="shared" si="146"/>
        <v>42159.441249999996</v>
      </c>
      <c r="T2361" s="10">
        <f t="shared" si="147"/>
        <v>42219.441249999996</v>
      </c>
    </row>
    <row r="2362" spans="1:20"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144"/>
        <v>4.0000000000000002E-4</v>
      </c>
      <c r="P2362" s="6">
        <f t="shared" si="145"/>
        <v>2</v>
      </c>
      <c r="Q2362" t="s">
        <v>8319</v>
      </c>
      <c r="R2362" t="s">
        <v>8320</v>
      </c>
      <c r="S2362" s="10">
        <f t="shared" si="146"/>
        <v>42377.498611111114</v>
      </c>
      <c r="T2362" s="10">
        <f t="shared" si="147"/>
        <v>42407.498611111114</v>
      </c>
    </row>
    <row r="2363" spans="1:20"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144"/>
        <v>0</v>
      </c>
      <c r="P2363" s="6" t="str">
        <f t="shared" si="145"/>
        <v/>
      </c>
      <c r="Q2363" t="s">
        <v>8319</v>
      </c>
      <c r="R2363" t="s">
        <v>8320</v>
      </c>
      <c r="S2363" s="10">
        <f t="shared" si="146"/>
        <v>42466.650555555556</v>
      </c>
      <c r="T2363" s="10">
        <f t="shared" si="147"/>
        <v>42490.708333333336</v>
      </c>
    </row>
    <row r="2364" spans="1:20"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144"/>
        <v>0.2857142857142857</v>
      </c>
      <c r="P2364" s="6">
        <f t="shared" si="145"/>
        <v>60</v>
      </c>
      <c r="Q2364" t="s">
        <v>8319</v>
      </c>
      <c r="R2364" t="s">
        <v>8320</v>
      </c>
      <c r="S2364" s="10">
        <f t="shared" si="146"/>
        <v>41954.47997685185</v>
      </c>
      <c r="T2364" s="10">
        <f t="shared" si="147"/>
        <v>41984.47997685185</v>
      </c>
    </row>
    <row r="2365" spans="1:20"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144"/>
        <v>0</v>
      </c>
      <c r="P2365" s="6" t="str">
        <f t="shared" si="145"/>
        <v/>
      </c>
      <c r="Q2365" t="s">
        <v>8319</v>
      </c>
      <c r="R2365" t="s">
        <v>8320</v>
      </c>
      <c r="S2365" s="10">
        <f t="shared" si="146"/>
        <v>42321.803240740737</v>
      </c>
      <c r="T2365" s="10">
        <f t="shared" si="147"/>
        <v>42366.803240740737</v>
      </c>
    </row>
    <row r="2366" spans="1:20"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144"/>
        <v>0</v>
      </c>
      <c r="P2366" s="6" t="str">
        <f t="shared" si="145"/>
        <v/>
      </c>
      <c r="Q2366" t="s">
        <v>8319</v>
      </c>
      <c r="R2366" t="s">
        <v>8320</v>
      </c>
      <c r="S2366" s="10">
        <f t="shared" si="146"/>
        <v>42248.726342592585</v>
      </c>
      <c r="T2366" s="10">
        <f t="shared" si="147"/>
        <v>42303.726342592585</v>
      </c>
    </row>
    <row r="2367" spans="1:20"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144"/>
        <v>0</v>
      </c>
      <c r="P2367" s="6" t="str">
        <f t="shared" si="145"/>
        <v/>
      </c>
      <c r="Q2367" t="s">
        <v>8319</v>
      </c>
      <c r="R2367" t="s">
        <v>8320</v>
      </c>
      <c r="S2367" s="10">
        <f t="shared" si="146"/>
        <v>42346.528067129628</v>
      </c>
      <c r="T2367" s="10">
        <f t="shared" si="147"/>
        <v>42386.749999999993</v>
      </c>
    </row>
    <row r="2368" spans="1:20"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144"/>
        <v>0.1052</v>
      </c>
      <c r="P2368" s="6">
        <f t="shared" si="145"/>
        <v>97.407407407407405</v>
      </c>
      <c r="Q2368" t="s">
        <v>8319</v>
      </c>
      <c r="R2368" t="s">
        <v>8320</v>
      </c>
      <c r="S2368" s="10">
        <f t="shared" si="146"/>
        <v>42268.323298611103</v>
      </c>
      <c r="T2368" s="10">
        <f t="shared" si="147"/>
        <v>42298.323298611103</v>
      </c>
    </row>
    <row r="2369" spans="1:20"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144"/>
        <v>1.34E-2</v>
      </c>
      <c r="P2369" s="6">
        <f t="shared" si="145"/>
        <v>47.857142857142854</v>
      </c>
      <c r="Q2369" t="s">
        <v>8319</v>
      </c>
      <c r="R2369" t="s">
        <v>8320</v>
      </c>
      <c r="S2369" s="10">
        <f t="shared" si="146"/>
        <v>42425.761759259258</v>
      </c>
      <c r="T2369" s="10">
        <f t="shared" si="147"/>
        <v>42485.720092592594</v>
      </c>
    </row>
    <row r="2370" spans="1:20"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144"/>
        <v>2.5000000000000001E-3</v>
      </c>
      <c r="P2370" s="6">
        <f t="shared" si="145"/>
        <v>50</v>
      </c>
      <c r="Q2370" t="s">
        <v>8319</v>
      </c>
      <c r="R2370" t="s">
        <v>8320</v>
      </c>
      <c r="S2370" s="10">
        <f t="shared" si="146"/>
        <v>42063.513483796291</v>
      </c>
      <c r="T2370" s="10">
        <f t="shared" si="147"/>
        <v>42108.471817129626</v>
      </c>
    </row>
    <row r="2371" spans="1:20"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148">IFERROR(E2371/D2371,"")</f>
        <v>0</v>
      </c>
      <c r="P2371" s="6" t="str">
        <f t="shared" ref="P2371:P2434" si="149">IFERROR(E2371/L2371,"")</f>
        <v/>
      </c>
      <c r="Q2371" t="s">
        <v>8319</v>
      </c>
      <c r="R2371" t="s">
        <v>8320</v>
      </c>
      <c r="S2371" s="10">
        <f t="shared" ref="S2371:S2434" si="150">(J2371/86400)+25569+(-5/24)</f>
        <v>42380.60429398148</v>
      </c>
      <c r="T2371" s="10">
        <f t="shared" ref="T2371:T2434" si="151">(I2371/86400)+25569+(-5/24)</f>
        <v>42410.60429398148</v>
      </c>
    </row>
    <row r="2372" spans="1:20"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148"/>
        <v>3.2799999999999999E-3</v>
      </c>
      <c r="P2372" s="6">
        <f t="shared" si="149"/>
        <v>20.5</v>
      </c>
      <c r="Q2372" t="s">
        <v>8319</v>
      </c>
      <c r="R2372" t="s">
        <v>8320</v>
      </c>
      <c r="S2372" s="10">
        <f t="shared" si="150"/>
        <v>41960.980798611105</v>
      </c>
      <c r="T2372" s="10">
        <f t="shared" si="151"/>
        <v>41990.980798611105</v>
      </c>
    </row>
    <row r="2373" spans="1:20"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148"/>
        <v>0</v>
      </c>
      <c r="P2373" s="6" t="str">
        <f t="shared" si="149"/>
        <v/>
      </c>
      <c r="Q2373" t="s">
        <v>8319</v>
      </c>
      <c r="R2373" t="s">
        <v>8320</v>
      </c>
      <c r="S2373" s="10">
        <f t="shared" si="150"/>
        <v>42150.569398148145</v>
      </c>
      <c r="T2373" s="10">
        <f t="shared" si="151"/>
        <v>42180.569398148145</v>
      </c>
    </row>
    <row r="2374" spans="1:20"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148"/>
        <v>3.272727272727273E-2</v>
      </c>
      <c r="P2374" s="6">
        <f t="shared" si="149"/>
        <v>30</v>
      </c>
      <c r="Q2374" t="s">
        <v>8319</v>
      </c>
      <c r="R2374" t="s">
        <v>8320</v>
      </c>
      <c r="S2374" s="10">
        <f t="shared" si="150"/>
        <v>42087.860775462956</v>
      </c>
      <c r="T2374" s="10">
        <f t="shared" si="151"/>
        <v>42117.860775462956</v>
      </c>
    </row>
    <row r="2375" spans="1:20"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148"/>
        <v>5.8823529411764708E-5</v>
      </c>
      <c r="P2375" s="6">
        <f t="shared" si="149"/>
        <v>50</v>
      </c>
      <c r="Q2375" t="s">
        <v>8319</v>
      </c>
      <c r="R2375" t="s">
        <v>8320</v>
      </c>
      <c r="S2375" s="10">
        <f t="shared" si="150"/>
        <v>42215.453981481478</v>
      </c>
      <c r="T2375" s="10">
        <f t="shared" si="151"/>
        <v>42245.453981481478</v>
      </c>
    </row>
    <row r="2376" spans="1:20"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148"/>
        <v>4.5454545454545455E-4</v>
      </c>
      <c r="P2376" s="6">
        <f t="shared" si="149"/>
        <v>10</v>
      </c>
      <c r="Q2376" t="s">
        <v>8319</v>
      </c>
      <c r="R2376" t="s">
        <v>8320</v>
      </c>
      <c r="S2376" s="10">
        <f t="shared" si="150"/>
        <v>42017.634953703702</v>
      </c>
      <c r="T2376" s="10">
        <f t="shared" si="151"/>
        <v>42047.634953703702</v>
      </c>
    </row>
    <row r="2377" spans="1:20"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148"/>
        <v>0</v>
      </c>
      <c r="P2377" s="6" t="str">
        <f t="shared" si="149"/>
        <v/>
      </c>
      <c r="Q2377" t="s">
        <v>8319</v>
      </c>
      <c r="R2377" t="s">
        <v>8320</v>
      </c>
      <c r="S2377" s="10">
        <f t="shared" si="150"/>
        <v>42592.627743055556</v>
      </c>
      <c r="T2377" s="10">
        <f t="shared" si="151"/>
        <v>42622.627743055556</v>
      </c>
    </row>
    <row r="2378" spans="1:20"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148"/>
        <v>0.10877666666666666</v>
      </c>
      <c r="P2378" s="6">
        <f t="shared" si="149"/>
        <v>81.582499999999996</v>
      </c>
      <c r="Q2378" t="s">
        <v>8319</v>
      </c>
      <c r="R2378" t="s">
        <v>8320</v>
      </c>
      <c r="S2378" s="10">
        <f t="shared" si="150"/>
        <v>42318.717199074068</v>
      </c>
      <c r="T2378" s="10">
        <f t="shared" si="151"/>
        <v>42348.717199074068</v>
      </c>
    </row>
    <row r="2379" spans="1:20"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148"/>
        <v>0</v>
      </c>
      <c r="P2379" s="6" t="str">
        <f t="shared" si="149"/>
        <v/>
      </c>
      <c r="Q2379" t="s">
        <v>8319</v>
      </c>
      <c r="R2379" t="s">
        <v>8320</v>
      </c>
      <c r="S2379" s="10">
        <f t="shared" si="150"/>
        <v>42669.661840277775</v>
      </c>
      <c r="T2379" s="10">
        <f t="shared" si="151"/>
        <v>42699.703506944446</v>
      </c>
    </row>
    <row r="2380" spans="1:20"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148"/>
        <v>0</v>
      </c>
      <c r="P2380" s="6" t="str">
        <f t="shared" si="149"/>
        <v/>
      </c>
      <c r="Q2380" t="s">
        <v>8319</v>
      </c>
      <c r="R2380" t="s">
        <v>8320</v>
      </c>
      <c r="S2380" s="10">
        <f t="shared" si="150"/>
        <v>42212.804745370369</v>
      </c>
      <c r="T2380" s="10">
        <f t="shared" si="151"/>
        <v>42241.804745370369</v>
      </c>
    </row>
    <row r="2381" spans="1:20"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148"/>
        <v>0</v>
      </c>
      <c r="P2381" s="6" t="str">
        <f t="shared" si="149"/>
        <v/>
      </c>
      <c r="Q2381" t="s">
        <v>8319</v>
      </c>
      <c r="R2381" t="s">
        <v>8320</v>
      </c>
      <c r="S2381" s="10">
        <f t="shared" si="150"/>
        <v>42236.808055555557</v>
      </c>
      <c r="T2381" s="10">
        <f t="shared" si="151"/>
        <v>42281.808055555557</v>
      </c>
    </row>
    <row r="2382" spans="1:20"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148"/>
        <v>3.6666666666666666E-3</v>
      </c>
      <c r="P2382" s="6">
        <f t="shared" si="149"/>
        <v>18.333333333333332</v>
      </c>
      <c r="Q2382" t="s">
        <v>8319</v>
      </c>
      <c r="R2382" t="s">
        <v>8320</v>
      </c>
      <c r="S2382" s="10">
        <f t="shared" si="150"/>
        <v>42248.584976851846</v>
      </c>
      <c r="T2382" s="10">
        <f t="shared" si="151"/>
        <v>42278.584976851846</v>
      </c>
    </row>
    <row r="2383" spans="1:20"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148"/>
        <v>1.8193398957730169E-2</v>
      </c>
      <c r="P2383" s="6">
        <f t="shared" si="149"/>
        <v>224.42857142857142</v>
      </c>
      <c r="Q2383" t="s">
        <v>8319</v>
      </c>
      <c r="R2383" t="s">
        <v>8320</v>
      </c>
      <c r="S2383" s="10">
        <f t="shared" si="150"/>
        <v>42074.727407407401</v>
      </c>
      <c r="T2383" s="10">
        <f t="shared" si="151"/>
        <v>42104.727407407401</v>
      </c>
    </row>
    <row r="2384" spans="1:20"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148"/>
        <v>2.5000000000000001E-2</v>
      </c>
      <c r="P2384" s="6">
        <f t="shared" si="149"/>
        <v>37.5</v>
      </c>
      <c r="Q2384" t="s">
        <v>8319</v>
      </c>
      <c r="R2384" t="s">
        <v>8320</v>
      </c>
      <c r="S2384" s="10">
        <f t="shared" si="150"/>
        <v>42194.979201388887</v>
      </c>
      <c r="T2384" s="10">
        <f t="shared" si="151"/>
        <v>42219.979201388887</v>
      </c>
    </row>
    <row r="2385" spans="1:20"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148"/>
        <v>4.3499999999999997E-2</v>
      </c>
      <c r="P2385" s="6">
        <f t="shared" si="149"/>
        <v>145</v>
      </c>
      <c r="Q2385" t="s">
        <v>8319</v>
      </c>
      <c r="R2385" t="s">
        <v>8320</v>
      </c>
      <c r="S2385" s="10">
        <f t="shared" si="150"/>
        <v>42026.848460648143</v>
      </c>
      <c r="T2385" s="10">
        <f t="shared" si="151"/>
        <v>42056.848460648143</v>
      </c>
    </row>
    <row r="2386" spans="1:20"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148"/>
        <v>8.0000000000000002E-3</v>
      </c>
      <c r="P2386" s="6">
        <f t="shared" si="149"/>
        <v>1</v>
      </c>
      <c r="Q2386" t="s">
        <v>8319</v>
      </c>
      <c r="R2386" t="s">
        <v>8320</v>
      </c>
      <c r="S2386" s="10">
        <f t="shared" si="150"/>
        <v>41926.859293981477</v>
      </c>
      <c r="T2386" s="10">
        <f t="shared" si="151"/>
        <v>41956.900960648149</v>
      </c>
    </row>
    <row r="2387" spans="1:20"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148"/>
        <v>1.2123076923076924E-2</v>
      </c>
      <c r="P2387" s="6">
        <f t="shared" si="149"/>
        <v>112.57142857142857</v>
      </c>
      <c r="Q2387" t="s">
        <v>8319</v>
      </c>
      <c r="R2387" t="s">
        <v>8320</v>
      </c>
      <c r="S2387" s="10">
        <f t="shared" si="150"/>
        <v>42191.493425925924</v>
      </c>
      <c r="T2387" s="10">
        <f t="shared" si="151"/>
        <v>42221.493425925924</v>
      </c>
    </row>
    <row r="2388" spans="1:20"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148"/>
        <v>0</v>
      </c>
      <c r="P2388" s="6" t="str">
        <f t="shared" si="149"/>
        <v/>
      </c>
      <c r="Q2388" t="s">
        <v>8319</v>
      </c>
      <c r="R2388" t="s">
        <v>8320</v>
      </c>
      <c r="S2388" s="10">
        <f t="shared" si="150"/>
        <v>41954.629907407405</v>
      </c>
      <c r="T2388" s="10">
        <f t="shared" si="151"/>
        <v>42014.629907407405</v>
      </c>
    </row>
    <row r="2389" spans="1:20"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148"/>
        <v>6.8399999999999997E-3</v>
      </c>
      <c r="P2389" s="6">
        <f t="shared" si="149"/>
        <v>342</v>
      </c>
      <c r="Q2389" t="s">
        <v>8319</v>
      </c>
      <c r="R2389" t="s">
        <v>8320</v>
      </c>
      <c r="S2389" s="10">
        <f t="shared" si="150"/>
        <v>42528.418287037035</v>
      </c>
      <c r="T2389" s="10">
        <f t="shared" si="151"/>
        <v>42573.418287037035</v>
      </c>
    </row>
    <row r="2390" spans="1:20"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148"/>
        <v>1.2513513513513513E-2</v>
      </c>
      <c r="P2390" s="6">
        <f t="shared" si="149"/>
        <v>57.875</v>
      </c>
      <c r="Q2390" t="s">
        <v>8319</v>
      </c>
      <c r="R2390" t="s">
        <v>8320</v>
      </c>
      <c r="S2390" s="10">
        <f t="shared" si="150"/>
        <v>41989.645358796297</v>
      </c>
      <c r="T2390" s="10">
        <f t="shared" si="151"/>
        <v>42019.603472222218</v>
      </c>
    </row>
    <row r="2391" spans="1:20"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148"/>
        <v>1.8749999999999999E-3</v>
      </c>
      <c r="P2391" s="6">
        <f t="shared" si="149"/>
        <v>30</v>
      </c>
      <c r="Q2391" t="s">
        <v>8319</v>
      </c>
      <c r="R2391" t="s">
        <v>8320</v>
      </c>
      <c r="S2391" s="10">
        <f t="shared" si="150"/>
        <v>42179.445046296292</v>
      </c>
      <c r="T2391" s="10">
        <f t="shared" si="151"/>
        <v>42210.707638888889</v>
      </c>
    </row>
    <row r="2392" spans="1:20"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148"/>
        <v>0</v>
      </c>
      <c r="P2392" s="6" t="str">
        <f t="shared" si="149"/>
        <v/>
      </c>
      <c r="Q2392" t="s">
        <v>8319</v>
      </c>
      <c r="R2392" t="s">
        <v>8320</v>
      </c>
      <c r="S2392" s="10">
        <f t="shared" si="150"/>
        <v>41968.053981481477</v>
      </c>
      <c r="T2392" s="10">
        <f t="shared" si="151"/>
        <v>42008.053981481477</v>
      </c>
    </row>
    <row r="2393" spans="1:20"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148"/>
        <v>1.25E-3</v>
      </c>
      <c r="P2393" s="6">
        <f t="shared" si="149"/>
        <v>25</v>
      </c>
      <c r="Q2393" t="s">
        <v>8319</v>
      </c>
      <c r="R2393" t="s">
        <v>8320</v>
      </c>
      <c r="S2393" s="10">
        <f t="shared" si="150"/>
        <v>42064.586157407401</v>
      </c>
      <c r="T2393" s="10">
        <f t="shared" si="151"/>
        <v>42094.544490740744</v>
      </c>
    </row>
    <row r="2394" spans="1:20"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148"/>
        <v>0</v>
      </c>
      <c r="P2394" s="6" t="str">
        <f t="shared" si="149"/>
        <v/>
      </c>
      <c r="Q2394" t="s">
        <v>8319</v>
      </c>
      <c r="R2394" t="s">
        <v>8320</v>
      </c>
      <c r="S2394" s="10">
        <f t="shared" si="150"/>
        <v>42275.912303240737</v>
      </c>
      <c r="T2394" s="10">
        <f t="shared" si="151"/>
        <v>42305.912303240737</v>
      </c>
    </row>
    <row r="2395" spans="1:20"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148"/>
        <v>5.0000000000000001E-4</v>
      </c>
      <c r="P2395" s="6">
        <f t="shared" si="149"/>
        <v>50</v>
      </c>
      <c r="Q2395" t="s">
        <v>8319</v>
      </c>
      <c r="R2395" t="s">
        <v>8320</v>
      </c>
      <c r="S2395" s="10">
        <f t="shared" si="150"/>
        <v>42194.440011574072</v>
      </c>
      <c r="T2395" s="10">
        <f t="shared" si="151"/>
        <v>42224.440011574072</v>
      </c>
    </row>
    <row r="2396" spans="1:20"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148"/>
        <v>5.9999999999999995E-4</v>
      </c>
      <c r="P2396" s="6">
        <f t="shared" si="149"/>
        <v>1.5</v>
      </c>
      <c r="Q2396" t="s">
        <v>8319</v>
      </c>
      <c r="R2396" t="s">
        <v>8320</v>
      </c>
      <c r="S2396" s="10">
        <f t="shared" si="150"/>
        <v>42031.15385416666</v>
      </c>
      <c r="T2396" s="10">
        <f t="shared" si="151"/>
        <v>42061.15385416666</v>
      </c>
    </row>
    <row r="2397" spans="1:20"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148"/>
        <v>0</v>
      </c>
      <c r="P2397" s="6" t="str">
        <f t="shared" si="149"/>
        <v/>
      </c>
      <c r="Q2397" t="s">
        <v>8319</v>
      </c>
      <c r="R2397" t="s">
        <v>8320</v>
      </c>
      <c r="S2397" s="10">
        <f t="shared" si="150"/>
        <v>42716.913043981483</v>
      </c>
      <c r="T2397" s="10">
        <f t="shared" si="151"/>
        <v>42745.164583333331</v>
      </c>
    </row>
    <row r="2398" spans="1:20"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148"/>
        <v>2E-3</v>
      </c>
      <c r="P2398" s="6">
        <f t="shared" si="149"/>
        <v>10</v>
      </c>
      <c r="Q2398" t="s">
        <v>8319</v>
      </c>
      <c r="R2398" t="s">
        <v>8320</v>
      </c>
      <c r="S2398" s="10">
        <f t="shared" si="150"/>
        <v>42262.640717592592</v>
      </c>
      <c r="T2398" s="10">
        <f t="shared" si="151"/>
        <v>42292.640717592592</v>
      </c>
    </row>
    <row r="2399" spans="1:20"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148"/>
        <v>0</v>
      </c>
      <c r="P2399" s="6" t="str">
        <f t="shared" si="149"/>
        <v/>
      </c>
      <c r="Q2399" t="s">
        <v>8319</v>
      </c>
      <c r="R2399" t="s">
        <v>8320</v>
      </c>
      <c r="S2399" s="10">
        <f t="shared" si="150"/>
        <v>41976.676574074074</v>
      </c>
      <c r="T2399" s="10">
        <f t="shared" si="151"/>
        <v>42006.676574074074</v>
      </c>
    </row>
    <row r="2400" spans="1:20"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148"/>
        <v>0</v>
      </c>
      <c r="P2400" s="6" t="str">
        <f t="shared" si="149"/>
        <v/>
      </c>
      <c r="Q2400" t="s">
        <v>8319</v>
      </c>
      <c r="R2400" t="s">
        <v>8320</v>
      </c>
      <c r="S2400" s="10">
        <f t="shared" si="150"/>
        <v>42157.708148148151</v>
      </c>
      <c r="T2400" s="10">
        <f t="shared" si="151"/>
        <v>42187.708148148151</v>
      </c>
    </row>
    <row r="2401" spans="1:20"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148"/>
        <v>0</v>
      </c>
      <c r="P2401" s="6" t="str">
        <f t="shared" si="149"/>
        <v/>
      </c>
      <c r="Q2401" t="s">
        <v>8319</v>
      </c>
      <c r="R2401" t="s">
        <v>8320</v>
      </c>
      <c r="S2401" s="10">
        <f t="shared" si="150"/>
        <v>41956.644745370366</v>
      </c>
      <c r="T2401" s="10">
        <f t="shared" si="151"/>
        <v>41991.644745370366</v>
      </c>
    </row>
    <row r="2402" spans="1:20"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148"/>
        <v>0</v>
      </c>
      <c r="P2402" s="6" t="str">
        <f t="shared" si="149"/>
        <v/>
      </c>
      <c r="Q2402" t="s">
        <v>8319</v>
      </c>
      <c r="R2402" t="s">
        <v>8320</v>
      </c>
      <c r="S2402" s="10">
        <f t="shared" si="150"/>
        <v>42444.059768518513</v>
      </c>
      <c r="T2402" s="10">
        <f t="shared" si="151"/>
        <v>42474.059768518513</v>
      </c>
    </row>
    <row r="2403" spans="1:20"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148"/>
        <v>7.1785714285714283E-3</v>
      </c>
      <c r="P2403" s="6">
        <f t="shared" si="149"/>
        <v>22.333333333333332</v>
      </c>
      <c r="Q2403" t="s">
        <v>8336</v>
      </c>
      <c r="R2403" t="s">
        <v>8337</v>
      </c>
      <c r="S2403" s="10">
        <f t="shared" si="150"/>
        <v>42374.614537037036</v>
      </c>
      <c r="T2403" s="10">
        <f t="shared" si="151"/>
        <v>42434.614537037036</v>
      </c>
    </row>
    <row r="2404" spans="1:20"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148"/>
        <v>4.3333333333333331E-3</v>
      </c>
      <c r="P2404" s="6">
        <f t="shared" si="149"/>
        <v>52</v>
      </c>
      <c r="Q2404" t="s">
        <v>8336</v>
      </c>
      <c r="R2404" t="s">
        <v>8337</v>
      </c>
      <c r="S2404" s="10">
        <f t="shared" si="150"/>
        <v>42107.47142361111</v>
      </c>
      <c r="T2404" s="10">
        <f t="shared" si="151"/>
        <v>42137.47142361111</v>
      </c>
    </row>
    <row r="2405" spans="1:20"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148"/>
        <v>0.16833333333333333</v>
      </c>
      <c r="P2405" s="6">
        <f t="shared" si="149"/>
        <v>16.833333333333332</v>
      </c>
      <c r="Q2405" t="s">
        <v>8336</v>
      </c>
      <c r="R2405" t="s">
        <v>8337</v>
      </c>
      <c r="S2405" s="10">
        <f t="shared" si="150"/>
        <v>42399.67428240741</v>
      </c>
      <c r="T2405" s="10">
        <f t="shared" si="151"/>
        <v>42459.632615740738</v>
      </c>
    </row>
    <row r="2406" spans="1:20"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148"/>
        <v>0</v>
      </c>
      <c r="P2406" s="6" t="str">
        <f t="shared" si="149"/>
        <v/>
      </c>
      <c r="Q2406" t="s">
        <v>8336</v>
      </c>
      <c r="R2406" t="s">
        <v>8337</v>
      </c>
      <c r="S2406" s="10">
        <f t="shared" si="150"/>
        <v>42341.831099537034</v>
      </c>
      <c r="T2406" s="10">
        <f t="shared" si="151"/>
        <v>42371.831099537034</v>
      </c>
    </row>
    <row r="2407" spans="1:20"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148"/>
        <v>0.22520000000000001</v>
      </c>
      <c r="P2407" s="6">
        <f t="shared" si="149"/>
        <v>56.3</v>
      </c>
      <c r="Q2407" t="s">
        <v>8336</v>
      </c>
      <c r="R2407" t="s">
        <v>8337</v>
      </c>
      <c r="S2407" s="10">
        <f t="shared" si="150"/>
        <v>42595.377025462956</v>
      </c>
      <c r="T2407" s="10">
        <f t="shared" si="151"/>
        <v>42616.377025462956</v>
      </c>
    </row>
    <row r="2408" spans="1:20"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148"/>
        <v>0.41384615384615386</v>
      </c>
      <c r="P2408" s="6">
        <f t="shared" si="149"/>
        <v>84.0625</v>
      </c>
      <c r="Q2408" t="s">
        <v>8336</v>
      </c>
      <c r="R2408" t="s">
        <v>8337</v>
      </c>
      <c r="S2408" s="10">
        <f t="shared" si="150"/>
        <v>41982.902662037035</v>
      </c>
      <c r="T2408" s="10">
        <f t="shared" si="151"/>
        <v>42022.902662037035</v>
      </c>
    </row>
    <row r="2409" spans="1:20"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148"/>
        <v>0.25259090909090909</v>
      </c>
      <c r="P2409" s="6">
        <f t="shared" si="149"/>
        <v>168.39393939393941</v>
      </c>
      <c r="Q2409" t="s">
        <v>8336</v>
      </c>
      <c r="R2409" t="s">
        <v>8337</v>
      </c>
      <c r="S2409" s="10">
        <f t="shared" si="150"/>
        <v>42082.367222222216</v>
      </c>
      <c r="T2409" s="10">
        <f t="shared" si="151"/>
        <v>42105.041666666664</v>
      </c>
    </row>
    <row r="2410" spans="1:20"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148"/>
        <v>2E-3</v>
      </c>
      <c r="P2410" s="6">
        <f t="shared" si="149"/>
        <v>15</v>
      </c>
      <c r="Q2410" t="s">
        <v>8336</v>
      </c>
      <c r="R2410" t="s">
        <v>8337</v>
      </c>
      <c r="S2410" s="10">
        <f t="shared" si="150"/>
        <v>41918.93237268518</v>
      </c>
      <c r="T2410" s="10">
        <f t="shared" si="151"/>
        <v>41948.974039351851</v>
      </c>
    </row>
    <row r="2411" spans="1:20"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148"/>
        <v>1.84E-2</v>
      </c>
      <c r="P2411" s="6">
        <f t="shared" si="149"/>
        <v>76.666666666666671</v>
      </c>
      <c r="Q2411" t="s">
        <v>8336</v>
      </c>
      <c r="R2411" t="s">
        <v>8337</v>
      </c>
      <c r="S2411" s="10">
        <f t="shared" si="150"/>
        <v>42204.667534722219</v>
      </c>
      <c r="T2411" s="10">
        <f t="shared" si="151"/>
        <v>42234.667534722219</v>
      </c>
    </row>
    <row r="2412" spans="1:20"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148"/>
        <v>0</v>
      </c>
      <c r="P2412" s="6" t="str">
        <f t="shared" si="149"/>
        <v/>
      </c>
      <c r="Q2412" t="s">
        <v>8336</v>
      </c>
      <c r="R2412" t="s">
        <v>8337</v>
      </c>
      <c r="S2412" s="10">
        <f t="shared" si="150"/>
        <v>42224.199942129628</v>
      </c>
      <c r="T2412" s="10">
        <f t="shared" si="151"/>
        <v>42254.199942129628</v>
      </c>
    </row>
    <row r="2413" spans="1:20"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148"/>
        <v>6.0400000000000002E-3</v>
      </c>
      <c r="P2413" s="6">
        <f t="shared" si="149"/>
        <v>50.333333333333336</v>
      </c>
      <c r="Q2413" t="s">
        <v>8336</v>
      </c>
      <c r="R2413" t="s">
        <v>8337</v>
      </c>
      <c r="S2413" s="10">
        <f t="shared" si="150"/>
        <v>42211.524097222216</v>
      </c>
      <c r="T2413" s="10">
        <f t="shared" si="151"/>
        <v>42241.524097222216</v>
      </c>
    </row>
    <row r="2414" spans="1:20"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148"/>
        <v>0</v>
      </c>
      <c r="P2414" s="6" t="str">
        <f t="shared" si="149"/>
        <v/>
      </c>
      <c r="Q2414" t="s">
        <v>8336</v>
      </c>
      <c r="R2414" t="s">
        <v>8337</v>
      </c>
      <c r="S2414" s="10">
        <f t="shared" si="150"/>
        <v>42655.528622685182</v>
      </c>
      <c r="T2414" s="10">
        <f t="shared" si="151"/>
        <v>42700.570289351854</v>
      </c>
    </row>
    <row r="2415" spans="1:20"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148"/>
        <v>8.3333333333333332E-3</v>
      </c>
      <c r="P2415" s="6">
        <f t="shared" si="149"/>
        <v>8.3333333333333339</v>
      </c>
      <c r="Q2415" t="s">
        <v>8336</v>
      </c>
      <c r="R2415" t="s">
        <v>8337</v>
      </c>
      <c r="S2415" s="10">
        <f t="shared" si="150"/>
        <v>41759.901412037034</v>
      </c>
      <c r="T2415" s="10">
        <f t="shared" si="151"/>
        <v>41790.770833333328</v>
      </c>
    </row>
    <row r="2416" spans="1:20"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148"/>
        <v>3.0666666666666665E-2</v>
      </c>
      <c r="P2416" s="6">
        <f t="shared" si="149"/>
        <v>35.384615384615387</v>
      </c>
      <c r="Q2416" t="s">
        <v>8336</v>
      </c>
      <c r="R2416" t="s">
        <v>8337</v>
      </c>
      <c r="S2416" s="10">
        <f t="shared" si="150"/>
        <v>42198.486805555549</v>
      </c>
      <c r="T2416" s="10">
        <f t="shared" si="151"/>
        <v>42237.957638888889</v>
      </c>
    </row>
    <row r="2417" spans="1:20"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148"/>
        <v>5.5833333333333334E-3</v>
      </c>
      <c r="P2417" s="6">
        <f t="shared" si="149"/>
        <v>55.833333333333336</v>
      </c>
      <c r="Q2417" t="s">
        <v>8336</v>
      </c>
      <c r="R2417" t="s">
        <v>8337</v>
      </c>
      <c r="S2417" s="10">
        <f t="shared" si="150"/>
        <v>42536.654467592591</v>
      </c>
      <c r="T2417" s="10">
        <f t="shared" si="151"/>
        <v>42566.654467592591</v>
      </c>
    </row>
    <row r="2418" spans="1:20"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148"/>
        <v>2.5000000000000001E-4</v>
      </c>
      <c r="P2418" s="6">
        <f t="shared" si="149"/>
        <v>5</v>
      </c>
      <c r="Q2418" t="s">
        <v>8336</v>
      </c>
      <c r="R2418" t="s">
        <v>8337</v>
      </c>
      <c r="S2418" s="10">
        <f t="shared" si="150"/>
        <v>42019.529432870368</v>
      </c>
      <c r="T2418" s="10">
        <f t="shared" si="151"/>
        <v>42077.416666666664</v>
      </c>
    </row>
    <row r="2419" spans="1:20"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148"/>
        <v>0</v>
      </c>
      <c r="P2419" s="6" t="str">
        <f t="shared" si="149"/>
        <v/>
      </c>
      <c r="Q2419" t="s">
        <v>8336</v>
      </c>
      <c r="R2419" t="s">
        <v>8337</v>
      </c>
      <c r="S2419" s="10">
        <f t="shared" si="150"/>
        <v>41831.675775462958</v>
      </c>
      <c r="T2419" s="10">
        <f t="shared" si="151"/>
        <v>41861.675775462958</v>
      </c>
    </row>
    <row r="2420" spans="1:20"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148"/>
        <v>2.0000000000000001E-4</v>
      </c>
      <c r="P2420" s="6">
        <f t="shared" si="149"/>
        <v>1</v>
      </c>
      <c r="Q2420" t="s">
        <v>8336</v>
      </c>
      <c r="R2420" t="s">
        <v>8337</v>
      </c>
      <c r="S2420" s="10">
        <f t="shared" si="150"/>
        <v>42027.648657407401</v>
      </c>
      <c r="T2420" s="10">
        <f t="shared" si="151"/>
        <v>42087.606990740744</v>
      </c>
    </row>
    <row r="2421" spans="1:20"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148"/>
        <v>0</v>
      </c>
      <c r="P2421" s="6" t="str">
        <f t="shared" si="149"/>
        <v/>
      </c>
      <c r="Q2421" t="s">
        <v>8336</v>
      </c>
      <c r="R2421" t="s">
        <v>8337</v>
      </c>
      <c r="S2421" s="10">
        <f t="shared" si="150"/>
        <v>41993.529965277776</v>
      </c>
      <c r="T2421" s="10">
        <f t="shared" si="151"/>
        <v>42053.529965277776</v>
      </c>
    </row>
    <row r="2422" spans="1:20"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148"/>
        <v>0.14825133372851215</v>
      </c>
      <c r="P2422" s="6">
        <f t="shared" si="149"/>
        <v>69.472222222222229</v>
      </c>
      <c r="Q2422" t="s">
        <v>8336</v>
      </c>
      <c r="R2422" t="s">
        <v>8337</v>
      </c>
      <c r="S2422" s="10">
        <f t="shared" si="150"/>
        <v>41892.820543981477</v>
      </c>
      <c r="T2422" s="10">
        <f t="shared" si="151"/>
        <v>41952.862210648142</v>
      </c>
    </row>
    <row r="2423" spans="1:20"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148"/>
        <v>1.6666666666666666E-4</v>
      </c>
      <c r="P2423" s="6">
        <f t="shared" si="149"/>
        <v>1</v>
      </c>
      <c r="Q2423" t="s">
        <v>8336</v>
      </c>
      <c r="R2423" t="s">
        <v>8337</v>
      </c>
      <c r="S2423" s="10">
        <f t="shared" si="150"/>
        <v>42026.479120370372</v>
      </c>
      <c r="T2423" s="10">
        <f t="shared" si="151"/>
        <v>42056.479120370372</v>
      </c>
    </row>
    <row r="2424" spans="1:20"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148"/>
        <v>2E-3</v>
      </c>
      <c r="P2424" s="6">
        <f t="shared" si="149"/>
        <v>1</v>
      </c>
      <c r="Q2424" t="s">
        <v>8336</v>
      </c>
      <c r="R2424" t="s">
        <v>8337</v>
      </c>
      <c r="S2424" s="10">
        <f t="shared" si="150"/>
        <v>42044.516620370363</v>
      </c>
      <c r="T2424" s="10">
        <f t="shared" si="151"/>
        <v>42074.474953703706</v>
      </c>
    </row>
    <row r="2425" spans="1:20"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148"/>
        <v>1.3333333333333334E-4</v>
      </c>
      <c r="P2425" s="6">
        <f t="shared" si="149"/>
        <v>8</v>
      </c>
      <c r="Q2425" t="s">
        <v>8336</v>
      </c>
      <c r="R2425" t="s">
        <v>8337</v>
      </c>
      <c r="S2425" s="10">
        <f t="shared" si="150"/>
        <v>41974.496412037035</v>
      </c>
      <c r="T2425" s="10">
        <f t="shared" si="151"/>
        <v>42004.496412037035</v>
      </c>
    </row>
    <row r="2426" spans="1:20"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148"/>
        <v>1.24E-2</v>
      </c>
      <c r="P2426" s="6">
        <f t="shared" si="149"/>
        <v>34.444444444444443</v>
      </c>
      <c r="Q2426" t="s">
        <v>8336</v>
      </c>
      <c r="R2426" t="s">
        <v>8337</v>
      </c>
      <c r="S2426" s="10">
        <f t="shared" si="150"/>
        <v>41909.684120370366</v>
      </c>
      <c r="T2426" s="10">
        <f t="shared" si="151"/>
        <v>41939.684120370366</v>
      </c>
    </row>
    <row r="2427" spans="1:20"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148"/>
        <v>2.8571428571428574E-4</v>
      </c>
      <c r="P2427" s="6">
        <f t="shared" si="149"/>
        <v>1</v>
      </c>
      <c r="Q2427" t="s">
        <v>8336</v>
      </c>
      <c r="R2427" t="s">
        <v>8337</v>
      </c>
      <c r="S2427" s="10">
        <f t="shared" si="150"/>
        <v>42502.705428240741</v>
      </c>
      <c r="T2427" s="10">
        <f t="shared" si="151"/>
        <v>42517.711111111108</v>
      </c>
    </row>
    <row r="2428" spans="1:20"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148"/>
        <v>0</v>
      </c>
      <c r="P2428" s="6" t="str">
        <f t="shared" si="149"/>
        <v/>
      </c>
      <c r="Q2428" t="s">
        <v>8336</v>
      </c>
      <c r="R2428" t="s">
        <v>8337</v>
      </c>
      <c r="S2428" s="10">
        <f t="shared" si="150"/>
        <v>42163.961712962962</v>
      </c>
      <c r="T2428" s="10">
        <f t="shared" si="151"/>
        <v>42223.961712962962</v>
      </c>
    </row>
    <row r="2429" spans="1:20"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148"/>
        <v>2.0000000000000002E-5</v>
      </c>
      <c r="P2429" s="6">
        <f t="shared" si="149"/>
        <v>1</v>
      </c>
      <c r="Q2429" t="s">
        <v>8336</v>
      </c>
      <c r="R2429" t="s">
        <v>8337</v>
      </c>
      <c r="S2429" s="10">
        <f t="shared" si="150"/>
        <v>42412.110335648147</v>
      </c>
      <c r="T2429" s="10">
        <f t="shared" si="151"/>
        <v>42452.068668981483</v>
      </c>
    </row>
    <row r="2430" spans="1:20"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148"/>
        <v>2.8571428571428571E-5</v>
      </c>
      <c r="P2430" s="6">
        <f t="shared" si="149"/>
        <v>1</v>
      </c>
      <c r="Q2430" t="s">
        <v>8336</v>
      </c>
      <c r="R2430" t="s">
        <v>8337</v>
      </c>
      <c r="S2430" s="10">
        <f t="shared" si="150"/>
        <v>42045.575821759259</v>
      </c>
      <c r="T2430" s="10">
        <f t="shared" si="151"/>
        <v>42075.534155092588</v>
      </c>
    </row>
    <row r="2431" spans="1:20"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148"/>
        <v>1.4321428571428572E-2</v>
      </c>
      <c r="P2431" s="6">
        <f t="shared" si="149"/>
        <v>501.25</v>
      </c>
      <c r="Q2431" t="s">
        <v>8336</v>
      </c>
      <c r="R2431" t="s">
        <v>8337</v>
      </c>
      <c r="S2431" s="10">
        <f t="shared" si="150"/>
        <v>42734.670902777776</v>
      </c>
      <c r="T2431" s="10">
        <f t="shared" si="151"/>
        <v>42771.488888888889</v>
      </c>
    </row>
    <row r="2432" spans="1:20"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148"/>
        <v>7.0000000000000001E-3</v>
      </c>
      <c r="P2432" s="6">
        <f t="shared" si="149"/>
        <v>10.5</v>
      </c>
      <c r="Q2432" t="s">
        <v>8336</v>
      </c>
      <c r="R2432" t="s">
        <v>8337</v>
      </c>
      <c r="S2432" s="10">
        <f t="shared" si="150"/>
        <v>42381.922499999993</v>
      </c>
      <c r="T2432" s="10">
        <f t="shared" si="151"/>
        <v>42411.922499999993</v>
      </c>
    </row>
    <row r="2433" spans="1:20"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148"/>
        <v>2.0000000000000002E-5</v>
      </c>
      <c r="P2433" s="6">
        <f t="shared" si="149"/>
        <v>1</v>
      </c>
      <c r="Q2433" t="s">
        <v>8336</v>
      </c>
      <c r="R2433" t="s">
        <v>8337</v>
      </c>
      <c r="S2433" s="10">
        <f t="shared" si="150"/>
        <v>42488.891354166662</v>
      </c>
      <c r="T2433" s="10">
        <f t="shared" si="151"/>
        <v>42548.891354166662</v>
      </c>
    </row>
    <row r="2434" spans="1:20"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148"/>
        <v>1.4285714285714287E-4</v>
      </c>
      <c r="P2434" s="6">
        <f t="shared" si="149"/>
        <v>1</v>
      </c>
      <c r="Q2434" t="s">
        <v>8336</v>
      </c>
      <c r="R2434" t="s">
        <v>8337</v>
      </c>
      <c r="S2434" s="10">
        <f t="shared" si="150"/>
        <v>42041.010381944441</v>
      </c>
      <c r="T2434" s="10">
        <f t="shared" si="151"/>
        <v>42071.010381944441</v>
      </c>
    </row>
    <row r="2435" spans="1:20"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152">IFERROR(E2435/D2435,"")</f>
        <v>0</v>
      </c>
      <c r="P2435" s="6" t="str">
        <f t="shared" ref="P2435:P2498" si="153">IFERROR(E2435/L2435,"")</f>
        <v/>
      </c>
      <c r="Q2435" t="s">
        <v>8336</v>
      </c>
      <c r="R2435" t="s">
        <v>8337</v>
      </c>
      <c r="S2435" s="10">
        <f t="shared" ref="S2435:S2498" si="154">(J2435/86400)+25569+(-5/24)</f>
        <v>42397.691469907404</v>
      </c>
      <c r="T2435" s="10">
        <f t="shared" ref="T2435:T2498" si="155">(I2435/86400)+25569+(-5/24)</f>
        <v>42427.691469907404</v>
      </c>
    </row>
    <row r="2436" spans="1:20"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152"/>
        <v>1.2999999999999999E-3</v>
      </c>
      <c r="P2436" s="6">
        <f t="shared" si="153"/>
        <v>13</v>
      </c>
      <c r="Q2436" t="s">
        <v>8336</v>
      </c>
      <c r="R2436" t="s">
        <v>8337</v>
      </c>
      <c r="S2436" s="10">
        <f t="shared" si="154"/>
        <v>42179.977708333332</v>
      </c>
      <c r="T2436" s="10">
        <f t="shared" si="155"/>
        <v>42219.977708333332</v>
      </c>
    </row>
    <row r="2437" spans="1:20"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152"/>
        <v>4.8960000000000002E-3</v>
      </c>
      <c r="P2437" s="6">
        <f t="shared" si="153"/>
        <v>306</v>
      </c>
      <c r="Q2437" t="s">
        <v>8336</v>
      </c>
      <c r="R2437" t="s">
        <v>8337</v>
      </c>
      <c r="S2437" s="10">
        <f t="shared" si="154"/>
        <v>42252.069282407407</v>
      </c>
      <c r="T2437" s="10">
        <f t="shared" si="155"/>
        <v>42282.069282407407</v>
      </c>
    </row>
    <row r="2438" spans="1:20"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152"/>
        <v>3.8461538461538462E-4</v>
      </c>
      <c r="P2438" s="6">
        <f t="shared" si="153"/>
        <v>22.5</v>
      </c>
      <c r="Q2438" t="s">
        <v>8336</v>
      </c>
      <c r="R2438" t="s">
        <v>8337</v>
      </c>
      <c r="S2438" s="10">
        <f t="shared" si="154"/>
        <v>42338.407060185178</v>
      </c>
      <c r="T2438" s="10">
        <f t="shared" si="155"/>
        <v>42398.407060185178</v>
      </c>
    </row>
    <row r="2439" spans="1:20"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152"/>
        <v>0</v>
      </c>
      <c r="P2439" s="6" t="str">
        <f t="shared" si="153"/>
        <v/>
      </c>
      <c r="Q2439" t="s">
        <v>8336</v>
      </c>
      <c r="R2439" t="s">
        <v>8337</v>
      </c>
      <c r="S2439" s="10">
        <f t="shared" si="154"/>
        <v>42031.756805555553</v>
      </c>
      <c r="T2439" s="10">
        <f t="shared" si="155"/>
        <v>42080.541666666664</v>
      </c>
    </row>
    <row r="2440" spans="1:20"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152"/>
        <v>3.3333333333333335E-3</v>
      </c>
      <c r="P2440" s="6">
        <f t="shared" si="153"/>
        <v>50</v>
      </c>
      <c r="Q2440" t="s">
        <v>8336</v>
      </c>
      <c r="R2440" t="s">
        <v>8337</v>
      </c>
      <c r="S2440" s="10">
        <f t="shared" si="154"/>
        <v>42285.706736111104</v>
      </c>
      <c r="T2440" s="10">
        <f t="shared" si="155"/>
        <v>42345.748402777775</v>
      </c>
    </row>
    <row r="2441" spans="1:20"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152"/>
        <v>0</v>
      </c>
      <c r="P2441" s="6" t="str">
        <f t="shared" si="153"/>
        <v/>
      </c>
      <c r="Q2441" t="s">
        <v>8336</v>
      </c>
      <c r="R2441" t="s">
        <v>8337</v>
      </c>
      <c r="S2441" s="10">
        <f t="shared" si="154"/>
        <v>42265.610289351847</v>
      </c>
      <c r="T2441" s="10">
        <f t="shared" si="155"/>
        <v>42295.610289351847</v>
      </c>
    </row>
    <row r="2442" spans="1:20"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152"/>
        <v>2E-3</v>
      </c>
      <c r="P2442" s="6">
        <f t="shared" si="153"/>
        <v>5</v>
      </c>
      <c r="Q2442" t="s">
        <v>8336</v>
      </c>
      <c r="R2442" t="s">
        <v>8337</v>
      </c>
      <c r="S2442" s="10">
        <f t="shared" si="154"/>
        <v>42383.691122685188</v>
      </c>
      <c r="T2442" s="10">
        <f t="shared" si="155"/>
        <v>42413.691122685188</v>
      </c>
    </row>
    <row r="2443" spans="1:20"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152"/>
        <v>1.0788</v>
      </c>
      <c r="P2443" s="6">
        <f t="shared" si="153"/>
        <v>74.22935779816514</v>
      </c>
      <c r="Q2443" t="s">
        <v>8336</v>
      </c>
      <c r="R2443" t="s">
        <v>8352</v>
      </c>
      <c r="S2443" s="10">
        <f t="shared" si="154"/>
        <v>42186.917291666665</v>
      </c>
      <c r="T2443" s="10">
        <f t="shared" si="155"/>
        <v>42207.999305555553</v>
      </c>
    </row>
    <row r="2444" spans="1:20"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152"/>
        <v>1.2594166666666666</v>
      </c>
      <c r="P2444" s="6">
        <f t="shared" si="153"/>
        <v>81.252688172043008</v>
      </c>
      <c r="Q2444" t="s">
        <v>8336</v>
      </c>
      <c r="R2444" t="s">
        <v>8352</v>
      </c>
      <c r="S2444" s="10">
        <f t="shared" si="154"/>
        <v>42052.458657407406</v>
      </c>
      <c r="T2444" s="10">
        <f t="shared" si="155"/>
        <v>42082.416990740741</v>
      </c>
    </row>
    <row r="2445" spans="1:20"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152"/>
        <v>2.0251494999999999</v>
      </c>
      <c r="P2445" s="6">
        <f t="shared" si="153"/>
        <v>130.23469453376205</v>
      </c>
      <c r="Q2445" t="s">
        <v>8336</v>
      </c>
      <c r="R2445" t="s">
        <v>8352</v>
      </c>
      <c r="S2445" s="10">
        <f t="shared" si="154"/>
        <v>41836.416921296295</v>
      </c>
      <c r="T2445" s="10">
        <f t="shared" si="155"/>
        <v>41866.416921296295</v>
      </c>
    </row>
    <row r="2446" spans="1:20"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152"/>
        <v>1.0860000000000001</v>
      </c>
      <c r="P2446" s="6">
        <f t="shared" si="153"/>
        <v>53.409836065573771</v>
      </c>
      <c r="Q2446" t="s">
        <v>8336</v>
      </c>
      <c r="R2446" t="s">
        <v>8352</v>
      </c>
      <c r="S2446" s="10">
        <f t="shared" si="154"/>
        <v>42485.54619212963</v>
      </c>
      <c r="T2446" s="10">
        <f t="shared" si="155"/>
        <v>42515.54619212963</v>
      </c>
    </row>
    <row r="2447" spans="1:20"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152"/>
        <v>1.728</v>
      </c>
      <c r="P2447" s="6">
        <f t="shared" si="153"/>
        <v>75.130434782608702</v>
      </c>
      <c r="Q2447" t="s">
        <v>8336</v>
      </c>
      <c r="R2447" t="s">
        <v>8352</v>
      </c>
      <c r="S2447" s="10">
        <f t="shared" si="154"/>
        <v>42242.981724537036</v>
      </c>
      <c r="T2447" s="10">
        <f t="shared" si="155"/>
        <v>42272.981724537036</v>
      </c>
    </row>
    <row r="2448" spans="1:20"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152"/>
        <v>1.6798</v>
      </c>
      <c r="P2448" s="6">
        <f t="shared" si="153"/>
        <v>75.666666666666671</v>
      </c>
      <c r="Q2448" t="s">
        <v>8336</v>
      </c>
      <c r="R2448" t="s">
        <v>8352</v>
      </c>
      <c r="S2448" s="10">
        <f t="shared" si="154"/>
        <v>42670.394340277773</v>
      </c>
      <c r="T2448" s="10">
        <f t="shared" si="155"/>
        <v>42700.436006944445</v>
      </c>
    </row>
    <row r="2449" spans="1:20"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152"/>
        <v>4.2720000000000002</v>
      </c>
      <c r="P2449" s="6">
        <f t="shared" si="153"/>
        <v>31.691394658753708</v>
      </c>
      <c r="Q2449" t="s">
        <v>8336</v>
      </c>
      <c r="R2449" t="s">
        <v>8352</v>
      </c>
      <c r="S2449" s="10">
        <f t="shared" si="154"/>
        <v>42654.26149305555</v>
      </c>
      <c r="T2449" s="10">
        <f t="shared" si="155"/>
        <v>42685.958333333336</v>
      </c>
    </row>
    <row r="2450" spans="1:20"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152"/>
        <v>1.075</v>
      </c>
      <c r="P2450" s="6">
        <f t="shared" si="153"/>
        <v>47.777777777777779</v>
      </c>
      <c r="Q2450" t="s">
        <v>8336</v>
      </c>
      <c r="R2450" t="s">
        <v>8352</v>
      </c>
      <c r="S2450" s="10">
        <f t="shared" si="154"/>
        <v>42607.107789351845</v>
      </c>
      <c r="T2450" s="10">
        <f t="shared" si="155"/>
        <v>42613.025000000001</v>
      </c>
    </row>
    <row r="2451" spans="1:20"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152"/>
        <v>1.08</v>
      </c>
      <c r="P2451" s="6">
        <f t="shared" si="153"/>
        <v>90</v>
      </c>
      <c r="Q2451" t="s">
        <v>8336</v>
      </c>
      <c r="R2451" t="s">
        <v>8352</v>
      </c>
      <c r="S2451" s="10">
        <f t="shared" si="154"/>
        <v>41942.934201388889</v>
      </c>
      <c r="T2451" s="10">
        <f t="shared" si="155"/>
        <v>41972.975868055553</v>
      </c>
    </row>
    <row r="2452" spans="1:20"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152"/>
        <v>1.0153353333333335</v>
      </c>
      <c r="P2452" s="6">
        <f t="shared" si="153"/>
        <v>149.31401960784314</v>
      </c>
      <c r="Q2452" t="s">
        <v>8336</v>
      </c>
      <c r="R2452" t="s">
        <v>8352</v>
      </c>
      <c r="S2452" s="10">
        <f t="shared" si="154"/>
        <v>41901.864074074074</v>
      </c>
      <c r="T2452" s="10">
        <f t="shared" si="155"/>
        <v>41939.924305555549</v>
      </c>
    </row>
    <row r="2453" spans="1:20"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152"/>
        <v>1.1545000000000001</v>
      </c>
      <c r="P2453" s="6">
        <f t="shared" si="153"/>
        <v>62.06989247311828</v>
      </c>
      <c r="Q2453" t="s">
        <v>8336</v>
      </c>
      <c r="R2453" t="s">
        <v>8352</v>
      </c>
      <c r="S2453" s="10">
        <f t="shared" si="154"/>
        <v>42779.700115740743</v>
      </c>
      <c r="T2453" s="10">
        <f t="shared" si="155"/>
        <v>42799.700115740743</v>
      </c>
    </row>
    <row r="2454" spans="1:20"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152"/>
        <v>1.335</v>
      </c>
      <c r="P2454" s="6">
        <f t="shared" si="153"/>
        <v>53.4</v>
      </c>
      <c r="Q2454" t="s">
        <v>8336</v>
      </c>
      <c r="R2454" t="s">
        <v>8352</v>
      </c>
      <c r="S2454" s="10">
        <f t="shared" si="154"/>
        <v>42338.635416666664</v>
      </c>
      <c r="T2454" s="10">
        <f t="shared" si="155"/>
        <v>42367.749999999993</v>
      </c>
    </row>
    <row r="2455" spans="1:20"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152"/>
        <v>1.5469999999999999</v>
      </c>
      <c r="P2455" s="6">
        <f t="shared" si="153"/>
        <v>69.268656716417908</v>
      </c>
      <c r="Q2455" t="s">
        <v>8336</v>
      </c>
      <c r="R2455" t="s">
        <v>8352</v>
      </c>
      <c r="S2455" s="10">
        <f t="shared" si="154"/>
        <v>42738.483900462961</v>
      </c>
      <c r="T2455" s="10">
        <f t="shared" si="155"/>
        <v>42768.483900462961</v>
      </c>
    </row>
    <row r="2456" spans="1:20"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152"/>
        <v>1.0084571428571429</v>
      </c>
      <c r="P2456" s="6">
        <f t="shared" si="153"/>
        <v>271.50769230769231</v>
      </c>
      <c r="Q2456" t="s">
        <v>8336</v>
      </c>
      <c r="R2456" t="s">
        <v>8352</v>
      </c>
      <c r="S2456" s="10">
        <f t="shared" si="154"/>
        <v>42769.993148148147</v>
      </c>
      <c r="T2456" s="10">
        <f t="shared" si="155"/>
        <v>42804.993148148147</v>
      </c>
    </row>
    <row r="2457" spans="1:20"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152"/>
        <v>1.82</v>
      </c>
      <c r="P2457" s="6">
        <f t="shared" si="153"/>
        <v>34.125</v>
      </c>
      <c r="Q2457" t="s">
        <v>8336</v>
      </c>
      <c r="R2457" t="s">
        <v>8352</v>
      </c>
      <c r="S2457" s="10">
        <f t="shared" si="154"/>
        <v>42452.573495370372</v>
      </c>
      <c r="T2457" s="10">
        <f t="shared" si="155"/>
        <v>42480.573495370372</v>
      </c>
    </row>
    <row r="2458" spans="1:20"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152"/>
        <v>1.8086666666666666</v>
      </c>
      <c r="P2458" s="6">
        <f t="shared" si="153"/>
        <v>40.492537313432834</v>
      </c>
      <c r="Q2458" t="s">
        <v>8336</v>
      </c>
      <c r="R2458" t="s">
        <v>8352</v>
      </c>
      <c r="S2458" s="10">
        <f t="shared" si="154"/>
        <v>42761.752766203703</v>
      </c>
      <c r="T2458" s="10">
        <f t="shared" si="155"/>
        <v>42791.752766203703</v>
      </c>
    </row>
    <row r="2459" spans="1:20"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152"/>
        <v>1.0230434782608695</v>
      </c>
      <c r="P2459" s="6">
        <f t="shared" si="153"/>
        <v>189.75806451612902</v>
      </c>
      <c r="Q2459" t="s">
        <v>8336</v>
      </c>
      <c r="R2459" t="s">
        <v>8352</v>
      </c>
      <c r="S2459" s="10">
        <f t="shared" si="154"/>
        <v>42423.394166666665</v>
      </c>
      <c r="T2459" s="10">
        <f t="shared" si="155"/>
        <v>42453.352500000001</v>
      </c>
    </row>
    <row r="2460" spans="1:20"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152"/>
        <v>1.1017999999999999</v>
      </c>
      <c r="P2460" s="6">
        <f t="shared" si="153"/>
        <v>68.862499999999997</v>
      </c>
      <c r="Q2460" t="s">
        <v>8336</v>
      </c>
      <c r="R2460" t="s">
        <v>8352</v>
      </c>
      <c r="S2460" s="10">
        <f t="shared" si="154"/>
        <v>42495.663402777776</v>
      </c>
      <c r="T2460" s="10">
        <f t="shared" si="155"/>
        <v>42530.583333333336</v>
      </c>
    </row>
    <row r="2461" spans="1:20"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152"/>
        <v>1.0225</v>
      </c>
      <c r="P2461" s="6">
        <f t="shared" si="153"/>
        <v>108.77659574468085</v>
      </c>
      <c r="Q2461" t="s">
        <v>8336</v>
      </c>
      <c r="R2461" t="s">
        <v>8352</v>
      </c>
      <c r="S2461" s="10">
        <f t="shared" si="154"/>
        <v>42407.429224537038</v>
      </c>
      <c r="T2461" s="10">
        <f t="shared" si="155"/>
        <v>42452.387557870366</v>
      </c>
    </row>
    <row r="2462" spans="1:20"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152"/>
        <v>1.0078823529411765</v>
      </c>
      <c r="P2462" s="6">
        <f t="shared" si="153"/>
        <v>125.98529411764706</v>
      </c>
      <c r="Q2462" t="s">
        <v>8336</v>
      </c>
      <c r="R2462" t="s">
        <v>8352</v>
      </c>
      <c r="S2462" s="10">
        <f t="shared" si="154"/>
        <v>42703.978784722225</v>
      </c>
      <c r="T2462" s="10">
        <f t="shared" si="155"/>
        <v>42737.970138888886</v>
      </c>
    </row>
    <row r="2463" spans="1:20"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152"/>
        <v>1.038</v>
      </c>
      <c r="P2463" s="6">
        <f t="shared" si="153"/>
        <v>90.523255813953483</v>
      </c>
      <c r="Q2463" t="s">
        <v>8325</v>
      </c>
      <c r="R2463" t="s">
        <v>8329</v>
      </c>
      <c r="S2463" s="10">
        <f t="shared" si="154"/>
        <v>40783.804363425923</v>
      </c>
      <c r="T2463" s="10">
        <f t="shared" si="155"/>
        <v>40816.916666666664</v>
      </c>
    </row>
    <row r="2464" spans="1:20"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152"/>
        <v>1.1070833333333334</v>
      </c>
      <c r="P2464" s="6">
        <f t="shared" si="153"/>
        <v>28.880434782608695</v>
      </c>
      <c r="Q2464" t="s">
        <v>8325</v>
      </c>
      <c r="R2464" t="s">
        <v>8329</v>
      </c>
      <c r="S2464" s="10">
        <f t="shared" si="154"/>
        <v>41088.977962962963</v>
      </c>
      <c r="T2464" s="10">
        <f t="shared" si="155"/>
        <v>41108.977962962963</v>
      </c>
    </row>
    <row r="2465" spans="1:20"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152"/>
        <v>1.1625000000000001</v>
      </c>
      <c r="P2465" s="6">
        <f t="shared" si="153"/>
        <v>31</v>
      </c>
      <c r="Q2465" t="s">
        <v>8325</v>
      </c>
      <c r="R2465" t="s">
        <v>8329</v>
      </c>
      <c r="S2465" s="10">
        <f t="shared" si="154"/>
        <v>41340.903067129628</v>
      </c>
      <c r="T2465" s="10">
        <f t="shared" si="155"/>
        <v>41380.583333333328</v>
      </c>
    </row>
    <row r="2466" spans="1:20"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152"/>
        <v>1.111</v>
      </c>
      <c r="P2466" s="6">
        <f t="shared" si="153"/>
        <v>51.674418604651166</v>
      </c>
      <c r="Q2466" t="s">
        <v>8325</v>
      </c>
      <c r="R2466" t="s">
        <v>8329</v>
      </c>
      <c r="S2466" s="10">
        <f t="shared" si="154"/>
        <v>42248.692094907405</v>
      </c>
      <c r="T2466" s="10">
        <f t="shared" si="155"/>
        <v>42277.603472222218</v>
      </c>
    </row>
    <row r="2467" spans="1:20"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152"/>
        <v>1.8014285714285714</v>
      </c>
      <c r="P2467" s="6">
        <f t="shared" si="153"/>
        <v>26.270833333333332</v>
      </c>
      <c r="Q2467" t="s">
        <v>8325</v>
      </c>
      <c r="R2467" t="s">
        <v>8329</v>
      </c>
      <c r="S2467" s="10">
        <f t="shared" si="154"/>
        <v>41145.510972222219</v>
      </c>
      <c r="T2467" s="10">
        <f t="shared" si="155"/>
        <v>41175.510972222219</v>
      </c>
    </row>
    <row r="2468" spans="1:20"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152"/>
        <v>1</v>
      </c>
      <c r="P2468" s="6">
        <f t="shared" si="153"/>
        <v>48.07692307692308</v>
      </c>
      <c r="Q2468" t="s">
        <v>8325</v>
      </c>
      <c r="R2468" t="s">
        <v>8329</v>
      </c>
      <c r="S2468" s="10">
        <f t="shared" si="154"/>
        <v>41372.894131944442</v>
      </c>
      <c r="T2468" s="10">
        <f t="shared" si="155"/>
        <v>41402.894131944442</v>
      </c>
    </row>
    <row r="2469" spans="1:20"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152"/>
        <v>1.1850000000000001</v>
      </c>
      <c r="P2469" s="6">
        <f t="shared" si="153"/>
        <v>27.558139534883722</v>
      </c>
      <c r="Q2469" t="s">
        <v>8325</v>
      </c>
      <c r="R2469" t="s">
        <v>8329</v>
      </c>
      <c r="S2469" s="10">
        <f t="shared" si="154"/>
        <v>41025.665868055556</v>
      </c>
      <c r="T2469" s="10">
        <f t="shared" si="155"/>
        <v>41039.5</v>
      </c>
    </row>
    <row r="2470" spans="1:20"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152"/>
        <v>1.0721700000000001</v>
      </c>
      <c r="P2470" s="6">
        <f t="shared" si="153"/>
        <v>36.97137931034483</v>
      </c>
      <c r="Q2470" t="s">
        <v>8325</v>
      </c>
      <c r="R2470" t="s">
        <v>8329</v>
      </c>
      <c r="S2470" s="10">
        <f t="shared" si="154"/>
        <v>41173.945844907408</v>
      </c>
      <c r="T2470" s="10">
        <f t="shared" si="155"/>
        <v>41210</v>
      </c>
    </row>
    <row r="2471" spans="1:20"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152"/>
        <v>1.1366666666666667</v>
      </c>
      <c r="P2471" s="6">
        <f t="shared" si="153"/>
        <v>29.021276595744681</v>
      </c>
      <c r="Q2471" t="s">
        <v>8325</v>
      </c>
      <c r="R2471" t="s">
        <v>8329</v>
      </c>
      <c r="S2471" s="10">
        <f t="shared" si="154"/>
        <v>40557.221400462957</v>
      </c>
      <c r="T2471" s="10">
        <f t="shared" si="155"/>
        <v>40582.221400462957</v>
      </c>
    </row>
    <row r="2472" spans="1:20"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152"/>
        <v>1.0316400000000001</v>
      </c>
      <c r="P2472" s="6">
        <f t="shared" si="153"/>
        <v>28.65666666666667</v>
      </c>
      <c r="Q2472" t="s">
        <v>8325</v>
      </c>
      <c r="R2472" t="s">
        <v>8329</v>
      </c>
      <c r="S2472" s="10">
        <f t="shared" si="154"/>
        <v>41022.866377314815</v>
      </c>
      <c r="T2472" s="10">
        <f t="shared" si="155"/>
        <v>41052.866377314815</v>
      </c>
    </row>
    <row r="2473" spans="1:20"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152"/>
        <v>1.28</v>
      </c>
      <c r="P2473" s="6">
        <f t="shared" si="153"/>
        <v>37.647058823529413</v>
      </c>
      <c r="Q2473" t="s">
        <v>8325</v>
      </c>
      <c r="R2473" t="s">
        <v>8329</v>
      </c>
      <c r="S2473" s="10">
        <f t="shared" si="154"/>
        <v>40893.784629629627</v>
      </c>
      <c r="T2473" s="10">
        <f t="shared" si="155"/>
        <v>40933.784629629627</v>
      </c>
    </row>
    <row r="2474" spans="1:20"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152"/>
        <v>1.3576026666666667</v>
      </c>
      <c r="P2474" s="6">
        <f t="shared" si="153"/>
        <v>97.904038461538462</v>
      </c>
      <c r="Q2474" t="s">
        <v>8325</v>
      </c>
      <c r="R2474" t="s">
        <v>8329</v>
      </c>
      <c r="S2474" s="10">
        <f t="shared" si="154"/>
        <v>40353.907175925924</v>
      </c>
      <c r="T2474" s="10">
        <f t="shared" si="155"/>
        <v>40424.835416666661</v>
      </c>
    </row>
    <row r="2475" spans="1:20"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152"/>
        <v>1</v>
      </c>
      <c r="P2475" s="6">
        <f t="shared" si="153"/>
        <v>42.553191489361701</v>
      </c>
      <c r="Q2475" t="s">
        <v>8325</v>
      </c>
      <c r="R2475" t="s">
        <v>8329</v>
      </c>
      <c r="S2475" s="10">
        <f t="shared" si="154"/>
        <v>41193.540150462963</v>
      </c>
      <c r="T2475" s="10">
        <f t="shared" si="155"/>
        <v>41223.581817129627</v>
      </c>
    </row>
    <row r="2476" spans="1:20"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152"/>
        <v>1.0000360000000001</v>
      </c>
      <c r="P2476" s="6">
        <f t="shared" si="153"/>
        <v>131.58368421052631</v>
      </c>
      <c r="Q2476" t="s">
        <v>8325</v>
      </c>
      <c r="R2476" t="s">
        <v>8329</v>
      </c>
      <c r="S2476" s="10">
        <f t="shared" si="154"/>
        <v>40416.80296296296</v>
      </c>
      <c r="T2476" s="10">
        <f t="shared" si="155"/>
        <v>40461.80296296296</v>
      </c>
    </row>
    <row r="2477" spans="1:20"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152"/>
        <v>1.0471999999999999</v>
      </c>
      <c r="P2477" s="6">
        <f t="shared" si="153"/>
        <v>32.320987654320987</v>
      </c>
      <c r="Q2477" t="s">
        <v>8325</v>
      </c>
      <c r="R2477" t="s">
        <v>8329</v>
      </c>
      <c r="S2477" s="10">
        <f t="shared" si="154"/>
        <v>40310.079340277771</v>
      </c>
      <c r="T2477" s="10">
        <f t="shared" si="155"/>
        <v>40369.708333333328</v>
      </c>
    </row>
    <row r="2478" spans="1:20"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152"/>
        <v>1.050225</v>
      </c>
      <c r="P2478" s="6">
        <f t="shared" si="153"/>
        <v>61.103999999999999</v>
      </c>
      <c r="Q2478" t="s">
        <v>8325</v>
      </c>
      <c r="R2478" t="s">
        <v>8329</v>
      </c>
      <c r="S2478" s="10">
        <f t="shared" si="154"/>
        <v>41913.120023148142</v>
      </c>
      <c r="T2478" s="10">
        <f t="shared" si="155"/>
        <v>41946.161689814813</v>
      </c>
    </row>
    <row r="2479" spans="1:20"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152"/>
        <v>1.7133333333333334</v>
      </c>
      <c r="P2479" s="6">
        <f t="shared" si="153"/>
        <v>31.341463414634145</v>
      </c>
      <c r="Q2479" t="s">
        <v>8325</v>
      </c>
      <c r="R2479" t="s">
        <v>8329</v>
      </c>
      <c r="S2479" s="10">
        <f t="shared" si="154"/>
        <v>41088.483159722222</v>
      </c>
      <c r="T2479" s="10">
        <f t="shared" si="155"/>
        <v>41133.483159722222</v>
      </c>
    </row>
    <row r="2480" spans="1:20"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152"/>
        <v>1.2749999999999999</v>
      </c>
      <c r="P2480" s="6">
        <f t="shared" si="153"/>
        <v>129.1139240506329</v>
      </c>
      <c r="Q2480" t="s">
        <v>8325</v>
      </c>
      <c r="R2480" t="s">
        <v>8329</v>
      </c>
      <c r="S2480" s="10">
        <f t="shared" si="154"/>
        <v>41257.742048611108</v>
      </c>
      <c r="T2480" s="10">
        <f t="shared" si="155"/>
        <v>41287.742048611108</v>
      </c>
    </row>
    <row r="2481" spans="1:20"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152"/>
        <v>1.3344333333333334</v>
      </c>
      <c r="P2481" s="6">
        <f t="shared" si="153"/>
        <v>25.020624999999999</v>
      </c>
      <c r="Q2481" t="s">
        <v>8325</v>
      </c>
      <c r="R2481" t="s">
        <v>8329</v>
      </c>
      <c r="S2481" s="10">
        <f t="shared" si="154"/>
        <v>41107.518449074072</v>
      </c>
      <c r="T2481" s="10">
        <f t="shared" si="155"/>
        <v>41117.875</v>
      </c>
    </row>
    <row r="2482" spans="1:20"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152"/>
        <v>1</v>
      </c>
      <c r="P2482" s="6">
        <f t="shared" si="153"/>
        <v>250</v>
      </c>
      <c r="Q2482" t="s">
        <v>8325</v>
      </c>
      <c r="R2482" t="s">
        <v>8329</v>
      </c>
      <c r="S2482" s="10">
        <f t="shared" si="154"/>
        <v>42227.727824074071</v>
      </c>
      <c r="T2482" s="10">
        <f t="shared" si="155"/>
        <v>42287.727824074071</v>
      </c>
    </row>
    <row r="2483" spans="1:20"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152"/>
        <v>1.1291099999999998</v>
      </c>
      <c r="P2483" s="6">
        <f t="shared" si="153"/>
        <v>47.541473684210523</v>
      </c>
      <c r="Q2483" t="s">
        <v>8325</v>
      </c>
      <c r="R2483" t="s">
        <v>8329</v>
      </c>
      <c r="S2483" s="10">
        <f t="shared" si="154"/>
        <v>40999.437592592592</v>
      </c>
      <c r="T2483" s="10">
        <f t="shared" si="155"/>
        <v>41029.437592592592</v>
      </c>
    </row>
    <row r="2484" spans="1:20"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152"/>
        <v>1.0009999999999999</v>
      </c>
      <c r="P2484" s="6">
        <f t="shared" si="153"/>
        <v>40.04</v>
      </c>
      <c r="Q2484" t="s">
        <v>8325</v>
      </c>
      <c r="R2484" t="s">
        <v>8329</v>
      </c>
      <c r="S2484" s="10">
        <f t="shared" si="154"/>
        <v>40711.573877314811</v>
      </c>
      <c r="T2484" s="10">
        <f t="shared" si="155"/>
        <v>40756.573877314811</v>
      </c>
    </row>
    <row r="2485" spans="1:20"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152"/>
        <v>1.1372727272727272</v>
      </c>
      <c r="P2485" s="6">
        <f t="shared" si="153"/>
        <v>65.84210526315789</v>
      </c>
      <c r="Q2485" t="s">
        <v>8325</v>
      </c>
      <c r="R2485" t="s">
        <v>8329</v>
      </c>
      <c r="S2485" s="10">
        <f t="shared" si="154"/>
        <v>40970.541701388887</v>
      </c>
      <c r="T2485" s="10">
        <f t="shared" si="155"/>
        <v>41030.500034722216</v>
      </c>
    </row>
    <row r="2486" spans="1:20"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152"/>
        <v>1.1931742857142855</v>
      </c>
      <c r="P2486" s="6">
        <f t="shared" si="153"/>
        <v>46.401222222222216</v>
      </c>
      <c r="Q2486" t="s">
        <v>8325</v>
      </c>
      <c r="R2486" t="s">
        <v>8329</v>
      </c>
      <c r="S2486" s="10">
        <f t="shared" si="154"/>
        <v>40771.708368055552</v>
      </c>
      <c r="T2486" s="10">
        <f t="shared" si="155"/>
        <v>40801.708368055552</v>
      </c>
    </row>
    <row r="2487" spans="1:20"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152"/>
        <v>1.0325</v>
      </c>
      <c r="P2487" s="6">
        <f t="shared" si="153"/>
        <v>50.365853658536587</v>
      </c>
      <c r="Q2487" t="s">
        <v>8325</v>
      </c>
      <c r="R2487" t="s">
        <v>8329</v>
      </c>
      <c r="S2487" s="10">
        <f t="shared" si="154"/>
        <v>40793.790266203701</v>
      </c>
      <c r="T2487" s="10">
        <f t="shared" si="155"/>
        <v>40828.790266203701</v>
      </c>
    </row>
    <row r="2488" spans="1:20"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152"/>
        <v>2.6566666666666667</v>
      </c>
      <c r="P2488" s="6">
        <f t="shared" si="153"/>
        <v>26.566666666666666</v>
      </c>
      <c r="Q2488" t="s">
        <v>8325</v>
      </c>
      <c r="R2488" t="s">
        <v>8329</v>
      </c>
      <c r="S2488" s="10">
        <f t="shared" si="154"/>
        <v>40991.499722222223</v>
      </c>
      <c r="T2488" s="10">
        <f t="shared" si="155"/>
        <v>41021.499722222223</v>
      </c>
    </row>
    <row r="2489" spans="1:20"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152"/>
        <v>1.0005066666666667</v>
      </c>
      <c r="P2489" s="6">
        <f t="shared" si="153"/>
        <v>39.493684210526318</v>
      </c>
      <c r="Q2489" t="s">
        <v>8325</v>
      </c>
      <c r="R2489" t="s">
        <v>8329</v>
      </c>
      <c r="S2489" s="10">
        <f t="shared" si="154"/>
        <v>41025.874965277777</v>
      </c>
      <c r="T2489" s="10">
        <f t="shared" si="155"/>
        <v>41055.874965277777</v>
      </c>
    </row>
    <row r="2490" spans="1:20"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152"/>
        <v>1.0669999999999999</v>
      </c>
      <c r="P2490" s="6">
        <f t="shared" si="153"/>
        <v>49.246153846153845</v>
      </c>
      <c r="Q2490" t="s">
        <v>8325</v>
      </c>
      <c r="R2490" t="s">
        <v>8329</v>
      </c>
      <c r="S2490" s="10">
        <f t="shared" si="154"/>
        <v>40833.424861111111</v>
      </c>
      <c r="T2490" s="10">
        <f t="shared" si="155"/>
        <v>40863.466527777775</v>
      </c>
    </row>
    <row r="2491" spans="1:20"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152"/>
        <v>1.3367142857142857</v>
      </c>
      <c r="P2491" s="6">
        <f t="shared" si="153"/>
        <v>62.38</v>
      </c>
      <c r="Q2491" t="s">
        <v>8325</v>
      </c>
      <c r="R2491" t="s">
        <v>8329</v>
      </c>
      <c r="S2491" s="10">
        <f t="shared" si="154"/>
        <v>41373.481932870367</v>
      </c>
      <c r="T2491" s="10">
        <f t="shared" si="155"/>
        <v>41403.481932870367</v>
      </c>
    </row>
    <row r="2492" spans="1:20"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152"/>
        <v>1.214</v>
      </c>
      <c r="P2492" s="6">
        <f t="shared" si="153"/>
        <v>37.9375</v>
      </c>
      <c r="Q2492" t="s">
        <v>8325</v>
      </c>
      <c r="R2492" t="s">
        <v>8329</v>
      </c>
      <c r="S2492" s="10">
        <f t="shared" si="154"/>
        <v>41023.01939814815</v>
      </c>
      <c r="T2492" s="10">
        <f t="shared" si="155"/>
        <v>41083.01939814815</v>
      </c>
    </row>
    <row r="2493" spans="1:20"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152"/>
        <v>1.032</v>
      </c>
      <c r="P2493" s="6">
        <f t="shared" si="153"/>
        <v>51.6</v>
      </c>
      <c r="Q2493" t="s">
        <v>8325</v>
      </c>
      <c r="R2493" t="s">
        <v>8329</v>
      </c>
      <c r="S2493" s="10">
        <f t="shared" si="154"/>
        <v>40542.630949074075</v>
      </c>
      <c r="T2493" s="10">
        <f t="shared" si="155"/>
        <v>40558.868750000001</v>
      </c>
    </row>
    <row r="2494" spans="1:20"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152"/>
        <v>1.25</v>
      </c>
      <c r="P2494" s="6">
        <f t="shared" si="153"/>
        <v>27.777777777777779</v>
      </c>
      <c r="Q2494" t="s">
        <v>8325</v>
      </c>
      <c r="R2494" t="s">
        <v>8329</v>
      </c>
      <c r="S2494" s="10">
        <f t="shared" si="154"/>
        <v>41024.777638888889</v>
      </c>
      <c r="T2494" s="10">
        <f t="shared" si="155"/>
        <v>41076.207638888889</v>
      </c>
    </row>
    <row r="2495" spans="1:20"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152"/>
        <v>1.2869999999999999</v>
      </c>
      <c r="P2495" s="6">
        <f t="shared" si="153"/>
        <v>99.382239382239376</v>
      </c>
      <c r="Q2495" t="s">
        <v>8325</v>
      </c>
      <c r="R2495" t="s">
        <v>8329</v>
      </c>
      <c r="S2495" s="10">
        <f t="shared" si="154"/>
        <v>41347.959953703699</v>
      </c>
      <c r="T2495" s="10">
        <f t="shared" si="155"/>
        <v>41392.959953703699</v>
      </c>
    </row>
    <row r="2496" spans="1:20"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152"/>
        <v>1.0100533333333332</v>
      </c>
      <c r="P2496" s="6">
        <f t="shared" si="153"/>
        <v>38.848205128205123</v>
      </c>
      <c r="Q2496" t="s">
        <v>8325</v>
      </c>
      <c r="R2496" t="s">
        <v>8329</v>
      </c>
      <c r="S2496" s="10">
        <f t="shared" si="154"/>
        <v>41022.436851851853</v>
      </c>
      <c r="T2496" s="10">
        <f t="shared" si="155"/>
        <v>41052.436851851853</v>
      </c>
    </row>
    <row r="2497" spans="1:20"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152"/>
        <v>1.2753666666666665</v>
      </c>
      <c r="P2497" s="6">
        <f t="shared" si="153"/>
        <v>45.548809523809524</v>
      </c>
      <c r="Q2497" t="s">
        <v>8325</v>
      </c>
      <c r="R2497" t="s">
        <v>8329</v>
      </c>
      <c r="S2497" s="10">
        <f t="shared" si="154"/>
        <v>41036.738136574073</v>
      </c>
      <c r="T2497" s="10">
        <f t="shared" si="155"/>
        <v>41066.738136574073</v>
      </c>
    </row>
    <row r="2498" spans="1:20"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152"/>
        <v>1</v>
      </c>
      <c r="P2498" s="6">
        <f t="shared" si="153"/>
        <v>600</v>
      </c>
      <c r="Q2498" t="s">
        <v>8325</v>
      </c>
      <c r="R2498" t="s">
        <v>8329</v>
      </c>
      <c r="S2498" s="10">
        <f t="shared" si="154"/>
        <v>41327.788101851846</v>
      </c>
      <c r="T2498" s="10">
        <f t="shared" si="155"/>
        <v>41362.746435185181</v>
      </c>
    </row>
    <row r="2499" spans="1:20"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156">IFERROR(E2499/D2499,"")</f>
        <v>1.127715</v>
      </c>
      <c r="P2499" s="6">
        <f t="shared" ref="P2499:P2562" si="157">IFERROR(E2499/L2499,"")</f>
        <v>80.551071428571419</v>
      </c>
      <c r="Q2499" t="s">
        <v>8325</v>
      </c>
      <c r="R2499" t="s">
        <v>8329</v>
      </c>
      <c r="S2499" s="10">
        <f t="shared" ref="S2499:S2562" si="158">(J2499/86400)+25569+(-5/24)</f>
        <v>40730.670578703699</v>
      </c>
      <c r="T2499" s="10">
        <f t="shared" ref="T2499:T2562" si="159">(I2499/86400)+25569+(-5/24)</f>
        <v>40760.670578703699</v>
      </c>
    </row>
    <row r="2500" spans="1:20"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156"/>
        <v>1.056</v>
      </c>
      <c r="P2500" s="6">
        <f t="shared" si="157"/>
        <v>52.8</v>
      </c>
      <c r="Q2500" t="s">
        <v>8325</v>
      </c>
      <c r="R2500" t="s">
        <v>8329</v>
      </c>
      <c r="S2500" s="10">
        <f t="shared" si="158"/>
        <v>42017.759108796294</v>
      </c>
      <c r="T2500" s="10">
        <f t="shared" si="159"/>
        <v>42031.759108796294</v>
      </c>
    </row>
    <row r="2501" spans="1:20"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156"/>
        <v>2.0262500000000001</v>
      </c>
      <c r="P2501" s="6">
        <f t="shared" si="157"/>
        <v>47.676470588235297</v>
      </c>
      <c r="Q2501" t="s">
        <v>8325</v>
      </c>
      <c r="R2501" t="s">
        <v>8329</v>
      </c>
      <c r="S2501" s="10">
        <f t="shared" si="158"/>
        <v>41226.440243055556</v>
      </c>
      <c r="T2501" s="10">
        <f t="shared" si="159"/>
        <v>41274.541666666664</v>
      </c>
    </row>
    <row r="2502" spans="1:20"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156"/>
        <v>1.1333333333333333</v>
      </c>
      <c r="P2502" s="6">
        <f t="shared" si="157"/>
        <v>23.448275862068964</v>
      </c>
      <c r="Q2502" t="s">
        <v>8325</v>
      </c>
      <c r="R2502" t="s">
        <v>8329</v>
      </c>
      <c r="S2502" s="10">
        <f t="shared" si="158"/>
        <v>41053.564525462956</v>
      </c>
      <c r="T2502" s="10">
        <f t="shared" si="159"/>
        <v>41083.564525462956</v>
      </c>
    </row>
    <row r="2503" spans="1:20"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156"/>
        <v>2.5545454545454545E-2</v>
      </c>
      <c r="P2503" s="6">
        <f t="shared" si="157"/>
        <v>40.142857142857146</v>
      </c>
      <c r="Q2503" t="s">
        <v>8336</v>
      </c>
      <c r="R2503" t="s">
        <v>8353</v>
      </c>
      <c r="S2503" s="10">
        <f t="shared" si="158"/>
        <v>42244.568333333336</v>
      </c>
      <c r="T2503" s="10">
        <f t="shared" si="159"/>
        <v>42274.568333333336</v>
      </c>
    </row>
    <row r="2504" spans="1:20"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156"/>
        <v>7.8181818181818181E-4</v>
      </c>
      <c r="P2504" s="6">
        <f t="shared" si="157"/>
        <v>17.2</v>
      </c>
      <c r="Q2504" t="s">
        <v>8336</v>
      </c>
      <c r="R2504" t="s">
        <v>8353</v>
      </c>
      <c r="S2504" s="10">
        <f t="shared" si="158"/>
        <v>41858.617106481477</v>
      </c>
      <c r="T2504" s="10">
        <f t="shared" si="159"/>
        <v>41903.617106481477</v>
      </c>
    </row>
    <row r="2505" spans="1:20"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156"/>
        <v>0</v>
      </c>
      <c r="P2505" s="6" t="str">
        <f t="shared" si="157"/>
        <v/>
      </c>
      <c r="Q2505" t="s">
        <v>8336</v>
      </c>
      <c r="R2505" t="s">
        <v>8353</v>
      </c>
      <c r="S2505" s="10">
        <f t="shared" si="158"/>
        <v>42498.691064814811</v>
      </c>
      <c r="T2505" s="10">
        <f t="shared" si="159"/>
        <v>42528.67083333333</v>
      </c>
    </row>
    <row r="2506" spans="1:20"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156"/>
        <v>0</v>
      </c>
      <c r="P2506" s="6" t="str">
        <f t="shared" si="157"/>
        <v/>
      </c>
      <c r="Q2506" t="s">
        <v>8336</v>
      </c>
      <c r="R2506" t="s">
        <v>8353</v>
      </c>
      <c r="S2506" s="10">
        <f t="shared" si="158"/>
        <v>41927.807106481479</v>
      </c>
      <c r="T2506" s="10">
        <f t="shared" si="159"/>
        <v>41957.848773148151</v>
      </c>
    </row>
    <row r="2507" spans="1:20"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156"/>
        <v>0</v>
      </c>
      <c r="P2507" s="6" t="str">
        <f t="shared" si="157"/>
        <v/>
      </c>
      <c r="Q2507" t="s">
        <v>8336</v>
      </c>
      <c r="R2507" t="s">
        <v>8353</v>
      </c>
      <c r="S2507" s="10">
        <f t="shared" si="158"/>
        <v>42046.847407407404</v>
      </c>
      <c r="T2507" s="10">
        <f t="shared" si="159"/>
        <v>42076.80574074074</v>
      </c>
    </row>
    <row r="2508" spans="1:20"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156"/>
        <v>6.0000000000000001E-3</v>
      </c>
      <c r="P2508" s="6">
        <f t="shared" si="157"/>
        <v>15</v>
      </c>
      <c r="Q2508" t="s">
        <v>8336</v>
      </c>
      <c r="R2508" t="s">
        <v>8353</v>
      </c>
      <c r="S2508" s="10">
        <f t="shared" si="158"/>
        <v>42258.088761574072</v>
      </c>
      <c r="T2508" s="10">
        <f t="shared" si="159"/>
        <v>42280.666666666664</v>
      </c>
    </row>
    <row r="2509" spans="1:20"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156"/>
        <v>0</v>
      </c>
      <c r="P2509" s="6" t="str">
        <f t="shared" si="157"/>
        <v/>
      </c>
      <c r="Q2509" t="s">
        <v>8336</v>
      </c>
      <c r="R2509" t="s">
        <v>8353</v>
      </c>
      <c r="S2509" s="10">
        <f t="shared" si="158"/>
        <v>42104.864629629628</v>
      </c>
      <c r="T2509" s="10">
        <f t="shared" si="159"/>
        <v>42134.864629629628</v>
      </c>
    </row>
    <row r="2510" spans="1:20"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156"/>
        <v>0</v>
      </c>
      <c r="P2510" s="6" t="str">
        <f t="shared" si="157"/>
        <v/>
      </c>
      <c r="Q2510" t="s">
        <v>8336</v>
      </c>
      <c r="R2510" t="s">
        <v>8353</v>
      </c>
      <c r="S2510" s="10">
        <f t="shared" si="158"/>
        <v>41835.743449074071</v>
      </c>
      <c r="T2510" s="10">
        <f t="shared" si="159"/>
        <v>41865.743449074071</v>
      </c>
    </row>
    <row r="2511" spans="1:20"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156"/>
        <v>1.0526315789473684E-2</v>
      </c>
      <c r="P2511" s="6">
        <f t="shared" si="157"/>
        <v>35.714285714285715</v>
      </c>
      <c r="Q2511" t="s">
        <v>8336</v>
      </c>
      <c r="R2511" t="s">
        <v>8353</v>
      </c>
      <c r="S2511" s="10">
        <f t="shared" si="158"/>
        <v>42058.601261574069</v>
      </c>
      <c r="T2511" s="10">
        <f t="shared" si="159"/>
        <v>42114.559594907405</v>
      </c>
    </row>
    <row r="2512" spans="1:20"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156"/>
        <v>1.5E-3</v>
      </c>
      <c r="P2512" s="6">
        <f t="shared" si="157"/>
        <v>37.5</v>
      </c>
      <c r="Q2512" t="s">
        <v>8336</v>
      </c>
      <c r="R2512" t="s">
        <v>8353</v>
      </c>
      <c r="S2512" s="10">
        <f t="shared" si="158"/>
        <v>42078.789027777777</v>
      </c>
      <c r="T2512" s="10">
        <f t="shared" si="159"/>
        <v>42138.789027777777</v>
      </c>
    </row>
    <row r="2513" spans="1:20"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156"/>
        <v>0</v>
      </c>
      <c r="P2513" s="6" t="str">
        <f t="shared" si="157"/>
        <v/>
      </c>
      <c r="Q2513" t="s">
        <v>8336</v>
      </c>
      <c r="R2513" t="s">
        <v>8353</v>
      </c>
      <c r="S2513" s="10">
        <f t="shared" si="158"/>
        <v>42371.238576388881</v>
      </c>
      <c r="T2513" s="10">
        <f t="shared" si="159"/>
        <v>42401.238576388881</v>
      </c>
    </row>
    <row r="2514" spans="1:20"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156"/>
        <v>0</v>
      </c>
      <c r="P2514" s="6" t="str">
        <f t="shared" si="157"/>
        <v/>
      </c>
      <c r="Q2514" t="s">
        <v>8336</v>
      </c>
      <c r="R2514" t="s">
        <v>8353</v>
      </c>
      <c r="S2514" s="10">
        <f t="shared" si="158"/>
        <v>41971.668530092589</v>
      </c>
      <c r="T2514" s="10">
        <f t="shared" si="159"/>
        <v>41986.668530092589</v>
      </c>
    </row>
    <row r="2515" spans="1:20"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156"/>
        <v>0</v>
      </c>
      <c r="P2515" s="6" t="str">
        <f t="shared" si="157"/>
        <v/>
      </c>
      <c r="Q2515" t="s">
        <v>8336</v>
      </c>
      <c r="R2515" t="s">
        <v>8353</v>
      </c>
      <c r="S2515" s="10">
        <f t="shared" si="158"/>
        <v>42731.798483796294</v>
      </c>
      <c r="T2515" s="10">
        <f t="shared" si="159"/>
        <v>42791.798483796294</v>
      </c>
    </row>
    <row r="2516" spans="1:20"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156"/>
        <v>1.7500000000000002E-2</v>
      </c>
      <c r="P2516" s="6">
        <f t="shared" si="157"/>
        <v>52.5</v>
      </c>
      <c r="Q2516" t="s">
        <v>8336</v>
      </c>
      <c r="R2516" t="s">
        <v>8353</v>
      </c>
      <c r="S2516" s="10">
        <f t="shared" si="158"/>
        <v>41854.181446759256</v>
      </c>
      <c r="T2516" s="10">
        <f t="shared" si="159"/>
        <v>41871.181446759256</v>
      </c>
    </row>
    <row r="2517" spans="1:20"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156"/>
        <v>0.186</v>
      </c>
      <c r="P2517" s="6">
        <f t="shared" si="157"/>
        <v>77.5</v>
      </c>
      <c r="Q2517" t="s">
        <v>8336</v>
      </c>
      <c r="R2517" t="s">
        <v>8353</v>
      </c>
      <c r="S2517" s="10">
        <f t="shared" si="158"/>
        <v>42027.63140046296</v>
      </c>
      <c r="T2517" s="10">
        <f t="shared" si="159"/>
        <v>42057.63140046296</v>
      </c>
    </row>
    <row r="2518" spans="1:20"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156"/>
        <v>0</v>
      </c>
      <c r="P2518" s="6" t="str">
        <f t="shared" si="157"/>
        <v/>
      </c>
      <c r="Q2518" t="s">
        <v>8336</v>
      </c>
      <c r="R2518" t="s">
        <v>8353</v>
      </c>
      <c r="S2518" s="10">
        <f t="shared" si="158"/>
        <v>41942.445046296292</v>
      </c>
      <c r="T2518" s="10">
        <f t="shared" si="159"/>
        <v>41972.486712962964</v>
      </c>
    </row>
    <row r="2519" spans="1:20"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156"/>
        <v>9.8166666666666666E-2</v>
      </c>
      <c r="P2519" s="6">
        <f t="shared" si="157"/>
        <v>53.545454545454547</v>
      </c>
      <c r="Q2519" t="s">
        <v>8336</v>
      </c>
      <c r="R2519" t="s">
        <v>8353</v>
      </c>
      <c r="S2519" s="10">
        <f t="shared" si="158"/>
        <v>42052.594097222223</v>
      </c>
      <c r="T2519" s="10">
        <f t="shared" si="159"/>
        <v>42082.552430555552</v>
      </c>
    </row>
    <row r="2520" spans="1:20"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156"/>
        <v>0</v>
      </c>
      <c r="P2520" s="6" t="str">
        <f t="shared" si="157"/>
        <v/>
      </c>
      <c r="Q2520" t="s">
        <v>8336</v>
      </c>
      <c r="R2520" t="s">
        <v>8353</v>
      </c>
      <c r="S2520" s="10">
        <f t="shared" si="158"/>
        <v>41926.472546296296</v>
      </c>
      <c r="T2520" s="10">
        <f t="shared" si="159"/>
        <v>41956.51421296296</v>
      </c>
    </row>
    <row r="2521" spans="1:20"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156"/>
        <v>4.3333333333333331E-4</v>
      </c>
      <c r="P2521" s="6">
        <f t="shared" si="157"/>
        <v>16.25</v>
      </c>
      <c r="Q2521" t="s">
        <v>8336</v>
      </c>
      <c r="R2521" t="s">
        <v>8353</v>
      </c>
      <c r="S2521" s="10">
        <f t="shared" si="158"/>
        <v>41808.946805555555</v>
      </c>
      <c r="T2521" s="10">
        <f t="shared" si="159"/>
        <v>41838.946805555555</v>
      </c>
    </row>
    <row r="2522" spans="1:20"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156"/>
        <v>0</v>
      </c>
      <c r="P2522" s="6" t="str">
        <f t="shared" si="157"/>
        <v/>
      </c>
      <c r="Q2522" t="s">
        <v>8336</v>
      </c>
      <c r="R2522" t="s">
        <v>8353</v>
      </c>
      <c r="S2522" s="10">
        <f t="shared" si="158"/>
        <v>42612.392187500001</v>
      </c>
      <c r="T2522" s="10">
        <f t="shared" si="159"/>
        <v>42658.597916666666</v>
      </c>
    </row>
    <row r="2523" spans="1:20"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156"/>
        <v>1.0948792000000001</v>
      </c>
      <c r="P2523" s="6">
        <f t="shared" si="157"/>
        <v>103.68174242424243</v>
      </c>
      <c r="Q2523" t="s">
        <v>8325</v>
      </c>
      <c r="R2523" t="s">
        <v>8354</v>
      </c>
      <c r="S2523" s="10">
        <f t="shared" si="158"/>
        <v>42269.75950231481</v>
      </c>
      <c r="T2523" s="10">
        <f t="shared" si="159"/>
        <v>42290.75950231481</v>
      </c>
    </row>
    <row r="2524" spans="1:20"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156"/>
        <v>1</v>
      </c>
      <c r="P2524" s="6">
        <f t="shared" si="157"/>
        <v>185.18518518518519</v>
      </c>
      <c r="Q2524" t="s">
        <v>8325</v>
      </c>
      <c r="R2524" t="s">
        <v>8354</v>
      </c>
      <c r="S2524" s="10">
        <f t="shared" si="158"/>
        <v>42460.365277777775</v>
      </c>
      <c r="T2524" s="10">
        <f t="shared" si="159"/>
        <v>42482.411111111105</v>
      </c>
    </row>
    <row r="2525" spans="1:20"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156"/>
        <v>1.5644444444444445</v>
      </c>
      <c r="P2525" s="6">
        <f t="shared" si="157"/>
        <v>54.153846153846153</v>
      </c>
      <c r="Q2525" t="s">
        <v>8325</v>
      </c>
      <c r="R2525" t="s">
        <v>8354</v>
      </c>
      <c r="S2525" s="10">
        <f t="shared" si="158"/>
        <v>41930.767268518517</v>
      </c>
      <c r="T2525" s="10">
        <f t="shared" si="159"/>
        <v>41960.808935185181</v>
      </c>
    </row>
    <row r="2526" spans="1:20"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156"/>
        <v>1.016</v>
      </c>
      <c r="P2526" s="6">
        <f t="shared" si="157"/>
        <v>177.2093023255814</v>
      </c>
      <c r="Q2526" t="s">
        <v>8325</v>
      </c>
      <c r="R2526" t="s">
        <v>8354</v>
      </c>
      <c r="S2526" s="10">
        <f t="shared" si="158"/>
        <v>41961.599039351851</v>
      </c>
      <c r="T2526" s="10">
        <f t="shared" si="159"/>
        <v>41993.979166666664</v>
      </c>
    </row>
    <row r="2527" spans="1:20"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156"/>
        <v>1.00325</v>
      </c>
      <c r="P2527" s="6">
        <f t="shared" si="157"/>
        <v>100.325</v>
      </c>
      <c r="Q2527" t="s">
        <v>8325</v>
      </c>
      <c r="R2527" t="s">
        <v>8354</v>
      </c>
      <c r="S2527" s="10">
        <f t="shared" si="158"/>
        <v>41058.636238425919</v>
      </c>
      <c r="T2527" s="10">
        <f t="shared" si="159"/>
        <v>41088.636238425919</v>
      </c>
    </row>
    <row r="2528" spans="1:20"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156"/>
        <v>1.1294999999999999</v>
      </c>
      <c r="P2528" s="6">
        <f t="shared" si="157"/>
        <v>136.90909090909091</v>
      </c>
      <c r="Q2528" t="s">
        <v>8325</v>
      </c>
      <c r="R2528" t="s">
        <v>8354</v>
      </c>
      <c r="S2528" s="10">
        <f t="shared" si="158"/>
        <v>41952.882800925923</v>
      </c>
      <c r="T2528" s="10">
        <f t="shared" si="159"/>
        <v>41980.999305555553</v>
      </c>
    </row>
    <row r="2529" spans="1:20"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156"/>
        <v>1.02125</v>
      </c>
      <c r="P2529" s="6">
        <f t="shared" si="157"/>
        <v>57.535211267605632</v>
      </c>
      <c r="Q2529" t="s">
        <v>8325</v>
      </c>
      <c r="R2529" t="s">
        <v>8354</v>
      </c>
      <c r="S2529" s="10">
        <f t="shared" si="158"/>
        <v>41546.542719907404</v>
      </c>
      <c r="T2529" s="10">
        <f t="shared" si="159"/>
        <v>41564.957638888889</v>
      </c>
    </row>
    <row r="2530" spans="1:20"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156"/>
        <v>1.0724974999999999</v>
      </c>
      <c r="P2530" s="6">
        <f t="shared" si="157"/>
        <v>52.962839506172834</v>
      </c>
      <c r="Q2530" t="s">
        <v>8325</v>
      </c>
      <c r="R2530" t="s">
        <v>8354</v>
      </c>
      <c r="S2530" s="10">
        <f t="shared" si="158"/>
        <v>42217.626192129632</v>
      </c>
      <c r="T2530" s="10">
        <f t="shared" si="159"/>
        <v>42236.249999999993</v>
      </c>
    </row>
    <row r="2531" spans="1:20"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156"/>
        <v>1.0428333333333333</v>
      </c>
      <c r="P2531" s="6">
        <f t="shared" si="157"/>
        <v>82.328947368421055</v>
      </c>
      <c r="Q2531" t="s">
        <v>8325</v>
      </c>
      <c r="R2531" t="s">
        <v>8354</v>
      </c>
      <c r="S2531" s="10">
        <f t="shared" si="158"/>
        <v>40947.872395833328</v>
      </c>
      <c r="T2531" s="10">
        <f t="shared" si="159"/>
        <v>40992.830729166664</v>
      </c>
    </row>
    <row r="2532" spans="1:20"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156"/>
        <v>1</v>
      </c>
      <c r="P2532" s="6">
        <f t="shared" si="157"/>
        <v>135.41666666666666</v>
      </c>
      <c r="Q2532" t="s">
        <v>8325</v>
      </c>
      <c r="R2532" t="s">
        <v>8354</v>
      </c>
      <c r="S2532" s="10">
        <f t="shared" si="158"/>
        <v>42081.656307870369</v>
      </c>
      <c r="T2532" s="10">
        <f t="shared" si="159"/>
        <v>42113.993055555555</v>
      </c>
    </row>
    <row r="2533" spans="1:20"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156"/>
        <v>1.004</v>
      </c>
      <c r="P2533" s="6">
        <f t="shared" si="157"/>
        <v>74.06557377049181</v>
      </c>
      <c r="Q2533" t="s">
        <v>8325</v>
      </c>
      <c r="R2533" t="s">
        <v>8354</v>
      </c>
      <c r="S2533" s="10">
        <f t="shared" si="158"/>
        <v>42208.471689814811</v>
      </c>
      <c r="T2533" s="10">
        <f t="shared" si="159"/>
        <v>42230.957638888889</v>
      </c>
    </row>
    <row r="2534" spans="1:20"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156"/>
        <v>1.26125</v>
      </c>
      <c r="P2534" s="6">
        <f t="shared" si="157"/>
        <v>84.083333333333329</v>
      </c>
      <c r="Q2534" t="s">
        <v>8325</v>
      </c>
      <c r="R2534" t="s">
        <v>8354</v>
      </c>
      <c r="S2534" s="10">
        <f t="shared" si="158"/>
        <v>41107.640810185185</v>
      </c>
      <c r="T2534" s="10">
        <f t="shared" si="159"/>
        <v>41137.640810185185</v>
      </c>
    </row>
    <row r="2535" spans="1:20"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156"/>
        <v>1.1066666666666667</v>
      </c>
      <c r="P2535" s="6">
        <f t="shared" si="157"/>
        <v>61.029411764705884</v>
      </c>
      <c r="Q2535" t="s">
        <v>8325</v>
      </c>
      <c r="R2535" t="s">
        <v>8354</v>
      </c>
      <c r="S2535" s="10">
        <f t="shared" si="158"/>
        <v>41304.542951388888</v>
      </c>
      <c r="T2535" s="10">
        <f t="shared" si="159"/>
        <v>41334.542453703703</v>
      </c>
    </row>
    <row r="2536" spans="1:20"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156"/>
        <v>1.05</v>
      </c>
      <c r="P2536" s="6">
        <f t="shared" si="157"/>
        <v>150</v>
      </c>
      <c r="Q2536" t="s">
        <v>8325</v>
      </c>
      <c r="R2536" t="s">
        <v>8354</v>
      </c>
      <c r="S2536" s="10">
        <f t="shared" si="158"/>
        <v>40127.492037037031</v>
      </c>
      <c r="T2536" s="10">
        <f t="shared" si="159"/>
        <v>40179.041666666664</v>
      </c>
    </row>
    <row r="2537" spans="1:20"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156"/>
        <v>1.03775</v>
      </c>
      <c r="P2537" s="6">
        <f t="shared" si="157"/>
        <v>266.08974358974359</v>
      </c>
      <c r="Q2537" t="s">
        <v>8325</v>
      </c>
      <c r="R2537" t="s">
        <v>8354</v>
      </c>
      <c r="S2537" s="10">
        <f t="shared" si="158"/>
        <v>41943.582696759258</v>
      </c>
      <c r="T2537" s="10">
        <f t="shared" si="159"/>
        <v>41974.624363425923</v>
      </c>
    </row>
    <row r="2538" spans="1:20"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156"/>
        <v>1.1599999999999999</v>
      </c>
      <c r="P2538" s="6">
        <f t="shared" si="157"/>
        <v>7.25</v>
      </c>
      <c r="Q2538" t="s">
        <v>8325</v>
      </c>
      <c r="R2538" t="s">
        <v>8354</v>
      </c>
      <c r="S2538" s="10">
        <f t="shared" si="158"/>
        <v>41463.89775462963</v>
      </c>
      <c r="T2538" s="10">
        <f t="shared" si="159"/>
        <v>41484.89775462963</v>
      </c>
    </row>
    <row r="2539" spans="1:20"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156"/>
        <v>1.1000000000000001</v>
      </c>
      <c r="P2539" s="6">
        <f t="shared" si="157"/>
        <v>100</v>
      </c>
      <c r="Q2539" t="s">
        <v>8325</v>
      </c>
      <c r="R2539" t="s">
        <v>8354</v>
      </c>
      <c r="S2539" s="10">
        <f t="shared" si="158"/>
        <v>40696.440451388888</v>
      </c>
      <c r="T2539" s="10">
        <f t="shared" si="159"/>
        <v>40756.440451388888</v>
      </c>
    </row>
    <row r="2540" spans="1:20"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156"/>
        <v>1.130176111111111</v>
      </c>
      <c r="P2540" s="6">
        <f t="shared" si="157"/>
        <v>109.96308108108107</v>
      </c>
      <c r="Q2540" t="s">
        <v>8325</v>
      </c>
      <c r="R2540" t="s">
        <v>8354</v>
      </c>
      <c r="S2540" s="10">
        <f t="shared" si="158"/>
        <v>41298.301631944443</v>
      </c>
      <c r="T2540" s="10">
        <f t="shared" si="159"/>
        <v>41328.999305555553</v>
      </c>
    </row>
    <row r="2541" spans="1:20"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156"/>
        <v>1.0024999999999999</v>
      </c>
      <c r="P2541" s="6">
        <f t="shared" si="157"/>
        <v>169.91525423728814</v>
      </c>
      <c r="Q2541" t="s">
        <v>8325</v>
      </c>
      <c r="R2541" t="s">
        <v>8354</v>
      </c>
      <c r="S2541" s="10">
        <f t="shared" si="158"/>
        <v>41977.693888888891</v>
      </c>
      <c r="T2541" s="10">
        <f t="shared" si="159"/>
        <v>42037.693888888891</v>
      </c>
    </row>
    <row r="2542" spans="1:20"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156"/>
        <v>1.034</v>
      </c>
      <c r="P2542" s="6">
        <f t="shared" si="157"/>
        <v>95.740740740740748</v>
      </c>
      <c r="Q2542" t="s">
        <v>8325</v>
      </c>
      <c r="R2542" t="s">
        <v>8354</v>
      </c>
      <c r="S2542" s="10">
        <f t="shared" si="158"/>
        <v>40785.466678240737</v>
      </c>
      <c r="T2542" s="10">
        <f t="shared" si="159"/>
        <v>40845.466678240737</v>
      </c>
    </row>
    <row r="2543" spans="1:20"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156"/>
        <v>1.0702857142857143</v>
      </c>
      <c r="P2543" s="6">
        <f t="shared" si="157"/>
        <v>59.460317460317462</v>
      </c>
      <c r="Q2543" t="s">
        <v>8325</v>
      </c>
      <c r="R2543" t="s">
        <v>8354</v>
      </c>
      <c r="S2543" s="10">
        <f t="shared" si="158"/>
        <v>41483.240949074076</v>
      </c>
      <c r="T2543" s="10">
        <f t="shared" si="159"/>
        <v>41543.240949074076</v>
      </c>
    </row>
    <row r="2544" spans="1:20"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156"/>
        <v>1.0357142857142858</v>
      </c>
      <c r="P2544" s="6">
        <f t="shared" si="157"/>
        <v>55.769230769230766</v>
      </c>
      <c r="Q2544" t="s">
        <v>8325</v>
      </c>
      <c r="R2544" t="s">
        <v>8354</v>
      </c>
      <c r="S2544" s="10">
        <f t="shared" si="158"/>
        <v>41509.218252314815</v>
      </c>
      <c r="T2544" s="10">
        <f t="shared" si="159"/>
        <v>41547.957638888889</v>
      </c>
    </row>
    <row r="2545" spans="1:20"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156"/>
        <v>1.5640000000000001</v>
      </c>
      <c r="P2545" s="6">
        <f t="shared" si="157"/>
        <v>30.076923076923077</v>
      </c>
      <c r="Q2545" t="s">
        <v>8325</v>
      </c>
      <c r="R2545" t="s">
        <v>8354</v>
      </c>
      <c r="S2545" s="10">
        <f t="shared" si="158"/>
        <v>40513.899282407401</v>
      </c>
      <c r="T2545" s="10">
        <f t="shared" si="159"/>
        <v>40544.916666666664</v>
      </c>
    </row>
    <row r="2546" spans="1:20"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156"/>
        <v>1.0082</v>
      </c>
      <c r="P2546" s="6">
        <f t="shared" si="157"/>
        <v>88.438596491228068</v>
      </c>
      <c r="Q2546" t="s">
        <v>8325</v>
      </c>
      <c r="R2546" t="s">
        <v>8354</v>
      </c>
      <c r="S2546" s="10">
        <f t="shared" si="158"/>
        <v>41068.3121412037</v>
      </c>
      <c r="T2546" s="10">
        <f t="shared" si="159"/>
        <v>41098.3121412037</v>
      </c>
    </row>
    <row r="2547" spans="1:20"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156"/>
        <v>1.9530000000000001</v>
      </c>
      <c r="P2547" s="6">
        <f t="shared" si="157"/>
        <v>64.032786885245898</v>
      </c>
      <c r="Q2547" t="s">
        <v>8325</v>
      </c>
      <c r="R2547" t="s">
        <v>8354</v>
      </c>
      <c r="S2547" s="10">
        <f t="shared" si="158"/>
        <v>42026.929837962962</v>
      </c>
      <c r="T2547" s="10">
        <f t="shared" si="159"/>
        <v>42061.812499999993</v>
      </c>
    </row>
    <row r="2548" spans="1:20"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156"/>
        <v>1.1171428571428572</v>
      </c>
      <c r="P2548" s="6">
        <f t="shared" si="157"/>
        <v>60.153846153846153</v>
      </c>
      <c r="Q2548" t="s">
        <v>8325</v>
      </c>
      <c r="R2548" t="s">
        <v>8354</v>
      </c>
      <c r="S2548" s="10">
        <f t="shared" si="158"/>
        <v>41524.650219907409</v>
      </c>
      <c r="T2548" s="10">
        <f t="shared" si="159"/>
        <v>41552</v>
      </c>
    </row>
    <row r="2549" spans="1:20"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156"/>
        <v>1.1985454545454546</v>
      </c>
      <c r="P2549" s="6">
        <f t="shared" si="157"/>
        <v>49.194029850746269</v>
      </c>
      <c r="Q2549" t="s">
        <v>8325</v>
      </c>
      <c r="R2549" t="s">
        <v>8354</v>
      </c>
      <c r="S2549" s="10">
        <f t="shared" si="158"/>
        <v>40973.564849537033</v>
      </c>
      <c r="T2549" s="10">
        <f t="shared" si="159"/>
        <v>41003.523182870369</v>
      </c>
    </row>
    <row r="2550" spans="1:20"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156"/>
        <v>1.0185</v>
      </c>
      <c r="P2550" s="6">
        <f t="shared" si="157"/>
        <v>165.16216216216216</v>
      </c>
      <c r="Q2550" t="s">
        <v>8325</v>
      </c>
      <c r="R2550" t="s">
        <v>8354</v>
      </c>
      <c r="S2550" s="10">
        <f t="shared" si="158"/>
        <v>42618.417094907403</v>
      </c>
      <c r="T2550" s="10">
        <f t="shared" si="159"/>
        <v>42642.977083333331</v>
      </c>
    </row>
    <row r="2551" spans="1:20"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156"/>
        <v>1.0280254777070064</v>
      </c>
      <c r="P2551" s="6">
        <f t="shared" si="157"/>
        <v>43.621621621621621</v>
      </c>
      <c r="Q2551" t="s">
        <v>8325</v>
      </c>
      <c r="R2551" t="s">
        <v>8354</v>
      </c>
      <c r="S2551" s="10">
        <f t="shared" si="158"/>
        <v>41390.549421296295</v>
      </c>
      <c r="T2551" s="10">
        <f t="shared" si="159"/>
        <v>41425.5</v>
      </c>
    </row>
    <row r="2552" spans="1:20"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156"/>
        <v>1.0084615384615385</v>
      </c>
      <c r="P2552" s="6">
        <f t="shared" si="157"/>
        <v>43.7</v>
      </c>
      <c r="Q2552" t="s">
        <v>8325</v>
      </c>
      <c r="R2552" t="s">
        <v>8354</v>
      </c>
      <c r="S2552" s="10">
        <f t="shared" si="158"/>
        <v>42228.425995370366</v>
      </c>
      <c r="T2552" s="10">
        <f t="shared" si="159"/>
        <v>42284.957638888889</v>
      </c>
    </row>
    <row r="2553" spans="1:20"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156"/>
        <v>1.0273469387755103</v>
      </c>
      <c r="P2553" s="6">
        <f t="shared" si="157"/>
        <v>67.419642857142861</v>
      </c>
      <c r="Q2553" t="s">
        <v>8325</v>
      </c>
      <c r="R2553" t="s">
        <v>8354</v>
      </c>
      <c r="S2553" s="10">
        <f t="shared" si="158"/>
        <v>40961.043807870366</v>
      </c>
      <c r="T2553" s="10">
        <f t="shared" si="159"/>
        <v>40989.658333333333</v>
      </c>
    </row>
    <row r="2554" spans="1:20"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156"/>
        <v>1.0649999999999999</v>
      </c>
      <c r="P2554" s="6">
        <f t="shared" si="157"/>
        <v>177.5</v>
      </c>
      <c r="Q2554" t="s">
        <v>8325</v>
      </c>
      <c r="R2554" t="s">
        <v>8354</v>
      </c>
      <c r="S2554" s="10">
        <f t="shared" si="158"/>
        <v>42769.601631944439</v>
      </c>
      <c r="T2554" s="10">
        <f t="shared" si="159"/>
        <v>42799.601631944439</v>
      </c>
    </row>
    <row r="2555" spans="1:20"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156"/>
        <v>1.5553333333333332</v>
      </c>
      <c r="P2555" s="6">
        <f t="shared" si="157"/>
        <v>38.883333333333333</v>
      </c>
      <c r="Q2555" t="s">
        <v>8325</v>
      </c>
      <c r="R2555" t="s">
        <v>8354</v>
      </c>
      <c r="S2555" s="10">
        <f t="shared" si="158"/>
        <v>41112.990821759253</v>
      </c>
      <c r="T2555" s="10">
        <f t="shared" si="159"/>
        <v>41172.990821759253</v>
      </c>
    </row>
    <row r="2556" spans="1:20"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156"/>
        <v>1.228</v>
      </c>
      <c r="P2556" s="6">
        <f t="shared" si="157"/>
        <v>54.985074626865675</v>
      </c>
      <c r="Q2556" t="s">
        <v>8325</v>
      </c>
      <c r="R2556" t="s">
        <v>8354</v>
      </c>
      <c r="S2556" s="10">
        <f t="shared" si="158"/>
        <v>42124.869942129626</v>
      </c>
      <c r="T2556" s="10">
        <f t="shared" si="159"/>
        <v>42155.957638888889</v>
      </c>
    </row>
    <row r="2557" spans="1:20"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156"/>
        <v>1.0734999999999999</v>
      </c>
      <c r="P2557" s="6">
        <f t="shared" si="157"/>
        <v>61.342857142857142</v>
      </c>
      <c r="Q2557" t="s">
        <v>8325</v>
      </c>
      <c r="R2557" t="s">
        <v>8354</v>
      </c>
      <c r="S2557" s="10">
        <f t="shared" si="158"/>
        <v>41026.44667824074</v>
      </c>
      <c r="T2557" s="10">
        <f t="shared" si="159"/>
        <v>41057.44667824074</v>
      </c>
    </row>
    <row r="2558" spans="1:20"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156"/>
        <v>1.0550335570469798</v>
      </c>
      <c r="P2558" s="6">
        <f t="shared" si="157"/>
        <v>23.117647058823529</v>
      </c>
      <c r="Q2558" t="s">
        <v>8325</v>
      </c>
      <c r="R2558" t="s">
        <v>8354</v>
      </c>
      <c r="S2558" s="10">
        <f t="shared" si="158"/>
        <v>41222.783067129625</v>
      </c>
      <c r="T2558" s="10">
        <f t="shared" si="159"/>
        <v>41267.783067129625</v>
      </c>
    </row>
    <row r="2559" spans="1:20"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156"/>
        <v>1.1844444444444444</v>
      </c>
      <c r="P2559" s="6">
        <f t="shared" si="157"/>
        <v>29.611111111111111</v>
      </c>
      <c r="Q2559" t="s">
        <v>8325</v>
      </c>
      <c r="R2559" t="s">
        <v>8354</v>
      </c>
      <c r="S2559" s="10">
        <f t="shared" si="158"/>
        <v>41744.536874999998</v>
      </c>
      <c r="T2559" s="10">
        <f t="shared" si="159"/>
        <v>41774.536874999998</v>
      </c>
    </row>
    <row r="2560" spans="1:20"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156"/>
        <v>1.0888</v>
      </c>
      <c r="P2560" s="6">
        <f t="shared" si="157"/>
        <v>75.611111111111114</v>
      </c>
      <c r="Q2560" t="s">
        <v>8325</v>
      </c>
      <c r="R2560" t="s">
        <v>8354</v>
      </c>
      <c r="S2560" s="10">
        <f t="shared" si="158"/>
        <v>42093.651689814811</v>
      </c>
      <c r="T2560" s="10">
        <f t="shared" si="159"/>
        <v>42125.374305555553</v>
      </c>
    </row>
    <row r="2561" spans="1:20"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156"/>
        <v>1.1125</v>
      </c>
      <c r="P2561" s="6">
        <f t="shared" si="157"/>
        <v>35.6</v>
      </c>
      <c r="Q2561" t="s">
        <v>8325</v>
      </c>
      <c r="R2561" t="s">
        <v>8354</v>
      </c>
      <c r="S2561" s="10">
        <f t="shared" si="158"/>
        <v>40829.665324074071</v>
      </c>
      <c r="T2561" s="10">
        <f t="shared" si="159"/>
        <v>40862.609027777777</v>
      </c>
    </row>
    <row r="2562" spans="1:20"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156"/>
        <v>1.0009999999999999</v>
      </c>
      <c r="P2562" s="6">
        <f t="shared" si="157"/>
        <v>143</v>
      </c>
      <c r="Q2562" t="s">
        <v>8325</v>
      </c>
      <c r="R2562" t="s">
        <v>8354</v>
      </c>
      <c r="S2562" s="10">
        <f t="shared" si="158"/>
        <v>42039.742754629631</v>
      </c>
      <c r="T2562" s="10">
        <f t="shared" si="159"/>
        <v>42069.742754629631</v>
      </c>
    </row>
    <row r="2563" spans="1:20"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160">IFERROR(E2563/D2563,"")</f>
        <v>0</v>
      </c>
      <c r="P2563" s="6" t="str">
        <f t="shared" ref="P2563:P2626" si="161">IFERROR(E2563/L2563,"")</f>
        <v/>
      </c>
      <c r="Q2563" t="s">
        <v>8336</v>
      </c>
      <c r="R2563" t="s">
        <v>8337</v>
      </c>
      <c r="S2563" s="10">
        <f t="shared" ref="S2563:S2626" si="162">(J2563/86400)+25569+(-5/24)</f>
        <v>42260.320474537039</v>
      </c>
      <c r="T2563" s="10">
        <f t="shared" ref="T2563:T2626" si="163">(I2563/86400)+25569+(-5/24)</f>
        <v>42290.320474537039</v>
      </c>
    </row>
    <row r="2564" spans="1:20"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160"/>
        <v>7.4999999999999997E-3</v>
      </c>
      <c r="P2564" s="6">
        <f t="shared" si="161"/>
        <v>25</v>
      </c>
      <c r="Q2564" t="s">
        <v>8336</v>
      </c>
      <c r="R2564" t="s">
        <v>8337</v>
      </c>
      <c r="S2564" s="10">
        <f t="shared" si="162"/>
        <v>42594.316423611112</v>
      </c>
      <c r="T2564" s="10">
        <f t="shared" si="163"/>
        <v>42654.316423611112</v>
      </c>
    </row>
    <row r="2565" spans="1:20"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160"/>
        <v>0</v>
      </c>
      <c r="P2565" s="6" t="str">
        <f t="shared" si="161"/>
        <v/>
      </c>
      <c r="Q2565" t="s">
        <v>8336</v>
      </c>
      <c r="R2565" t="s">
        <v>8337</v>
      </c>
      <c r="S2565" s="10">
        <f t="shared" si="162"/>
        <v>42154.931145833332</v>
      </c>
      <c r="T2565" s="10">
        <f t="shared" si="163"/>
        <v>42214.931145833332</v>
      </c>
    </row>
    <row r="2566" spans="1:20"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160"/>
        <v>0</v>
      </c>
      <c r="P2566" s="6" t="str">
        <f t="shared" si="161"/>
        <v/>
      </c>
      <c r="Q2566" t="s">
        <v>8336</v>
      </c>
      <c r="R2566" t="s">
        <v>8337</v>
      </c>
      <c r="S2566" s="10">
        <f t="shared" si="162"/>
        <v>41821.83216435185</v>
      </c>
      <c r="T2566" s="10">
        <f t="shared" si="163"/>
        <v>41851.83216435185</v>
      </c>
    </row>
    <row r="2567" spans="1:20"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160"/>
        <v>0.01</v>
      </c>
      <c r="P2567" s="6">
        <f t="shared" si="161"/>
        <v>100</v>
      </c>
      <c r="Q2567" t="s">
        <v>8336</v>
      </c>
      <c r="R2567" t="s">
        <v>8337</v>
      </c>
      <c r="S2567" s="10">
        <f t="shared" si="162"/>
        <v>42440.442002314812</v>
      </c>
      <c r="T2567" s="10">
        <f t="shared" si="163"/>
        <v>42499.659722222219</v>
      </c>
    </row>
    <row r="2568" spans="1:20"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160"/>
        <v>0</v>
      </c>
      <c r="P2568" s="6" t="str">
        <f t="shared" si="161"/>
        <v/>
      </c>
      <c r="Q2568" t="s">
        <v>8336</v>
      </c>
      <c r="R2568" t="s">
        <v>8337</v>
      </c>
      <c r="S2568" s="10">
        <f t="shared" si="162"/>
        <v>41842.772546296292</v>
      </c>
      <c r="T2568" s="10">
        <f t="shared" si="163"/>
        <v>41872.772546296292</v>
      </c>
    </row>
    <row r="2569" spans="1:20"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160"/>
        <v>2.6666666666666666E-3</v>
      </c>
      <c r="P2569" s="6">
        <f t="shared" si="161"/>
        <v>60</v>
      </c>
      <c r="Q2569" t="s">
        <v>8336</v>
      </c>
      <c r="R2569" t="s">
        <v>8337</v>
      </c>
      <c r="S2569" s="10">
        <f t="shared" si="162"/>
        <v>42087.670578703699</v>
      </c>
      <c r="T2569" s="10">
        <f t="shared" si="163"/>
        <v>42117.670578703699</v>
      </c>
    </row>
    <row r="2570" spans="1:20"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160"/>
        <v>5.0000000000000001E-3</v>
      </c>
      <c r="P2570" s="6">
        <f t="shared" si="161"/>
        <v>50</v>
      </c>
      <c r="Q2570" t="s">
        <v>8336</v>
      </c>
      <c r="R2570" t="s">
        <v>8337</v>
      </c>
      <c r="S2570" s="10">
        <f t="shared" si="162"/>
        <v>42584.45826388889</v>
      </c>
      <c r="T2570" s="10">
        <f t="shared" si="163"/>
        <v>42614.45826388889</v>
      </c>
    </row>
    <row r="2571" spans="1:20"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160"/>
        <v>2.2307692307692306E-2</v>
      </c>
      <c r="P2571" s="6">
        <f t="shared" si="161"/>
        <v>72.5</v>
      </c>
      <c r="Q2571" t="s">
        <v>8336</v>
      </c>
      <c r="R2571" t="s">
        <v>8337</v>
      </c>
      <c r="S2571" s="10">
        <f t="shared" si="162"/>
        <v>42233.897129629629</v>
      </c>
      <c r="T2571" s="10">
        <f t="shared" si="163"/>
        <v>42263.897129629629</v>
      </c>
    </row>
    <row r="2572" spans="1:20"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160"/>
        <v>8.4285714285714294E-3</v>
      </c>
      <c r="P2572" s="6">
        <f t="shared" si="161"/>
        <v>29.5</v>
      </c>
      <c r="Q2572" t="s">
        <v>8336</v>
      </c>
      <c r="R2572" t="s">
        <v>8337</v>
      </c>
      <c r="S2572" s="10">
        <f t="shared" si="162"/>
        <v>42744.694849537038</v>
      </c>
      <c r="T2572" s="10">
        <f t="shared" si="163"/>
        <v>42774.694849537038</v>
      </c>
    </row>
    <row r="2573" spans="1:20"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160"/>
        <v>2.5000000000000001E-3</v>
      </c>
      <c r="P2573" s="6">
        <f t="shared" si="161"/>
        <v>62.5</v>
      </c>
      <c r="Q2573" t="s">
        <v>8336</v>
      </c>
      <c r="R2573" t="s">
        <v>8337</v>
      </c>
      <c r="S2573" s="10">
        <f t="shared" si="162"/>
        <v>42449.133344907408</v>
      </c>
      <c r="T2573" s="10">
        <f t="shared" si="163"/>
        <v>42509.133344907408</v>
      </c>
    </row>
    <row r="2574" spans="1:20"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160"/>
        <v>0</v>
      </c>
      <c r="P2574" s="6" t="str">
        <f t="shared" si="161"/>
        <v/>
      </c>
      <c r="Q2574" t="s">
        <v>8336</v>
      </c>
      <c r="R2574" t="s">
        <v>8337</v>
      </c>
      <c r="S2574" s="10">
        <f t="shared" si="162"/>
        <v>42076.911076388882</v>
      </c>
      <c r="T2574" s="10">
        <f t="shared" si="163"/>
        <v>42106.911076388882</v>
      </c>
    </row>
    <row r="2575" spans="1:20"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160"/>
        <v>0</v>
      </c>
      <c r="P2575" s="6" t="str">
        <f t="shared" si="161"/>
        <v/>
      </c>
      <c r="Q2575" t="s">
        <v>8336</v>
      </c>
      <c r="R2575" t="s">
        <v>8337</v>
      </c>
      <c r="S2575" s="10">
        <f t="shared" si="162"/>
        <v>41829.383668981478</v>
      </c>
      <c r="T2575" s="10">
        <f t="shared" si="163"/>
        <v>41874.383668981478</v>
      </c>
    </row>
    <row r="2576" spans="1:20"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160"/>
        <v>0</v>
      </c>
      <c r="P2576" s="6" t="str">
        <f t="shared" si="161"/>
        <v/>
      </c>
      <c r="Q2576" t="s">
        <v>8336</v>
      </c>
      <c r="R2576" t="s">
        <v>8337</v>
      </c>
      <c r="S2576" s="10">
        <f t="shared" si="162"/>
        <v>42487.617418981477</v>
      </c>
      <c r="T2576" s="10">
        <f t="shared" si="163"/>
        <v>42508.617418981477</v>
      </c>
    </row>
    <row r="2577" spans="1:20"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160"/>
        <v>0</v>
      </c>
      <c r="P2577" s="6" t="str">
        <f t="shared" si="161"/>
        <v/>
      </c>
      <c r="Q2577" t="s">
        <v>8336</v>
      </c>
      <c r="R2577" t="s">
        <v>8337</v>
      </c>
      <c r="S2577" s="10">
        <f t="shared" si="162"/>
        <v>41985.900393518517</v>
      </c>
      <c r="T2577" s="10">
        <f t="shared" si="163"/>
        <v>42015.900393518517</v>
      </c>
    </row>
    <row r="2578" spans="1:20"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160"/>
        <v>0</v>
      </c>
      <c r="P2578" s="6" t="str">
        <f t="shared" si="161"/>
        <v/>
      </c>
      <c r="Q2578" t="s">
        <v>8336</v>
      </c>
      <c r="R2578" t="s">
        <v>8337</v>
      </c>
      <c r="S2578" s="10">
        <f t="shared" si="162"/>
        <v>42059.801469907405</v>
      </c>
      <c r="T2578" s="10">
        <f t="shared" si="163"/>
        <v>42104.759803240733</v>
      </c>
    </row>
    <row r="2579" spans="1:20"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160"/>
        <v>0</v>
      </c>
      <c r="P2579" s="6" t="str">
        <f t="shared" si="161"/>
        <v/>
      </c>
      <c r="Q2579" t="s">
        <v>8336</v>
      </c>
      <c r="R2579" t="s">
        <v>8337</v>
      </c>
      <c r="S2579" s="10">
        <f t="shared" si="162"/>
        <v>41830.612233796295</v>
      </c>
      <c r="T2579" s="10">
        <f t="shared" si="163"/>
        <v>41855.612233796295</v>
      </c>
    </row>
    <row r="2580" spans="1:20"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160"/>
        <v>0</v>
      </c>
      <c r="P2580" s="6" t="str">
        <f t="shared" si="161"/>
        <v/>
      </c>
      <c r="Q2580" t="s">
        <v>8336</v>
      </c>
      <c r="R2580" t="s">
        <v>8337</v>
      </c>
      <c r="S2580" s="10">
        <f t="shared" si="162"/>
        <v>42237.814571759256</v>
      </c>
      <c r="T2580" s="10">
        <f t="shared" si="163"/>
        <v>42286.499999999993</v>
      </c>
    </row>
    <row r="2581" spans="1:20"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160"/>
        <v>1.3849999999999999E-3</v>
      </c>
      <c r="P2581" s="6">
        <f t="shared" si="161"/>
        <v>23.083333333333332</v>
      </c>
      <c r="Q2581" t="s">
        <v>8336</v>
      </c>
      <c r="R2581" t="s">
        <v>8337</v>
      </c>
      <c r="S2581" s="10">
        <f t="shared" si="162"/>
        <v>41837.621562499997</v>
      </c>
      <c r="T2581" s="10">
        <f t="shared" si="163"/>
        <v>41897.621562499997</v>
      </c>
    </row>
    <row r="2582" spans="1:20"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160"/>
        <v>6.0000000000000001E-3</v>
      </c>
      <c r="P2582" s="6">
        <f t="shared" si="161"/>
        <v>25.5</v>
      </c>
      <c r="Q2582" t="s">
        <v>8336</v>
      </c>
      <c r="R2582" t="s">
        <v>8337</v>
      </c>
      <c r="S2582" s="10">
        <f t="shared" si="162"/>
        <v>42110.118090277778</v>
      </c>
      <c r="T2582" s="10">
        <f t="shared" si="163"/>
        <v>42139.916666666664</v>
      </c>
    </row>
    <row r="2583" spans="1:20"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160"/>
        <v>0.106</v>
      </c>
      <c r="P2583" s="6">
        <f t="shared" si="161"/>
        <v>48.18181818181818</v>
      </c>
      <c r="Q2583" t="s">
        <v>8336</v>
      </c>
      <c r="R2583" t="s">
        <v>8337</v>
      </c>
      <c r="S2583" s="10">
        <f t="shared" si="162"/>
        <v>42294.420115740737</v>
      </c>
      <c r="T2583" s="10">
        <f t="shared" si="163"/>
        <v>42324.461782407401</v>
      </c>
    </row>
    <row r="2584" spans="1:20"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160"/>
        <v>1.1111111111111112E-5</v>
      </c>
      <c r="P2584" s="6">
        <f t="shared" si="161"/>
        <v>1</v>
      </c>
      <c r="Q2584" t="s">
        <v>8336</v>
      </c>
      <c r="R2584" t="s">
        <v>8337</v>
      </c>
      <c r="S2584" s="10">
        <f t="shared" si="162"/>
        <v>42642.780486111107</v>
      </c>
      <c r="T2584" s="10">
        <f t="shared" si="163"/>
        <v>42672.780486111107</v>
      </c>
    </row>
    <row r="2585" spans="1:20"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160"/>
        <v>5.0000000000000001E-3</v>
      </c>
      <c r="P2585" s="6">
        <f t="shared" si="161"/>
        <v>1</v>
      </c>
      <c r="Q2585" t="s">
        <v>8336</v>
      </c>
      <c r="R2585" t="s">
        <v>8337</v>
      </c>
      <c r="S2585" s="10">
        <f t="shared" si="162"/>
        <v>42019.561111111114</v>
      </c>
      <c r="T2585" s="10">
        <f t="shared" si="163"/>
        <v>42079.519444444442</v>
      </c>
    </row>
    <row r="2586" spans="1:20"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160"/>
        <v>0</v>
      </c>
      <c r="P2586" s="6" t="str">
        <f t="shared" si="161"/>
        <v/>
      </c>
      <c r="Q2586" t="s">
        <v>8336</v>
      </c>
      <c r="R2586" t="s">
        <v>8337</v>
      </c>
      <c r="S2586" s="10">
        <f t="shared" si="162"/>
        <v>42139.964918981474</v>
      </c>
      <c r="T2586" s="10">
        <f t="shared" si="163"/>
        <v>42169.964918981474</v>
      </c>
    </row>
    <row r="2587" spans="1:20"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160"/>
        <v>1.6666666666666668E-3</v>
      </c>
      <c r="P2587" s="6">
        <f t="shared" si="161"/>
        <v>50</v>
      </c>
      <c r="Q2587" t="s">
        <v>8336</v>
      </c>
      <c r="R2587" t="s">
        <v>8337</v>
      </c>
      <c r="S2587" s="10">
        <f t="shared" si="162"/>
        <v>41795.754999999997</v>
      </c>
      <c r="T2587" s="10">
        <f t="shared" si="163"/>
        <v>41825.754999999997</v>
      </c>
    </row>
    <row r="2588" spans="1:20"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160"/>
        <v>1.6666666666666668E-3</v>
      </c>
      <c r="P2588" s="6">
        <f t="shared" si="161"/>
        <v>5</v>
      </c>
      <c r="Q2588" t="s">
        <v>8336</v>
      </c>
      <c r="R2588" t="s">
        <v>8337</v>
      </c>
      <c r="S2588" s="10">
        <f t="shared" si="162"/>
        <v>42333.121944444443</v>
      </c>
      <c r="T2588" s="10">
        <f t="shared" si="163"/>
        <v>42363.121944444443</v>
      </c>
    </row>
    <row r="2589" spans="1:20"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160"/>
        <v>2.4340000000000001E-2</v>
      </c>
      <c r="P2589" s="6">
        <f t="shared" si="161"/>
        <v>202.83333333333334</v>
      </c>
      <c r="Q2589" t="s">
        <v>8336</v>
      </c>
      <c r="R2589" t="s">
        <v>8337</v>
      </c>
      <c r="S2589" s="10">
        <f t="shared" si="162"/>
        <v>42338.467048611106</v>
      </c>
      <c r="T2589" s="10">
        <f t="shared" si="163"/>
        <v>42368.467048611106</v>
      </c>
    </row>
    <row r="2590" spans="1:20"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160"/>
        <v>3.8833333333333331E-2</v>
      </c>
      <c r="P2590" s="6">
        <f t="shared" si="161"/>
        <v>29.125</v>
      </c>
      <c r="Q2590" t="s">
        <v>8336</v>
      </c>
      <c r="R2590" t="s">
        <v>8337</v>
      </c>
      <c r="S2590" s="10">
        <f t="shared" si="162"/>
        <v>42042.467893518515</v>
      </c>
      <c r="T2590" s="10">
        <f t="shared" si="163"/>
        <v>42094.343055555553</v>
      </c>
    </row>
    <row r="2591" spans="1:20"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160"/>
        <v>1E-4</v>
      </c>
      <c r="P2591" s="6">
        <f t="shared" si="161"/>
        <v>5</v>
      </c>
      <c r="Q2591" t="s">
        <v>8336</v>
      </c>
      <c r="R2591" t="s">
        <v>8337</v>
      </c>
      <c r="S2591" s="10">
        <f t="shared" si="162"/>
        <v>42422.327858796292</v>
      </c>
      <c r="T2591" s="10">
        <f t="shared" si="163"/>
        <v>42452.286192129628</v>
      </c>
    </row>
    <row r="2592" spans="1:20"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160"/>
        <v>0</v>
      </c>
      <c r="P2592" s="6" t="str">
        <f t="shared" si="161"/>
        <v/>
      </c>
      <c r="Q2592" t="s">
        <v>8336</v>
      </c>
      <c r="R2592" t="s">
        <v>8337</v>
      </c>
      <c r="S2592" s="10">
        <f t="shared" si="162"/>
        <v>42388.380752314813</v>
      </c>
      <c r="T2592" s="10">
        <f t="shared" si="163"/>
        <v>42395.380752314813</v>
      </c>
    </row>
    <row r="2593" spans="1:20"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160"/>
        <v>1.7333333333333333E-2</v>
      </c>
      <c r="P2593" s="6">
        <f t="shared" si="161"/>
        <v>13</v>
      </c>
      <c r="Q2593" t="s">
        <v>8336</v>
      </c>
      <c r="R2593" t="s">
        <v>8337</v>
      </c>
      <c r="S2593" s="10">
        <f t="shared" si="162"/>
        <v>42382.698194444441</v>
      </c>
      <c r="T2593" s="10">
        <f t="shared" si="163"/>
        <v>42442.656527777777</v>
      </c>
    </row>
    <row r="2594" spans="1:20"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160"/>
        <v>1.6666666666666668E-3</v>
      </c>
      <c r="P2594" s="6">
        <f t="shared" si="161"/>
        <v>50</v>
      </c>
      <c r="Q2594" t="s">
        <v>8336</v>
      </c>
      <c r="R2594" t="s">
        <v>8337</v>
      </c>
      <c r="S2594" s="10">
        <f t="shared" si="162"/>
        <v>41887.592835648145</v>
      </c>
      <c r="T2594" s="10">
        <f t="shared" si="163"/>
        <v>41917.592835648145</v>
      </c>
    </row>
    <row r="2595" spans="1:20"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160"/>
        <v>0</v>
      </c>
      <c r="P2595" s="6" t="str">
        <f t="shared" si="161"/>
        <v/>
      </c>
      <c r="Q2595" t="s">
        <v>8336</v>
      </c>
      <c r="R2595" t="s">
        <v>8337</v>
      </c>
      <c r="S2595" s="10">
        <f t="shared" si="162"/>
        <v>42089.636874999997</v>
      </c>
      <c r="T2595" s="10">
        <f t="shared" si="163"/>
        <v>42119.636874999997</v>
      </c>
    </row>
    <row r="2596" spans="1:20"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160"/>
        <v>1.2500000000000001E-5</v>
      </c>
      <c r="P2596" s="6">
        <f t="shared" si="161"/>
        <v>1</v>
      </c>
      <c r="Q2596" t="s">
        <v>8336</v>
      </c>
      <c r="R2596" t="s">
        <v>8337</v>
      </c>
      <c r="S2596" s="10">
        <f t="shared" si="162"/>
        <v>41828.759583333333</v>
      </c>
      <c r="T2596" s="10">
        <f t="shared" si="163"/>
        <v>41858.759583333333</v>
      </c>
    </row>
    <row r="2597" spans="1:20"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160"/>
        <v>0.12166666666666667</v>
      </c>
      <c r="P2597" s="6">
        <f t="shared" si="161"/>
        <v>96.05263157894737</v>
      </c>
      <c r="Q2597" t="s">
        <v>8336</v>
      </c>
      <c r="R2597" t="s">
        <v>8337</v>
      </c>
      <c r="S2597" s="10">
        <f t="shared" si="162"/>
        <v>42760.035879629628</v>
      </c>
      <c r="T2597" s="10">
        <f t="shared" si="163"/>
        <v>42790.035879629628</v>
      </c>
    </row>
    <row r="2598" spans="1:20"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160"/>
        <v>0.23588571428571428</v>
      </c>
      <c r="P2598" s="6">
        <f t="shared" si="161"/>
        <v>305.77777777777777</v>
      </c>
      <c r="Q2598" t="s">
        <v>8336</v>
      </c>
      <c r="R2598" t="s">
        <v>8337</v>
      </c>
      <c r="S2598" s="10">
        <f t="shared" si="162"/>
        <v>41828.45612268518</v>
      </c>
      <c r="T2598" s="10">
        <f t="shared" si="163"/>
        <v>41858.45612268518</v>
      </c>
    </row>
    <row r="2599" spans="1:20"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160"/>
        <v>5.6666666666666664E-2</v>
      </c>
      <c r="P2599" s="6">
        <f t="shared" si="161"/>
        <v>12.142857142857142</v>
      </c>
      <c r="Q2599" t="s">
        <v>8336</v>
      </c>
      <c r="R2599" t="s">
        <v>8337</v>
      </c>
      <c r="S2599" s="10">
        <f t="shared" si="162"/>
        <v>42510.133298611108</v>
      </c>
      <c r="T2599" s="10">
        <f t="shared" si="163"/>
        <v>42540.133298611108</v>
      </c>
    </row>
    <row r="2600" spans="1:20"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160"/>
        <v>0.39</v>
      </c>
      <c r="P2600" s="6">
        <f t="shared" si="161"/>
        <v>83.571428571428569</v>
      </c>
      <c r="Q2600" t="s">
        <v>8336</v>
      </c>
      <c r="R2600" t="s">
        <v>8337</v>
      </c>
      <c r="S2600" s="10">
        <f t="shared" si="162"/>
        <v>42240.631956018515</v>
      </c>
      <c r="T2600" s="10">
        <f t="shared" si="163"/>
        <v>42270.631956018515</v>
      </c>
    </row>
    <row r="2601" spans="1:20"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160"/>
        <v>9.9546510341776348E-3</v>
      </c>
      <c r="P2601" s="6">
        <f t="shared" si="161"/>
        <v>18</v>
      </c>
      <c r="Q2601" t="s">
        <v>8336</v>
      </c>
      <c r="R2601" t="s">
        <v>8337</v>
      </c>
      <c r="S2601" s="10">
        <f t="shared" si="162"/>
        <v>41809.545682870368</v>
      </c>
      <c r="T2601" s="10">
        <f t="shared" si="163"/>
        <v>41854.545682870368</v>
      </c>
    </row>
    <row r="2602" spans="1:20"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160"/>
        <v>6.9320000000000007E-2</v>
      </c>
      <c r="P2602" s="6">
        <f t="shared" si="161"/>
        <v>115.53333333333333</v>
      </c>
      <c r="Q2602" t="s">
        <v>8336</v>
      </c>
      <c r="R2602" t="s">
        <v>8337</v>
      </c>
      <c r="S2602" s="10">
        <f t="shared" si="162"/>
        <v>42394.692129629628</v>
      </c>
      <c r="T2602" s="10">
        <f t="shared" si="163"/>
        <v>42454.650462962956</v>
      </c>
    </row>
    <row r="2603" spans="1:20"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160"/>
        <v>6.6139999999999999</v>
      </c>
      <c r="P2603" s="6">
        <f t="shared" si="161"/>
        <v>21.900662251655628</v>
      </c>
      <c r="Q2603" t="s">
        <v>8319</v>
      </c>
      <c r="R2603" t="s">
        <v>8355</v>
      </c>
      <c r="S2603" s="10">
        <f t="shared" si="162"/>
        <v>41150.693854166668</v>
      </c>
      <c r="T2603" s="10">
        <f t="shared" si="163"/>
        <v>41164.957638888889</v>
      </c>
    </row>
    <row r="2604" spans="1:20"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160"/>
        <v>3.2609166666666667</v>
      </c>
      <c r="P2604" s="6">
        <f t="shared" si="161"/>
        <v>80.022494887525568</v>
      </c>
      <c r="Q2604" t="s">
        <v>8319</v>
      </c>
      <c r="R2604" t="s">
        <v>8355</v>
      </c>
      <c r="S2604" s="10">
        <f t="shared" si="162"/>
        <v>41915.538981481477</v>
      </c>
      <c r="T2604" s="10">
        <f t="shared" si="163"/>
        <v>41955.680555555555</v>
      </c>
    </row>
    <row r="2605" spans="1:20"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160"/>
        <v>1.0148571428571429</v>
      </c>
      <c r="P2605" s="6">
        <f t="shared" si="161"/>
        <v>35.520000000000003</v>
      </c>
      <c r="Q2605" t="s">
        <v>8319</v>
      </c>
      <c r="R2605" t="s">
        <v>8355</v>
      </c>
      <c r="S2605" s="10">
        <f t="shared" si="162"/>
        <v>41617.704328703701</v>
      </c>
      <c r="T2605" s="10">
        <f t="shared" si="163"/>
        <v>41631.704328703701</v>
      </c>
    </row>
    <row r="2606" spans="1:20"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160"/>
        <v>1.0421799999999999</v>
      </c>
      <c r="P2606" s="6">
        <f t="shared" si="161"/>
        <v>64.933333333333323</v>
      </c>
      <c r="Q2606" t="s">
        <v>8319</v>
      </c>
      <c r="R2606" t="s">
        <v>8355</v>
      </c>
      <c r="S2606" s="10">
        <f t="shared" si="162"/>
        <v>40997.842858796292</v>
      </c>
      <c r="T2606" s="10">
        <f t="shared" si="163"/>
        <v>41027.842858796292</v>
      </c>
    </row>
    <row r="2607" spans="1:20"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160"/>
        <v>1.0742157000000001</v>
      </c>
      <c r="P2607" s="6">
        <f t="shared" si="161"/>
        <v>60.965703745743475</v>
      </c>
      <c r="Q2607" t="s">
        <v>8319</v>
      </c>
      <c r="R2607" t="s">
        <v>8355</v>
      </c>
      <c r="S2607" s="10">
        <f t="shared" si="162"/>
        <v>42508.33321759259</v>
      </c>
      <c r="T2607" s="10">
        <f t="shared" si="163"/>
        <v>42538.33321759259</v>
      </c>
    </row>
    <row r="2608" spans="1:20"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160"/>
        <v>1.1005454545454545</v>
      </c>
      <c r="P2608" s="6">
        <f t="shared" si="161"/>
        <v>31.444155844155844</v>
      </c>
      <c r="Q2608" t="s">
        <v>8319</v>
      </c>
      <c r="R2608" t="s">
        <v>8355</v>
      </c>
      <c r="S2608" s="10">
        <f t="shared" si="162"/>
        <v>41726.504421296289</v>
      </c>
      <c r="T2608" s="10">
        <f t="shared" si="163"/>
        <v>41758.504421296289</v>
      </c>
    </row>
    <row r="2609" spans="1:20"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160"/>
        <v>4.077</v>
      </c>
      <c r="P2609" s="6">
        <f t="shared" si="161"/>
        <v>81.949748743718587</v>
      </c>
      <c r="Q2609" t="s">
        <v>8319</v>
      </c>
      <c r="R2609" t="s">
        <v>8355</v>
      </c>
      <c r="S2609" s="10">
        <f t="shared" si="162"/>
        <v>42184.666342592587</v>
      </c>
      <c r="T2609" s="10">
        <f t="shared" si="163"/>
        <v>42227.874999999993</v>
      </c>
    </row>
    <row r="2610" spans="1:20"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160"/>
        <v>2.2392500000000002</v>
      </c>
      <c r="P2610" s="6">
        <f t="shared" si="161"/>
        <v>58.92763157894737</v>
      </c>
      <c r="Q2610" t="s">
        <v>8319</v>
      </c>
      <c r="R2610" t="s">
        <v>8355</v>
      </c>
      <c r="S2610" s="10">
        <f t="shared" si="162"/>
        <v>42767.593379629623</v>
      </c>
      <c r="T2610" s="10">
        <f t="shared" si="163"/>
        <v>42808.791666666664</v>
      </c>
    </row>
    <row r="2611" spans="1:20"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160"/>
        <v>3.038011142857143</v>
      </c>
      <c r="P2611" s="6">
        <f t="shared" si="161"/>
        <v>157.29347633136095</v>
      </c>
      <c r="Q2611" t="s">
        <v>8319</v>
      </c>
      <c r="R2611" t="s">
        <v>8355</v>
      </c>
      <c r="S2611" s="10">
        <f t="shared" si="162"/>
        <v>41075.02952546296</v>
      </c>
      <c r="T2611" s="10">
        <f t="shared" si="163"/>
        <v>41105.02952546296</v>
      </c>
    </row>
    <row r="2612" spans="1:20"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160"/>
        <v>1.4132510432681749</v>
      </c>
      <c r="P2612" s="6">
        <f t="shared" si="161"/>
        <v>55.758509532062391</v>
      </c>
      <c r="Q2612" t="s">
        <v>8319</v>
      </c>
      <c r="R2612" t="s">
        <v>8355</v>
      </c>
      <c r="S2612" s="10">
        <f t="shared" si="162"/>
        <v>42564.672743055555</v>
      </c>
      <c r="T2612" s="10">
        <f t="shared" si="163"/>
        <v>42604.082638888889</v>
      </c>
    </row>
    <row r="2613" spans="1:20"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160"/>
        <v>27.906363636363636</v>
      </c>
      <c r="P2613" s="6">
        <f t="shared" si="161"/>
        <v>83.802893802893806</v>
      </c>
      <c r="Q2613" t="s">
        <v>8319</v>
      </c>
      <c r="R2613" t="s">
        <v>8355</v>
      </c>
      <c r="S2613" s="10">
        <f t="shared" si="162"/>
        <v>42704.127476851849</v>
      </c>
      <c r="T2613" s="10">
        <f t="shared" si="163"/>
        <v>42737.749305555553</v>
      </c>
    </row>
    <row r="2614" spans="1:20"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160"/>
        <v>1.7176130000000001</v>
      </c>
      <c r="P2614" s="6">
        <f t="shared" si="161"/>
        <v>58.422210884353746</v>
      </c>
      <c r="Q2614" t="s">
        <v>8319</v>
      </c>
      <c r="R2614" t="s">
        <v>8355</v>
      </c>
      <c r="S2614" s="10">
        <f t="shared" si="162"/>
        <v>41981.934837962959</v>
      </c>
      <c r="T2614" s="10">
        <f t="shared" si="163"/>
        <v>42012.934837962959</v>
      </c>
    </row>
    <row r="2615" spans="1:20"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160"/>
        <v>1.0101333333333333</v>
      </c>
      <c r="P2615" s="6">
        <f t="shared" si="161"/>
        <v>270.57142857142856</v>
      </c>
      <c r="Q2615" t="s">
        <v>8319</v>
      </c>
      <c r="R2615" t="s">
        <v>8355</v>
      </c>
      <c r="S2615" s="10">
        <f t="shared" si="162"/>
        <v>41143.609884259255</v>
      </c>
      <c r="T2615" s="10">
        <f t="shared" si="163"/>
        <v>41173.609884259255</v>
      </c>
    </row>
    <row r="2616" spans="1:20"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160"/>
        <v>1.02</v>
      </c>
      <c r="P2616" s="6">
        <f t="shared" si="161"/>
        <v>107.1</v>
      </c>
      <c r="Q2616" t="s">
        <v>8319</v>
      </c>
      <c r="R2616" t="s">
        <v>8355</v>
      </c>
      <c r="S2616" s="10">
        <f t="shared" si="162"/>
        <v>41730.500138888885</v>
      </c>
      <c r="T2616" s="10">
        <f t="shared" si="163"/>
        <v>41759</v>
      </c>
    </row>
    <row r="2617" spans="1:20"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160"/>
        <v>1.6976511744127936</v>
      </c>
      <c r="P2617" s="6">
        <f t="shared" si="161"/>
        <v>47.180555555555557</v>
      </c>
      <c r="Q2617" t="s">
        <v>8319</v>
      </c>
      <c r="R2617" t="s">
        <v>8355</v>
      </c>
      <c r="S2617" s="10">
        <f t="shared" si="162"/>
        <v>42453.288935185185</v>
      </c>
      <c r="T2617" s="10">
        <f t="shared" si="163"/>
        <v>42490.291666666664</v>
      </c>
    </row>
    <row r="2618" spans="1:20"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160"/>
        <v>1.14534</v>
      </c>
      <c r="P2618" s="6">
        <f t="shared" si="161"/>
        <v>120.30882352941177</v>
      </c>
      <c r="Q2618" t="s">
        <v>8319</v>
      </c>
      <c r="R2618" t="s">
        <v>8355</v>
      </c>
      <c r="S2618" s="10">
        <f t="shared" si="162"/>
        <v>42211.786215277774</v>
      </c>
      <c r="T2618" s="10">
        <f t="shared" si="163"/>
        <v>42241.786215277774</v>
      </c>
    </row>
    <row r="2619" spans="1:20"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160"/>
        <v>8.7759999999999998</v>
      </c>
      <c r="P2619" s="6">
        <f t="shared" si="161"/>
        <v>27.59748427672956</v>
      </c>
      <c r="Q2619" t="s">
        <v>8319</v>
      </c>
      <c r="R2619" t="s">
        <v>8355</v>
      </c>
      <c r="S2619" s="10">
        <f t="shared" si="162"/>
        <v>41902.666099537033</v>
      </c>
      <c r="T2619" s="10">
        <f t="shared" si="163"/>
        <v>41932.666099537033</v>
      </c>
    </row>
    <row r="2620" spans="1:20"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160"/>
        <v>1.0538666666666667</v>
      </c>
      <c r="P2620" s="6">
        <f t="shared" si="161"/>
        <v>205.2987012987013</v>
      </c>
      <c r="Q2620" t="s">
        <v>8319</v>
      </c>
      <c r="R2620" t="s">
        <v>8355</v>
      </c>
      <c r="S2620" s="10">
        <f t="shared" si="162"/>
        <v>42279.584039351852</v>
      </c>
      <c r="T2620" s="10">
        <f t="shared" si="163"/>
        <v>42339.625706018516</v>
      </c>
    </row>
    <row r="2621" spans="1:20"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160"/>
        <v>1.8839999999999999</v>
      </c>
      <c r="P2621" s="6">
        <f t="shared" si="161"/>
        <v>35.547169811320757</v>
      </c>
      <c r="Q2621" t="s">
        <v>8319</v>
      </c>
      <c r="R2621" t="s">
        <v>8355</v>
      </c>
      <c r="S2621" s="10">
        <f t="shared" si="162"/>
        <v>42273.67597222222</v>
      </c>
      <c r="T2621" s="10">
        <f t="shared" si="163"/>
        <v>42300.249999999993</v>
      </c>
    </row>
    <row r="2622" spans="1:20"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160"/>
        <v>1.436523076923077</v>
      </c>
      <c r="P2622" s="6">
        <f t="shared" si="161"/>
        <v>74.639488409272587</v>
      </c>
      <c r="Q2622" t="s">
        <v>8319</v>
      </c>
      <c r="R2622" t="s">
        <v>8355</v>
      </c>
      <c r="S2622" s="10">
        <f t="shared" si="162"/>
        <v>42250.958819444444</v>
      </c>
      <c r="T2622" s="10">
        <f t="shared" si="163"/>
        <v>42287.833333333336</v>
      </c>
    </row>
    <row r="2623" spans="1:20"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160"/>
        <v>1.4588000000000001</v>
      </c>
      <c r="P2623" s="6">
        <f t="shared" si="161"/>
        <v>47.058064516129029</v>
      </c>
      <c r="Q2623" t="s">
        <v>8319</v>
      </c>
      <c r="R2623" t="s">
        <v>8355</v>
      </c>
      <c r="S2623" s="10">
        <f t="shared" si="162"/>
        <v>42115.539212962962</v>
      </c>
      <c r="T2623" s="10">
        <f t="shared" si="163"/>
        <v>42145.539212962962</v>
      </c>
    </row>
    <row r="2624" spans="1:20"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160"/>
        <v>1.3118399999999999</v>
      </c>
      <c r="P2624" s="6">
        <f t="shared" si="161"/>
        <v>26.591351351351353</v>
      </c>
      <c r="Q2624" t="s">
        <v>8319</v>
      </c>
      <c r="R2624" t="s">
        <v>8355</v>
      </c>
      <c r="S2624" s="10">
        <f t="shared" si="162"/>
        <v>42689.534907407404</v>
      </c>
      <c r="T2624" s="10">
        <f t="shared" si="163"/>
        <v>42734.534907407404</v>
      </c>
    </row>
    <row r="2625" spans="1:20"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160"/>
        <v>1.1399999999999999</v>
      </c>
      <c r="P2625" s="6">
        <f t="shared" si="161"/>
        <v>36.774193548387096</v>
      </c>
      <c r="Q2625" t="s">
        <v>8319</v>
      </c>
      <c r="R2625" t="s">
        <v>8355</v>
      </c>
      <c r="S2625" s="10">
        <f t="shared" si="162"/>
        <v>42692.048217592594</v>
      </c>
      <c r="T2625" s="10">
        <f t="shared" si="163"/>
        <v>42706.048217592594</v>
      </c>
    </row>
    <row r="2626" spans="1:20"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160"/>
        <v>13.794206249999998</v>
      </c>
      <c r="P2626" s="6">
        <f t="shared" si="161"/>
        <v>31.820544982698959</v>
      </c>
      <c r="Q2626" t="s">
        <v>8319</v>
      </c>
      <c r="R2626" t="s">
        <v>8355</v>
      </c>
      <c r="S2626" s="10">
        <f t="shared" si="162"/>
        <v>41144.213217592587</v>
      </c>
      <c r="T2626" s="10">
        <f t="shared" si="163"/>
        <v>41165.213217592587</v>
      </c>
    </row>
    <row r="2627" spans="1:20"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164">IFERROR(E2627/D2627,"")</f>
        <v>9.56</v>
      </c>
      <c r="P2627" s="6">
        <f t="shared" ref="P2627:P2690" si="165">IFERROR(E2627/L2627,"")</f>
        <v>27.576923076923077</v>
      </c>
      <c r="Q2627" t="s">
        <v>8319</v>
      </c>
      <c r="R2627" t="s">
        <v>8355</v>
      </c>
      <c r="S2627" s="10">
        <f t="shared" ref="S2627:S2690" si="166">(J2627/86400)+25569+(-5/24)</f>
        <v>42658.601944444446</v>
      </c>
      <c r="T2627" s="10">
        <f t="shared" ref="T2627:T2690" si="167">(I2627/86400)+25569+(-5/24)</f>
        <v>42683.643611111103</v>
      </c>
    </row>
    <row r="2628" spans="1:20"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164"/>
        <v>1.1200000000000001</v>
      </c>
      <c r="P2628" s="6">
        <f t="shared" si="165"/>
        <v>56</v>
      </c>
      <c r="Q2628" t="s">
        <v>8319</v>
      </c>
      <c r="R2628" t="s">
        <v>8355</v>
      </c>
      <c r="S2628" s="10">
        <f t="shared" si="166"/>
        <v>42128.41978009259</v>
      </c>
      <c r="T2628" s="10">
        <f t="shared" si="167"/>
        <v>42158.41978009259</v>
      </c>
    </row>
    <row r="2629" spans="1:20"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164"/>
        <v>6.4666666666666668</v>
      </c>
      <c r="P2629" s="6">
        <f t="shared" si="165"/>
        <v>21.555555555555557</v>
      </c>
      <c r="Q2629" t="s">
        <v>8319</v>
      </c>
      <c r="R2629" t="s">
        <v>8355</v>
      </c>
      <c r="S2629" s="10">
        <f t="shared" si="166"/>
        <v>42304.621076388888</v>
      </c>
      <c r="T2629" s="10">
        <f t="shared" si="167"/>
        <v>42334.662743055553</v>
      </c>
    </row>
    <row r="2630" spans="1:20"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164"/>
        <v>1.1036948748510131</v>
      </c>
      <c r="P2630" s="6">
        <f t="shared" si="165"/>
        <v>44.095238095238095</v>
      </c>
      <c r="Q2630" t="s">
        <v>8319</v>
      </c>
      <c r="R2630" t="s">
        <v>8355</v>
      </c>
      <c r="S2630" s="10">
        <f t="shared" si="166"/>
        <v>41953.757719907408</v>
      </c>
      <c r="T2630" s="10">
        <f t="shared" si="167"/>
        <v>41973.757719907408</v>
      </c>
    </row>
    <row r="2631" spans="1:20"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164"/>
        <v>1.2774000000000001</v>
      </c>
      <c r="P2631" s="6">
        <f t="shared" si="165"/>
        <v>63.87</v>
      </c>
      <c r="Q2631" t="s">
        <v>8319</v>
      </c>
      <c r="R2631" t="s">
        <v>8355</v>
      </c>
      <c r="S2631" s="10">
        <f t="shared" si="166"/>
        <v>42108.330115740733</v>
      </c>
      <c r="T2631" s="10">
        <f t="shared" si="167"/>
        <v>42138.330115740733</v>
      </c>
    </row>
    <row r="2632" spans="1:20"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164"/>
        <v>1.579</v>
      </c>
      <c r="P2632" s="6">
        <f t="shared" si="165"/>
        <v>38.987654320987652</v>
      </c>
      <c r="Q2632" t="s">
        <v>8319</v>
      </c>
      <c r="R2632" t="s">
        <v>8355</v>
      </c>
      <c r="S2632" s="10">
        <f t="shared" si="166"/>
        <v>42523.897129629629</v>
      </c>
      <c r="T2632" s="10">
        <f t="shared" si="167"/>
        <v>42551.208333333336</v>
      </c>
    </row>
    <row r="2633" spans="1:20"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164"/>
        <v>1.1466525000000001</v>
      </c>
      <c r="P2633" s="6">
        <f t="shared" si="165"/>
        <v>80.185489510489504</v>
      </c>
      <c r="Q2633" t="s">
        <v>8319</v>
      </c>
      <c r="R2633" t="s">
        <v>8355</v>
      </c>
      <c r="S2633" s="10">
        <f t="shared" si="166"/>
        <v>42217.960960648146</v>
      </c>
      <c r="T2633" s="10">
        <f t="shared" si="167"/>
        <v>42245.960960648146</v>
      </c>
    </row>
    <row r="2634" spans="1:20"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164"/>
        <v>1.3700934579439252</v>
      </c>
      <c r="P2634" s="6">
        <f t="shared" si="165"/>
        <v>34.904761904761905</v>
      </c>
      <c r="Q2634" t="s">
        <v>8319</v>
      </c>
      <c r="R2634" t="s">
        <v>8355</v>
      </c>
      <c r="S2634" s="10">
        <f t="shared" si="166"/>
        <v>42493.853460648148</v>
      </c>
      <c r="T2634" s="10">
        <f t="shared" si="167"/>
        <v>42518.853460648148</v>
      </c>
    </row>
    <row r="2635" spans="1:20"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164"/>
        <v>3.5461999999999998</v>
      </c>
      <c r="P2635" s="6">
        <f t="shared" si="165"/>
        <v>89.100502512562812</v>
      </c>
      <c r="Q2635" t="s">
        <v>8319</v>
      </c>
      <c r="R2635" t="s">
        <v>8355</v>
      </c>
      <c r="S2635" s="10">
        <f t="shared" si="166"/>
        <v>41667.614953703705</v>
      </c>
      <c r="T2635" s="10">
        <f t="shared" si="167"/>
        <v>41697.75</v>
      </c>
    </row>
    <row r="2636" spans="1:20"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164"/>
        <v>1.0602150537634409</v>
      </c>
      <c r="P2636" s="6">
        <f t="shared" si="165"/>
        <v>39.44</v>
      </c>
      <c r="Q2636" t="s">
        <v>8319</v>
      </c>
      <c r="R2636" t="s">
        <v>8355</v>
      </c>
      <c r="S2636" s="10">
        <f t="shared" si="166"/>
        <v>42612.448159722218</v>
      </c>
      <c r="T2636" s="10">
        <f t="shared" si="167"/>
        <v>42642.448159722218</v>
      </c>
    </row>
    <row r="2637" spans="1:20"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164"/>
        <v>1</v>
      </c>
      <c r="P2637" s="6">
        <f t="shared" si="165"/>
        <v>136.9047619047619</v>
      </c>
      <c r="Q2637" t="s">
        <v>8319</v>
      </c>
      <c r="R2637" t="s">
        <v>8355</v>
      </c>
      <c r="S2637" s="10">
        <f t="shared" si="166"/>
        <v>42037.742604166669</v>
      </c>
      <c r="T2637" s="10">
        <f t="shared" si="167"/>
        <v>42072.700937499998</v>
      </c>
    </row>
    <row r="2638" spans="1:20"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164"/>
        <v>1.873</v>
      </c>
      <c r="P2638" s="6">
        <f t="shared" si="165"/>
        <v>37.46</v>
      </c>
      <c r="Q2638" t="s">
        <v>8319</v>
      </c>
      <c r="R2638" t="s">
        <v>8355</v>
      </c>
      <c r="S2638" s="10">
        <f t="shared" si="166"/>
        <v>42636.406412037039</v>
      </c>
      <c r="T2638" s="10">
        <f t="shared" si="167"/>
        <v>42658.833333333336</v>
      </c>
    </row>
    <row r="2639" spans="1:20"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164"/>
        <v>1.6619999999999999</v>
      </c>
      <c r="P2639" s="6">
        <f t="shared" si="165"/>
        <v>31.96153846153846</v>
      </c>
      <c r="Q2639" t="s">
        <v>8319</v>
      </c>
      <c r="R2639" t="s">
        <v>8355</v>
      </c>
      <c r="S2639" s="10">
        <f t="shared" si="166"/>
        <v>42639.341145833336</v>
      </c>
      <c r="T2639" s="10">
        <f t="shared" si="167"/>
        <v>42655.341145833336</v>
      </c>
    </row>
    <row r="2640" spans="1:20"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164"/>
        <v>1.0172910662824208</v>
      </c>
      <c r="P2640" s="6">
        <f t="shared" si="165"/>
        <v>25.214285714285715</v>
      </c>
      <c r="Q2640" t="s">
        <v>8319</v>
      </c>
      <c r="R2640" t="s">
        <v>8355</v>
      </c>
      <c r="S2640" s="10">
        <f t="shared" si="166"/>
        <v>41989.70480324074</v>
      </c>
      <c r="T2640" s="10">
        <f t="shared" si="167"/>
        <v>42019.70480324074</v>
      </c>
    </row>
    <row r="2641" spans="1:20"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164"/>
        <v>1.64</v>
      </c>
      <c r="P2641" s="6">
        <f t="shared" si="165"/>
        <v>10.040816326530612</v>
      </c>
      <c r="Q2641" t="s">
        <v>8319</v>
      </c>
      <c r="R2641" t="s">
        <v>8355</v>
      </c>
      <c r="S2641" s="10">
        <f t="shared" si="166"/>
        <v>42024.656805555554</v>
      </c>
      <c r="T2641" s="10">
        <f t="shared" si="167"/>
        <v>42054.656805555554</v>
      </c>
    </row>
    <row r="2642" spans="1:20"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164"/>
        <v>1.0566666666666666</v>
      </c>
      <c r="P2642" s="6">
        <f t="shared" si="165"/>
        <v>45.94202898550725</v>
      </c>
      <c r="Q2642" t="s">
        <v>8319</v>
      </c>
      <c r="R2642" t="s">
        <v>8355</v>
      </c>
      <c r="S2642" s="10">
        <f t="shared" si="166"/>
        <v>42102.952245370368</v>
      </c>
      <c r="T2642" s="10">
        <f t="shared" si="167"/>
        <v>42162.952245370368</v>
      </c>
    </row>
    <row r="2643" spans="1:20"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164"/>
        <v>0.01</v>
      </c>
      <c r="P2643" s="6">
        <f t="shared" si="165"/>
        <v>15</v>
      </c>
      <c r="Q2643" t="s">
        <v>8319</v>
      </c>
      <c r="R2643" t="s">
        <v>8355</v>
      </c>
      <c r="S2643" s="10">
        <f t="shared" si="166"/>
        <v>41880.618784722217</v>
      </c>
      <c r="T2643" s="10">
        <f t="shared" si="167"/>
        <v>41897.631249999999</v>
      </c>
    </row>
    <row r="2644" spans="1:20"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164"/>
        <v>0</v>
      </c>
      <c r="P2644" s="6" t="str">
        <f t="shared" si="165"/>
        <v/>
      </c>
      <c r="Q2644" t="s">
        <v>8319</v>
      </c>
      <c r="R2644" t="s">
        <v>8355</v>
      </c>
      <c r="S2644" s="10">
        <f t="shared" si="166"/>
        <v>42536.03828703703</v>
      </c>
      <c r="T2644" s="10">
        <f t="shared" si="167"/>
        <v>42566.081249999996</v>
      </c>
    </row>
    <row r="2645" spans="1:20"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164"/>
        <v>0.33559730999999998</v>
      </c>
      <c r="P2645" s="6">
        <f t="shared" si="165"/>
        <v>223.58248500999335</v>
      </c>
      <c r="Q2645" t="s">
        <v>8319</v>
      </c>
      <c r="R2645" t="s">
        <v>8355</v>
      </c>
      <c r="S2645" s="10">
        <f t="shared" si="166"/>
        <v>42689.374016203707</v>
      </c>
      <c r="T2645" s="10">
        <f t="shared" si="167"/>
        <v>42725.124305555553</v>
      </c>
    </row>
    <row r="2646" spans="1:20"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164"/>
        <v>2.053E-2</v>
      </c>
      <c r="P2646" s="6">
        <f t="shared" si="165"/>
        <v>39.480769230769234</v>
      </c>
      <c r="Q2646" t="s">
        <v>8319</v>
      </c>
      <c r="R2646" t="s">
        <v>8355</v>
      </c>
      <c r="S2646" s="10">
        <f t="shared" si="166"/>
        <v>42774.583738425928</v>
      </c>
      <c r="T2646" s="10">
        <f t="shared" si="167"/>
        <v>42804.583738425928</v>
      </c>
    </row>
    <row r="2647" spans="1:20"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164"/>
        <v>0.105</v>
      </c>
      <c r="P2647" s="6">
        <f t="shared" si="165"/>
        <v>91.304347826086953</v>
      </c>
      <c r="Q2647" t="s">
        <v>8319</v>
      </c>
      <c r="R2647" t="s">
        <v>8355</v>
      </c>
      <c r="S2647" s="10">
        <f t="shared" si="166"/>
        <v>41921.634293981479</v>
      </c>
      <c r="T2647" s="10">
        <f t="shared" si="167"/>
        <v>41951.675960648143</v>
      </c>
    </row>
    <row r="2648" spans="1:20"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164"/>
        <v>8.4172839999999999E-2</v>
      </c>
      <c r="P2648" s="6">
        <f t="shared" si="165"/>
        <v>78.666205607476627</v>
      </c>
      <c r="Q2648" t="s">
        <v>8319</v>
      </c>
      <c r="R2648" t="s">
        <v>8355</v>
      </c>
      <c r="S2648" s="10">
        <f t="shared" si="166"/>
        <v>42226.10496527778</v>
      </c>
      <c r="T2648" s="10">
        <f t="shared" si="167"/>
        <v>42256.10496527778</v>
      </c>
    </row>
    <row r="2649" spans="1:20"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164"/>
        <v>1.44E-2</v>
      </c>
      <c r="P2649" s="6">
        <f t="shared" si="165"/>
        <v>12</v>
      </c>
      <c r="Q2649" t="s">
        <v>8319</v>
      </c>
      <c r="R2649" t="s">
        <v>8355</v>
      </c>
      <c r="S2649" s="10">
        <f t="shared" si="166"/>
        <v>42200.053460648145</v>
      </c>
      <c r="T2649" s="10">
        <f t="shared" si="167"/>
        <v>42230.053460648145</v>
      </c>
    </row>
    <row r="2650" spans="1:20"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164"/>
        <v>8.8333333333333337E-3</v>
      </c>
      <c r="P2650" s="6">
        <f t="shared" si="165"/>
        <v>17.666666666666668</v>
      </c>
      <c r="Q2650" t="s">
        <v>8319</v>
      </c>
      <c r="R2650" t="s">
        <v>8355</v>
      </c>
      <c r="S2650" s="10">
        <f t="shared" si="166"/>
        <v>42408.506481481476</v>
      </c>
      <c r="T2650" s="10">
        <f t="shared" si="167"/>
        <v>42438.506481481476</v>
      </c>
    </row>
    <row r="2651" spans="1:20"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164"/>
        <v>9.9200000000000004E-4</v>
      </c>
      <c r="P2651" s="6">
        <f t="shared" si="165"/>
        <v>41.333333333333336</v>
      </c>
      <c r="Q2651" t="s">
        <v>8319</v>
      </c>
      <c r="R2651" t="s">
        <v>8355</v>
      </c>
      <c r="S2651" s="10">
        <f t="shared" si="166"/>
        <v>42341.788668981484</v>
      </c>
      <c r="T2651" s="10">
        <f t="shared" si="167"/>
        <v>42401.788668981484</v>
      </c>
    </row>
    <row r="2652" spans="1:20"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164"/>
        <v>5.966666666666667E-3</v>
      </c>
      <c r="P2652" s="6">
        <f t="shared" si="165"/>
        <v>71.599999999999994</v>
      </c>
      <c r="Q2652" t="s">
        <v>8319</v>
      </c>
      <c r="R2652" t="s">
        <v>8355</v>
      </c>
      <c r="S2652" s="10">
        <f t="shared" si="166"/>
        <v>42695.416006944441</v>
      </c>
      <c r="T2652" s="10">
        <f t="shared" si="167"/>
        <v>42725.416006944441</v>
      </c>
    </row>
    <row r="2653" spans="1:20"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164"/>
        <v>1.8689285714285714E-2</v>
      </c>
      <c r="P2653" s="6">
        <f t="shared" si="165"/>
        <v>307.8235294117647</v>
      </c>
      <c r="Q2653" t="s">
        <v>8319</v>
      </c>
      <c r="R2653" t="s">
        <v>8355</v>
      </c>
      <c r="S2653" s="10">
        <f t="shared" si="166"/>
        <v>42327.597326388888</v>
      </c>
      <c r="T2653" s="10">
        <f t="shared" si="167"/>
        <v>42355.597326388888</v>
      </c>
    </row>
    <row r="2654" spans="1:20"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164"/>
        <v>8.8500000000000002E-3</v>
      </c>
      <c r="P2654" s="6">
        <f t="shared" si="165"/>
        <v>80.454545454545453</v>
      </c>
      <c r="Q2654" t="s">
        <v>8319</v>
      </c>
      <c r="R2654" t="s">
        <v>8355</v>
      </c>
      <c r="S2654" s="10">
        <f t="shared" si="166"/>
        <v>41952.950520833336</v>
      </c>
      <c r="T2654" s="10">
        <f t="shared" si="167"/>
        <v>41982.950520833336</v>
      </c>
    </row>
    <row r="2655" spans="1:20"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164"/>
        <v>0.1152156862745098</v>
      </c>
      <c r="P2655" s="6">
        <f t="shared" si="165"/>
        <v>83.942857142857136</v>
      </c>
      <c r="Q2655" t="s">
        <v>8319</v>
      </c>
      <c r="R2655" t="s">
        <v>8355</v>
      </c>
      <c r="S2655" s="10">
        <f t="shared" si="166"/>
        <v>41771.443599537037</v>
      </c>
      <c r="T2655" s="10">
        <f t="shared" si="167"/>
        <v>41802.958333333328</v>
      </c>
    </row>
    <row r="2656" spans="1:20"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164"/>
        <v>5.1000000000000004E-4</v>
      </c>
      <c r="P2656" s="6">
        <f t="shared" si="165"/>
        <v>8.5</v>
      </c>
      <c r="Q2656" t="s">
        <v>8319</v>
      </c>
      <c r="R2656" t="s">
        <v>8355</v>
      </c>
      <c r="S2656" s="10">
        <f t="shared" si="166"/>
        <v>42055.392662037033</v>
      </c>
      <c r="T2656" s="10">
        <f t="shared" si="167"/>
        <v>42115.350995370369</v>
      </c>
    </row>
    <row r="2657" spans="1:20"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164"/>
        <v>0.21033333333333334</v>
      </c>
      <c r="P2657" s="6">
        <f t="shared" si="165"/>
        <v>73.372093023255815</v>
      </c>
      <c r="Q2657" t="s">
        <v>8319</v>
      </c>
      <c r="R2657" t="s">
        <v>8355</v>
      </c>
      <c r="S2657" s="10">
        <f t="shared" si="166"/>
        <v>42381.657951388886</v>
      </c>
      <c r="T2657" s="10">
        <f t="shared" si="167"/>
        <v>42409.624999999993</v>
      </c>
    </row>
    <row r="2658" spans="1:20"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164"/>
        <v>0.11436666666666667</v>
      </c>
      <c r="P2658" s="6">
        <f t="shared" si="165"/>
        <v>112.86184210526316</v>
      </c>
      <c r="Q2658" t="s">
        <v>8319</v>
      </c>
      <c r="R2658" t="s">
        <v>8355</v>
      </c>
      <c r="S2658" s="10">
        <f t="shared" si="166"/>
        <v>42767.480185185188</v>
      </c>
      <c r="T2658" s="10">
        <f t="shared" si="167"/>
        <v>42806.583333333336</v>
      </c>
    </row>
    <row r="2659" spans="1:20"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164"/>
        <v>0.18737933333333334</v>
      </c>
      <c r="P2659" s="6">
        <f t="shared" si="165"/>
        <v>95.277627118644077</v>
      </c>
      <c r="Q2659" t="s">
        <v>8319</v>
      </c>
      <c r="R2659" t="s">
        <v>8355</v>
      </c>
      <c r="S2659" s="10">
        <f t="shared" si="166"/>
        <v>42551.720520833333</v>
      </c>
      <c r="T2659" s="10">
        <f t="shared" si="167"/>
        <v>42584.854166666664</v>
      </c>
    </row>
    <row r="2660" spans="1:20"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164"/>
        <v>9.2857142857142856E-4</v>
      </c>
      <c r="P2660" s="6">
        <f t="shared" si="165"/>
        <v>22.75</v>
      </c>
      <c r="Q2660" t="s">
        <v>8319</v>
      </c>
      <c r="R2660" t="s">
        <v>8355</v>
      </c>
      <c r="S2660" s="10">
        <f t="shared" si="166"/>
        <v>42551.675856481474</v>
      </c>
      <c r="T2660" s="10">
        <f t="shared" si="167"/>
        <v>42581.675856481474</v>
      </c>
    </row>
    <row r="2661" spans="1:20"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164"/>
        <v>2.720408163265306E-2</v>
      </c>
      <c r="P2661" s="6">
        <f t="shared" si="165"/>
        <v>133.30000000000001</v>
      </c>
      <c r="Q2661" t="s">
        <v>8319</v>
      </c>
      <c r="R2661" t="s">
        <v>8355</v>
      </c>
      <c r="S2661" s="10">
        <f t="shared" si="166"/>
        <v>42081.861226851848</v>
      </c>
      <c r="T2661" s="10">
        <f t="shared" si="167"/>
        <v>42111.861226851848</v>
      </c>
    </row>
    <row r="2662" spans="1:20"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164"/>
        <v>9.5E-4</v>
      </c>
      <c r="P2662" s="6">
        <f t="shared" si="165"/>
        <v>3.8</v>
      </c>
      <c r="Q2662" t="s">
        <v>8319</v>
      </c>
      <c r="R2662" t="s">
        <v>8355</v>
      </c>
      <c r="S2662" s="10">
        <f t="shared" si="166"/>
        <v>42272.504837962959</v>
      </c>
      <c r="T2662" s="10">
        <f t="shared" si="167"/>
        <v>42332.546504629623</v>
      </c>
    </row>
    <row r="2663" spans="1:20"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164"/>
        <v>1.0289999999999999</v>
      </c>
      <c r="P2663" s="6">
        <f t="shared" si="165"/>
        <v>85.75</v>
      </c>
      <c r="Q2663" t="s">
        <v>8319</v>
      </c>
      <c r="R2663" t="s">
        <v>8356</v>
      </c>
      <c r="S2663" s="10">
        <f t="shared" si="166"/>
        <v>41542.750115740739</v>
      </c>
      <c r="T2663" s="10">
        <f t="shared" si="167"/>
        <v>41572.750115740739</v>
      </c>
    </row>
    <row r="2664" spans="1:20"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164"/>
        <v>1.0680000000000001</v>
      </c>
      <c r="P2664" s="6">
        <f t="shared" si="165"/>
        <v>267</v>
      </c>
      <c r="Q2664" t="s">
        <v>8319</v>
      </c>
      <c r="R2664" t="s">
        <v>8356</v>
      </c>
      <c r="S2664" s="10">
        <f t="shared" si="166"/>
        <v>42207.538344907407</v>
      </c>
      <c r="T2664" s="10">
        <f t="shared" si="167"/>
        <v>42237.538344907407</v>
      </c>
    </row>
    <row r="2665" spans="1:20"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164"/>
        <v>1.0459624999999999</v>
      </c>
      <c r="P2665" s="6">
        <f t="shared" si="165"/>
        <v>373.55803571428572</v>
      </c>
      <c r="Q2665" t="s">
        <v>8319</v>
      </c>
      <c r="R2665" t="s">
        <v>8356</v>
      </c>
      <c r="S2665" s="10">
        <f t="shared" si="166"/>
        <v>42222.41443287037</v>
      </c>
      <c r="T2665" s="10">
        <f t="shared" si="167"/>
        <v>42251.416666666664</v>
      </c>
    </row>
    <row r="2666" spans="1:20"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164"/>
        <v>1.0342857142857143</v>
      </c>
      <c r="P2666" s="6">
        <f t="shared" si="165"/>
        <v>174.03846153846155</v>
      </c>
      <c r="Q2666" t="s">
        <v>8319</v>
      </c>
      <c r="R2666" t="s">
        <v>8356</v>
      </c>
      <c r="S2666" s="10">
        <f t="shared" si="166"/>
        <v>42312.817094907405</v>
      </c>
      <c r="T2666" s="10">
        <f t="shared" si="167"/>
        <v>42347.082638888889</v>
      </c>
    </row>
    <row r="2667" spans="1:20"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164"/>
        <v>1.2314285714285715</v>
      </c>
      <c r="P2667" s="6">
        <f t="shared" si="165"/>
        <v>93.695652173913047</v>
      </c>
      <c r="Q2667" t="s">
        <v>8319</v>
      </c>
      <c r="R2667" t="s">
        <v>8356</v>
      </c>
      <c r="S2667" s="10">
        <f t="shared" si="166"/>
        <v>42083.687199074069</v>
      </c>
      <c r="T2667" s="10">
        <f t="shared" si="167"/>
        <v>42128.687199074069</v>
      </c>
    </row>
    <row r="2668" spans="1:20"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164"/>
        <v>1.592951</v>
      </c>
      <c r="P2668" s="6">
        <f t="shared" si="165"/>
        <v>77.327718446601949</v>
      </c>
      <c r="Q2668" t="s">
        <v>8319</v>
      </c>
      <c r="R2668" t="s">
        <v>8356</v>
      </c>
      <c r="S2668" s="10">
        <f t="shared" si="166"/>
        <v>42235.55600694444</v>
      </c>
      <c r="T2668" s="10">
        <f t="shared" si="167"/>
        <v>42272.666666666664</v>
      </c>
    </row>
    <row r="2669" spans="1:20"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164"/>
        <v>1.1066666666666667</v>
      </c>
      <c r="P2669" s="6">
        <f t="shared" si="165"/>
        <v>92.222222222222229</v>
      </c>
      <c r="Q2669" t="s">
        <v>8319</v>
      </c>
      <c r="R2669" t="s">
        <v>8356</v>
      </c>
      <c r="S2669" s="10">
        <f t="shared" si="166"/>
        <v>42380.717777777776</v>
      </c>
      <c r="T2669" s="10">
        <f t="shared" si="167"/>
        <v>42410.717777777776</v>
      </c>
    </row>
    <row r="2670" spans="1:20"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164"/>
        <v>1.7070000000000001</v>
      </c>
      <c r="P2670" s="6">
        <f t="shared" si="165"/>
        <v>60.964285714285715</v>
      </c>
      <c r="Q2670" t="s">
        <v>8319</v>
      </c>
      <c r="R2670" t="s">
        <v>8356</v>
      </c>
      <c r="S2670" s="10">
        <f t="shared" si="166"/>
        <v>42275.380381944444</v>
      </c>
      <c r="T2670" s="10">
        <f t="shared" si="167"/>
        <v>42317.397222222215</v>
      </c>
    </row>
    <row r="2671" spans="1:20"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164"/>
        <v>1.25125</v>
      </c>
      <c r="P2671" s="6">
        <f t="shared" si="165"/>
        <v>91</v>
      </c>
      <c r="Q2671" t="s">
        <v>8319</v>
      </c>
      <c r="R2671" t="s">
        <v>8356</v>
      </c>
      <c r="S2671" s="10">
        <f t="shared" si="166"/>
        <v>42318.827499999992</v>
      </c>
      <c r="T2671" s="10">
        <f t="shared" si="167"/>
        <v>42378.827499999992</v>
      </c>
    </row>
    <row r="2672" spans="1:20"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164"/>
        <v>6.4158609339642042E-2</v>
      </c>
      <c r="P2672" s="6">
        <f t="shared" si="165"/>
        <v>41.583333333333336</v>
      </c>
      <c r="Q2672" t="s">
        <v>8319</v>
      </c>
      <c r="R2672" t="s">
        <v>8356</v>
      </c>
      <c r="S2672" s="10">
        <f t="shared" si="166"/>
        <v>41820.812268518515</v>
      </c>
      <c r="T2672" s="10">
        <f t="shared" si="167"/>
        <v>41848.812268518515</v>
      </c>
    </row>
    <row r="2673" spans="1:20"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164"/>
        <v>0.11344</v>
      </c>
      <c r="P2673" s="6">
        <f t="shared" si="165"/>
        <v>33.761904761904759</v>
      </c>
      <c r="Q2673" t="s">
        <v>8319</v>
      </c>
      <c r="R2673" t="s">
        <v>8356</v>
      </c>
      <c r="S2673" s="10">
        <f t="shared" si="166"/>
        <v>41962.54069444444</v>
      </c>
      <c r="T2673" s="10">
        <f t="shared" si="167"/>
        <v>41992.609722222223</v>
      </c>
    </row>
    <row r="2674" spans="1:20"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164"/>
        <v>0.33189999999999997</v>
      </c>
      <c r="P2674" s="6">
        <f t="shared" si="165"/>
        <v>70.61702127659575</v>
      </c>
      <c r="Q2674" t="s">
        <v>8319</v>
      </c>
      <c r="R2674" t="s">
        <v>8356</v>
      </c>
      <c r="S2674" s="10">
        <f t="shared" si="166"/>
        <v>42344.675810185181</v>
      </c>
      <c r="T2674" s="10">
        <f t="shared" si="167"/>
        <v>42366.041666666664</v>
      </c>
    </row>
    <row r="2675" spans="1:20"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164"/>
        <v>0.27579999999999999</v>
      </c>
      <c r="P2675" s="6">
        <f t="shared" si="165"/>
        <v>167.15151515151516</v>
      </c>
      <c r="Q2675" t="s">
        <v>8319</v>
      </c>
      <c r="R2675" t="s">
        <v>8356</v>
      </c>
      <c r="S2675" s="10">
        <f t="shared" si="166"/>
        <v>41912.333321759259</v>
      </c>
      <c r="T2675" s="10">
        <f t="shared" si="167"/>
        <v>41941.739583333328</v>
      </c>
    </row>
    <row r="2676" spans="1:20"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164"/>
        <v>0.62839999999999996</v>
      </c>
      <c r="P2676" s="6">
        <f t="shared" si="165"/>
        <v>128.61988304093566</v>
      </c>
      <c r="Q2676" t="s">
        <v>8319</v>
      </c>
      <c r="R2676" t="s">
        <v>8356</v>
      </c>
      <c r="S2676" s="10">
        <f t="shared" si="166"/>
        <v>42529.424421296295</v>
      </c>
      <c r="T2676" s="10">
        <f t="shared" si="167"/>
        <v>42555.999305555553</v>
      </c>
    </row>
    <row r="2677" spans="1:20"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164"/>
        <v>7.5880000000000003E-2</v>
      </c>
      <c r="P2677" s="6">
        <f t="shared" si="165"/>
        <v>65.41379310344827</v>
      </c>
      <c r="Q2677" t="s">
        <v>8319</v>
      </c>
      <c r="R2677" t="s">
        <v>8356</v>
      </c>
      <c r="S2677" s="10">
        <f t="shared" si="166"/>
        <v>41923.649178240739</v>
      </c>
      <c r="T2677" s="10">
        <f t="shared" si="167"/>
        <v>41953.690844907404</v>
      </c>
    </row>
    <row r="2678" spans="1:20"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164"/>
        <v>0.50380952380952382</v>
      </c>
      <c r="P2678" s="6">
        <f t="shared" si="165"/>
        <v>117.55555555555556</v>
      </c>
      <c r="Q2678" t="s">
        <v>8319</v>
      </c>
      <c r="R2678" t="s">
        <v>8356</v>
      </c>
      <c r="S2678" s="10">
        <f t="shared" si="166"/>
        <v>42482.416365740741</v>
      </c>
      <c r="T2678" s="10">
        <f t="shared" si="167"/>
        <v>42512.416365740741</v>
      </c>
    </row>
    <row r="2679" spans="1:20"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164"/>
        <v>0.17512820512820512</v>
      </c>
      <c r="P2679" s="6">
        <f t="shared" si="165"/>
        <v>126.48148148148148</v>
      </c>
      <c r="Q2679" t="s">
        <v>8319</v>
      </c>
      <c r="R2679" t="s">
        <v>8356</v>
      </c>
      <c r="S2679" s="10">
        <f t="shared" si="166"/>
        <v>41792.821099537039</v>
      </c>
      <c r="T2679" s="10">
        <f t="shared" si="167"/>
        <v>41822.821099537039</v>
      </c>
    </row>
    <row r="2680" spans="1:20"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164"/>
        <v>1.3750000000000001E-4</v>
      </c>
      <c r="P2680" s="6">
        <f t="shared" si="165"/>
        <v>550</v>
      </c>
      <c r="Q2680" t="s">
        <v>8319</v>
      </c>
      <c r="R2680" t="s">
        <v>8356</v>
      </c>
      <c r="S2680" s="10">
        <f t="shared" si="166"/>
        <v>42241.589872685181</v>
      </c>
      <c r="T2680" s="10">
        <f t="shared" si="167"/>
        <v>42271.589872685181</v>
      </c>
    </row>
    <row r="2681" spans="1:20"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164"/>
        <v>3.3E-3</v>
      </c>
      <c r="P2681" s="6">
        <f t="shared" si="165"/>
        <v>44</v>
      </c>
      <c r="Q2681" t="s">
        <v>8319</v>
      </c>
      <c r="R2681" t="s">
        <v>8356</v>
      </c>
      <c r="S2681" s="10">
        <f t="shared" si="166"/>
        <v>42032.792754629627</v>
      </c>
      <c r="T2681" s="10">
        <f t="shared" si="167"/>
        <v>42062.792754629627</v>
      </c>
    </row>
    <row r="2682" spans="1:20"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164"/>
        <v>8.6250000000000007E-3</v>
      </c>
      <c r="P2682" s="6">
        <f t="shared" si="165"/>
        <v>69</v>
      </c>
      <c r="Q2682" t="s">
        <v>8319</v>
      </c>
      <c r="R2682" t="s">
        <v>8356</v>
      </c>
      <c r="S2682" s="10">
        <f t="shared" si="166"/>
        <v>42436.003368055557</v>
      </c>
      <c r="T2682" s="10">
        <f t="shared" si="167"/>
        <v>42465.961701388886</v>
      </c>
    </row>
    <row r="2683" spans="1:20"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164"/>
        <v>6.875E-3</v>
      </c>
      <c r="P2683" s="6">
        <f t="shared" si="165"/>
        <v>27.5</v>
      </c>
      <c r="Q2683" t="s">
        <v>8336</v>
      </c>
      <c r="R2683" t="s">
        <v>8337</v>
      </c>
      <c r="S2683" s="10">
        <f t="shared" si="166"/>
        <v>41805.686921296292</v>
      </c>
      <c r="T2683" s="10">
        <f t="shared" si="167"/>
        <v>41830.686921296292</v>
      </c>
    </row>
    <row r="2684" spans="1:20"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164"/>
        <v>0.28299999999999997</v>
      </c>
      <c r="P2684" s="6">
        <f t="shared" si="165"/>
        <v>84.9</v>
      </c>
      <c r="Q2684" t="s">
        <v>8336</v>
      </c>
      <c r="R2684" t="s">
        <v>8337</v>
      </c>
      <c r="S2684" s="10">
        <f t="shared" si="166"/>
        <v>41932.663657407407</v>
      </c>
      <c r="T2684" s="10">
        <f t="shared" si="167"/>
        <v>41965.040972222218</v>
      </c>
    </row>
    <row r="2685" spans="1:20"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164"/>
        <v>2.3999999999999998E-3</v>
      </c>
      <c r="P2685" s="6">
        <f t="shared" si="165"/>
        <v>12</v>
      </c>
      <c r="Q2685" t="s">
        <v>8336</v>
      </c>
      <c r="R2685" t="s">
        <v>8337</v>
      </c>
      <c r="S2685" s="10">
        <f t="shared" si="166"/>
        <v>42034.546759259254</v>
      </c>
      <c r="T2685" s="10">
        <f t="shared" si="167"/>
        <v>42064.546759259254</v>
      </c>
    </row>
    <row r="2686" spans="1:20"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164"/>
        <v>1.1428571428571429E-2</v>
      </c>
      <c r="P2686" s="6">
        <f t="shared" si="165"/>
        <v>200</v>
      </c>
      <c r="Q2686" t="s">
        <v>8336</v>
      </c>
      <c r="R2686" t="s">
        <v>8337</v>
      </c>
      <c r="S2686" s="10">
        <f t="shared" si="166"/>
        <v>41820.706307870372</v>
      </c>
      <c r="T2686" s="10">
        <f t="shared" si="167"/>
        <v>41860.706307870372</v>
      </c>
    </row>
    <row r="2687" spans="1:20"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164"/>
        <v>2.0000000000000001E-4</v>
      </c>
      <c r="P2687" s="6">
        <f t="shared" si="165"/>
        <v>10</v>
      </c>
      <c r="Q2687" t="s">
        <v>8336</v>
      </c>
      <c r="R2687" t="s">
        <v>8337</v>
      </c>
      <c r="S2687" s="10">
        <f t="shared" si="166"/>
        <v>42061.487615740734</v>
      </c>
      <c r="T2687" s="10">
        <f t="shared" si="167"/>
        <v>42121.44594907407</v>
      </c>
    </row>
    <row r="2688" spans="1:20"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164"/>
        <v>0</v>
      </c>
      <c r="P2688" s="6" t="str">
        <f t="shared" si="165"/>
        <v/>
      </c>
      <c r="Q2688" t="s">
        <v>8336</v>
      </c>
      <c r="R2688" t="s">
        <v>8337</v>
      </c>
      <c r="S2688" s="10">
        <f t="shared" si="166"/>
        <v>41892.766469907401</v>
      </c>
      <c r="T2688" s="10">
        <f t="shared" si="167"/>
        <v>41912.766469907401</v>
      </c>
    </row>
    <row r="2689" spans="1:20"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164"/>
        <v>0</v>
      </c>
      <c r="P2689" s="6" t="str">
        <f t="shared" si="165"/>
        <v/>
      </c>
      <c r="Q2689" t="s">
        <v>8336</v>
      </c>
      <c r="R2689" t="s">
        <v>8337</v>
      </c>
      <c r="S2689" s="10">
        <f t="shared" si="166"/>
        <v>42154.431921296295</v>
      </c>
      <c r="T2689" s="10">
        <f t="shared" si="167"/>
        <v>42184.431921296295</v>
      </c>
    </row>
    <row r="2690" spans="1:20"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164"/>
        <v>1.48E-3</v>
      </c>
      <c r="P2690" s="6">
        <f t="shared" si="165"/>
        <v>5.2857142857142856</v>
      </c>
      <c r="Q2690" t="s">
        <v>8336</v>
      </c>
      <c r="R2690" t="s">
        <v>8337</v>
      </c>
      <c r="S2690" s="10">
        <f t="shared" si="166"/>
        <v>42027.910532407404</v>
      </c>
      <c r="T2690" s="10">
        <f t="shared" si="167"/>
        <v>42058.916666666664</v>
      </c>
    </row>
    <row r="2691" spans="1:20"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168">IFERROR(E2691/D2691,"")</f>
        <v>2.8571428571428571E-5</v>
      </c>
      <c r="P2691" s="6">
        <f t="shared" ref="P2691:P2754" si="169">IFERROR(E2691/L2691,"")</f>
        <v>1</v>
      </c>
      <c r="Q2691" t="s">
        <v>8336</v>
      </c>
      <c r="R2691" t="s">
        <v>8337</v>
      </c>
      <c r="S2691" s="10">
        <f t="shared" ref="S2691:S2754" si="170">(J2691/86400)+25569+(-5/24)</f>
        <v>42551.75335648148</v>
      </c>
      <c r="T2691" s="10">
        <f t="shared" ref="T2691:T2754" si="171">(I2691/86400)+25569+(-5/24)</f>
        <v>42581.75335648148</v>
      </c>
    </row>
    <row r="2692" spans="1:20"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168"/>
        <v>0.107325</v>
      </c>
      <c r="P2692" s="6">
        <f t="shared" si="169"/>
        <v>72.762711864406782</v>
      </c>
      <c r="Q2692" t="s">
        <v>8336</v>
      </c>
      <c r="R2692" t="s">
        <v>8337</v>
      </c>
      <c r="S2692" s="10">
        <f t="shared" si="170"/>
        <v>42112.89671296296</v>
      </c>
      <c r="T2692" s="10">
        <f t="shared" si="171"/>
        <v>42157.89671296296</v>
      </c>
    </row>
    <row r="2693" spans="1:20"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168"/>
        <v>5.3846153846153844E-4</v>
      </c>
      <c r="P2693" s="6">
        <f t="shared" si="169"/>
        <v>17.5</v>
      </c>
      <c r="Q2693" t="s">
        <v>8336</v>
      </c>
      <c r="R2693" t="s">
        <v>8337</v>
      </c>
      <c r="S2693" s="10">
        <f t="shared" si="170"/>
        <v>42089.515706018516</v>
      </c>
      <c r="T2693" s="10">
        <f t="shared" si="171"/>
        <v>42134.515706018516</v>
      </c>
    </row>
    <row r="2694" spans="1:20"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168"/>
        <v>7.1428571428571426E-3</v>
      </c>
      <c r="P2694" s="6">
        <f t="shared" si="169"/>
        <v>25</v>
      </c>
      <c r="Q2694" t="s">
        <v>8336</v>
      </c>
      <c r="R2694" t="s">
        <v>8337</v>
      </c>
      <c r="S2694" s="10">
        <f t="shared" si="170"/>
        <v>42058.125694444439</v>
      </c>
      <c r="T2694" s="10">
        <f t="shared" si="171"/>
        <v>42088.084027777775</v>
      </c>
    </row>
    <row r="2695" spans="1:20"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168"/>
        <v>8.0000000000000002E-3</v>
      </c>
      <c r="P2695" s="6">
        <f t="shared" si="169"/>
        <v>13.333333333333334</v>
      </c>
      <c r="Q2695" t="s">
        <v>8336</v>
      </c>
      <c r="R2695" t="s">
        <v>8337</v>
      </c>
      <c r="S2695" s="10">
        <f t="shared" si="170"/>
        <v>41833.930162037032</v>
      </c>
      <c r="T2695" s="10">
        <f t="shared" si="171"/>
        <v>41863.930162037032</v>
      </c>
    </row>
    <row r="2696" spans="1:20"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168"/>
        <v>3.3333333333333335E-5</v>
      </c>
      <c r="P2696" s="6">
        <f t="shared" si="169"/>
        <v>1</v>
      </c>
      <c r="Q2696" t="s">
        <v>8336</v>
      </c>
      <c r="R2696" t="s">
        <v>8337</v>
      </c>
      <c r="S2696" s="10">
        <f t="shared" si="170"/>
        <v>41877.932164351849</v>
      </c>
      <c r="T2696" s="10">
        <f t="shared" si="171"/>
        <v>41907.932164351849</v>
      </c>
    </row>
    <row r="2697" spans="1:20"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168"/>
        <v>4.7333333333333333E-3</v>
      </c>
      <c r="P2697" s="6">
        <f t="shared" si="169"/>
        <v>23.666666666666668</v>
      </c>
      <c r="Q2697" t="s">
        <v>8336</v>
      </c>
      <c r="R2697" t="s">
        <v>8337</v>
      </c>
      <c r="S2697" s="10">
        <f t="shared" si="170"/>
        <v>42047.973587962959</v>
      </c>
      <c r="T2697" s="10">
        <f t="shared" si="171"/>
        <v>42107.931921296295</v>
      </c>
    </row>
    <row r="2698" spans="1:20"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168"/>
        <v>5.6500000000000002E-2</v>
      </c>
      <c r="P2698" s="6">
        <f t="shared" si="169"/>
        <v>89.21052631578948</v>
      </c>
      <c r="Q2698" t="s">
        <v>8336</v>
      </c>
      <c r="R2698" t="s">
        <v>8337</v>
      </c>
      <c r="S2698" s="10">
        <f t="shared" si="170"/>
        <v>41964.636111111111</v>
      </c>
      <c r="T2698" s="10">
        <f t="shared" si="171"/>
        <v>41998.636111111111</v>
      </c>
    </row>
    <row r="2699" spans="1:20"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168"/>
        <v>0.26352173913043481</v>
      </c>
      <c r="P2699" s="6">
        <f t="shared" si="169"/>
        <v>116.55769230769231</v>
      </c>
      <c r="Q2699" t="s">
        <v>8336</v>
      </c>
      <c r="R2699" t="s">
        <v>8337</v>
      </c>
      <c r="S2699" s="10">
        <f t="shared" si="170"/>
        <v>42187.731747685182</v>
      </c>
      <c r="T2699" s="10">
        <f t="shared" si="171"/>
        <v>42218.708333333336</v>
      </c>
    </row>
    <row r="2700" spans="1:20"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168"/>
        <v>3.2512500000000002E-3</v>
      </c>
      <c r="P2700" s="6">
        <f t="shared" si="169"/>
        <v>13.005000000000001</v>
      </c>
      <c r="Q2700" t="s">
        <v>8336</v>
      </c>
      <c r="R2700" t="s">
        <v>8337</v>
      </c>
      <c r="S2700" s="10">
        <f t="shared" si="170"/>
        <v>41787.689907407403</v>
      </c>
      <c r="T2700" s="10">
        <f t="shared" si="171"/>
        <v>41817.689907407403</v>
      </c>
    </row>
    <row r="2701" spans="1:20"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168"/>
        <v>0</v>
      </c>
      <c r="P2701" s="6" t="str">
        <f t="shared" si="169"/>
        <v/>
      </c>
      <c r="Q2701" t="s">
        <v>8336</v>
      </c>
      <c r="R2701" t="s">
        <v>8337</v>
      </c>
      <c r="S2701" s="10">
        <f t="shared" si="170"/>
        <v>41829.688229166662</v>
      </c>
      <c r="T2701" s="10">
        <f t="shared" si="171"/>
        <v>41859.688229166662</v>
      </c>
    </row>
    <row r="2702" spans="1:20"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168"/>
        <v>7.0007000700070005E-3</v>
      </c>
      <c r="P2702" s="6">
        <f t="shared" si="169"/>
        <v>17.5</v>
      </c>
      <c r="Q2702" t="s">
        <v>8336</v>
      </c>
      <c r="R2702" t="s">
        <v>8337</v>
      </c>
      <c r="S2702" s="10">
        <f t="shared" si="170"/>
        <v>41870.666342592587</v>
      </c>
      <c r="T2702" s="10">
        <f t="shared" si="171"/>
        <v>41900.666342592587</v>
      </c>
    </row>
    <row r="2703" spans="1:20" ht="60"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168"/>
        <v>0.46176470588235297</v>
      </c>
      <c r="P2703" s="6">
        <f t="shared" si="169"/>
        <v>34.130434782608695</v>
      </c>
      <c r="Q2703" t="s">
        <v>8317</v>
      </c>
      <c r="R2703" t="s">
        <v>8357</v>
      </c>
      <c r="S2703" s="10">
        <f t="shared" si="170"/>
        <v>42801.566365740735</v>
      </c>
      <c r="T2703" s="10">
        <f t="shared" si="171"/>
        <v>42832.524699074071</v>
      </c>
    </row>
    <row r="2704" spans="1:20" ht="60"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168"/>
        <v>0.34410000000000002</v>
      </c>
      <c r="P2704" s="6">
        <f t="shared" si="169"/>
        <v>132.34615384615384</v>
      </c>
      <c r="Q2704" t="s">
        <v>8317</v>
      </c>
      <c r="R2704" t="s">
        <v>8357</v>
      </c>
      <c r="S2704" s="10">
        <f t="shared" si="170"/>
        <v>42800.593483796292</v>
      </c>
      <c r="T2704" s="10">
        <f t="shared" si="171"/>
        <v>42830.551817129628</v>
      </c>
    </row>
    <row r="2705" spans="1:20" ht="45"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168"/>
        <v>1.0375000000000001</v>
      </c>
      <c r="P2705" s="6">
        <f t="shared" si="169"/>
        <v>922.22222222222217</v>
      </c>
      <c r="Q2705" t="s">
        <v>8317</v>
      </c>
      <c r="R2705" t="s">
        <v>8357</v>
      </c>
      <c r="S2705" s="10">
        <f t="shared" si="170"/>
        <v>42756.481828703698</v>
      </c>
      <c r="T2705" s="10">
        <f t="shared" si="171"/>
        <v>42816.440162037034</v>
      </c>
    </row>
    <row r="2706" spans="1:20" ht="60"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168"/>
        <v>6.0263157894736845E-2</v>
      </c>
      <c r="P2706" s="6">
        <f t="shared" si="169"/>
        <v>163.57142857142858</v>
      </c>
      <c r="Q2706" t="s">
        <v>8317</v>
      </c>
      <c r="R2706" t="s">
        <v>8357</v>
      </c>
      <c r="S2706" s="10">
        <f t="shared" si="170"/>
        <v>42787.654097222221</v>
      </c>
      <c r="T2706" s="10">
        <f t="shared" si="171"/>
        <v>42830.61243055555</v>
      </c>
    </row>
    <row r="2707" spans="1:20" ht="30"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168"/>
        <v>0.10539393939393939</v>
      </c>
      <c r="P2707" s="6">
        <f t="shared" si="169"/>
        <v>217.375</v>
      </c>
      <c r="Q2707" t="s">
        <v>8317</v>
      </c>
      <c r="R2707" t="s">
        <v>8357</v>
      </c>
      <c r="S2707" s="10">
        <f t="shared" si="170"/>
        <v>42773.70784722222</v>
      </c>
      <c r="T2707" s="10">
        <f t="shared" si="171"/>
        <v>42818.666180555556</v>
      </c>
    </row>
    <row r="2708" spans="1:20"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168"/>
        <v>1.1229714285714285</v>
      </c>
      <c r="P2708" s="6">
        <f t="shared" si="169"/>
        <v>149.44486692015209</v>
      </c>
      <c r="Q2708" t="s">
        <v>8317</v>
      </c>
      <c r="R2708" t="s">
        <v>8357</v>
      </c>
      <c r="S2708" s="10">
        <f t="shared" si="170"/>
        <v>41899.086608796293</v>
      </c>
      <c r="T2708" s="10">
        <f t="shared" si="171"/>
        <v>41928.082638888889</v>
      </c>
    </row>
    <row r="2709" spans="1:20"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168"/>
        <v>3.50844625</v>
      </c>
      <c r="P2709" s="6">
        <f t="shared" si="169"/>
        <v>71.237487309644663</v>
      </c>
      <c r="Q2709" t="s">
        <v>8317</v>
      </c>
      <c r="R2709" t="s">
        <v>8357</v>
      </c>
      <c r="S2709" s="10">
        <f t="shared" si="170"/>
        <v>41391.574571759258</v>
      </c>
      <c r="T2709" s="10">
        <f t="shared" si="171"/>
        <v>41421.082638888889</v>
      </c>
    </row>
    <row r="2710" spans="1:20"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168"/>
        <v>2.3321535</v>
      </c>
      <c r="P2710" s="6">
        <f t="shared" si="169"/>
        <v>44.464318398474738</v>
      </c>
      <c r="Q2710" t="s">
        <v>8317</v>
      </c>
      <c r="R2710" t="s">
        <v>8357</v>
      </c>
      <c r="S2710" s="10">
        <f t="shared" si="170"/>
        <v>42512.489884259259</v>
      </c>
      <c r="T2710" s="10">
        <f t="shared" si="171"/>
        <v>42572.489884259259</v>
      </c>
    </row>
    <row r="2711" spans="1:20"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168"/>
        <v>1.01606</v>
      </c>
      <c r="P2711" s="6">
        <f t="shared" si="169"/>
        <v>164.94480519480518</v>
      </c>
      <c r="Q2711" t="s">
        <v>8317</v>
      </c>
      <c r="R2711" t="s">
        <v>8357</v>
      </c>
      <c r="S2711" s="10">
        <f t="shared" si="170"/>
        <v>42611.941446759258</v>
      </c>
      <c r="T2711" s="10">
        <f t="shared" si="171"/>
        <v>42646.957638888889</v>
      </c>
    </row>
    <row r="2712" spans="1:20"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168"/>
        <v>1.5390035000000002</v>
      </c>
      <c r="P2712" s="6">
        <f t="shared" si="169"/>
        <v>84.871516544117654</v>
      </c>
      <c r="Q2712" t="s">
        <v>8317</v>
      </c>
      <c r="R2712" t="s">
        <v>8357</v>
      </c>
      <c r="S2712" s="10">
        <f t="shared" si="170"/>
        <v>41828.021157407406</v>
      </c>
      <c r="T2712" s="10">
        <f t="shared" si="171"/>
        <v>41859.875</v>
      </c>
    </row>
    <row r="2713" spans="1:20"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168"/>
        <v>1.007161125319693</v>
      </c>
      <c r="P2713" s="6">
        <f t="shared" si="169"/>
        <v>53.945205479452056</v>
      </c>
      <c r="Q2713" t="s">
        <v>8317</v>
      </c>
      <c r="R2713" t="s">
        <v>8357</v>
      </c>
      <c r="S2713" s="10">
        <f t="shared" si="170"/>
        <v>41780.536921296291</v>
      </c>
      <c r="T2713" s="10">
        <f t="shared" si="171"/>
        <v>41810.709027777775</v>
      </c>
    </row>
    <row r="2714" spans="1:20"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168"/>
        <v>1.3138181818181818</v>
      </c>
      <c r="P2714" s="6">
        <f t="shared" si="169"/>
        <v>50.531468531468533</v>
      </c>
      <c r="Q2714" t="s">
        <v>8317</v>
      </c>
      <c r="R2714" t="s">
        <v>8357</v>
      </c>
      <c r="S2714" s="10">
        <f t="shared" si="170"/>
        <v>41431.853703703702</v>
      </c>
      <c r="T2714" s="10">
        <f t="shared" si="171"/>
        <v>41468.541666666664</v>
      </c>
    </row>
    <row r="2715" spans="1:20"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168"/>
        <v>1.0224133333333334</v>
      </c>
      <c r="P2715" s="6">
        <f t="shared" si="169"/>
        <v>108.00140845070422</v>
      </c>
      <c r="Q2715" t="s">
        <v>8317</v>
      </c>
      <c r="R2715" t="s">
        <v>8357</v>
      </c>
      <c r="S2715" s="10">
        <f t="shared" si="170"/>
        <v>42322.445416666662</v>
      </c>
      <c r="T2715" s="10">
        <f t="shared" si="171"/>
        <v>42362.445416666662</v>
      </c>
    </row>
    <row r="2716" spans="1:20"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168"/>
        <v>1.1635599999999999</v>
      </c>
      <c r="P2716" s="6">
        <f t="shared" si="169"/>
        <v>95.373770491803285</v>
      </c>
      <c r="Q2716" t="s">
        <v>8317</v>
      </c>
      <c r="R2716" t="s">
        <v>8357</v>
      </c>
      <c r="S2716" s="10">
        <f t="shared" si="170"/>
        <v>42629.446712962956</v>
      </c>
      <c r="T2716" s="10">
        <f t="shared" si="171"/>
        <v>42657.749999999993</v>
      </c>
    </row>
    <row r="2717" spans="1:20"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168"/>
        <v>2.6462241666666664</v>
      </c>
      <c r="P2717" s="6">
        <f t="shared" si="169"/>
        <v>57.631016333938291</v>
      </c>
      <c r="Q2717" t="s">
        <v>8317</v>
      </c>
      <c r="R2717" t="s">
        <v>8357</v>
      </c>
      <c r="S2717" s="10">
        <f t="shared" si="170"/>
        <v>42387.190138888887</v>
      </c>
      <c r="T2717" s="10">
        <f t="shared" si="171"/>
        <v>42421.190138888887</v>
      </c>
    </row>
    <row r="2718" spans="1:20"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168"/>
        <v>1.1998010000000001</v>
      </c>
      <c r="P2718" s="6">
        <f t="shared" si="169"/>
        <v>64.160481283422456</v>
      </c>
      <c r="Q2718" t="s">
        <v>8317</v>
      </c>
      <c r="R2718" t="s">
        <v>8357</v>
      </c>
      <c r="S2718" s="10">
        <f t="shared" si="170"/>
        <v>42255.124918981477</v>
      </c>
      <c r="T2718" s="10">
        <f t="shared" si="171"/>
        <v>42285.124918981477</v>
      </c>
    </row>
    <row r="2719" spans="1:20"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168"/>
        <v>1.2010400000000001</v>
      </c>
      <c r="P2719" s="6">
        <f t="shared" si="169"/>
        <v>92.387692307692305</v>
      </c>
      <c r="Q2719" t="s">
        <v>8317</v>
      </c>
      <c r="R2719" t="s">
        <v>8357</v>
      </c>
      <c r="S2719" s="10">
        <f t="shared" si="170"/>
        <v>41934.706585648142</v>
      </c>
      <c r="T2719" s="10">
        <f t="shared" si="171"/>
        <v>41979.748252314814</v>
      </c>
    </row>
    <row r="2720" spans="1:20"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168"/>
        <v>1.0358333333333334</v>
      </c>
      <c r="P2720" s="6">
        <f t="shared" si="169"/>
        <v>125.97972972972973</v>
      </c>
      <c r="Q2720" t="s">
        <v>8317</v>
      </c>
      <c r="R2720" t="s">
        <v>8357</v>
      </c>
      <c r="S2720" s="10">
        <f t="shared" si="170"/>
        <v>42465.388252314813</v>
      </c>
      <c r="T2720" s="10">
        <f t="shared" si="171"/>
        <v>42493.749999999993</v>
      </c>
    </row>
    <row r="2721" spans="1:20"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168"/>
        <v>1.0883333333333334</v>
      </c>
      <c r="P2721" s="6">
        <f t="shared" si="169"/>
        <v>94.637681159420296</v>
      </c>
      <c r="Q2721" t="s">
        <v>8317</v>
      </c>
      <c r="R2721" t="s">
        <v>8357</v>
      </c>
      <c r="S2721" s="10">
        <f t="shared" si="170"/>
        <v>42417.822847222218</v>
      </c>
      <c r="T2721" s="10">
        <f t="shared" si="171"/>
        <v>42477.781180555554</v>
      </c>
    </row>
    <row r="2722" spans="1:20"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168"/>
        <v>1.1812400000000001</v>
      </c>
      <c r="P2722" s="6">
        <f t="shared" si="169"/>
        <v>170.69942196531792</v>
      </c>
      <c r="Q2722" t="s">
        <v>8317</v>
      </c>
      <c r="R2722" t="s">
        <v>8357</v>
      </c>
      <c r="S2722" s="10">
        <f t="shared" si="170"/>
        <v>42655.257557870369</v>
      </c>
      <c r="T2722" s="10">
        <f t="shared" si="171"/>
        <v>42685.299224537033</v>
      </c>
    </row>
    <row r="2723" spans="1:20"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168"/>
        <v>14.62</v>
      </c>
      <c r="P2723" s="6">
        <f t="shared" si="169"/>
        <v>40.762081784386616</v>
      </c>
      <c r="Q2723" t="s">
        <v>8319</v>
      </c>
      <c r="R2723" t="s">
        <v>8349</v>
      </c>
      <c r="S2723" s="10">
        <f t="shared" si="170"/>
        <v>41493.335625</v>
      </c>
      <c r="T2723" s="10">
        <f t="shared" si="171"/>
        <v>41523.583333333328</v>
      </c>
    </row>
    <row r="2724" spans="1:20"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168"/>
        <v>2.5253999999999999</v>
      </c>
      <c r="P2724" s="6">
        <f t="shared" si="169"/>
        <v>68.254054054054052</v>
      </c>
      <c r="Q2724" t="s">
        <v>8319</v>
      </c>
      <c r="R2724" t="s">
        <v>8349</v>
      </c>
      <c r="S2724" s="10">
        <f t="shared" si="170"/>
        <v>42704.64876157407</v>
      </c>
      <c r="T2724" s="10">
        <f t="shared" si="171"/>
        <v>42764.64876157407</v>
      </c>
    </row>
    <row r="2725" spans="1:20"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168"/>
        <v>1.4005000000000001</v>
      </c>
      <c r="P2725" s="6">
        <f t="shared" si="169"/>
        <v>95.48863636363636</v>
      </c>
      <c r="Q2725" t="s">
        <v>8319</v>
      </c>
      <c r="R2725" t="s">
        <v>8349</v>
      </c>
      <c r="S2725" s="10">
        <f t="shared" si="170"/>
        <v>41944.630648148144</v>
      </c>
      <c r="T2725" s="10">
        <f t="shared" si="171"/>
        <v>42004.672314814808</v>
      </c>
    </row>
    <row r="2726" spans="1:20"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168"/>
        <v>2.9687520259319289</v>
      </c>
      <c r="P2726" s="6">
        <f t="shared" si="169"/>
        <v>7.1902649656526005</v>
      </c>
      <c r="Q2726" t="s">
        <v>8319</v>
      </c>
      <c r="R2726" t="s">
        <v>8349</v>
      </c>
      <c r="S2726" s="10">
        <f t="shared" si="170"/>
        <v>42199.118738425925</v>
      </c>
      <c r="T2726" s="10">
        <f t="shared" si="171"/>
        <v>42231.118738425925</v>
      </c>
    </row>
    <row r="2727" spans="1:20"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168"/>
        <v>1.445425</v>
      </c>
      <c r="P2727" s="6">
        <f t="shared" si="169"/>
        <v>511.65486725663715</v>
      </c>
      <c r="Q2727" t="s">
        <v>8319</v>
      </c>
      <c r="R2727" t="s">
        <v>8349</v>
      </c>
      <c r="S2727" s="10">
        <f t="shared" si="170"/>
        <v>42745.53628472222</v>
      </c>
      <c r="T2727" s="10">
        <f t="shared" si="171"/>
        <v>42795.53628472222</v>
      </c>
    </row>
    <row r="2728" spans="1:20"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168"/>
        <v>1.05745</v>
      </c>
      <c r="P2728" s="6">
        <f t="shared" si="169"/>
        <v>261.74504950495049</v>
      </c>
      <c r="Q2728" t="s">
        <v>8319</v>
      </c>
      <c r="R2728" t="s">
        <v>8349</v>
      </c>
      <c r="S2728" s="10">
        <f t="shared" si="170"/>
        <v>42452.371655092589</v>
      </c>
      <c r="T2728" s="10">
        <f t="shared" si="171"/>
        <v>42482.371655092589</v>
      </c>
    </row>
    <row r="2729" spans="1:20"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168"/>
        <v>4.9321000000000002</v>
      </c>
      <c r="P2729" s="6">
        <f t="shared" si="169"/>
        <v>69.760961810466767</v>
      </c>
      <c r="Q2729" t="s">
        <v>8319</v>
      </c>
      <c r="R2729" t="s">
        <v>8349</v>
      </c>
      <c r="S2729" s="10">
        <f t="shared" si="170"/>
        <v>42198.468321759261</v>
      </c>
      <c r="T2729" s="10">
        <f t="shared" si="171"/>
        <v>42223.468321759261</v>
      </c>
    </row>
    <row r="2730" spans="1:20"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168"/>
        <v>2.0182666666666669</v>
      </c>
      <c r="P2730" s="6">
        <f t="shared" si="169"/>
        <v>77.229591836734699</v>
      </c>
      <c r="Q2730" t="s">
        <v>8319</v>
      </c>
      <c r="R2730" t="s">
        <v>8349</v>
      </c>
      <c r="S2730" s="10">
        <f t="shared" si="170"/>
        <v>42333.391597222224</v>
      </c>
      <c r="T2730" s="10">
        <f t="shared" si="171"/>
        <v>42368.391597222224</v>
      </c>
    </row>
    <row r="2731" spans="1:20"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168"/>
        <v>1.0444</v>
      </c>
      <c r="P2731" s="6">
        <f t="shared" si="169"/>
        <v>340.56521739130437</v>
      </c>
      <c r="Q2731" t="s">
        <v>8319</v>
      </c>
      <c r="R2731" t="s">
        <v>8349</v>
      </c>
      <c r="S2731" s="10">
        <f t="shared" si="170"/>
        <v>42095.032372685186</v>
      </c>
      <c r="T2731" s="10">
        <f t="shared" si="171"/>
        <v>42125.032372685186</v>
      </c>
    </row>
    <row r="2732" spans="1:20"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168"/>
        <v>1.7029262962962963</v>
      </c>
      <c r="P2732" s="6">
        <f t="shared" si="169"/>
        <v>67.417903225806455</v>
      </c>
      <c r="Q2732" t="s">
        <v>8319</v>
      </c>
      <c r="R2732" t="s">
        <v>8349</v>
      </c>
      <c r="S2732" s="10">
        <f t="shared" si="170"/>
        <v>41351.333043981482</v>
      </c>
      <c r="T2732" s="10">
        <f t="shared" si="171"/>
        <v>41386.333043981482</v>
      </c>
    </row>
    <row r="2733" spans="1:20"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168"/>
        <v>1.0430333333333333</v>
      </c>
      <c r="P2733" s="6">
        <f t="shared" si="169"/>
        <v>845.70270270270271</v>
      </c>
      <c r="Q2733" t="s">
        <v>8319</v>
      </c>
      <c r="R2733" t="s">
        <v>8349</v>
      </c>
      <c r="S2733" s="10">
        <f t="shared" si="170"/>
        <v>41872.317384259259</v>
      </c>
      <c r="T2733" s="10">
        <f t="shared" si="171"/>
        <v>41929.958333333328</v>
      </c>
    </row>
    <row r="2734" spans="1:20"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168"/>
        <v>1.1825000000000001</v>
      </c>
      <c r="P2734" s="6">
        <f t="shared" si="169"/>
        <v>97.191780821917803</v>
      </c>
      <c r="Q2734" t="s">
        <v>8319</v>
      </c>
      <c r="R2734" t="s">
        <v>8349</v>
      </c>
      <c r="S2734" s="10">
        <f t="shared" si="170"/>
        <v>41389.599861111106</v>
      </c>
      <c r="T2734" s="10">
        <f t="shared" si="171"/>
        <v>41421.791666666664</v>
      </c>
    </row>
    <row r="2735" spans="1:20"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168"/>
        <v>1.07538</v>
      </c>
      <c r="P2735" s="6">
        <f t="shared" si="169"/>
        <v>451.84033613445376</v>
      </c>
      <c r="Q2735" t="s">
        <v>8319</v>
      </c>
      <c r="R2735" t="s">
        <v>8349</v>
      </c>
      <c r="S2735" s="10">
        <f t="shared" si="170"/>
        <v>42044.064513888887</v>
      </c>
      <c r="T2735" s="10">
        <f t="shared" si="171"/>
        <v>42104.022847222215</v>
      </c>
    </row>
    <row r="2736" spans="1:20"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168"/>
        <v>22603</v>
      </c>
      <c r="P2736" s="6">
        <f t="shared" si="169"/>
        <v>138.66871165644173</v>
      </c>
      <c r="Q2736" t="s">
        <v>8319</v>
      </c>
      <c r="R2736" t="s">
        <v>8349</v>
      </c>
      <c r="S2736" s="10">
        <f t="shared" si="170"/>
        <v>42626.460555555554</v>
      </c>
      <c r="T2736" s="10">
        <f t="shared" si="171"/>
        <v>42656.707638888889</v>
      </c>
    </row>
    <row r="2737" spans="1:20"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168"/>
        <v>9.7813466666666677</v>
      </c>
      <c r="P2737" s="6">
        <f t="shared" si="169"/>
        <v>21.640147492625371</v>
      </c>
      <c r="Q2737" t="s">
        <v>8319</v>
      </c>
      <c r="R2737" t="s">
        <v>8349</v>
      </c>
      <c r="S2737" s="10">
        <f t="shared" si="170"/>
        <v>41315.912615740737</v>
      </c>
      <c r="T2737" s="10">
        <f t="shared" si="171"/>
        <v>41346.625</v>
      </c>
    </row>
    <row r="2738" spans="1:20"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168"/>
        <v>1.2290000000000001</v>
      </c>
      <c r="P2738" s="6">
        <f t="shared" si="169"/>
        <v>169.51724137931035</v>
      </c>
      <c r="Q2738" t="s">
        <v>8319</v>
      </c>
      <c r="R2738" t="s">
        <v>8349</v>
      </c>
      <c r="S2738" s="10">
        <f t="shared" si="170"/>
        <v>41722.458020833328</v>
      </c>
      <c r="T2738" s="10">
        <f t="shared" si="171"/>
        <v>41752.458020833328</v>
      </c>
    </row>
    <row r="2739" spans="1:20"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168"/>
        <v>2.4606080000000001</v>
      </c>
      <c r="P2739" s="6">
        <f t="shared" si="169"/>
        <v>161.88210526315791</v>
      </c>
      <c r="Q2739" t="s">
        <v>8319</v>
      </c>
      <c r="R2739" t="s">
        <v>8349</v>
      </c>
      <c r="S2739" s="10">
        <f t="shared" si="170"/>
        <v>41611.709340277775</v>
      </c>
      <c r="T2739" s="10">
        <f t="shared" si="171"/>
        <v>41654.583333333328</v>
      </c>
    </row>
    <row r="2740" spans="1:20"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168"/>
        <v>1.4794</v>
      </c>
      <c r="P2740" s="6">
        <f t="shared" si="169"/>
        <v>493.13333333333333</v>
      </c>
      <c r="Q2740" t="s">
        <v>8319</v>
      </c>
      <c r="R2740" t="s">
        <v>8349</v>
      </c>
      <c r="S2740" s="10">
        <f t="shared" si="170"/>
        <v>42619.935231481482</v>
      </c>
      <c r="T2740" s="10">
        <f t="shared" si="171"/>
        <v>42679.935231481482</v>
      </c>
    </row>
    <row r="2741" spans="1:20"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168"/>
        <v>3.8409090909090908</v>
      </c>
      <c r="P2741" s="6">
        <f t="shared" si="169"/>
        <v>22.120418848167539</v>
      </c>
      <c r="Q2741" t="s">
        <v>8319</v>
      </c>
      <c r="R2741" t="s">
        <v>8349</v>
      </c>
      <c r="S2741" s="10">
        <f t="shared" si="170"/>
        <v>41719.679594907408</v>
      </c>
      <c r="T2741" s="10">
        <f t="shared" si="171"/>
        <v>41764.679594907408</v>
      </c>
    </row>
    <row r="2742" spans="1:20"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168"/>
        <v>1.0333333333333334</v>
      </c>
      <c r="P2742" s="6">
        <f t="shared" si="169"/>
        <v>18.235294117647058</v>
      </c>
      <c r="Q2742" t="s">
        <v>8319</v>
      </c>
      <c r="R2742" t="s">
        <v>8349</v>
      </c>
      <c r="S2742" s="10">
        <f t="shared" si="170"/>
        <v>42044.823518518511</v>
      </c>
      <c r="T2742" s="10">
        <f t="shared" si="171"/>
        <v>42074.781851851854</v>
      </c>
    </row>
    <row r="2743" spans="1:20"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168"/>
        <v>4.3750000000000004E-3</v>
      </c>
      <c r="P2743" s="6">
        <f t="shared" si="169"/>
        <v>8.75</v>
      </c>
      <c r="Q2743" t="s">
        <v>8322</v>
      </c>
      <c r="R2743" t="s">
        <v>8358</v>
      </c>
      <c r="S2743" s="10">
        <f t="shared" si="170"/>
        <v>41911.449097222219</v>
      </c>
      <c r="T2743" s="10">
        <f t="shared" si="171"/>
        <v>41931.879861111105</v>
      </c>
    </row>
    <row r="2744" spans="1:20"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168"/>
        <v>0.29239999999999999</v>
      </c>
      <c r="P2744" s="6">
        <f t="shared" si="169"/>
        <v>40.611111111111114</v>
      </c>
      <c r="Q2744" t="s">
        <v>8322</v>
      </c>
      <c r="R2744" t="s">
        <v>8358</v>
      </c>
      <c r="S2744" s="10">
        <f t="shared" si="170"/>
        <v>41030.511423611111</v>
      </c>
      <c r="T2744" s="10">
        <f t="shared" si="171"/>
        <v>41044.511423611111</v>
      </c>
    </row>
    <row r="2745" spans="1:20"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168"/>
        <v>0</v>
      </c>
      <c r="P2745" s="6" t="str">
        <f t="shared" si="169"/>
        <v/>
      </c>
      <c r="Q2745" t="s">
        <v>8322</v>
      </c>
      <c r="R2745" t="s">
        <v>8358</v>
      </c>
      <c r="S2745" s="10">
        <f t="shared" si="170"/>
        <v>42632.120451388888</v>
      </c>
      <c r="T2745" s="10">
        <f t="shared" si="171"/>
        <v>42662.120451388888</v>
      </c>
    </row>
    <row r="2746" spans="1:20"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168"/>
        <v>5.2187499999999998E-2</v>
      </c>
      <c r="P2746" s="6">
        <f t="shared" si="169"/>
        <v>37.954545454545453</v>
      </c>
      <c r="Q2746" t="s">
        <v>8322</v>
      </c>
      <c r="R2746" t="s">
        <v>8358</v>
      </c>
      <c r="S2746" s="10">
        <f t="shared" si="170"/>
        <v>40937.854143518518</v>
      </c>
      <c r="T2746" s="10">
        <f t="shared" si="171"/>
        <v>40967.854143518518</v>
      </c>
    </row>
    <row r="2747" spans="1:20"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168"/>
        <v>0.21887499999999999</v>
      </c>
      <c r="P2747" s="6">
        <f t="shared" si="169"/>
        <v>35.734693877551024</v>
      </c>
      <c r="Q2747" t="s">
        <v>8322</v>
      </c>
      <c r="R2747" t="s">
        <v>8358</v>
      </c>
      <c r="S2747" s="10">
        <f t="shared" si="170"/>
        <v>41044.779722222222</v>
      </c>
      <c r="T2747" s="10">
        <f t="shared" si="171"/>
        <v>41104.779722222222</v>
      </c>
    </row>
    <row r="2748" spans="1:20"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168"/>
        <v>0.26700000000000002</v>
      </c>
      <c r="P2748" s="6">
        <f t="shared" si="169"/>
        <v>42.157894736842103</v>
      </c>
      <c r="Q2748" t="s">
        <v>8322</v>
      </c>
      <c r="R2748" t="s">
        <v>8358</v>
      </c>
      <c r="S2748" s="10">
        <f t="shared" si="170"/>
        <v>41850.57304398148</v>
      </c>
      <c r="T2748" s="10">
        <f t="shared" si="171"/>
        <v>41880.57304398148</v>
      </c>
    </row>
    <row r="2749" spans="1:20"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168"/>
        <v>0.28000000000000003</v>
      </c>
      <c r="P2749" s="6">
        <f t="shared" si="169"/>
        <v>35</v>
      </c>
      <c r="Q2749" t="s">
        <v>8322</v>
      </c>
      <c r="R2749" t="s">
        <v>8358</v>
      </c>
      <c r="S2749" s="10">
        <f t="shared" si="170"/>
        <v>41044.439780092587</v>
      </c>
      <c r="T2749" s="10">
        <f t="shared" si="171"/>
        <v>41075.923611111109</v>
      </c>
    </row>
    <row r="2750" spans="1:20"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168"/>
        <v>1.06E-2</v>
      </c>
      <c r="P2750" s="6">
        <f t="shared" si="169"/>
        <v>13.25</v>
      </c>
      <c r="Q2750" t="s">
        <v>8322</v>
      </c>
      <c r="R2750" t="s">
        <v>8358</v>
      </c>
      <c r="S2750" s="10">
        <f t="shared" si="170"/>
        <v>42585.502337962964</v>
      </c>
      <c r="T2750" s="10">
        <f t="shared" si="171"/>
        <v>42615.502337962964</v>
      </c>
    </row>
    <row r="2751" spans="1:20"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168"/>
        <v>1.0999999999999999E-2</v>
      </c>
      <c r="P2751" s="6">
        <f t="shared" si="169"/>
        <v>55</v>
      </c>
      <c r="Q2751" t="s">
        <v>8322</v>
      </c>
      <c r="R2751" t="s">
        <v>8358</v>
      </c>
      <c r="S2751" s="10">
        <f t="shared" si="170"/>
        <v>42068.59070601852</v>
      </c>
      <c r="T2751" s="10">
        <f t="shared" si="171"/>
        <v>42098.549039351848</v>
      </c>
    </row>
    <row r="2752" spans="1:20"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168"/>
        <v>0</v>
      </c>
      <c r="P2752" s="6" t="str">
        <f t="shared" si="169"/>
        <v/>
      </c>
      <c r="Q2752" t="s">
        <v>8322</v>
      </c>
      <c r="R2752" t="s">
        <v>8358</v>
      </c>
      <c r="S2752" s="10">
        <f t="shared" si="170"/>
        <v>41078.691493055558</v>
      </c>
      <c r="T2752" s="10">
        <f t="shared" si="171"/>
        <v>41090.625</v>
      </c>
    </row>
    <row r="2753" spans="1:20"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168"/>
        <v>0</v>
      </c>
      <c r="P2753" s="6" t="str">
        <f t="shared" si="169"/>
        <v/>
      </c>
      <c r="Q2753" t="s">
        <v>8322</v>
      </c>
      <c r="R2753" t="s">
        <v>8358</v>
      </c>
      <c r="S2753" s="10">
        <f t="shared" si="170"/>
        <v>41747.678726851846</v>
      </c>
      <c r="T2753" s="10">
        <f t="shared" si="171"/>
        <v>41807.678726851846</v>
      </c>
    </row>
    <row r="2754" spans="1:20"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168"/>
        <v>0.11458333333333333</v>
      </c>
      <c r="P2754" s="6">
        <f t="shared" si="169"/>
        <v>39.285714285714285</v>
      </c>
      <c r="Q2754" t="s">
        <v>8322</v>
      </c>
      <c r="R2754" t="s">
        <v>8358</v>
      </c>
      <c r="S2754" s="10">
        <f t="shared" si="170"/>
        <v>40855.556759259256</v>
      </c>
      <c r="T2754" s="10">
        <f t="shared" si="171"/>
        <v>40895.556759259256</v>
      </c>
    </row>
    <row r="2755" spans="1:20"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172">IFERROR(E2755/D2755,"")</f>
        <v>0.19</v>
      </c>
      <c r="P2755" s="6">
        <f t="shared" ref="P2755:P2818" si="173">IFERROR(E2755/L2755,"")</f>
        <v>47.5</v>
      </c>
      <c r="Q2755" t="s">
        <v>8322</v>
      </c>
      <c r="R2755" t="s">
        <v>8358</v>
      </c>
      <c r="S2755" s="10">
        <f t="shared" ref="S2755:S2818" si="174">(J2755/86400)+25569+(-5/24)</f>
        <v>41117.692395833328</v>
      </c>
      <c r="T2755" s="10">
        <f t="shared" ref="T2755:T2818" si="175">(I2755/86400)+25569+(-5/24)</f>
        <v>41147.692395833328</v>
      </c>
    </row>
    <row r="2756" spans="1:20"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172"/>
        <v>0</v>
      </c>
      <c r="P2756" s="6" t="str">
        <f t="shared" si="173"/>
        <v/>
      </c>
      <c r="Q2756" t="s">
        <v>8322</v>
      </c>
      <c r="R2756" t="s">
        <v>8358</v>
      </c>
      <c r="S2756" s="10">
        <f t="shared" si="174"/>
        <v>41863.427673611106</v>
      </c>
      <c r="T2756" s="10">
        <f t="shared" si="175"/>
        <v>41893.427673611106</v>
      </c>
    </row>
    <row r="2757" spans="1:20"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172"/>
        <v>0.52</v>
      </c>
      <c r="P2757" s="6">
        <f t="shared" si="173"/>
        <v>17.333333333333332</v>
      </c>
      <c r="Q2757" t="s">
        <v>8322</v>
      </c>
      <c r="R2757" t="s">
        <v>8358</v>
      </c>
      <c r="S2757" s="10">
        <f t="shared" si="174"/>
        <v>42072.582488425927</v>
      </c>
      <c r="T2757" s="10">
        <f t="shared" si="175"/>
        <v>42102.582488425927</v>
      </c>
    </row>
    <row r="2758" spans="1:20"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172"/>
        <v>0.1048</v>
      </c>
      <c r="P2758" s="6">
        <f t="shared" si="173"/>
        <v>31.757575757575758</v>
      </c>
      <c r="Q2758" t="s">
        <v>8322</v>
      </c>
      <c r="R2758" t="s">
        <v>8358</v>
      </c>
      <c r="S2758" s="10">
        <f t="shared" si="174"/>
        <v>41620.692141203697</v>
      </c>
      <c r="T2758" s="10">
        <f t="shared" si="175"/>
        <v>41650.692141203697</v>
      </c>
    </row>
    <row r="2759" spans="1:20"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172"/>
        <v>6.6666666666666671E-3</v>
      </c>
      <c r="P2759" s="6">
        <f t="shared" si="173"/>
        <v>5</v>
      </c>
      <c r="Q2759" t="s">
        <v>8322</v>
      </c>
      <c r="R2759" t="s">
        <v>8358</v>
      </c>
      <c r="S2759" s="10">
        <f t="shared" si="174"/>
        <v>42573.448287037034</v>
      </c>
      <c r="T2759" s="10">
        <f t="shared" si="175"/>
        <v>42588.448287037034</v>
      </c>
    </row>
    <row r="2760" spans="1:20"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172"/>
        <v>0.11700000000000001</v>
      </c>
      <c r="P2760" s="6">
        <f t="shared" si="173"/>
        <v>39</v>
      </c>
      <c r="Q2760" t="s">
        <v>8322</v>
      </c>
      <c r="R2760" t="s">
        <v>8358</v>
      </c>
      <c r="S2760" s="10">
        <f t="shared" si="174"/>
        <v>42639.23359953703</v>
      </c>
      <c r="T2760" s="10">
        <f t="shared" si="175"/>
        <v>42653.23359953703</v>
      </c>
    </row>
    <row r="2761" spans="1:20"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172"/>
        <v>0.105</v>
      </c>
      <c r="P2761" s="6">
        <f t="shared" si="173"/>
        <v>52.5</v>
      </c>
      <c r="Q2761" t="s">
        <v>8322</v>
      </c>
      <c r="R2761" t="s">
        <v>8358</v>
      </c>
      <c r="S2761" s="10">
        <f t="shared" si="174"/>
        <v>42524.158171296294</v>
      </c>
      <c r="T2761" s="10">
        <f t="shared" si="175"/>
        <v>42567.158171296294</v>
      </c>
    </row>
    <row r="2762" spans="1:20"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172"/>
        <v>0</v>
      </c>
      <c r="P2762" s="6" t="str">
        <f t="shared" si="173"/>
        <v/>
      </c>
      <c r="Q2762" t="s">
        <v>8322</v>
      </c>
      <c r="R2762" t="s">
        <v>8358</v>
      </c>
      <c r="S2762" s="10">
        <f t="shared" si="174"/>
        <v>41415.252986111111</v>
      </c>
      <c r="T2762" s="10">
        <f t="shared" si="175"/>
        <v>41445.252986111111</v>
      </c>
    </row>
    <row r="2763" spans="1:20"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172"/>
        <v>7.1999999999999998E-3</v>
      </c>
      <c r="P2763" s="6">
        <f t="shared" si="173"/>
        <v>9</v>
      </c>
      <c r="Q2763" t="s">
        <v>8322</v>
      </c>
      <c r="R2763" t="s">
        <v>8358</v>
      </c>
      <c r="S2763" s="10">
        <f t="shared" si="174"/>
        <v>41246.85524305555</v>
      </c>
      <c r="T2763" s="10">
        <f t="shared" si="175"/>
        <v>41276.85524305555</v>
      </c>
    </row>
    <row r="2764" spans="1:20"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172"/>
        <v>7.6923076923076927E-3</v>
      </c>
      <c r="P2764" s="6">
        <f t="shared" si="173"/>
        <v>25</v>
      </c>
      <c r="Q2764" t="s">
        <v>8322</v>
      </c>
      <c r="R2764" t="s">
        <v>8358</v>
      </c>
      <c r="S2764" s="10">
        <f t="shared" si="174"/>
        <v>40926.828645833331</v>
      </c>
      <c r="T2764" s="10">
        <f t="shared" si="175"/>
        <v>40986.786979166667</v>
      </c>
    </row>
    <row r="2765" spans="1:20"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172"/>
        <v>2.2842639593908631E-3</v>
      </c>
      <c r="P2765" s="6">
        <f t="shared" si="173"/>
        <v>30</v>
      </c>
      <c r="Q2765" t="s">
        <v>8322</v>
      </c>
      <c r="R2765" t="s">
        <v>8358</v>
      </c>
      <c r="S2765" s="10">
        <f t="shared" si="174"/>
        <v>41373.371342592589</v>
      </c>
      <c r="T2765" s="10">
        <f t="shared" si="175"/>
        <v>41418.371342592589</v>
      </c>
    </row>
    <row r="2766" spans="1:20"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172"/>
        <v>1.125E-2</v>
      </c>
      <c r="P2766" s="6">
        <f t="shared" si="173"/>
        <v>11.25</v>
      </c>
      <c r="Q2766" t="s">
        <v>8322</v>
      </c>
      <c r="R2766" t="s">
        <v>8358</v>
      </c>
      <c r="S2766" s="10">
        <f t="shared" si="174"/>
        <v>41030.083692129629</v>
      </c>
      <c r="T2766" s="10">
        <f t="shared" si="175"/>
        <v>41059.583333333328</v>
      </c>
    </row>
    <row r="2767" spans="1:20"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172"/>
        <v>0</v>
      </c>
      <c r="P2767" s="6" t="str">
        <f t="shared" si="173"/>
        <v/>
      </c>
      <c r="Q2767" t="s">
        <v>8322</v>
      </c>
      <c r="R2767" t="s">
        <v>8358</v>
      </c>
      <c r="S2767" s="10">
        <f t="shared" si="174"/>
        <v>41194.370694444442</v>
      </c>
      <c r="T2767" s="10">
        <f t="shared" si="175"/>
        <v>41210.370694444442</v>
      </c>
    </row>
    <row r="2768" spans="1:20"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172"/>
        <v>0.02</v>
      </c>
      <c r="P2768" s="6">
        <f t="shared" si="173"/>
        <v>25</v>
      </c>
      <c r="Q2768" t="s">
        <v>8322</v>
      </c>
      <c r="R2768" t="s">
        <v>8358</v>
      </c>
      <c r="S2768" s="10">
        <f t="shared" si="174"/>
        <v>40736.459699074076</v>
      </c>
      <c r="T2768" s="10">
        <f t="shared" si="175"/>
        <v>40766.459699074076</v>
      </c>
    </row>
    <row r="2769" spans="1:20"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172"/>
        <v>8.5000000000000006E-3</v>
      </c>
      <c r="P2769" s="6">
        <f t="shared" si="173"/>
        <v>11.333333333333334</v>
      </c>
      <c r="Q2769" t="s">
        <v>8322</v>
      </c>
      <c r="R2769" t="s">
        <v>8358</v>
      </c>
      <c r="S2769" s="10">
        <f t="shared" si="174"/>
        <v>42172.750578703701</v>
      </c>
      <c r="T2769" s="10">
        <f t="shared" si="175"/>
        <v>42232.750578703701</v>
      </c>
    </row>
    <row r="2770" spans="1:20"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172"/>
        <v>0.14314285714285716</v>
      </c>
      <c r="P2770" s="6">
        <f t="shared" si="173"/>
        <v>29.470588235294116</v>
      </c>
      <c r="Q2770" t="s">
        <v>8322</v>
      </c>
      <c r="R2770" t="s">
        <v>8358</v>
      </c>
      <c r="S2770" s="10">
        <f t="shared" si="174"/>
        <v>40967.4065162037</v>
      </c>
      <c r="T2770" s="10">
        <f t="shared" si="175"/>
        <v>40997.364849537036</v>
      </c>
    </row>
    <row r="2771" spans="1:20"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172"/>
        <v>2.5000000000000001E-3</v>
      </c>
      <c r="P2771" s="6">
        <f t="shared" si="173"/>
        <v>1</v>
      </c>
      <c r="Q2771" t="s">
        <v>8322</v>
      </c>
      <c r="R2771" t="s">
        <v>8358</v>
      </c>
      <c r="S2771" s="10">
        <f t="shared" si="174"/>
        <v>41745.617939814816</v>
      </c>
      <c r="T2771" s="10">
        <f t="shared" si="175"/>
        <v>41795.617939814816</v>
      </c>
    </row>
    <row r="2772" spans="1:20"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172"/>
        <v>0.1041125</v>
      </c>
      <c r="P2772" s="6">
        <f t="shared" si="173"/>
        <v>63.098484848484851</v>
      </c>
      <c r="Q2772" t="s">
        <v>8322</v>
      </c>
      <c r="R2772" t="s">
        <v>8358</v>
      </c>
      <c r="S2772" s="10">
        <f t="shared" si="174"/>
        <v>41686.496874999997</v>
      </c>
      <c r="T2772" s="10">
        <f t="shared" si="175"/>
        <v>41716.455208333333</v>
      </c>
    </row>
    <row r="2773" spans="1:20"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172"/>
        <v>0</v>
      </c>
      <c r="P2773" s="6" t="str">
        <f t="shared" si="173"/>
        <v/>
      </c>
      <c r="Q2773" t="s">
        <v>8322</v>
      </c>
      <c r="R2773" t="s">
        <v>8358</v>
      </c>
      <c r="S2773" s="10">
        <f t="shared" si="174"/>
        <v>41257.323379629626</v>
      </c>
      <c r="T2773" s="10">
        <f t="shared" si="175"/>
        <v>41306.5</v>
      </c>
    </row>
    <row r="2774" spans="1:20"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172"/>
        <v>0</v>
      </c>
      <c r="P2774" s="6" t="str">
        <f t="shared" si="173"/>
        <v/>
      </c>
      <c r="Q2774" t="s">
        <v>8322</v>
      </c>
      <c r="R2774" t="s">
        <v>8358</v>
      </c>
      <c r="S2774" s="10">
        <f t="shared" si="174"/>
        <v>41537.660810185182</v>
      </c>
      <c r="T2774" s="10">
        <f t="shared" si="175"/>
        <v>41552.660810185182</v>
      </c>
    </row>
    <row r="2775" spans="1:20"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172"/>
        <v>1.8867924528301887E-3</v>
      </c>
      <c r="P2775" s="6">
        <f t="shared" si="173"/>
        <v>1</v>
      </c>
      <c r="Q2775" t="s">
        <v>8322</v>
      </c>
      <c r="R2775" t="s">
        <v>8358</v>
      </c>
      <c r="S2775" s="10">
        <f t="shared" si="174"/>
        <v>42474.656493055554</v>
      </c>
      <c r="T2775" s="10">
        <f t="shared" si="175"/>
        <v>42484.656493055554</v>
      </c>
    </row>
    <row r="2776" spans="1:20"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172"/>
        <v>0.14249999999999999</v>
      </c>
      <c r="P2776" s="6">
        <f t="shared" si="173"/>
        <v>43.846153846153847</v>
      </c>
      <c r="Q2776" t="s">
        <v>8322</v>
      </c>
      <c r="R2776" t="s">
        <v>8358</v>
      </c>
      <c r="S2776" s="10">
        <f t="shared" si="174"/>
        <v>41310.918148148143</v>
      </c>
      <c r="T2776" s="10">
        <f t="shared" si="175"/>
        <v>41340.918148148143</v>
      </c>
    </row>
    <row r="2777" spans="1:20"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172"/>
        <v>0.03</v>
      </c>
      <c r="P2777" s="6">
        <f t="shared" si="173"/>
        <v>75</v>
      </c>
      <c r="Q2777" t="s">
        <v>8322</v>
      </c>
      <c r="R2777" t="s">
        <v>8358</v>
      </c>
      <c r="S2777" s="10">
        <f t="shared" si="174"/>
        <v>40862.805023148147</v>
      </c>
      <c r="T2777" s="10">
        <f t="shared" si="175"/>
        <v>40892.805023148147</v>
      </c>
    </row>
    <row r="2778" spans="1:20"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172"/>
        <v>7.8809523809523815E-2</v>
      </c>
      <c r="P2778" s="6">
        <f t="shared" si="173"/>
        <v>45.972222222222221</v>
      </c>
      <c r="Q2778" t="s">
        <v>8322</v>
      </c>
      <c r="R2778" t="s">
        <v>8358</v>
      </c>
      <c r="S2778" s="10">
        <f t="shared" si="174"/>
        <v>42136.088842592588</v>
      </c>
      <c r="T2778" s="10">
        <f t="shared" si="175"/>
        <v>42167.088842592588</v>
      </c>
    </row>
    <row r="2779" spans="1:20"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172"/>
        <v>3.3333333333333335E-3</v>
      </c>
      <c r="P2779" s="6">
        <f t="shared" si="173"/>
        <v>10</v>
      </c>
      <c r="Q2779" t="s">
        <v>8322</v>
      </c>
      <c r="R2779" t="s">
        <v>8358</v>
      </c>
      <c r="S2779" s="10">
        <f t="shared" si="174"/>
        <v>42172.460694444446</v>
      </c>
      <c r="T2779" s="10">
        <f t="shared" si="175"/>
        <v>42202.460694444446</v>
      </c>
    </row>
    <row r="2780" spans="1:20"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172"/>
        <v>0.25545454545454543</v>
      </c>
      <c r="P2780" s="6">
        <f t="shared" si="173"/>
        <v>93.666666666666671</v>
      </c>
      <c r="Q2780" t="s">
        <v>8322</v>
      </c>
      <c r="R2780" t="s">
        <v>8358</v>
      </c>
      <c r="S2780" s="10">
        <f t="shared" si="174"/>
        <v>41846.769745370366</v>
      </c>
      <c r="T2780" s="10">
        <f t="shared" si="175"/>
        <v>41876.769745370366</v>
      </c>
    </row>
    <row r="2781" spans="1:20"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172"/>
        <v>2.12E-2</v>
      </c>
      <c r="P2781" s="6">
        <f t="shared" si="173"/>
        <v>53</v>
      </c>
      <c r="Q2781" t="s">
        <v>8322</v>
      </c>
      <c r="R2781" t="s">
        <v>8358</v>
      </c>
      <c r="S2781" s="10">
        <f t="shared" si="174"/>
        <v>42300.377557870372</v>
      </c>
      <c r="T2781" s="10">
        <f t="shared" si="175"/>
        <v>42330.419224537036</v>
      </c>
    </row>
    <row r="2782" spans="1:20"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172"/>
        <v>0</v>
      </c>
      <c r="P2782" s="6" t="str">
        <f t="shared" si="173"/>
        <v/>
      </c>
      <c r="Q2782" t="s">
        <v>8322</v>
      </c>
      <c r="R2782" t="s">
        <v>8358</v>
      </c>
      <c r="S2782" s="10">
        <f t="shared" si="174"/>
        <v>42774.239444444444</v>
      </c>
      <c r="T2782" s="10">
        <f t="shared" si="175"/>
        <v>42804.239444444444</v>
      </c>
    </row>
    <row r="2783" spans="1:20"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172"/>
        <v>1.0528</v>
      </c>
      <c r="P2783" s="6">
        <f t="shared" si="173"/>
        <v>47</v>
      </c>
      <c r="Q2783" t="s">
        <v>8317</v>
      </c>
      <c r="R2783" t="s">
        <v>8318</v>
      </c>
      <c r="S2783" s="10">
        <f t="shared" si="174"/>
        <v>42018.733263888884</v>
      </c>
      <c r="T2783" s="10">
        <f t="shared" si="175"/>
        <v>42047.083333333336</v>
      </c>
    </row>
    <row r="2784" spans="1:20"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172"/>
        <v>1.2</v>
      </c>
      <c r="P2784" s="6">
        <f t="shared" si="173"/>
        <v>66.666666666666671</v>
      </c>
      <c r="Q2784" t="s">
        <v>8317</v>
      </c>
      <c r="R2784" t="s">
        <v>8318</v>
      </c>
      <c r="S2784" s="10">
        <f t="shared" si="174"/>
        <v>42026.716643518514</v>
      </c>
      <c r="T2784" s="10">
        <f t="shared" si="175"/>
        <v>42051.999305555553</v>
      </c>
    </row>
    <row r="2785" spans="1:20"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172"/>
        <v>1.145</v>
      </c>
      <c r="P2785" s="6">
        <f t="shared" si="173"/>
        <v>18.770491803278688</v>
      </c>
      <c r="Q2785" t="s">
        <v>8317</v>
      </c>
      <c r="R2785" t="s">
        <v>8318</v>
      </c>
      <c r="S2785" s="10">
        <f t="shared" si="174"/>
        <v>42103.326921296299</v>
      </c>
      <c r="T2785" s="10">
        <f t="shared" si="175"/>
        <v>42117.326921296299</v>
      </c>
    </row>
    <row r="2786" spans="1:20"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172"/>
        <v>1.19</v>
      </c>
      <c r="P2786" s="6">
        <f t="shared" si="173"/>
        <v>66.111111111111114</v>
      </c>
      <c r="Q2786" t="s">
        <v>8317</v>
      </c>
      <c r="R2786" t="s">
        <v>8318</v>
      </c>
      <c r="S2786" s="10">
        <f t="shared" si="174"/>
        <v>41920.579201388886</v>
      </c>
      <c r="T2786" s="10">
        <f t="shared" si="175"/>
        <v>41941.579201388886</v>
      </c>
    </row>
    <row r="2787" spans="1:20"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172"/>
        <v>1.0468</v>
      </c>
      <c r="P2787" s="6">
        <f t="shared" si="173"/>
        <v>36.859154929577464</v>
      </c>
      <c r="Q2787" t="s">
        <v>8317</v>
      </c>
      <c r="R2787" t="s">
        <v>8318</v>
      </c>
      <c r="S2787" s="10">
        <f t="shared" si="174"/>
        <v>42557.981099537035</v>
      </c>
      <c r="T2787" s="10">
        <f t="shared" si="175"/>
        <v>42587.666666666664</v>
      </c>
    </row>
    <row r="2788" spans="1:20"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172"/>
        <v>1.1783999999999999</v>
      </c>
      <c r="P2788" s="6">
        <f t="shared" si="173"/>
        <v>39.810810810810814</v>
      </c>
      <c r="Q2788" t="s">
        <v>8317</v>
      </c>
      <c r="R2788" t="s">
        <v>8318</v>
      </c>
      <c r="S2788" s="10">
        <f t="shared" si="174"/>
        <v>41815.360879629625</v>
      </c>
      <c r="T2788" s="10">
        <f t="shared" si="175"/>
        <v>41829.360879629625</v>
      </c>
    </row>
    <row r="2789" spans="1:20"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172"/>
        <v>1.1970000000000001</v>
      </c>
      <c r="P2789" s="6">
        <f t="shared" si="173"/>
        <v>31.5</v>
      </c>
      <c r="Q2789" t="s">
        <v>8317</v>
      </c>
      <c r="R2789" t="s">
        <v>8318</v>
      </c>
      <c r="S2789" s="10">
        <f t="shared" si="174"/>
        <v>41807.990185185183</v>
      </c>
      <c r="T2789" s="10">
        <f t="shared" si="175"/>
        <v>41837.990185185183</v>
      </c>
    </row>
    <row r="2790" spans="1:20"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172"/>
        <v>1.0249999999999999</v>
      </c>
      <c r="P2790" s="6">
        <f t="shared" si="173"/>
        <v>102.5</v>
      </c>
      <c r="Q2790" t="s">
        <v>8317</v>
      </c>
      <c r="R2790" t="s">
        <v>8318</v>
      </c>
      <c r="S2790" s="10">
        <f t="shared" si="174"/>
        <v>42550.49355324074</v>
      </c>
      <c r="T2790" s="10">
        <f t="shared" si="175"/>
        <v>42580.49355324074</v>
      </c>
    </row>
    <row r="2791" spans="1:20"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172"/>
        <v>1.0116666666666667</v>
      </c>
      <c r="P2791" s="6">
        <f t="shared" si="173"/>
        <v>126.45833333333333</v>
      </c>
      <c r="Q2791" t="s">
        <v>8317</v>
      </c>
      <c r="R2791" t="s">
        <v>8318</v>
      </c>
      <c r="S2791" s="10">
        <f t="shared" si="174"/>
        <v>42055.804791666662</v>
      </c>
      <c r="T2791" s="10">
        <f t="shared" si="175"/>
        <v>42074.958333333336</v>
      </c>
    </row>
    <row r="2792" spans="1:20"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172"/>
        <v>1.0533333333333332</v>
      </c>
      <c r="P2792" s="6">
        <f t="shared" si="173"/>
        <v>47.878787878787875</v>
      </c>
      <c r="Q2792" t="s">
        <v>8317</v>
      </c>
      <c r="R2792" t="s">
        <v>8318</v>
      </c>
      <c r="S2792" s="10">
        <f t="shared" si="174"/>
        <v>42016.730358796289</v>
      </c>
      <c r="T2792" s="10">
        <f t="shared" si="175"/>
        <v>42046.730358796289</v>
      </c>
    </row>
    <row r="2793" spans="1:20"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172"/>
        <v>1.0249999999999999</v>
      </c>
      <c r="P2793" s="6">
        <f t="shared" si="173"/>
        <v>73.214285714285708</v>
      </c>
      <c r="Q2793" t="s">
        <v>8317</v>
      </c>
      <c r="R2793" t="s">
        <v>8318</v>
      </c>
      <c r="S2793" s="10">
        <f t="shared" si="174"/>
        <v>42591.691655092589</v>
      </c>
      <c r="T2793" s="10">
        <f t="shared" si="175"/>
        <v>42621.958333333336</v>
      </c>
    </row>
    <row r="2794" spans="1:20"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172"/>
        <v>1.0760000000000001</v>
      </c>
      <c r="P2794" s="6">
        <f t="shared" si="173"/>
        <v>89.666666666666671</v>
      </c>
      <c r="Q2794" t="s">
        <v>8317</v>
      </c>
      <c r="R2794" t="s">
        <v>8318</v>
      </c>
      <c r="S2794" s="10">
        <f t="shared" si="174"/>
        <v>42183.022673611107</v>
      </c>
      <c r="T2794" s="10">
        <f t="shared" si="175"/>
        <v>42228.022673611107</v>
      </c>
    </row>
    <row r="2795" spans="1:20"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172"/>
        <v>1.105675</v>
      </c>
      <c r="P2795" s="6">
        <f t="shared" si="173"/>
        <v>151.4623287671233</v>
      </c>
      <c r="Q2795" t="s">
        <v>8317</v>
      </c>
      <c r="R2795" t="s">
        <v>8318</v>
      </c>
      <c r="S2795" s="10">
        <f t="shared" si="174"/>
        <v>42176.210706018515</v>
      </c>
      <c r="T2795" s="10">
        <f t="shared" si="175"/>
        <v>42206.210706018515</v>
      </c>
    </row>
    <row r="2796" spans="1:20"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172"/>
        <v>1.5</v>
      </c>
      <c r="P2796" s="6">
        <f t="shared" si="173"/>
        <v>25</v>
      </c>
      <c r="Q2796" t="s">
        <v>8317</v>
      </c>
      <c r="R2796" t="s">
        <v>8318</v>
      </c>
      <c r="S2796" s="10">
        <f t="shared" si="174"/>
        <v>42416.48332175926</v>
      </c>
      <c r="T2796" s="10">
        <f t="shared" si="175"/>
        <v>42432.583333333336</v>
      </c>
    </row>
    <row r="2797" spans="1:20"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172"/>
        <v>1.0428571428571429</v>
      </c>
      <c r="P2797" s="6">
        <f t="shared" si="173"/>
        <v>36.5</v>
      </c>
      <c r="Q2797" t="s">
        <v>8317</v>
      </c>
      <c r="R2797" t="s">
        <v>8318</v>
      </c>
      <c r="S2797" s="10">
        <f t="shared" si="174"/>
        <v>41780.317604166667</v>
      </c>
      <c r="T2797" s="10">
        <f t="shared" si="175"/>
        <v>41796.75</v>
      </c>
    </row>
    <row r="2798" spans="1:20"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172"/>
        <v>1.155</v>
      </c>
      <c r="P2798" s="6">
        <f t="shared" si="173"/>
        <v>44</v>
      </c>
      <c r="Q2798" t="s">
        <v>8317</v>
      </c>
      <c r="R2798" t="s">
        <v>8318</v>
      </c>
      <c r="S2798" s="10">
        <f t="shared" si="174"/>
        <v>41795.319768518515</v>
      </c>
      <c r="T2798" s="10">
        <f t="shared" si="175"/>
        <v>41825.319768518515</v>
      </c>
    </row>
    <row r="2799" spans="1:20"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172"/>
        <v>1.02645125</v>
      </c>
      <c r="P2799" s="6">
        <f t="shared" si="173"/>
        <v>87.357553191489373</v>
      </c>
      <c r="Q2799" t="s">
        <v>8317</v>
      </c>
      <c r="R2799" t="s">
        <v>8318</v>
      </c>
      <c r="S2799" s="10">
        <f t="shared" si="174"/>
        <v>41798.731944444444</v>
      </c>
      <c r="T2799" s="10">
        <f t="shared" si="175"/>
        <v>41828.731944444444</v>
      </c>
    </row>
    <row r="2800" spans="1:20"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172"/>
        <v>1.014</v>
      </c>
      <c r="P2800" s="6">
        <f t="shared" si="173"/>
        <v>36.474820143884891</v>
      </c>
      <c r="Q2800" t="s">
        <v>8317</v>
      </c>
      <c r="R2800" t="s">
        <v>8318</v>
      </c>
      <c r="S2800" s="10">
        <f t="shared" si="174"/>
        <v>42201.466678240737</v>
      </c>
      <c r="T2800" s="10">
        <f t="shared" si="175"/>
        <v>42216.458333333336</v>
      </c>
    </row>
    <row r="2801" spans="1:20"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172"/>
        <v>1.1663479999999999</v>
      </c>
      <c r="P2801" s="6">
        <f t="shared" si="173"/>
        <v>44.859538461538463</v>
      </c>
      <c r="Q2801" t="s">
        <v>8317</v>
      </c>
      <c r="R2801" t="s">
        <v>8318</v>
      </c>
      <c r="S2801" s="10">
        <f t="shared" si="174"/>
        <v>42507.05636574074</v>
      </c>
      <c r="T2801" s="10">
        <f t="shared" si="175"/>
        <v>42538.458333333336</v>
      </c>
    </row>
    <row r="2802" spans="1:20"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172"/>
        <v>1.33</v>
      </c>
      <c r="P2802" s="6">
        <f t="shared" si="173"/>
        <v>42.903225806451616</v>
      </c>
      <c r="Q2802" t="s">
        <v>8317</v>
      </c>
      <c r="R2802" t="s">
        <v>8318</v>
      </c>
      <c r="S2802" s="10">
        <f t="shared" si="174"/>
        <v>41948.344513888886</v>
      </c>
      <c r="T2802" s="10">
        <f t="shared" si="175"/>
        <v>42008.344513888886</v>
      </c>
    </row>
    <row r="2803" spans="1:20"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172"/>
        <v>1.3320000000000001</v>
      </c>
      <c r="P2803" s="6">
        <f t="shared" si="173"/>
        <v>51.230769230769234</v>
      </c>
      <c r="Q2803" t="s">
        <v>8317</v>
      </c>
      <c r="R2803" t="s">
        <v>8318</v>
      </c>
      <c r="S2803" s="10">
        <f t="shared" si="174"/>
        <v>41900.034826388888</v>
      </c>
      <c r="T2803" s="10">
        <f t="shared" si="175"/>
        <v>41922.25</v>
      </c>
    </row>
    <row r="2804" spans="1:20"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172"/>
        <v>1.0183333333333333</v>
      </c>
      <c r="P2804" s="6">
        <f t="shared" si="173"/>
        <v>33.944444444444443</v>
      </c>
      <c r="Q2804" t="s">
        <v>8317</v>
      </c>
      <c r="R2804" t="s">
        <v>8318</v>
      </c>
      <c r="S2804" s="10">
        <f t="shared" si="174"/>
        <v>42192.438738425924</v>
      </c>
      <c r="T2804" s="10">
        <f t="shared" si="175"/>
        <v>42222.438738425924</v>
      </c>
    </row>
    <row r="2805" spans="1:20"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172"/>
        <v>1.2795000000000001</v>
      </c>
      <c r="P2805" s="6">
        <f t="shared" si="173"/>
        <v>90.744680851063833</v>
      </c>
      <c r="Q2805" t="s">
        <v>8317</v>
      </c>
      <c r="R2805" t="s">
        <v>8318</v>
      </c>
      <c r="S2805" s="10">
        <f t="shared" si="174"/>
        <v>42157.857361111113</v>
      </c>
      <c r="T2805" s="10">
        <f t="shared" si="175"/>
        <v>42200.791666666664</v>
      </c>
    </row>
    <row r="2806" spans="1:20"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172"/>
        <v>1.1499999999999999</v>
      </c>
      <c r="P2806" s="6">
        <f t="shared" si="173"/>
        <v>50</v>
      </c>
      <c r="Q2806" t="s">
        <v>8317</v>
      </c>
      <c r="R2806" t="s">
        <v>8318</v>
      </c>
      <c r="S2806" s="10">
        <f t="shared" si="174"/>
        <v>41881.245254629626</v>
      </c>
      <c r="T2806" s="10">
        <f t="shared" si="175"/>
        <v>41911.245254629626</v>
      </c>
    </row>
    <row r="2807" spans="1:20"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172"/>
        <v>1.1000000000000001</v>
      </c>
      <c r="P2807" s="6">
        <f t="shared" si="173"/>
        <v>24.444444444444443</v>
      </c>
      <c r="Q2807" t="s">
        <v>8317</v>
      </c>
      <c r="R2807" t="s">
        <v>8318</v>
      </c>
      <c r="S2807" s="10">
        <f t="shared" si="174"/>
        <v>42213.2971412037</v>
      </c>
      <c r="T2807" s="10">
        <f t="shared" si="175"/>
        <v>42238.2971412037</v>
      </c>
    </row>
    <row r="2808" spans="1:20"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172"/>
        <v>1.121</v>
      </c>
      <c r="P2808" s="6">
        <f t="shared" si="173"/>
        <v>44.25</v>
      </c>
      <c r="Q2808" t="s">
        <v>8317</v>
      </c>
      <c r="R2808" t="s">
        <v>8318</v>
      </c>
      <c r="S2808" s="10">
        <f t="shared" si="174"/>
        <v>42185.058912037035</v>
      </c>
      <c r="T2808" s="10">
        <f t="shared" si="175"/>
        <v>42221.249999999993</v>
      </c>
    </row>
    <row r="2809" spans="1:20"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172"/>
        <v>1.26</v>
      </c>
      <c r="P2809" s="6">
        <f t="shared" si="173"/>
        <v>67.741935483870961</v>
      </c>
      <c r="Q2809" t="s">
        <v>8317</v>
      </c>
      <c r="R2809" t="s">
        <v>8318</v>
      </c>
      <c r="S2809" s="10">
        <f t="shared" si="174"/>
        <v>42154.664791666662</v>
      </c>
      <c r="T2809" s="10">
        <f t="shared" si="175"/>
        <v>42184.664791666662</v>
      </c>
    </row>
    <row r="2810" spans="1:20"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172"/>
        <v>1.0024444444444445</v>
      </c>
      <c r="P2810" s="6">
        <f t="shared" si="173"/>
        <v>65.376811594202906</v>
      </c>
      <c r="Q2810" t="s">
        <v>8317</v>
      </c>
      <c r="R2810" t="s">
        <v>8318</v>
      </c>
      <c r="S2810" s="10">
        <f t="shared" si="174"/>
        <v>42208.638136574074</v>
      </c>
      <c r="T2810" s="10">
        <f t="shared" si="175"/>
        <v>42238.638136574074</v>
      </c>
    </row>
    <row r="2811" spans="1:20"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172"/>
        <v>1.024</v>
      </c>
      <c r="P2811" s="6">
        <f t="shared" si="173"/>
        <v>121.9047619047619</v>
      </c>
      <c r="Q2811" t="s">
        <v>8317</v>
      </c>
      <c r="R2811" t="s">
        <v>8318</v>
      </c>
      <c r="S2811" s="10">
        <f t="shared" si="174"/>
        <v>42451.288483796299</v>
      </c>
      <c r="T2811" s="10">
        <f t="shared" si="175"/>
        <v>42459.402083333327</v>
      </c>
    </row>
    <row r="2812" spans="1:20"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172"/>
        <v>1.0820000000000001</v>
      </c>
      <c r="P2812" s="6">
        <f t="shared" si="173"/>
        <v>47.456140350877192</v>
      </c>
      <c r="Q2812" t="s">
        <v>8317</v>
      </c>
      <c r="R2812" t="s">
        <v>8318</v>
      </c>
      <c r="S2812" s="10">
        <f t="shared" si="174"/>
        <v>41758.931296296294</v>
      </c>
      <c r="T2812" s="10">
        <f t="shared" si="175"/>
        <v>41790.957638888889</v>
      </c>
    </row>
    <row r="2813" spans="1:20"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172"/>
        <v>1.0026999999999999</v>
      </c>
      <c r="P2813" s="6">
        <f t="shared" si="173"/>
        <v>92.842592592592595</v>
      </c>
      <c r="Q2813" t="s">
        <v>8317</v>
      </c>
      <c r="R2813" t="s">
        <v>8318</v>
      </c>
      <c r="S2813" s="10">
        <f t="shared" si="174"/>
        <v>42028.288229166668</v>
      </c>
      <c r="T2813" s="10">
        <f t="shared" si="175"/>
        <v>42058.288229166668</v>
      </c>
    </row>
    <row r="2814" spans="1:20"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172"/>
        <v>1.133</v>
      </c>
      <c r="P2814" s="6">
        <f t="shared" si="173"/>
        <v>68.253012048192772</v>
      </c>
      <c r="Q2814" t="s">
        <v>8317</v>
      </c>
      <c r="R2814" t="s">
        <v>8318</v>
      </c>
      <c r="S2814" s="10">
        <f t="shared" si="174"/>
        <v>42054.535856481474</v>
      </c>
      <c r="T2814" s="10">
        <f t="shared" si="175"/>
        <v>42099.958333333336</v>
      </c>
    </row>
    <row r="2815" spans="1:20"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172"/>
        <v>1.2757571428571428</v>
      </c>
      <c r="P2815" s="6">
        <f t="shared" si="173"/>
        <v>37.209583333333335</v>
      </c>
      <c r="Q2815" t="s">
        <v>8317</v>
      </c>
      <c r="R2815" t="s">
        <v>8318</v>
      </c>
      <c r="S2815" s="10">
        <f t="shared" si="174"/>
        <v>42693.534270833326</v>
      </c>
      <c r="T2815" s="10">
        <f t="shared" si="175"/>
        <v>42718.534270833326</v>
      </c>
    </row>
    <row r="2816" spans="1:20"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172"/>
        <v>1.0773333333333333</v>
      </c>
      <c r="P2816" s="6">
        <f t="shared" si="173"/>
        <v>25.25</v>
      </c>
      <c r="Q2816" t="s">
        <v>8317</v>
      </c>
      <c r="R2816" t="s">
        <v>8318</v>
      </c>
      <c r="S2816" s="10">
        <f t="shared" si="174"/>
        <v>42103.191145833327</v>
      </c>
      <c r="T2816" s="10">
        <f t="shared" si="175"/>
        <v>42133.191145833327</v>
      </c>
    </row>
    <row r="2817" spans="1:20"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172"/>
        <v>2.42</v>
      </c>
      <c r="P2817" s="6">
        <f t="shared" si="173"/>
        <v>43.214285714285715</v>
      </c>
      <c r="Q2817" t="s">
        <v>8317</v>
      </c>
      <c r="R2817" t="s">
        <v>8318</v>
      </c>
      <c r="S2817" s="10">
        <f t="shared" si="174"/>
        <v>42559.568391203698</v>
      </c>
      <c r="T2817" s="10">
        <f t="shared" si="175"/>
        <v>42589.568391203698</v>
      </c>
    </row>
    <row r="2818" spans="1:20"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172"/>
        <v>1.4156666666666666</v>
      </c>
      <c r="P2818" s="6">
        <f t="shared" si="173"/>
        <v>25.130177514792898</v>
      </c>
      <c r="Q2818" t="s">
        <v>8317</v>
      </c>
      <c r="R2818" t="s">
        <v>8318</v>
      </c>
      <c r="S2818" s="10">
        <f t="shared" si="174"/>
        <v>42188.259166666663</v>
      </c>
      <c r="T2818" s="10">
        <f t="shared" si="175"/>
        <v>42218.458333333336</v>
      </c>
    </row>
    <row r="2819" spans="1:20"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176">IFERROR(E2819/D2819,"")</f>
        <v>1.3</v>
      </c>
      <c r="P2819" s="6">
        <f t="shared" ref="P2819:P2882" si="177">IFERROR(E2819/L2819,"")</f>
        <v>23.636363636363637</v>
      </c>
      <c r="Q2819" t="s">
        <v>8317</v>
      </c>
      <c r="R2819" t="s">
        <v>8318</v>
      </c>
      <c r="S2819" s="10">
        <f t="shared" ref="S2819:S2882" si="178">(J2819/86400)+25569+(-5/24)</f>
        <v>42023.42664351852</v>
      </c>
      <c r="T2819" s="10">
        <f t="shared" ref="T2819:T2882" si="179">(I2819/86400)+25569+(-5/24)</f>
        <v>42063.42664351852</v>
      </c>
    </row>
    <row r="2820" spans="1:20"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176"/>
        <v>1.0603</v>
      </c>
      <c r="P2820" s="6">
        <f t="shared" si="177"/>
        <v>103.95098039215686</v>
      </c>
      <c r="Q2820" t="s">
        <v>8317</v>
      </c>
      <c r="R2820" t="s">
        <v>8318</v>
      </c>
      <c r="S2820" s="10">
        <f t="shared" si="178"/>
        <v>42250.389884259253</v>
      </c>
      <c r="T2820" s="10">
        <f t="shared" si="179"/>
        <v>42270.389884259253</v>
      </c>
    </row>
    <row r="2821" spans="1:20"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176"/>
        <v>1.048</v>
      </c>
      <c r="P2821" s="6">
        <f t="shared" si="177"/>
        <v>50.384615384615387</v>
      </c>
      <c r="Q2821" t="s">
        <v>8317</v>
      </c>
      <c r="R2821" t="s">
        <v>8318</v>
      </c>
      <c r="S2821" s="10">
        <f t="shared" si="178"/>
        <v>42139.317233796297</v>
      </c>
      <c r="T2821" s="10">
        <f t="shared" si="179"/>
        <v>42169.317233796297</v>
      </c>
    </row>
    <row r="2822" spans="1:20"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176"/>
        <v>1.36</v>
      </c>
      <c r="P2822" s="6">
        <f t="shared" si="177"/>
        <v>13.6</v>
      </c>
      <c r="Q2822" t="s">
        <v>8317</v>
      </c>
      <c r="R2822" t="s">
        <v>8318</v>
      </c>
      <c r="S2822" s="10">
        <f t="shared" si="178"/>
        <v>42401.402650462966</v>
      </c>
      <c r="T2822" s="10">
        <f t="shared" si="179"/>
        <v>42425.791666666664</v>
      </c>
    </row>
    <row r="2823" spans="1:20"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176"/>
        <v>1</v>
      </c>
      <c r="P2823" s="6">
        <f t="shared" si="177"/>
        <v>28.571428571428573</v>
      </c>
      <c r="Q2823" t="s">
        <v>8317</v>
      </c>
      <c r="R2823" t="s">
        <v>8318</v>
      </c>
      <c r="S2823" s="10">
        <f t="shared" si="178"/>
        <v>41875.714525462965</v>
      </c>
      <c r="T2823" s="10">
        <f t="shared" si="179"/>
        <v>41905.714525462965</v>
      </c>
    </row>
    <row r="2824" spans="1:20"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176"/>
        <v>1</v>
      </c>
      <c r="P2824" s="6">
        <f t="shared" si="177"/>
        <v>63.829787234042556</v>
      </c>
      <c r="Q2824" t="s">
        <v>8317</v>
      </c>
      <c r="R2824" t="s">
        <v>8318</v>
      </c>
      <c r="S2824" s="10">
        <f t="shared" si="178"/>
        <v>42060.475601851846</v>
      </c>
      <c r="T2824" s="10">
        <f t="shared" si="179"/>
        <v>42090.433935185181</v>
      </c>
    </row>
    <row r="2825" spans="1:20"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176"/>
        <v>1.24</v>
      </c>
      <c r="P2825" s="6">
        <f t="shared" si="177"/>
        <v>8.8571428571428577</v>
      </c>
      <c r="Q2825" t="s">
        <v>8317</v>
      </c>
      <c r="R2825" t="s">
        <v>8318</v>
      </c>
      <c r="S2825" s="10">
        <f t="shared" si="178"/>
        <v>42066.803310185183</v>
      </c>
      <c r="T2825" s="10">
        <f t="shared" si="179"/>
        <v>42094.749305555553</v>
      </c>
    </row>
    <row r="2826" spans="1:20"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176"/>
        <v>1.1692307692307693</v>
      </c>
      <c r="P2826" s="6">
        <f t="shared" si="177"/>
        <v>50.666666666666664</v>
      </c>
      <c r="Q2826" t="s">
        <v>8317</v>
      </c>
      <c r="R2826" t="s">
        <v>8318</v>
      </c>
      <c r="S2826" s="10">
        <f t="shared" si="178"/>
        <v>42136.0624537037</v>
      </c>
      <c r="T2826" s="10">
        <f t="shared" si="179"/>
        <v>42167.863194444442</v>
      </c>
    </row>
    <row r="2827" spans="1:20"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176"/>
        <v>1.0333333333333334</v>
      </c>
      <c r="P2827" s="6">
        <f t="shared" si="177"/>
        <v>60.784313725490193</v>
      </c>
      <c r="Q2827" t="s">
        <v>8317</v>
      </c>
      <c r="R2827" t="s">
        <v>8318</v>
      </c>
      <c r="S2827" s="10">
        <f t="shared" si="178"/>
        <v>42312.584328703706</v>
      </c>
      <c r="T2827" s="10">
        <f t="shared" si="179"/>
        <v>42342.584328703706</v>
      </c>
    </row>
    <row r="2828" spans="1:20"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176"/>
        <v>1.0774999999999999</v>
      </c>
      <c r="P2828" s="6">
        <f t="shared" si="177"/>
        <v>113.42105263157895</v>
      </c>
      <c r="Q2828" t="s">
        <v>8317</v>
      </c>
      <c r="R2828" t="s">
        <v>8318</v>
      </c>
      <c r="S2828" s="10">
        <f t="shared" si="178"/>
        <v>42170.826527777775</v>
      </c>
      <c r="T2828" s="10">
        <f t="shared" si="179"/>
        <v>42195.083333333336</v>
      </c>
    </row>
    <row r="2829" spans="1:20"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176"/>
        <v>1.2024999999999999</v>
      </c>
      <c r="P2829" s="6">
        <f t="shared" si="177"/>
        <v>104.56521739130434</v>
      </c>
      <c r="Q2829" t="s">
        <v>8317</v>
      </c>
      <c r="R2829" t="s">
        <v>8318</v>
      </c>
      <c r="S2829" s="10">
        <f t="shared" si="178"/>
        <v>42494.475300925922</v>
      </c>
      <c r="T2829" s="10">
        <f t="shared" si="179"/>
        <v>42524.479166666664</v>
      </c>
    </row>
    <row r="2830" spans="1:20"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176"/>
        <v>1.0037894736842106</v>
      </c>
      <c r="P2830" s="6">
        <f t="shared" si="177"/>
        <v>98.30927835051547</v>
      </c>
      <c r="Q2830" t="s">
        <v>8317</v>
      </c>
      <c r="R2830" t="s">
        <v>8318</v>
      </c>
      <c r="S2830" s="10">
        <f t="shared" si="178"/>
        <v>42254.056354166663</v>
      </c>
      <c r="T2830" s="10">
        <f t="shared" si="179"/>
        <v>42279.749999999993</v>
      </c>
    </row>
    <row r="2831" spans="1:20"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176"/>
        <v>1.0651999999999999</v>
      </c>
      <c r="P2831" s="6">
        <f t="shared" si="177"/>
        <v>35.039473684210527</v>
      </c>
      <c r="Q2831" t="s">
        <v>8317</v>
      </c>
      <c r="R2831" t="s">
        <v>8318</v>
      </c>
      <c r="S2831" s="10">
        <f t="shared" si="178"/>
        <v>42495.225902777776</v>
      </c>
      <c r="T2831" s="10">
        <f t="shared" si="179"/>
        <v>42523.225902777776</v>
      </c>
    </row>
    <row r="2832" spans="1:20"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176"/>
        <v>1</v>
      </c>
      <c r="P2832" s="6">
        <f t="shared" si="177"/>
        <v>272.72727272727275</v>
      </c>
      <c r="Q2832" t="s">
        <v>8317</v>
      </c>
      <c r="R2832" t="s">
        <v>8318</v>
      </c>
      <c r="S2832" s="10">
        <f t="shared" si="178"/>
        <v>41758.631342592591</v>
      </c>
      <c r="T2832" s="10">
        <f t="shared" si="179"/>
        <v>41770.957638888889</v>
      </c>
    </row>
    <row r="2833" spans="1:20"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176"/>
        <v>1.1066666666666667</v>
      </c>
      <c r="P2833" s="6">
        <f t="shared" si="177"/>
        <v>63.846153846153847</v>
      </c>
      <c r="Q2833" t="s">
        <v>8317</v>
      </c>
      <c r="R2833" t="s">
        <v>8318</v>
      </c>
      <c r="S2833" s="10">
        <f t="shared" si="178"/>
        <v>42171.616550925923</v>
      </c>
      <c r="T2833" s="10">
        <f t="shared" si="179"/>
        <v>42201.616550925923</v>
      </c>
    </row>
    <row r="2834" spans="1:20"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176"/>
        <v>1.1471959999999999</v>
      </c>
      <c r="P2834" s="6">
        <f t="shared" si="177"/>
        <v>30.189368421052631</v>
      </c>
      <c r="Q2834" t="s">
        <v>8317</v>
      </c>
      <c r="R2834" t="s">
        <v>8318</v>
      </c>
      <c r="S2834" s="10">
        <f t="shared" si="178"/>
        <v>41938.501087962963</v>
      </c>
      <c r="T2834" s="10">
        <f t="shared" si="179"/>
        <v>41966.708333333336</v>
      </c>
    </row>
    <row r="2835" spans="1:20"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176"/>
        <v>1.0825925925925926</v>
      </c>
      <c r="P2835" s="6">
        <f t="shared" si="177"/>
        <v>83.51428571428572</v>
      </c>
      <c r="Q2835" t="s">
        <v>8317</v>
      </c>
      <c r="R2835" t="s">
        <v>8318</v>
      </c>
      <c r="S2835" s="10">
        <f t="shared" si="178"/>
        <v>42267.919363425921</v>
      </c>
      <c r="T2835" s="10">
        <f t="shared" si="179"/>
        <v>42287.874999999993</v>
      </c>
    </row>
    <row r="2836" spans="1:20"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176"/>
        <v>1.7</v>
      </c>
      <c r="P2836" s="6">
        <f t="shared" si="177"/>
        <v>64.761904761904759</v>
      </c>
      <c r="Q2836" t="s">
        <v>8317</v>
      </c>
      <c r="R2836" t="s">
        <v>8318</v>
      </c>
      <c r="S2836" s="10">
        <f t="shared" si="178"/>
        <v>42019.751504629625</v>
      </c>
      <c r="T2836" s="10">
        <f t="shared" si="179"/>
        <v>42034.751504629625</v>
      </c>
    </row>
    <row r="2837" spans="1:20"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176"/>
        <v>1.8709899999999999</v>
      </c>
      <c r="P2837" s="6">
        <f t="shared" si="177"/>
        <v>20.118172043010752</v>
      </c>
      <c r="Q2837" t="s">
        <v>8317</v>
      </c>
      <c r="R2837" t="s">
        <v>8318</v>
      </c>
      <c r="S2837" s="10">
        <f t="shared" si="178"/>
        <v>42313.495567129627</v>
      </c>
      <c r="T2837" s="10">
        <f t="shared" si="179"/>
        <v>42342.791666666664</v>
      </c>
    </row>
    <row r="2838" spans="1:20"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176"/>
        <v>1.0777777777777777</v>
      </c>
      <c r="P2838" s="6">
        <f t="shared" si="177"/>
        <v>44.090909090909093</v>
      </c>
      <c r="Q2838" t="s">
        <v>8317</v>
      </c>
      <c r="R2838" t="s">
        <v>8318</v>
      </c>
      <c r="S2838" s="10">
        <f t="shared" si="178"/>
        <v>42746.053449074076</v>
      </c>
      <c r="T2838" s="10">
        <f t="shared" si="179"/>
        <v>42783.999305555553</v>
      </c>
    </row>
    <row r="2839" spans="1:20"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176"/>
        <v>1</v>
      </c>
      <c r="P2839" s="6">
        <f t="shared" si="177"/>
        <v>40.476190476190474</v>
      </c>
      <c r="Q2839" t="s">
        <v>8317</v>
      </c>
      <c r="R2839" t="s">
        <v>8318</v>
      </c>
      <c r="S2839" s="10">
        <f t="shared" si="178"/>
        <v>42307.700046296297</v>
      </c>
      <c r="T2839" s="10">
        <f t="shared" si="179"/>
        <v>42347.741712962961</v>
      </c>
    </row>
    <row r="2840" spans="1:20"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176"/>
        <v>1.2024999999999999</v>
      </c>
      <c r="P2840" s="6">
        <f t="shared" si="177"/>
        <v>44.537037037037038</v>
      </c>
      <c r="Q2840" t="s">
        <v>8317</v>
      </c>
      <c r="R2840" t="s">
        <v>8318</v>
      </c>
      <c r="S2840" s="10">
        <f t="shared" si="178"/>
        <v>41842.399259259255</v>
      </c>
      <c r="T2840" s="10">
        <f t="shared" si="179"/>
        <v>41864.708333333328</v>
      </c>
    </row>
    <row r="2841" spans="1:20"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176"/>
        <v>1.1142857142857143</v>
      </c>
      <c r="P2841" s="6">
        <f t="shared" si="177"/>
        <v>125.80645161290323</v>
      </c>
      <c r="Q2841" t="s">
        <v>8317</v>
      </c>
      <c r="R2841" t="s">
        <v>8318</v>
      </c>
      <c r="S2841" s="10">
        <f t="shared" si="178"/>
        <v>41853.031874999993</v>
      </c>
      <c r="T2841" s="10">
        <f t="shared" si="179"/>
        <v>41875.999305555553</v>
      </c>
    </row>
    <row r="2842" spans="1:20"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176"/>
        <v>1.04</v>
      </c>
      <c r="P2842" s="6">
        <f t="shared" si="177"/>
        <v>19.696969696969695</v>
      </c>
      <c r="Q2842" t="s">
        <v>8317</v>
      </c>
      <c r="R2842" t="s">
        <v>8318</v>
      </c>
      <c r="S2842" s="10">
        <f t="shared" si="178"/>
        <v>42059.827303240738</v>
      </c>
      <c r="T2842" s="10">
        <f t="shared" si="179"/>
        <v>42081.499999999993</v>
      </c>
    </row>
    <row r="2843" spans="1:20"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176"/>
        <v>0.01</v>
      </c>
      <c r="P2843" s="6">
        <f t="shared" si="177"/>
        <v>10</v>
      </c>
      <c r="Q2843" t="s">
        <v>8317</v>
      </c>
      <c r="R2843" t="s">
        <v>8318</v>
      </c>
      <c r="S2843" s="10">
        <f t="shared" si="178"/>
        <v>42291.531215277777</v>
      </c>
      <c r="T2843" s="10">
        <f t="shared" si="179"/>
        <v>42351.572881944441</v>
      </c>
    </row>
    <row r="2844" spans="1:20"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176"/>
        <v>0</v>
      </c>
      <c r="P2844" s="6" t="str">
        <f t="shared" si="177"/>
        <v/>
      </c>
      <c r="Q2844" t="s">
        <v>8317</v>
      </c>
      <c r="R2844" t="s">
        <v>8318</v>
      </c>
      <c r="S2844" s="10">
        <f t="shared" si="178"/>
        <v>41784.744155092594</v>
      </c>
      <c r="T2844" s="10">
        <f t="shared" si="179"/>
        <v>41811.25</v>
      </c>
    </row>
    <row r="2845" spans="1:20"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176"/>
        <v>0</v>
      </c>
      <c r="P2845" s="6" t="str">
        <f t="shared" si="177"/>
        <v/>
      </c>
      <c r="Q2845" t="s">
        <v>8317</v>
      </c>
      <c r="R2845" t="s">
        <v>8318</v>
      </c>
      <c r="S2845" s="10">
        <f t="shared" si="178"/>
        <v>42492.529513888883</v>
      </c>
      <c r="T2845" s="10">
        <f t="shared" si="179"/>
        <v>42533.958333333336</v>
      </c>
    </row>
    <row r="2846" spans="1:20"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176"/>
        <v>5.4545454545454543E-2</v>
      </c>
      <c r="P2846" s="6">
        <f t="shared" si="177"/>
        <v>30</v>
      </c>
      <c r="Q2846" t="s">
        <v>8317</v>
      </c>
      <c r="R2846" t="s">
        <v>8318</v>
      </c>
      <c r="S2846" s="10">
        <f t="shared" si="178"/>
        <v>42709.337731481479</v>
      </c>
      <c r="T2846" s="10">
        <f t="shared" si="179"/>
        <v>42739.337731481479</v>
      </c>
    </row>
    <row r="2847" spans="1:20"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176"/>
        <v>0.31546666666666667</v>
      </c>
      <c r="P2847" s="6">
        <f t="shared" si="177"/>
        <v>60.666666666666664</v>
      </c>
      <c r="Q2847" t="s">
        <v>8317</v>
      </c>
      <c r="R2847" t="s">
        <v>8318</v>
      </c>
      <c r="S2847" s="10">
        <f t="shared" si="178"/>
        <v>42102.808252314811</v>
      </c>
      <c r="T2847" s="10">
        <f t="shared" si="179"/>
        <v>42162.808252314811</v>
      </c>
    </row>
    <row r="2848" spans="1:20"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176"/>
        <v>0</v>
      </c>
      <c r="P2848" s="6" t="str">
        <f t="shared" si="177"/>
        <v/>
      </c>
      <c r="Q2848" t="s">
        <v>8317</v>
      </c>
      <c r="R2848" t="s">
        <v>8318</v>
      </c>
      <c r="S2848" s="10">
        <f t="shared" si="178"/>
        <v>42108.483726851853</v>
      </c>
      <c r="T2848" s="10">
        <f t="shared" si="179"/>
        <v>42153.483726851853</v>
      </c>
    </row>
    <row r="2849" spans="1:20"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176"/>
        <v>0</v>
      </c>
      <c r="P2849" s="6" t="str">
        <f t="shared" si="177"/>
        <v/>
      </c>
      <c r="Q2849" t="s">
        <v>8317</v>
      </c>
      <c r="R2849" t="s">
        <v>8318</v>
      </c>
      <c r="S2849" s="10">
        <f t="shared" si="178"/>
        <v>42453.597974537035</v>
      </c>
      <c r="T2849" s="10">
        <f t="shared" si="179"/>
        <v>42513.597974537035</v>
      </c>
    </row>
    <row r="2850" spans="1:20"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176"/>
        <v>2E-3</v>
      </c>
      <c r="P2850" s="6">
        <f t="shared" si="177"/>
        <v>23.333333333333332</v>
      </c>
      <c r="Q2850" t="s">
        <v>8317</v>
      </c>
      <c r="R2850" t="s">
        <v>8318</v>
      </c>
      <c r="S2850" s="10">
        <f t="shared" si="178"/>
        <v>42123.440497685187</v>
      </c>
      <c r="T2850" s="10">
        <f t="shared" si="179"/>
        <v>42153.440497685187</v>
      </c>
    </row>
    <row r="2851" spans="1:20"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176"/>
        <v>0.01</v>
      </c>
      <c r="P2851" s="6">
        <f t="shared" si="177"/>
        <v>5</v>
      </c>
      <c r="Q2851" t="s">
        <v>8317</v>
      </c>
      <c r="R2851" t="s">
        <v>8318</v>
      </c>
      <c r="S2851" s="10">
        <f t="shared" si="178"/>
        <v>42453.219907407409</v>
      </c>
      <c r="T2851" s="10">
        <f t="shared" si="179"/>
        <v>42483.219907407409</v>
      </c>
    </row>
    <row r="2852" spans="1:20"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176"/>
        <v>3.8875E-2</v>
      </c>
      <c r="P2852" s="6">
        <f t="shared" si="177"/>
        <v>23.923076923076923</v>
      </c>
      <c r="Q2852" t="s">
        <v>8317</v>
      </c>
      <c r="R2852" t="s">
        <v>8318</v>
      </c>
      <c r="S2852" s="10">
        <f t="shared" si="178"/>
        <v>41857.798738425925</v>
      </c>
      <c r="T2852" s="10">
        <f t="shared" si="179"/>
        <v>41887.798738425925</v>
      </c>
    </row>
    <row r="2853" spans="1:20"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176"/>
        <v>0</v>
      </c>
      <c r="P2853" s="6" t="str">
        <f t="shared" si="177"/>
        <v/>
      </c>
      <c r="Q2853" t="s">
        <v>8317</v>
      </c>
      <c r="R2853" t="s">
        <v>8318</v>
      </c>
      <c r="S2853" s="10">
        <f t="shared" si="178"/>
        <v>42389.794317129628</v>
      </c>
      <c r="T2853" s="10">
        <f t="shared" si="179"/>
        <v>42398.761805555558</v>
      </c>
    </row>
    <row r="2854" spans="1:20"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176"/>
        <v>1.9E-2</v>
      </c>
      <c r="P2854" s="6">
        <f t="shared" si="177"/>
        <v>15.833333333333334</v>
      </c>
      <c r="Q2854" t="s">
        <v>8317</v>
      </c>
      <c r="R2854" t="s">
        <v>8318</v>
      </c>
      <c r="S2854" s="10">
        <f t="shared" si="178"/>
        <v>41780.836840277778</v>
      </c>
      <c r="T2854" s="10">
        <f t="shared" si="179"/>
        <v>41810.836840277778</v>
      </c>
    </row>
    <row r="2855" spans="1:20"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176"/>
        <v>0</v>
      </c>
      <c r="P2855" s="6" t="str">
        <f t="shared" si="177"/>
        <v/>
      </c>
      <c r="Q2855" t="s">
        <v>8317</v>
      </c>
      <c r="R2855" t="s">
        <v>8318</v>
      </c>
      <c r="S2855" s="10">
        <f t="shared" si="178"/>
        <v>41835.98260416666</v>
      </c>
      <c r="T2855" s="10">
        <f t="shared" si="179"/>
        <v>41895.98260416666</v>
      </c>
    </row>
    <row r="2856" spans="1:20"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176"/>
        <v>0.41699999999999998</v>
      </c>
      <c r="P2856" s="6">
        <f t="shared" si="177"/>
        <v>29.785714285714285</v>
      </c>
      <c r="Q2856" t="s">
        <v>8317</v>
      </c>
      <c r="R2856" t="s">
        <v>8318</v>
      </c>
      <c r="S2856" s="10">
        <f t="shared" si="178"/>
        <v>42111.508321759255</v>
      </c>
      <c r="T2856" s="10">
        <f t="shared" si="179"/>
        <v>42131.508321759255</v>
      </c>
    </row>
    <row r="2857" spans="1:20"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176"/>
        <v>0.5</v>
      </c>
      <c r="P2857" s="6">
        <f t="shared" si="177"/>
        <v>60</v>
      </c>
      <c r="Q2857" t="s">
        <v>8317</v>
      </c>
      <c r="R2857" t="s">
        <v>8318</v>
      </c>
      <c r="S2857" s="10">
        <f t="shared" si="178"/>
        <v>42369.799432870372</v>
      </c>
      <c r="T2857" s="10">
        <f t="shared" si="179"/>
        <v>42398.773611111108</v>
      </c>
    </row>
    <row r="2858" spans="1:20"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176"/>
        <v>4.8666666666666664E-2</v>
      </c>
      <c r="P2858" s="6">
        <f t="shared" si="177"/>
        <v>24.333333333333332</v>
      </c>
      <c r="Q2858" t="s">
        <v>8317</v>
      </c>
      <c r="R2858" t="s">
        <v>8318</v>
      </c>
      <c r="S2858" s="10">
        <f t="shared" si="178"/>
        <v>42164.829247685186</v>
      </c>
      <c r="T2858" s="10">
        <f t="shared" si="179"/>
        <v>42224.69027777778</v>
      </c>
    </row>
    <row r="2859" spans="1:20"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176"/>
        <v>0.19736842105263158</v>
      </c>
      <c r="P2859" s="6">
        <f t="shared" si="177"/>
        <v>500</v>
      </c>
      <c r="Q2859" t="s">
        <v>8317</v>
      </c>
      <c r="R2859" t="s">
        <v>8318</v>
      </c>
      <c r="S2859" s="10">
        <f t="shared" si="178"/>
        <v>42726.711747685178</v>
      </c>
      <c r="T2859" s="10">
        <f t="shared" si="179"/>
        <v>42786.541666666664</v>
      </c>
    </row>
    <row r="2860" spans="1:20"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176"/>
        <v>0</v>
      </c>
      <c r="P2860" s="6" t="str">
        <f t="shared" si="177"/>
        <v/>
      </c>
      <c r="Q2860" t="s">
        <v>8317</v>
      </c>
      <c r="R2860" t="s">
        <v>8318</v>
      </c>
      <c r="S2860" s="10">
        <f t="shared" si="178"/>
        <v>41954.336747685178</v>
      </c>
      <c r="T2860" s="10">
        <f t="shared" si="179"/>
        <v>41978.269444444442</v>
      </c>
    </row>
    <row r="2861" spans="1:20"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176"/>
        <v>1.7500000000000002E-2</v>
      </c>
      <c r="P2861" s="6">
        <f t="shared" si="177"/>
        <v>35</v>
      </c>
      <c r="Q2861" t="s">
        <v>8317</v>
      </c>
      <c r="R2861" t="s">
        <v>8318</v>
      </c>
      <c r="S2861" s="10">
        <f t="shared" si="178"/>
        <v>42233.153981481482</v>
      </c>
      <c r="T2861" s="10">
        <f t="shared" si="179"/>
        <v>42293.153981481482</v>
      </c>
    </row>
    <row r="2862" spans="1:20"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176"/>
        <v>6.6500000000000004E-2</v>
      </c>
      <c r="P2862" s="6">
        <f t="shared" si="177"/>
        <v>29.555555555555557</v>
      </c>
      <c r="Q2862" t="s">
        <v>8317</v>
      </c>
      <c r="R2862" t="s">
        <v>8318</v>
      </c>
      <c r="S2862" s="10">
        <f t="shared" si="178"/>
        <v>42480.592314814814</v>
      </c>
      <c r="T2862" s="10">
        <f t="shared" si="179"/>
        <v>42540.592314814814</v>
      </c>
    </row>
    <row r="2863" spans="1:20"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176"/>
        <v>0.32</v>
      </c>
      <c r="P2863" s="6">
        <f t="shared" si="177"/>
        <v>26.666666666666668</v>
      </c>
      <c r="Q2863" t="s">
        <v>8317</v>
      </c>
      <c r="R2863" t="s">
        <v>8318</v>
      </c>
      <c r="S2863" s="10">
        <f t="shared" si="178"/>
        <v>42257.3825</v>
      </c>
      <c r="T2863" s="10">
        <f t="shared" si="179"/>
        <v>42271.3825</v>
      </c>
    </row>
    <row r="2864" spans="1:20"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176"/>
        <v>4.3307086614173228E-3</v>
      </c>
      <c r="P2864" s="6">
        <f t="shared" si="177"/>
        <v>18.333333333333332</v>
      </c>
      <c r="Q2864" t="s">
        <v>8317</v>
      </c>
      <c r="R2864" t="s">
        <v>8318</v>
      </c>
      <c r="S2864" s="10">
        <f t="shared" si="178"/>
        <v>41784.581354166665</v>
      </c>
      <c r="T2864" s="10">
        <f t="shared" si="179"/>
        <v>41814.581354166665</v>
      </c>
    </row>
    <row r="2865" spans="1:20"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176"/>
        <v>4.0000000000000002E-4</v>
      </c>
      <c r="P2865" s="6">
        <f t="shared" si="177"/>
        <v>20</v>
      </c>
      <c r="Q2865" t="s">
        <v>8317</v>
      </c>
      <c r="R2865" t="s">
        <v>8318</v>
      </c>
      <c r="S2865" s="10">
        <f t="shared" si="178"/>
        <v>41831.46670138889</v>
      </c>
      <c r="T2865" s="10">
        <f t="shared" si="179"/>
        <v>41891.46670138889</v>
      </c>
    </row>
    <row r="2866" spans="1:20"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176"/>
        <v>1.6E-2</v>
      </c>
      <c r="P2866" s="6">
        <f t="shared" si="177"/>
        <v>13.333333333333334</v>
      </c>
      <c r="Q2866" t="s">
        <v>8317</v>
      </c>
      <c r="R2866" t="s">
        <v>8318</v>
      </c>
      <c r="S2866" s="10">
        <f t="shared" si="178"/>
        <v>42172.405173611107</v>
      </c>
      <c r="T2866" s="10">
        <f t="shared" si="179"/>
        <v>42202.345833333333</v>
      </c>
    </row>
    <row r="2867" spans="1:20"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176"/>
        <v>0</v>
      </c>
      <c r="P2867" s="6" t="str">
        <f t="shared" si="177"/>
        <v/>
      </c>
      <c r="Q2867" t="s">
        <v>8317</v>
      </c>
      <c r="R2867" t="s">
        <v>8318</v>
      </c>
      <c r="S2867" s="10">
        <f t="shared" si="178"/>
        <v>41949.905775462961</v>
      </c>
      <c r="T2867" s="10">
        <f t="shared" si="179"/>
        <v>42009.905775462961</v>
      </c>
    </row>
    <row r="2868" spans="1:20"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176"/>
        <v>8.9999999999999993E-3</v>
      </c>
      <c r="P2868" s="6">
        <f t="shared" si="177"/>
        <v>22.5</v>
      </c>
      <c r="Q2868" t="s">
        <v>8317</v>
      </c>
      <c r="R2868" t="s">
        <v>8318</v>
      </c>
      <c r="S2868" s="10">
        <f t="shared" si="178"/>
        <v>42627.746770833335</v>
      </c>
      <c r="T2868" s="10">
        <f t="shared" si="179"/>
        <v>42657.708333333336</v>
      </c>
    </row>
    <row r="2869" spans="1:20"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176"/>
        <v>0.2016</v>
      </c>
      <c r="P2869" s="6">
        <f t="shared" si="177"/>
        <v>50.4</v>
      </c>
      <c r="Q2869" t="s">
        <v>8317</v>
      </c>
      <c r="R2869" t="s">
        <v>8318</v>
      </c>
      <c r="S2869" s="10">
        <f t="shared" si="178"/>
        <v>42530.986944444441</v>
      </c>
      <c r="T2869" s="10">
        <f t="shared" si="179"/>
        <v>42554.958333333336</v>
      </c>
    </row>
    <row r="2870" spans="1:20"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176"/>
        <v>0.42011733333333334</v>
      </c>
      <c r="P2870" s="6">
        <f t="shared" si="177"/>
        <v>105.02933333333334</v>
      </c>
      <c r="Q2870" t="s">
        <v>8317</v>
      </c>
      <c r="R2870" t="s">
        <v>8318</v>
      </c>
      <c r="S2870" s="10">
        <f t="shared" si="178"/>
        <v>42618.618680555555</v>
      </c>
      <c r="T2870" s="10">
        <f t="shared" si="179"/>
        <v>42648.618680555555</v>
      </c>
    </row>
    <row r="2871" spans="1:20"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176"/>
        <v>8.8500000000000002E-3</v>
      </c>
      <c r="P2871" s="6">
        <f t="shared" si="177"/>
        <v>35.4</v>
      </c>
      <c r="Q2871" t="s">
        <v>8317</v>
      </c>
      <c r="R2871" t="s">
        <v>8318</v>
      </c>
      <c r="S2871" s="10">
        <f t="shared" si="178"/>
        <v>42540.385196759256</v>
      </c>
      <c r="T2871" s="10">
        <f t="shared" si="179"/>
        <v>42570.385196759256</v>
      </c>
    </row>
    <row r="2872" spans="1:20"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176"/>
        <v>0.15</v>
      </c>
      <c r="P2872" s="6">
        <f t="shared" si="177"/>
        <v>83.333333333333329</v>
      </c>
      <c r="Q2872" t="s">
        <v>8317</v>
      </c>
      <c r="R2872" t="s">
        <v>8318</v>
      </c>
      <c r="S2872" s="10">
        <f t="shared" si="178"/>
        <v>41745.981076388889</v>
      </c>
      <c r="T2872" s="10">
        <f t="shared" si="179"/>
        <v>41775.981076388889</v>
      </c>
    </row>
    <row r="2873" spans="1:20"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176"/>
        <v>4.6699999999999998E-2</v>
      </c>
      <c r="P2873" s="6">
        <f t="shared" si="177"/>
        <v>35.92307692307692</v>
      </c>
      <c r="Q2873" t="s">
        <v>8317</v>
      </c>
      <c r="R2873" t="s">
        <v>8318</v>
      </c>
      <c r="S2873" s="10">
        <f t="shared" si="178"/>
        <v>41974.530243055553</v>
      </c>
      <c r="T2873" s="10">
        <f t="shared" si="179"/>
        <v>41994.530243055553</v>
      </c>
    </row>
    <row r="2874" spans="1:20"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176"/>
        <v>0</v>
      </c>
      <c r="P2874" s="6" t="str">
        <f t="shared" si="177"/>
        <v/>
      </c>
      <c r="Q2874" t="s">
        <v>8317</v>
      </c>
      <c r="R2874" t="s">
        <v>8318</v>
      </c>
      <c r="S2874" s="10">
        <f t="shared" si="178"/>
        <v>42114.907847222225</v>
      </c>
      <c r="T2874" s="10">
        <f t="shared" si="179"/>
        <v>42174.907847222225</v>
      </c>
    </row>
    <row r="2875" spans="1:20"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176"/>
        <v>0.38119999999999998</v>
      </c>
      <c r="P2875" s="6">
        <f t="shared" si="177"/>
        <v>119.125</v>
      </c>
      <c r="Q2875" t="s">
        <v>8317</v>
      </c>
      <c r="R2875" t="s">
        <v>8318</v>
      </c>
      <c r="S2875" s="10">
        <f t="shared" si="178"/>
        <v>42002.609155092585</v>
      </c>
      <c r="T2875" s="10">
        <f t="shared" si="179"/>
        <v>42032.609155092585</v>
      </c>
    </row>
    <row r="2876" spans="1:20"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176"/>
        <v>5.4199999999999998E-2</v>
      </c>
      <c r="P2876" s="6">
        <f t="shared" si="177"/>
        <v>90.333333333333329</v>
      </c>
      <c r="Q2876" t="s">
        <v>8317</v>
      </c>
      <c r="R2876" t="s">
        <v>8318</v>
      </c>
      <c r="S2876" s="10">
        <f t="shared" si="178"/>
        <v>42722.636412037034</v>
      </c>
      <c r="T2876" s="10">
        <f t="shared" si="179"/>
        <v>42752.636412037034</v>
      </c>
    </row>
    <row r="2877" spans="1:20"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176"/>
        <v>3.5E-4</v>
      </c>
      <c r="P2877" s="6">
        <f t="shared" si="177"/>
        <v>2.3333333333333335</v>
      </c>
      <c r="Q2877" t="s">
        <v>8317</v>
      </c>
      <c r="R2877" t="s">
        <v>8318</v>
      </c>
      <c r="S2877" s="10">
        <f t="shared" si="178"/>
        <v>42464.920057870368</v>
      </c>
      <c r="T2877" s="10">
        <f t="shared" si="179"/>
        <v>42494.920057870368</v>
      </c>
    </row>
    <row r="2878" spans="1:20"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176"/>
        <v>0</v>
      </c>
      <c r="P2878" s="6" t="str">
        <f t="shared" si="177"/>
        <v/>
      </c>
      <c r="Q2878" t="s">
        <v>8317</v>
      </c>
      <c r="R2878" t="s">
        <v>8318</v>
      </c>
      <c r="S2878" s="10">
        <f t="shared" si="178"/>
        <v>42171.535636574066</v>
      </c>
      <c r="T2878" s="10">
        <f t="shared" si="179"/>
        <v>42201.535636574066</v>
      </c>
    </row>
    <row r="2879" spans="1:20"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176"/>
        <v>0.10833333333333334</v>
      </c>
      <c r="P2879" s="6">
        <f t="shared" si="177"/>
        <v>108.33333333333333</v>
      </c>
      <c r="Q2879" t="s">
        <v>8317</v>
      </c>
      <c r="R2879" t="s">
        <v>8318</v>
      </c>
      <c r="S2879" s="10">
        <f t="shared" si="178"/>
        <v>42672.746805555558</v>
      </c>
      <c r="T2879" s="10">
        <f t="shared" si="179"/>
        <v>42704.499999999993</v>
      </c>
    </row>
    <row r="2880" spans="1:20"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176"/>
        <v>2.1000000000000001E-2</v>
      </c>
      <c r="P2880" s="6">
        <f t="shared" si="177"/>
        <v>15.75</v>
      </c>
      <c r="Q2880" t="s">
        <v>8317</v>
      </c>
      <c r="R2880" t="s">
        <v>8318</v>
      </c>
      <c r="S2880" s="10">
        <f t="shared" si="178"/>
        <v>42128.407349537032</v>
      </c>
      <c r="T2880" s="10">
        <f t="shared" si="179"/>
        <v>42188.407349537032</v>
      </c>
    </row>
    <row r="2881" spans="1:20"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176"/>
        <v>2.5892857142857141E-3</v>
      </c>
      <c r="P2881" s="6">
        <f t="shared" si="177"/>
        <v>29</v>
      </c>
      <c r="Q2881" t="s">
        <v>8317</v>
      </c>
      <c r="R2881" t="s">
        <v>8318</v>
      </c>
      <c r="S2881" s="10">
        <f t="shared" si="178"/>
        <v>42359.516909722217</v>
      </c>
      <c r="T2881" s="10">
        <f t="shared" si="179"/>
        <v>42389.516909722217</v>
      </c>
    </row>
    <row r="2882" spans="1:20"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176"/>
        <v>0.23333333333333334</v>
      </c>
      <c r="P2882" s="6">
        <f t="shared" si="177"/>
        <v>96.551724137931032</v>
      </c>
      <c r="Q2882" t="s">
        <v>8317</v>
      </c>
      <c r="R2882" t="s">
        <v>8318</v>
      </c>
      <c r="S2882" s="10">
        <f t="shared" si="178"/>
        <v>42192.69736111111</v>
      </c>
      <c r="T2882" s="10">
        <f t="shared" si="179"/>
        <v>42236.503472222219</v>
      </c>
    </row>
    <row r="2883" spans="1:20"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180">IFERROR(E2883/D2883,"")</f>
        <v>0</v>
      </c>
      <c r="P2883" s="6" t="str">
        <f t="shared" ref="P2883:P2946" si="181">IFERROR(E2883/L2883,"")</f>
        <v/>
      </c>
      <c r="Q2883" t="s">
        <v>8317</v>
      </c>
      <c r="R2883" t="s">
        <v>8318</v>
      </c>
      <c r="S2883" s="10">
        <f t="shared" ref="S2883:S2946" si="182">(J2883/86400)+25569+(-5/24)</f>
        <v>41916.389305555553</v>
      </c>
      <c r="T2883" s="10">
        <f t="shared" ref="T2883:T2946" si="183">(I2883/86400)+25569+(-5/24)</f>
        <v>41976.430972222217</v>
      </c>
    </row>
    <row r="2884" spans="1:20"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180"/>
        <v>0.33600000000000002</v>
      </c>
      <c r="P2884" s="6">
        <f t="shared" si="181"/>
        <v>63</v>
      </c>
      <c r="Q2884" t="s">
        <v>8317</v>
      </c>
      <c r="R2884" t="s">
        <v>8318</v>
      </c>
      <c r="S2884" s="10">
        <f t="shared" si="182"/>
        <v>42461.387939814813</v>
      </c>
      <c r="T2884" s="10">
        <f t="shared" si="183"/>
        <v>42491.387939814813</v>
      </c>
    </row>
    <row r="2885" spans="1:20"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180"/>
        <v>0.1908</v>
      </c>
      <c r="P2885" s="6">
        <f t="shared" si="181"/>
        <v>381.6</v>
      </c>
      <c r="Q2885" t="s">
        <v>8317</v>
      </c>
      <c r="R2885" t="s">
        <v>8318</v>
      </c>
      <c r="S2885" s="10">
        <f t="shared" si="182"/>
        <v>42370.694872685184</v>
      </c>
      <c r="T2885" s="10">
        <f t="shared" si="183"/>
        <v>42405.999305555553</v>
      </c>
    </row>
    <row r="2886" spans="1:20"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180"/>
        <v>4.1111111111111114E-3</v>
      </c>
      <c r="P2886" s="6">
        <f t="shared" si="181"/>
        <v>46.25</v>
      </c>
      <c r="Q2886" t="s">
        <v>8317</v>
      </c>
      <c r="R2886" t="s">
        <v>8318</v>
      </c>
      <c r="S2886" s="10">
        <f t="shared" si="182"/>
        <v>41948.518923611111</v>
      </c>
      <c r="T2886" s="10">
        <f t="shared" si="183"/>
        <v>41978.518923611111</v>
      </c>
    </row>
    <row r="2887" spans="1:20"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180"/>
        <v>0.32500000000000001</v>
      </c>
      <c r="P2887" s="6">
        <f t="shared" si="181"/>
        <v>26</v>
      </c>
      <c r="Q2887" t="s">
        <v>8317</v>
      </c>
      <c r="R2887" t="s">
        <v>8318</v>
      </c>
      <c r="S2887" s="10">
        <f t="shared" si="182"/>
        <v>42046.868067129624</v>
      </c>
      <c r="T2887" s="10">
        <f t="shared" si="183"/>
        <v>42076.82640046296</v>
      </c>
    </row>
    <row r="2888" spans="1:20"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180"/>
        <v>0.05</v>
      </c>
      <c r="P2888" s="6">
        <f t="shared" si="181"/>
        <v>10</v>
      </c>
      <c r="Q2888" t="s">
        <v>8317</v>
      </c>
      <c r="R2888" t="s">
        <v>8318</v>
      </c>
      <c r="S2888" s="10">
        <f t="shared" si="182"/>
        <v>42261.424583333333</v>
      </c>
      <c r="T2888" s="10">
        <f t="shared" si="183"/>
        <v>42265.957638888889</v>
      </c>
    </row>
    <row r="2889" spans="1:20"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180"/>
        <v>1.6666666666666668E-3</v>
      </c>
      <c r="P2889" s="6">
        <f t="shared" si="181"/>
        <v>5</v>
      </c>
      <c r="Q2889" t="s">
        <v>8317</v>
      </c>
      <c r="R2889" t="s">
        <v>8318</v>
      </c>
      <c r="S2889" s="10">
        <f t="shared" si="182"/>
        <v>41985.219027777777</v>
      </c>
      <c r="T2889" s="10">
        <f t="shared" si="183"/>
        <v>42015.219027777777</v>
      </c>
    </row>
    <row r="2890" spans="1:20"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180"/>
        <v>0</v>
      </c>
      <c r="P2890" s="6" t="str">
        <f t="shared" si="181"/>
        <v/>
      </c>
      <c r="Q2890" t="s">
        <v>8317</v>
      </c>
      <c r="R2890" t="s">
        <v>8318</v>
      </c>
      <c r="S2890" s="10">
        <f t="shared" si="182"/>
        <v>41922.326851851853</v>
      </c>
      <c r="T2890" s="10">
        <f t="shared" si="183"/>
        <v>41929.999305555553</v>
      </c>
    </row>
    <row r="2891" spans="1:20"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180"/>
        <v>0.38066666666666665</v>
      </c>
      <c r="P2891" s="6">
        <f t="shared" si="181"/>
        <v>81.571428571428569</v>
      </c>
      <c r="Q2891" t="s">
        <v>8317</v>
      </c>
      <c r="R2891" t="s">
        <v>8318</v>
      </c>
      <c r="S2891" s="10">
        <f t="shared" si="182"/>
        <v>41850.654918981476</v>
      </c>
      <c r="T2891" s="10">
        <f t="shared" si="183"/>
        <v>41880.654918981476</v>
      </c>
    </row>
    <row r="2892" spans="1:20"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180"/>
        <v>1.0500000000000001E-2</v>
      </c>
      <c r="P2892" s="6">
        <f t="shared" si="181"/>
        <v>7</v>
      </c>
      <c r="Q2892" t="s">
        <v>8317</v>
      </c>
      <c r="R2892" t="s">
        <v>8318</v>
      </c>
      <c r="S2892" s="10">
        <f t="shared" si="182"/>
        <v>41831.534629629627</v>
      </c>
      <c r="T2892" s="10">
        <f t="shared" si="183"/>
        <v>41859.916666666664</v>
      </c>
    </row>
    <row r="2893" spans="1:20"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180"/>
        <v>2.7300000000000001E-2</v>
      </c>
      <c r="P2893" s="6">
        <f t="shared" si="181"/>
        <v>27.3</v>
      </c>
      <c r="Q2893" t="s">
        <v>8317</v>
      </c>
      <c r="R2893" t="s">
        <v>8318</v>
      </c>
      <c r="S2893" s="10">
        <f t="shared" si="182"/>
        <v>42415.675092592595</v>
      </c>
      <c r="T2893" s="10">
        <f t="shared" si="183"/>
        <v>42475.633425925924</v>
      </c>
    </row>
    <row r="2894" spans="1:20"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180"/>
        <v>9.0909090909090912E-2</v>
      </c>
      <c r="P2894" s="6">
        <f t="shared" si="181"/>
        <v>29.411764705882351</v>
      </c>
      <c r="Q2894" t="s">
        <v>8317</v>
      </c>
      <c r="R2894" t="s">
        <v>8318</v>
      </c>
      <c r="S2894" s="10">
        <f t="shared" si="182"/>
        <v>41869.505833333329</v>
      </c>
      <c r="T2894" s="10">
        <f t="shared" si="183"/>
        <v>41876.666666666664</v>
      </c>
    </row>
    <row r="2895" spans="1:20"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180"/>
        <v>5.0000000000000001E-3</v>
      </c>
      <c r="P2895" s="6">
        <f t="shared" si="181"/>
        <v>12.5</v>
      </c>
      <c r="Q2895" t="s">
        <v>8317</v>
      </c>
      <c r="R2895" t="s">
        <v>8318</v>
      </c>
      <c r="S2895" s="10">
        <f t="shared" si="182"/>
        <v>41953.564756944441</v>
      </c>
      <c r="T2895" s="10">
        <f t="shared" si="183"/>
        <v>42012.874999999993</v>
      </c>
    </row>
    <row r="2896" spans="1:20"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180"/>
        <v>0</v>
      </c>
      <c r="P2896" s="6" t="str">
        <f t="shared" si="181"/>
        <v/>
      </c>
      <c r="Q2896" t="s">
        <v>8317</v>
      </c>
      <c r="R2896" t="s">
        <v>8318</v>
      </c>
      <c r="S2896" s="10">
        <f t="shared" si="182"/>
        <v>42037.777951388889</v>
      </c>
      <c r="T2896" s="10">
        <f t="shared" si="183"/>
        <v>42097.736284722218</v>
      </c>
    </row>
    <row r="2897" spans="1:20"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180"/>
        <v>4.5999999999999999E-2</v>
      </c>
      <c r="P2897" s="6">
        <f t="shared" si="181"/>
        <v>5.75</v>
      </c>
      <c r="Q2897" t="s">
        <v>8317</v>
      </c>
      <c r="R2897" t="s">
        <v>8318</v>
      </c>
      <c r="S2897" s="10">
        <f t="shared" si="182"/>
        <v>41811.347129629627</v>
      </c>
      <c r="T2897" s="10">
        <f t="shared" si="183"/>
        <v>41812.666666666664</v>
      </c>
    </row>
    <row r="2898" spans="1:20"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180"/>
        <v>0.20833333333333334</v>
      </c>
      <c r="P2898" s="6">
        <f t="shared" si="181"/>
        <v>52.083333333333336</v>
      </c>
      <c r="Q2898" t="s">
        <v>8317</v>
      </c>
      <c r="R2898" t="s">
        <v>8318</v>
      </c>
      <c r="S2898" s="10">
        <f t="shared" si="182"/>
        <v>42701.700474537036</v>
      </c>
      <c r="T2898" s="10">
        <f t="shared" si="183"/>
        <v>42716.041666666664</v>
      </c>
    </row>
    <row r="2899" spans="1:20"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180"/>
        <v>4.583333333333333E-2</v>
      </c>
      <c r="P2899" s="6">
        <f t="shared" si="181"/>
        <v>183.33333333333334</v>
      </c>
      <c r="Q2899" t="s">
        <v>8317</v>
      </c>
      <c r="R2899" t="s">
        <v>8318</v>
      </c>
      <c r="S2899" s="10">
        <f t="shared" si="182"/>
        <v>42258.438171296293</v>
      </c>
      <c r="T2899" s="10">
        <f t="shared" si="183"/>
        <v>42288.436863425923</v>
      </c>
    </row>
    <row r="2900" spans="1:20"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180"/>
        <v>4.2133333333333335E-2</v>
      </c>
      <c r="P2900" s="6">
        <f t="shared" si="181"/>
        <v>26.333333333333332</v>
      </c>
      <c r="Q2900" t="s">
        <v>8317</v>
      </c>
      <c r="R2900" t="s">
        <v>8318</v>
      </c>
      <c r="S2900" s="10">
        <f t="shared" si="182"/>
        <v>42278.456631944442</v>
      </c>
      <c r="T2900" s="10">
        <f t="shared" si="183"/>
        <v>42308.456631944442</v>
      </c>
    </row>
    <row r="2901" spans="1:20"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180"/>
        <v>0</v>
      </c>
      <c r="P2901" s="6" t="str">
        <f t="shared" si="181"/>
        <v/>
      </c>
      <c r="Q2901" t="s">
        <v>8317</v>
      </c>
      <c r="R2901" t="s">
        <v>8318</v>
      </c>
      <c r="S2901" s="10">
        <f t="shared" si="182"/>
        <v>42514.869884259257</v>
      </c>
      <c r="T2901" s="10">
        <f t="shared" si="183"/>
        <v>42574.869884259257</v>
      </c>
    </row>
    <row r="2902" spans="1:20"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180"/>
        <v>0.61909090909090914</v>
      </c>
      <c r="P2902" s="6">
        <f t="shared" si="181"/>
        <v>486.42857142857144</v>
      </c>
      <c r="Q2902" t="s">
        <v>8317</v>
      </c>
      <c r="R2902" t="s">
        <v>8318</v>
      </c>
      <c r="S2902" s="10">
        <f t="shared" si="182"/>
        <v>41830.025833333333</v>
      </c>
      <c r="T2902" s="10">
        <f t="shared" si="183"/>
        <v>41860.025833333333</v>
      </c>
    </row>
    <row r="2903" spans="1:20"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180"/>
        <v>8.0000000000000002E-3</v>
      </c>
      <c r="P2903" s="6">
        <f t="shared" si="181"/>
        <v>3</v>
      </c>
      <c r="Q2903" t="s">
        <v>8317</v>
      </c>
      <c r="R2903" t="s">
        <v>8318</v>
      </c>
      <c r="S2903" s="10">
        <f t="shared" si="182"/>
        <v>41982.696053240739</v>
      </c>
      <c r="T2903" s="10">
        <f t="shared" si="183"/>
        <v>42042.696053240739</v>
      </c>
    </row>
    <row r="2904" spans="1:20"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180"/>
        <v>1.6666666666666666E-4</v>
      </c>
      <c r="P2904" s="6">
        <f t="shared" si="181"/>
        <v>25</v>
      </c>
      <c r="Q2904" t="s">
        <v>8317</v>
      </c>
      <c r="R2904" t="s">
        <v>8318</v>
      </c>
      <c r="S2904" s="10">
        <f t="shared" si="182"/>
        <v>42210.231435185182</v>
      </c>
      <c r="T2904" s="10">
        <f t="shared" si="183"/>
        <v>42240.231435185182</v>
      </c>
    </row>
    <row r="2905" spans="1:20"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180"/>
        <v>7.7999999999999996E-3</v>
      </c>
      <c r="P2905" s="6">
        <f t="shared" si="181"/>
        <v>9.75</v>
      </c>
      <c r="Q2905" t="s">
        <v>8317</v>
      </c>
      <c r="R2905" t="s">
        <v>8318</v>
      </c>
      <c r="S2905" s="10">
        <f t="shared" si="182"/>
        <v>42195.95854166666</v>
      </c>
      <c r="T2905" s="10">
        <f t="shared" si="183"/>
        <v>42255.95854166666</v>
      </c>
    </row>
    <row r="2906" spans="1:20"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180"/>
        <v>0.05</v>
      </c>
      <c r="P2906" s="6">
        <f t="shared" si="181"/>
        <v>18.75</v>
      </c>
      <c r="Q2906" t="s">
        <v>8317</v>
      </c>
      <c r="R2906" t="s">
        <v>8318</v>
      </c>
      <c r="S2906" s="10">
        <f t="shared" si="182"/>
        <v>41940.759618055556</v>
      </c>
      <c r="T2906" s="10">
        <f t="shared" si="183"/>
        <v>41952.291666666664</v>
      </c>
    </row>
    <row r="2907" spans="1:20"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180"/>
        <v>0.17771428571428571</v>
      </c>
      <c r="P2907" s="6">
        <f t="shared" si="181"/>
        <v>36.588235294117645</v>
      </c>
      <c r="Q2907" t="s">
        <v>8317</v>
      </c>
      <c r="R2907" t="s">
        <v>8318</v>
      </c>
      <c r="S2907" s="10">
        <f t="shared" si="182"/>
        <v>42605.848530092589</v>
      </c>
      <c r="T2907" s="10">
        <f t="shared" si="183"/>
        <v>42619.848530092589</v>
      </c>
    </row>
    <row r="2908" spans="1:20"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180"/>
        <v>9.4166666666666662E-2</v>
      </c>
      <c r="P2908" s="6">
        <f t="shared" si="181"/>
        <v>80.714285714285708</v>
      </c>
      <c r="Q2908" t="s">
        <v>8317</v>
      </c>
      <c r="R2908" t="s">
        <v>8318</v>
      </c>
      <c r="S2908" s="10">
        <f t="shared" si="182"/>
        <v>42199.440578703703</v>
      </c>
      <c r="T2908" s="10">
        <f t="shared" si="183"/>
        <v>42216.833333333336</v>
      </c>
    </row>
    <row r="2909" spans="1:20"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180"/>
        <v>8.0000000000000004E-4</v>
      </c>
      <c r="P2909" s="6">
        <f t="shared" si="181"/>
        <v>1</v>
      </c>
      <c r="Q2909" t="s">
        <v>8317</v>
      </c>
      <c r="R2909" t="s">
        <v>8318</v>
      </c>
      <c r="S2909" s="10">
        <f t="shared" si="182"/>
        <v>42444.669409722221</v>
      </c>
      <c r="T2909" s="10">
        <f t="shared" si="183"/>
        <v>42504.669409722221</v>
      </c>
    </row>
    <row r="2910" spans="1:20"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180"/>
        <v>2.75E-2</v>
      </c>
      <c r="P2910" s="6">
        <f t="shared" si="181"/>
        <v>52.8</v>
      </c>
      <c r="Q2910" t="s">
        <v>8317</v>
      </c>
      <c r="R2910" t="s">
        <v>8318</v>
      </c>
      <c r="S2910" s="10">
        <f t="shared" si="182"/>
        <v>42499.523368055554</v>
      </c>
      <c r="T2910" s="10">
        <f t="shared" si="183"/>
        <v>42529.523368055554</v>
      </c>
    </row>
    <row r="2911" spans="1:20"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180"/>
        <v>1.1111111111111112E-4</v>
      </c>
      <c r="P2911" s="6">
        <f t="shared" si="181"/>
        <v>20</v>
      </c>
      <c r="Q2911" t="s">
        <v>8317</v>
      </c>
      <c r="R2911" t="s">
        <v>8318</v>
      </c>
      <c r="S2911" s="10">
        <f t="shared" si="182"/>
        <v>41929.057881944442</v>
      </c>
      <c r="T2911" s="10">
        <f t="shared" si="183"/>
        <v>41968.615277777775</v>
      </c>
    </row>
    <row r="2912" spans="1:20"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180"/>
        <v>3.3333333333333335E-5</v>
      </c>
      <c r="P2912" s="6">
        <f t="shared" si="181"/>
        <v>1</v>
      </c>
      <c r="Q2912" t="s">
        <v>8317</v>
      </c>
      <c r="R2912" t="s">
        <v>8318</v>
      </c>
      <c r="S2912" s="10">
        <f t="shared" si="182"/>
        <v>42107.632951388885</v>
      </c>
      <c r="T2912" s="10">
        <f t="shared" si="183"/>
        <v>42167.632951388885</v>
      </c>
    </row>
    <row r="2913" spans="1:20"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180"/>
        <v>0.36499999999999999</v>
      </c>
      <c r="P2913" s="6">
        <f t="shared" si="181"/>
        <v>46.928571428571431</v>
      </c>
      <c r="Q2913" t="s">
        <v>8317</v>
      </c>
      <c r="R2913" t="s">
        <v>8318</v>
      </c>
      <c r="S2913" s="10">
        <f t="shared" si="182"/>
        <v>42142.560486111113</v>
      </c>
      <c r="T2913" s="10">
        <f t="shared" si="183"/>
        <v>42182.560486111113</v>
      </c>
    </row>
    <row r="2914" spans="1:20"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180"/>
        <v>0.14058171745152354</v>
      </c>
      <c r="P2914" s="6">
        <f t="shared" si="181"/>
        <v>78.07692307692308</v>
      </c>
      <c r="Q2914" t="s">
        <v>8317</v>
      </c>
      <c r="R2914" t="s">
        <v>8318</v>
      </c>
      <c r="S2914" s="10">
        <f t="shared" si="182"/>
        <v>42353.923310185179</v>
      </c>
      <c r="T2914" s="10">
        <f t="shared" si="183"/>
        <v>42383.923310185179</v>
      </c>
    </row>
    <row r="2915" spans="1:20"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180"/>
        <v>2.0000000000000001E-4</v>
      </c>
      <c r="P2915" s="6">
        <f t="shared" si="181"/>
        <v>1</v>
      </c>
      <c r="Q2915" t="s">
        <v>8317</v>
      </c>
      <c r="R2915" t="s">
        <v>8318</v>
      </c>
      <c r="S2915" s="10">
        <f t="shared" si="182"/>
        <v>41828.714571759258</v>
      </c>
      <c r="T2915" s="10">
        <f t="shared" si="183"/>
        <v>41888.714571759258</v>
      </c>
    </row>
    <row r="2916" spans="1:20"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180"/>
        <v>4.0000000000000003E-5</v>
      </c>
      <c r="P2916" s="6">
        <f t="shared" si="181"/>
        <v>1</v>
      </c>
      <c r="Q2916" t="s">
        <v>8317</v>
      </c>
      <c r="R2916" t="s">
        <v>8318</v>
      </c>
      <c r="S2916" s="10">
        <f t="shared" si="182"/>
        <v>42017.699004629627</v>
      </c>
      <c r="T2916" s="10">
        <f t="shared" si="183"/>
        <v>42077.657337962963</v>
      </c>
    </row>
    <row r="2917" spans="1:20"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180"/>
        <v>0.61099999999999999</v>
      </c>
      <c r="P2917" s="6">
        <f t="shared" si="181"/>
        <v>203.66666666666666</v>
      </c>
      <c r="Q2917" t="s">
        <v>8317</v>
      </c>
      <c r="R2917" t="s">
        <v>8318</v>
      </c>
      <c r="S2917" s="10">
        <f t="shared" si="182"/>
        <v>42415.189699074072</v>
      </c>
      <c r="T2917" s="10">
        <f t="shared" si="183"/>
        <v>42445.1480324074</v>
      </c>
    </row>
    <row r="2918" spans="1:20"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180"/>
        <v>7.8378378378378383E-2</v>
      </c>
      <c r="P2918" s="6">
        <f t="shared" si="181"/>
        <v>20.714285714285715</v>
      </c>
      <c r="Q2918" t="s">
        <v>8317</v>
      </c>
      <c r="R2918" t="s">
        <v>8318</v>
      </c>
      <c r="S2918" s="10">
        <f t="shared" si="182"/>
        <v>41755.268391203703</v>
      </c>
      <c r="T2918" s="10">
        <f t="shared" si="183"/>
        <v>41778.268391203703</v>
      </c>
    </row>
    <row r="2919" spans="1:20"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180"/>
        <v>0.2185</v>
      </c>
      <c r="P2919" s="6">
        <f t="shared" si="181"/>
        <v>48.555555555555557</v>
      </c>
      <c r="Q2919" t="s">
        <v>8317</v>
      </c>
      <c r="R2919" t="s">
        <v>8318</v>
      </c>
      <c r="S2919" s="10">
        <f t="shared" si="182"/>
        <v>42245.026006944441</v>
      </c>
      <c r="T2919" s="10">
        <f t="shared" si="183"/>
        <v>42263.026006944441</v>
      </c>
    </row>
    <row r="2920" spans="1:20"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180"/>
        <v>0.27239999999999998</v>
      </c>
      <c r="P2920" s="6">
        <f t="shared" si="181"/>
        <v>68.099999999999994</v>
      </c>
      <c r="Q2920" t="s">
        <v>8317</v>
      </c>
      <c r="R2920" t="s">
        <v>8318</v>
      </c>
      <c r="S2920" s="10">
        <f t="shared" si="182"/>
        <v>42278.421377314815</v>
      </c>
      <c r="T2920" s="10">
        <f t="shared" si="183"/>
        <v>42306.421377314815</v>
      </c>
    </row>
    <row r="2921" spans="1:20"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180"/>
        <v>8.5000000000000006E-2</v>
      </c>
      <c r="P2921" s="6">
        <f t="shared" si="181"/>
        <v>8.5</v>
      </c>
      <c r="Q2921" t="s">
        <v>8317</v>
      </c>
      <c r="R2921" t="s">
        <v>8318</v>
      </c>
      <c r="S2921" s="10">
        <f t="shared" si="182"/>
        <v>41826.411215277774</v>
      </c>
      <c r="T2921" s="10">
        <f t="shared" si="183"/>
        <v>41856.411215277774</v>
      </c>
    </row>
    <row r="2922" spans="1:20"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180"/>
        <v>0.26840000000000003</v>
      </c>
      <c r="P2922" s="6">
        <f t="shared" si="181"/>
        <v>51.615384615384613</v>
      </c>
      <c r="Q2922" t="s">
        <v>8317</v>
      </c>
      <c r="R2922" t="s">
        <v>8318</v>
      </c>
      <c r="S2922" s="10">
        <f t="shared" si="182"/>
        <v>42058.584143518521</v>
      </c>
      <c r="T2922" s="10">
        <f t="shared" si="183"/>
        <v>42088.54247685185</v>
      </c>
    </row>
    <row r="2923" spans="1:20"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180"/>
        <v>1.29</v>
      </c>
      <c r="P2923" s="6">
        <f t="shared" si="181"/>
        <v>43</v>
      </c>
      <c r="Q2923" t="s">
        <v>8317</v>
      </c>
      <c r="R2923" t="s">
        <v>8359</v>
      </c>
      <c r="S2923" s="10">
        <f t="shared" si="182"/>
        <v>41877.678287037037</v>
      </c>
      <c r="T2923" s="10">
        <f t="shared" si="183"/>
        <v>41907.678287037037</v>
      </c>
    </row>
    <row r="2924" spans="1:20"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180"/>
        <v>1</v>
      </c>
      <c r="P2924" s="6">
        <f t="shared" si="181"/>
        <v>83.333333333333329</v>
      </c>
      <c r="Q2924" t="s">
        <v>8317</v>
      </c>
      <c r="R2924" t="s">
        <v>8359</v>
      </c>
      <c r="S2924" s="10">
        <f t="shared" si="182"/>
        <v>42097.665821759256</v>
      </c>
      <c r="T2924" s="10">
        <f t="shared" si="183"/>
        <v>42142.665821759256</v>
      </c>
    </row>
    <row r="2925" spans="1:20"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180"/>
        <v>1</v>
      </c>
      <c r="P2925" s="6">
        <f t="shared" si="181"/>
        <v>30</v>
      </c>
      <c r="Q2925" t="s">
        <v>8317</v>
      </c>
      <c r="R2925" t="s">
        <v>8359</v>
      </c>
      <c r="S2925" s="10">
        <f t="shared" si="182"/>
        <v>42012.944201388884</v>
      </c>
      <c r="T2925" s="10">
        <f t="shared" si="183"/>
        <v>42027.916666666664</v>
      </c>
    </row>
    <row r="2926" spans="1:20"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180"/>
        <v>1.032</v>
      </c>
      <c r="P2926" s="6">
        <f t="shared" si="181"/>
        <v>175.51020408163265</v>
      </c>
      <c r="Q2926" t="s">
        <v>8317</v>
      </c>
      <c r="R2926" t="s">
        <v>8359</v>
      </c>
      <c r="S2926" s="10">
        <f t="shared" si="182"/>
        <v>42103.348495370366</v>
      </c>
      <c r="T2926" s="10">
        <f t="shared" si="183"/>
        <v>42132.957638888889</v>
      </c>
    </row>
    <row r="2927" spans="1:20"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180"/>
        <v>1.0244597777777777</v>
      </c>
      <c r="P2927" s="6">
        <f t="shared" si="181"/>
        <v>231.66175879396985</v>
      </c>
      <c r="Q2927" t="s">
        <v>8317</v>
      </c>
      <c r="R2927" t="s">
        <v>8359</v>
      </c>
      <c r="S2927" s="10">
        <f t="shared" si="182"/>
        <v>41863.375787037039</v>
      </c>
      <c r="T2927" s="10">
        <f t="shared" si="183"/>
        <v>41893.375787037039</v>
      </c>
    </row>
    <row r="2928" spans="1:20"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180"/>
        <v>1.25</v>
      </c>
      <c r="P2928" s="6">
        <f t="shared" si="181"/>
        <v>75</v>
      </c>
      <c r="Q2928" t="s">
        <v>8317</v>
      </c>
      <c r="R2928" t="s">
        <v>8359</v>
      </c>
      <c r="S2928" s="10">
        <f t="shared" si="182"/>
        <v>42044.557627314811</v>
      </c>
      <c r="T2928" s="10">
        <f t="shared" si="183"/>
        <v>42058.557627314811</v>
      </c>
    </row>
    <row r="2929" spans="1:20"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180"/>
        <v>1.3083333333333333</v>
      </c>
      <c r="P2929" s="6">
        <f t="shared" si="181"/>
        <v>112.14285714285714</v>
      </c>
      <c r="Q2929" t="s">
        <v>8317</v>
      </c>
      <c r="R2929" t="s">
        <v>8359</v>
      </c>
      <c r="S2929" s="10">
        <f t="shared" si="182"/>
        <v>41806.460983796293</v>
      </c>
      <c r="T2929" s="10">
        <f t="shared" si="183"/>
        <v>41835</v>
      </c>
    </row>
    <row r="2930" spans="1:20"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180"/>
        <v>1</v>
      </c>
      <c r="P2930" s="6">
        <f t="shared" si="181"/>
        <v>41.666666666666664</v>
      </c>
      <c r="Q2930" t="s">
        <v>8317</v>
      </c>
      <c r="R2930" t="s">
        <v>8359</v>
      </c>
      <c r="S2930" s="10">
        <f t="shared" si="182"/>
        <v>42403.789884259262</v>
      </c>
      <c r="T2930" s="10">
        <f t="shared" si="183"/>
        <v>42433.789884259262</v>
      </c>
    </row>
    <row r="2931" spans="1:20"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180"/>
        <v>1.02069375</v>
      </c>
      <c r="P2931" s="6">
        <f t="shared" si="181"/>
        <v>255.17343750000001</v>
      </c>
      <c r="Q2931" t="s">
        <v>8317</v>
      </c>
      <c r="R2931" t="s">
        <v>8359</v>
      </c>
      <c r="S2931" s="10">
        <f t="shared" si="182"/>
        <v>41754.355995370366</v>
      </c>
      <c r="T2931" s="10">
        <f t="shared" si="183"/>
        <v>41784.355995370366</v>
      </c>
    </row>
    <row r="2932" spans="1:20"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180"/>
        <v>1.0092000000000001</v>
      </c>
      <c r="P2932" s="6">
        <f t="shared" si="181"/>
        <v>162.7741935483871</v>
      </c>
      <c r="Q2932" t="s">
        <v>8317</v>
      </c>
      <c r="R2932" t="s">
        <v>8359</v>
      </c>
      <c r="S2932" s="10">
        <f t="shared" si="182"/>
        <v>42101.375740740739</v>
      </c>
      <c r="T2932" s="10">
        <f t="shared" si="183"/>
        <v>42131.375740740739</v>
      </c>
    </row>
    <row r="2933" spans="1:20"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180"/>
        <v>1.06</v>
      </c>
      <c r="P2933" s="6">
        <f t="shared" si="181"/>
        <v>88.333333333333329</v>
      </c>
      <c r="Q2933" t="s">
        <v>8317</v>
      </c>
      <c r="R2933" t="s">
        <v>8359</v>
      </c>
      <c r="S2933" s="10">
        <f t="shared" si="182"/>
        <v>41872.082905092589</v>
      </c>
      <c r="T2933" s="10">
        <f t="shared" si="183"/>
        <v>41897.047222222223</v>
      </c>
    </row>
    <row r="2934" spans="1:20"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180"/>
        <v>1.0509677419354839</v>
      </c>
      <c r="P2934" s="6">
        <f t="shared" si="181"/>
        <v>85.736842105263165</v>
      </c>
      <c r="Q2934" t="s">
        <v>8317</v>
      </c>
      <c r="R2934" t="s">
        <v>8359</v>
      </c>
      <c r="S2934" s="10">
        <f t="shared" si="182"/>
        <v>42024.956446759257</v>
      </c>
      <c r="T2934" s="10">
        <f t="shared" si="183"/>
        <v>42056.249999999993</v>
      </c>
    </row>
    <row r="2935" spans="1:20"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180"/>
        <v>1.0276000000000001</v>
      </c>
      <c r="P2935" s="6">
        <f t="shared" si="181"/>
        <v>47.574074074074076</v>
      </c>
      <c r="Q2935" t="s">
        <v>8317</v>
      </c>
      <c r="R2935" t="s">
        <v>8359</v>
      </c>
      <c r="S2935" s="10">
        <f t="shared" si="182"/>
        <v>42495.748298611106</v>
      </c>
      <c r="T2935" s="10">
        <f t="shared" si="183"/>
        <v>42525.748298611106</v>
      </c>
    </row>
    <row r="2936" spans="1:20"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180"/>
        <v>1.08</v>
      </c>
      <c r="P2936" s="6">
        <f t="shared" si="181"/>
        <v>72.972972972972968</v>
      </c>
      <c r="Q2936" t="s">
        <v>8317</v>
      </c>
      <c r="R2936" t="s">
        <v>8359</v>
      </c>
      <c r="S2936" s="10">
        <f t="shared" si="182"/>
        <v>41775.427824074075</v>
      </c>
      <c r="T2936" s="10">
        <f t="shared" si="183"/>
        <v>41805.427824074075</v>
      </c>
    </row>
    <row r="2937" spans="1:20"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180"/>
        <v>1.0088571428571429</v>
      </c>
      <c r="P2937" s="6">
        <f t="shared" si="181"/>
        <v>90.538461538461533</v>
      </c>
      <c r="Q2937" t="s">
        <v>8317</v>
      </c>
      <c r="R2937" t="s">
        <v>8359</v>
      </c>
      <c r="S2937" s="10">
        <f t="shared" si="182"/>
        <v>42553.375092592592</v>
      </c>
      <c r="T2937" s="10">
        <f t="shared" si="183"/>
        <v>42611.499999999993</v>
      </c>
    </row>
    <row r="2938" spans="1:20"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180"/>
        <v>1.28</v>
      </c>
      <c r="P2938" s="6">
        <f t="shared" si="181"/>
        <v>37.647058823529413</v>
      </c>
      <c r="Q2938" t="s">
        <v>8317</v>
      </c>
      <c r="R2938" t="s">
        <v>8359</v>
      </c>
      <c r="S2938" s="10">
        <f t="shared" si="182"/>
        <v>41912.442395833328</v>
      </c>
      <c r="T2938" s="10">
        <f t="shared" si="183"/>
        <v>41924.999305555553</v>
      </c>
    </row>
    <row r="2939" spans="1:20"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180"/>
        <v>1.3333333333333333</v>
      </c>
      <c r="P2939" s="6">
        <f t="shared" si="181"/>
        <v>36.363636363636367</v>
      </c>
      <c r="Q2939" t="s">
        <v>8317</v>
      </c>
      <c r="R2939" t="s">
        <v>8359</v>
      </c>
      <c r="S2939" s="10">
        <f t="shared" si="182"/>
        <v>41803.248993055553</v>
      </c>
      <c r="T2939" s="10">
        <f t="shared" si="183"/>
        <v>41833.248993055553</v>
      </c>
    </row>
    <row r="2940" spans="1:20"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180"/>
        <v>1.0137499999999999</v>
      </c>
      <c r="P2940" s="6">
        <f t="shared" si="181"/>
        <v>126.71875</v>
      </c>
      <c r="Q2940" t="s">
        <v>8317</v>
      </c>
      <c r="R2940" t="s">
        <v>8359</v>
      </c>
      <c r="S2940" s="10">
        <f t="shared" si="182"/>
        <v>42004.495532407404</v>
      </c>
      <c r="T2940" s="10">
        <f t="shared" si="183"/>
        <v>42034.495532407404</v>
      </c>
    </row>
    <row r="2941" spans="1:20"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180"/>
        <v>1.0287500000000001</v>
      </c>
      <c r="P2941" s="6">
        <f t="shared" si="181"/>
        <v>329.2</v>
      </c>
      <c r="Q2941" t="s">
        <v>8317</v>
      </c>
      <c r="R2941" t="s">
        <v>8359</v>
      </c>
      <c r="S2941" s="10">
        <f t="shared" si="182"/>
        <v>41845.60083333333</v>
      </c>
      <c r="T2941" s="10">
        <f t="shared" si="183"/>
        <v>41878.833333333328</v>
      </c>
    </row>
    <row r="2942" spans="1:20"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180"/>
        <v>1.0724</v>
      </c>
      <c r="P2942" s="6">
        <f t="shared" si="181"/>
        <v>81.242424242424249</v>
      </c>
      <c r="Q2942" t="s">
        <v>8317</v>
      </c>
      <c r="R2942" t="s">
        <v>8359</v>
      </c>
      <c r="S2942" s="10">
        <f t="shared" si="182"/>
        <v>41982.565023148149</v>
      </c>
      <c r="T2942" s="10">
        <f t="shared" si="183"/>
        <v>42022.565023148149</v>
      </c>
    </row>
    <row r="2943" spans="1:20"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180"/>
        <v>4.0000000000000003E-5</v>
      </c>
      <c r="P2943" s="6">
        <f t="shared" si="181"/>
        <v>1</v>
      </c>
      <c r="Q2943" t="s">
        <v>8317</v>
      </c>
      <c r="R2943" t="s">
        <v>8357</v>
      </c>
      <c r="S2943" s="10">
        <f t="shared" si="182"/>
        <v>42034.751793981479</v>
      </c>
      <c r="T2943" s="10">
        <f t="shared" si="183"/>
        <v>42064.751793981479</v>
      </c>
    </row>
    <row r="2944" spans="1:20"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180"/>
        <v>0.20424999999999999</v>
      </c>
      <c r="P2944" s="6">
        <f t="shared" si="181"/>
        <v>202.22772277227722</v>
      </c>
      <c r="Q2944" t="s">
        <v>8317</v>
      </c>
      <c r="R2944" t="s">
        <v>8357</v>
      </c>
      <c r="S2944" s="10">
        <f t="shared" si="182"/>
        <v>42334.595590277771</v>
      </c>
      <c r="T2944" s="10">
        <f t="shared" si="183"/>
        <v>42354.637499999997</v>
      </c>
    </row>
    <row r="2945" spans="1:20"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180"/>
        <v>0</v>
      </c>
      <c r="P2945" s="6" t="str">
        <f t="shared" si="181"/>
        <v/>
      </c>
      <c r="Q2945" t="s">
        <v>8317</v>
      </c>
      <c r="R2945" t="s">
        <v>8357</v>
      </c>
      <c r="S2945" s="10">
        <f t="shared" si="182"/>
        <v>42076.921064814807</v>
      </c>
      <c r="T2945" s="10">
        <f t="shared" si="183"/>
        <v>42106.921064814807</v>
      </c>
    </row>
    <row r="2946" spans="1:20"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180"/>
        <v>0.01</v>
      </c>
      <c r="P2946" s="6">
        <f t="shared" si="181"/>
        <v>100</v>
      </c>
      <c r="Q2946" t="s">
        <v>8317</v>
      </c>
      <c r="R2946" t="s">
        <v>8357</v>
      </c>
      <c r="S2946" s="10">
        <f t="shared" si="182"/>
        <v>42132.705995370365</v>
      </c>
      <c r="T2946" s="10">
        <f t="shared" si="183"/>
        <v>42162.705995370365</v>
      </c>
    </row>
    <row r="2947" spans="1:20"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184">IFERROR(E2947/D2947,"")</f>
        <v>0</v>
      </c>
      <c r="P2947" s="6" t="str">
        <f t="shared" ref="P2947:P3010" si="185">IFERROR(E2947/L2947,"")</f>
        <v/>
      </c>
      <c r="Q2947" t="s">
        <v>8317</v>
      </c>
      <c r="R2947" t="s">
        <v>8357</v>
      </c>
      <c r="S2947" s="10">
        <f t="shared" ref="S2947:S3010" si="186">(J2947/86400)+25569+(-5/24)</f>
        <v>42117.931250000001</v>
      </c>
      <c r="T2947" s="10">
        <f t="shared" ref="T2947:T3010" si="187">(I2947/86400)+25569+(-5/24)</f>
        <v>42147.931250000001</v>
      </c>
    </row>
    <row r="2948" spans="1:20"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184"/>
        <v>1E-3</v>
      </c>
      <c r="P2948" s="6">
        <f t="shared" si="185"/>
        <v>1</v>
      </c>
      <c r="Q2948" t="s">
        <v>8317</v>
      </c>
      <c r="R2948" t="s">
        <v>8357</v>
      </c>
      <c r="S2948" s="10">
        <f t="shared" si="186"/>
        <v>42567.322824074072</v>
      </c>
      <c r="T2948" s="10">
        <f t="shared" si="187"/>
        <v>42597.322824074072</v>
      </c>
    </row>
    <row r="2949" spans="1:20"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184"/>
        <v>4.2880000000000001E-2</v>
      </c>
      <c r="P2949" s="6">
        <f t="shared" si="185"/>
        <v>82.461538461538467</v>
      </c>
      <c r="Q2949" t="s">
        <v>8317</v>
      </c>
      <c r="R2949" t="s">
        <v>8357</v>
      </c>
      <c r="S2949" s="10">
        <f t="shared" si="186"/>
        <v>42649.353784722225</v>
      </c>
      <c r="T2949" s="10">
        <f t="shared" si="187"/>
        <v>42698.507638888885</v>
      </c>
    </row>
    <row r="2950" spans="1:20"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184"/>
        <v>4.8000000000000001E-5</v>
      </c>
      <c r="P2950" s="6">
        <f t="shared" si="185"/>
        <v>2.6666666666666665</v>
      </c>
      <c r="Q2950" t="s">
        <v>8317</v>
      </c>
      <c r="R2950" t="s">
        <v>8357</v>
      </c>
      <c r="S2950" s="10">
        <f t="shared" si="186"/>
        <v>42097.440891203696</v>
      </c>
      <c r="T2950" s="10">
        <f t="shared" si="187"/>
        <v>42157.440891203696</v>
      </c>
    </row>
    <row r="2951" spans="1:20"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184"/>
        <v>2.5000000000000001E-2</v>
      </c>
      <c r="P2951" s="6">
        <f t="shared" si="185"/>
        <v>12.5</v>
      </c>
      <c r="Q2951" t="s">
        <v>8317</v>
      </c>
      <c r="R2951" t="s">
        <v>8357</v>
      </c>
      <c r="S2951" s="10">
        <f t="shared" si="186"/>
        <v>42297.61478009259</v>
      </c>
      <c r="T2951" s="10">
        <f t="shared" si="187"/>
        <v>42327.656446759262</v>
      </c>
    </row>
    <row r="2952" spans="1:20"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184"/>
        <v>0</v>
      </c>
      <c r="P2952" s="6" t="str">
        <f t="shared" si="185"/>
        <v/>
      </c>
      <c r="Q2952" t="s">
        <v>8317</v>
      </c>
      <c r="R2952" t="s">
        <v>8357</v>
      </c>
      <c r="S2952" s="10">
        <f t="shared" si="186"/>
        <v>42362.156851851854</v>
      </c>
      <c r="T2952" s="10">
        <f t="shared" si="187"/>
        <v>42392.156851851854</v>
      </c>
    </row>
    <row r="2953" spans="1:20"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184"/>
        <v>2.1919999999999999E-2</v>
      </c>
      <c r="P2953" s="6">
        <f t="shared" si="185"/>
        <v>18.896551724137932</v>
      </c>
      <c r="Q2953" t="s">
        <v>8317</v>
      </c>
      <c r="R2953" t="s">
        <v>8357</v>
      </c>
      <c r="S2953" s="10">
        <f t="shared" si="186"/>
        <v>41872.594594907401</v>
      </c>
      <c r="T2953" s="10">
        <f t="shared" si="187"/>
        <v>41917.594594907401</v>
      </c>
    </row>
    <row r="2954" spans="1:20"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184"/>
        <v>8.0250000000000002E-2</v>
      </c>
      <c r="P2954" s="6">
        <f t="shared" si="185"/>
        <v>200.625</v>
      </c>
      <c r="Q2954" t="s">
        <v>8317</v>
      </c>
      <c r="R2954" t="s">
        <v>8357</v>
      </c>
      <c r="S2954" s="10">
        <f t="shared" si="186"/>
        <v>42628.481932870367</v>
      </c>
      <c r="T2954" s="10">
        <f t="shared" si="187"/>
        <v>42659.958333333336</v>
      </c>
    </row>
    <row r="2955" spans="1:20"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184"/>
        <v>1.5125E-3</v>
      </c>
      <c r="P2955" s="6">
        <f t="shared" si="185"/>
        <v>201.66666666666666</v>
      </c>
      <c r="Q2955" t="s">
        <v>8317</v>
      </c>
      <c r="R2955" t="s">
        <v>8357</v>
      </c>
      <c r="S2955" s="10">
        <f t="shared" si="186"/>
        <v>42255.583576388883</v>
      </c>
      <c r="T2955" s="10">
        <f t="shared" si="187"/>
        <v>42285.583576388883</v>
      </c>
    </row>
    <row r="2956" spans="1:20"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184"/>
        <v>0</v>
      </c>
      <c r="P2956" s="6" t="str">
        <f t="shared" si="185"/>
        <v/>
      </c>
      <c r="Q2956" t="s">
        <v>8317</v>
      </c>
      <c r="R2956" t="s">
        <v>8357</v>
      </c>
      <c r="S2956" s="10">
        <f t="shared" si="186"/>
        <v>42790.375034722216</v>
      </c>
      <c r="T2956" s="10">
        <f t="shared" si="187"/>
        <v>42810.333368055552</v>
      </c>
    </row>
    <row r="2957" spans="1:20"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184"/>
        <v>0.59583333333333333</v>
      </c>
      <c r="P2957" s="6">
        <f t="shared" si="185"/>
        <v>65</v>
      </c>
      <c r="Q2957" t="s">
        <v>8317</v>
      </c>
      <c r="R2957" t="s">
        <v>8357</v>
      </c>
      <c r="S2957" s="10">
        <f t="shared" si="186"/>
        <v>42141.532974537033</v>
      </c>
      <c r="T2957" s="10">
        <f t="shared" si="187"/>
        <v>42171.532974537033</v>
      </c>
    </row>
    <row r="2958" spans="1:20"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184"/>
        <v>0.16734177215189874</v>
      </c>
      <c r="P2958" s="6">
        <f t="shared" si="185"/>
        <v>66.099999999999994</v>
      </c>
      <c r="Q2958" t="s">
        <v>8317</v>
      </c>
      <c r="R2958" t="s">
        <v>8357</v>
      </c>
      <c r="S2958" s="10">
        <f t="shared" si="186"/>
        <v>42464.750578703701</v>
      </c>
      <c r="T2958" s="10">
        <f t="shared" si="187"/>
        <v>42494.750578703701</v>
      </c>
    </row>
    <row r="2959" spans="1:20"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184"/>
        <v>1.8666666666666668E-2</v>
      </c>
      <c r="P2959" s="6">
        <f t="shared" si="185"/>
        <v>93.333333333333329</v>
      </c>
      <c r="Q2959" t="s">
        <v>8317</v>
      </c>
      <c r="R2959" t="s">
        <v>8357</v>
      </c>
      <c r="S2959" s="10">
        <f t="shared" si="186"/>
        <v>42030.80291666666</v>
      </c>
      <c r="T2959" s="10">
        <f t="shared" si="187"/>
        <v>42090.761249999996</v>
      </c>
    </row>
    <row r="2960" spans="1:20"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184"/>
        <v>0</v>
      </c>
      <c r="P2960" s="6" t="str">
        <f t="shared" si="185"/>
        <v/>
      </c>
      <c r="Q2960" t="s">
        <v>8317</v>
      </c>
      <c r="R2960" t="s">
        <v>8357</v>
      </c>
      <c r="S2960" s="10">
        <f t="shared" si="186"/>
        <v>42438.570798611108</v>
      </c>
      <c r="T2960" s="10">
        <f t="shared" si="187"/>
        <v>42498.529131944444</v>
      </c>
    </row>
    <row r="2961" spans="1:20"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184"/>
        <v>0</v>
      </c>
      <c r="P2961" s="6" t="str">
        <f t="shared" si="185"/>
        <v/>
      </c>
      <c r="Q2961" t="s">
        <v>8317</v>
      </c>
      <c r="R2961" t="s">
        <v>8357</v>
      </c>
      <c r="S2961" s="10">
        <f t="shared" si="186"/>
        <v>42497.800057870372</v>
      </c>
      <c r="T2961" s="10">
        <f t="shared" si="187"/>
        <v>42527.800057870372</v>
      </c>
    </row>
    <row r="2962" spans="1:20"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184"/>
        <v>0</v>
      </c>
      <c r="P2962" s="6" t="str">
        <f t="shared" si="185"/>
        <v/>
      </c>
      <c r="Q2962" t="s">
        <v>8317</v>
      </c>
      <c r="R2962" t="s">
        <v>8357</v>
      </c>
      <c r="S2962" s="10">
        <f t="shared" si="186"/>
        <v>41863.54887731481</v>
      </c>
      <c r="T2962" s="10">
        <f t="shared" si="187"/>
        <v>41893.54887731481</v>
      </c>
    </row>
    <row r="2963" spans="1:20"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184"/>
        <v>1.0962000000000001</v>
      </c>
      <c r="P2963" s="6">
        <f t="shared" si="185"/>
        <v>50.75</v>
      </c>
      <c r="Q2963" t="s">
        <v>8317</v>
      </c>
      <c r="R2963" t="s">
        <v>8318</v>
      </c>
      <c r="S2963" s="10">
        <f t="shared" si="186"/>
        <v>42061.004155092589</v>
      </c>
      <c r="T2963" s="10">
        <f t="shared" si="187"/>
        <v>42088.958333333336</v>
      </c>
    </row>
    <row r="2964" spans="1:20"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184"/>
        <v>1.218</v>
      </c>
      <c r="P2964" s="6">
        <f t="shared" si="185"/>
        <v>60.9</v>
      </c>
      <c r="Q2964" t="s">
        <v>8317</v>
      </c>
      <c r="R2964" t="s">
        <v>8318</v>
      </c>
      <c r="S2964" s="10">
        <f t="shared" si="186"/>
        <v>42036.035949074074</v>
      </c>
      <c r="T2964" s="10">
        <f t="shared" si="187"/>
        <v>42064.082638888889</v>
      </c>
    </row>
    <row r="2965" spans="1:20"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184"/>
        <v>1.0685</v>
      </c>
      <c r="P2965" s="6">
        <f t="shared" si="185"/>
        <v>109.03061224489795</v>
      </c>
      <c r="Q2965" t="s">
        <v>8317</v>
      </c>
      <c r="R2965" t="s">
        <v>8318</v>
      </c>
      <c r="S2965" s="10">
        <f t="shared" si="186"/>
        <v>42157.26185185185</v>
      </c>
      <c r="T2965" s="10">
        <f t="shared" si="187"/>
        <v>42187.26185185185</v>
      </c>
    </row>
    <row r="2966" spans="1:20"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184"/>
        <v>1.0071379999999999</v>
      </c>
      <c r="P2966" s="6">
        <f t="shared" si="185"/>
        <v>25.692295918367346</v>
      </c>
      <c r="Q2966" t="s">
        <v>8317</v>
      </c>
      <c r="R2966" t="s">
        <v>8318</v>
      </c>
      <c r="S2966" s="10">
        <f t="shared" si="186"/>
        <v>41827.701608796291</v>
      </c>
      <c r="T2966" s="10">
        <f t="shared" si="187"/>
        <v>41857.688888888886</v>
      </c>
    </row>
    <row r="2967" spans="1:20"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184"/>
        <v>1.0900000000000001</v>
      </c>
      <c r="P2967" s="6">
        <f t="shared" si="185"/>
        <v>41.92307692307692</v>
      </c>
      <c r="Q2967" t="s">
        <v>8317</v>
      </c>
      <c r="R2967" t="s">
        <v>8318</v>
      </c>
      <c r="S2967" s="10">
        <f t="shared" si="186"/>
        <v>42162.521215277775</v>
      </c>
      <c r="T2967" s="10">
        <f t="shared" si="187"/>
        <v>42192.521215277775</v>
      </c>
    </row>
    <row r="2968" spans="1:20"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184"/>
        <v>1.1363000000000001</v>
      </c>
      <c r="P2968" s="6">
        <f t="shared" si="185"/>
        <v>88.7734375</v>
      </c>
      <c r="Q2968" t="s">
        <v>8317</v>
      </c>
      <c r="R2968" t="s">
        <v>8318</v>
      </c>
      <c r="S2968" s="10">
        <f t="shared" si="186"/>
        <v>42233.530231481483</v>
      </c>
      <c r="T2968" s="10">
        <f t="shared" si="187"/>
        <v>42263.530231481483</v>
      </c>
    </row>
    <row r="2969" spans="1:20"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184"/>
        <v>1.1392</v>
      </c>
      <c r="P2969" s="6">
        <f t="shared" si="185"/>
        <v>80.225352112676063</v>
      </c>
      <c r="Q2969" t="s">
        <v>8317</v>
      </c>
      <c r="R2969" t="s">
        <v>8318</v>
      </c>
      <c r="S2969" s="10">
        <f t="shared" si="186"/>
        <v>42041.989490740736</v>
      </c>
      <c r="T2969" s="10">
        <f t="shared" si="187"/>
        <v>42071.947824074072</v>
      </c>
    </row>
    <row r="2970" spans="1:20"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184"/>
        <v>1.06</v>
      </c>
      <c r="P2970" s="6">
        <f t="shared" si="185"/>
        <v>78.936170212765958</v>
      </c>
      <c r="Q2970" t="s">
        <v>8317</v>
      </c>
      <c r="R2970" t="s">
        <v>8318</v>
      </c>
      <c r="S2970" s="10">
        <f t="shared" si="186"/>
        <v>42585.315509259257</v>
      </c>
      <c r="T2970" s="10">
        <f t="shared" si="187"/>
        <v>42598.957638888889</v>
      </c>
    </row>
    <row r="2971" spans="1:20"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184"/>
        <v>1.625</v>
      </c>
      <c r="P2971" s="6">
        <f t="shared" si="185"/>
        <v>95.588235294117652</v>
      </c>
      <c r="Q2971" t="s">
        <v>8317</v>
      </c>
      <c r="R2971" t="s">
        <v>8318</v>
      </c>
      <c r="S2971" s="10">
        <f t="shared" si="186"/>
        <v>42097.578159722216</v>
      </c>
      <c r="T2971" s="10">
        <f t="shared" si="187"/>
        <v>42127.743750000001</v>
      </c>
    </row>
    <row r="2972" spans="1:20"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184"/>
        <v>1.06</v>
      </c>
      <c r="P2972" s="6">
        <f t="shared" si="185"/>
        <v>69.890109890109883</v>
      </c>
      <c r="Q2972" t="s">
        <v>8317</v>
      </c>
      <c r="R2972" t="s">
        <v>8318</v>
      </c>
      <c r="S2972" s="10">
        <f t="shared" si="186"/>
        <v>41808.461238425924</v>
      </c>
      <c r="T2972" s="10">
        <f t="shared" si="187"/>
        <v>41838.461238425924</v>
      </c>
    </row>
    <row r="2973" spans="1:20"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184"/>
        <v>1.0015624999999999</v>
      </c>
      <c r="P2973" s="6">
        <f t="shared" si="185"/>
        <v>74.534883720930239</v>
      </c>
      <c r="Q2973" t="s">
        <v>8317</v>
      </c>
      <c r="R2973" t="s">
        <v>8318</v>
      </c>
      <c r="S2973" s="10">
        <f t="shared" si="186"/>
        <v>41852.449976851851</v>
      </c>
      <c r="T2973" s="10">
        <f t="shared" si="187"/>
        <v>41882.449976851851</v>
      </c>
    </row>
    <row r="2974" spans="1:20"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184"/>
        <v>1.0535000000000001</v>
      </c>
      <c r="P2974" s="6">
        <f t="shared" si="185"/>
        <v>123.94117647058823</v>
      </c>
      <c r="Q2974" t="s">
        <v>8317</v>
      </c>
      <c r="R2974" t="s">
        <v>8318</v>
      </c>
      <c r="S2974" s="10">
        <f t="shared" si="186"/>
        <v>42693.90185185185</v>
      </c>
      <c r="T2974" s="10">
        <f t="shared" si="187"/>
        <v>42708.833333333336</v>
      </c>
    </row>
    <row r="2975" spans="1:20"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184"/>
        <v>1.748</v>
      </c>
      <c r="P2975" s="6">
        <f t="shared" si="185"/>
        <v>264.84848484848487</v>
      </c>
      <c r="Q2975" t="s">
        <v>8317</v>
      </c>
      <c r="R2975" t="s">
        <v>8318</v>
      </c>
      <c r="S2975" s="10">
        <f t="shared" si="186"/>
        <v>42341.610046296293</v>
      </c>
      <c r="T2975" s="10">
        <f t="shared" si="187"/>
        <v>42369.958333333336</v>
      </c>
    </row>
    <row r="2976" spans="1:20"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184"/>
        <v>1.02</v>
      </c>
      <c r="P2976" s="6">
        <f t="shared" si="185"/>
        <v>58.620689655172413</v>
      </c>
      <c r="Q2976" t="s">
        <v>8317</v>
      </c>
      <c r="R2976" t="s">
        <v>8318</v>
      </c>
      <c r="S2976" s="10">
        <f t="shared" si="186"/>
        <v>41879.852673611109</v>
      </c>
      <c r="T2976" s="10">
        <f t="shared" si="187"/>
        <v>41907.857638888883</v>
      </c>
    </row>
    <row r="2977" spans="1:20"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184"/>
        <v>1.00125</v>
      </c>
      <c r="P2977" s="6">
        <f t="shared" si="185"/>
        <v>70.884955752212392</v>
      </c>
      <c r="Q2977" t="s">
        <v>8317</v>
      </c>
      <c r="R2977" t="s">
        <v>8318</v>
      </c>
      <c r="S2977" s="10">
        <f t="shared" si="186"/>
        <v>41941.475532407407</v>
      </c>
      <c r="T2977" s="10">
        <f t="shared" si="187"/>
        <v>41969.916666666664</v>
      </c>
    </row>
    <row r="2978" spans="1:20"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184"/>
        <v>1.7142857142857142</v>
      </c>
      <c r="P2978" s="6">
        <f t="shared" si="185"/>
        <v>8.5714285714285712</v>
      </c>
      <c r="Q2978" t="s">
        <v>8317</v>
      </c>
      <c r="R2978" t="s">
        <v>8318</v>
      </c>
      <c r="S2978" s="10">
        <f t="shared" si="186"/>
        <v>42425.522337962961</v>
      </c>
      <c r="T2978" s="10">
        <f t="shared" si="187"/>
        <v>42442.291666666664</v>
      </c>
    </row>
    <row r="2979" spans="1:20"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184"/>
        <v>1.1356666666666666</v>
      </c>
      <c r="P2979" s="6">
        <f t="shared" si="185"/>
        <v>113.56666666666666</v>
      </c>
      <c r="Q2979" t="s">
        <v>8317</v>
      </c>
      <c r="R2979" t="s">
        <v>8318</v>
      </c>
      <c r="S2979" s="10">
        <f t="shared" si="186"/>
        <v>42026.672847222224</v>
      </c>
      <c r="T2979" s="10">
        <f t="shared" si="187"/>
        <v>42085.884722222218</v>
      </c>
    </row>
    <row r="2980" spans="1:20"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184"/>
        <v>1.2946666666666666</v>
      </c>
      <c r="P2980" s="6">
        <f t="shared" si="185"/>
        <v>60.6875</v>
      </c>
      <c r="Q2980" t="s">
        <v>8317</v>
      </c>
      <c r="R2980" t="s">
        <v>8318</v>
      </c>
      <c r="S2980" s="10">
        <f t="shared" si="186"/>
        <v>41922.432256944441</v>
      </c>
      <c r="T2980" s="10">
        <f t="shared" si="187"/>
        <v>41932.040972222218</v>
      </c>
    </row>
    <row r="2981" spans="1:20"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184"/>
        <v>1.014</v>
      </c>
      <c r="P2981" s="6">
        <f t="shared" si="185"/>
        <v>110.21739130434783</v>
      </c>
      <c r="Q2981" t="s">
        <v>8317</v>
      </c>
      <c r="R2981" t="s">
        <v>8318</v>
      </c>
      <c r="S2981" s="10">
        <f t="shared" si="186"/>
        <v>41993.616006944438</v>
      </c>
      <c r="T2981" s="10">
        <f t="shared" si="187"/>
        <v>42010.041666666664</v>
      </c>
    </row>
    <row r="2982" spans="1:20"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184"/>
        <v>1.0916666666666666</v>
      </c>
      <c r="P2982" s="6">
        <f t="shared" si="185"/>
        <v>136.45833333333334</v>
      </c>
      <c r="Q2982" t="s">
        <v>8317</v>
      </c>
      <c r="R2982" t="s">
        <v>8318</v>
      </c>
      <c r="S2982" s="10">
        <f t="shared" si="186"/>
        <v>42219.70752314815</v>
      </c>
      <c r="T2982" s="10">
        <f t="shared" si="187"/>
        <v>42239.874999999993</v>
      </c>
    </row>
    <row r="2983" spans="1:20"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184"/>
        <v>1.28925</v>
      </c>
      <c r="P2983" s="6">
        <f t="shared" si="185"/>
        <v>53.164948453608247</v>
      </c>
      <c r="Q2983" t="s">
        <v>8317</v>
      </c>
      <c r="R2983" t="s">
        <v>8357</v>
      </c>
      <c r="S2983" s="10">
        <f t="shared" si="186"/>
        <v>42225.351342592585</v>
      </c>
      <c r="T2983" s="10">
        <f t="shared" si="187"/>
        <v>42270.351342592585</v>
      </c>
    </row>
    <row r="2984" spans="1:20"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184"/>
        <v>1.0206</v>
      </c>
      <c r="P2984" s="6">
        <f t="shared" si="185"/>
        <v>86.491525423728817</v>
      </c>
      <c r="Q2984" t="s">
        <v>8317</v>
      </c>
      <c r="R2984" t="s">
        <v>8357</v>
      </c>
      <c r="S2984" s="10">
        <f t="shared" si="186"/>
        <v>42381.478506944441</v>
      </c>
      <c r="T2984" s="10">
        <f t="shared" si="187"/>
        <v>42411.478506944441</v>
      </c>
    </row>
    <row r="2985" spans="1:20"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184"/>
        <v>1.465395775862069</v>
      </c>
      <c r="P2985" s="6">
        <f t="shared" si="185"/>
        <v>155.23827397260274</v>
      </c>
      <c r="Q2985" t="s">
        <v>8317</v>
      </c>
      <c r="R2985" t="s">
        <v>8357</v>
      </c>
      <c r="S2985" s="10">
        <f t="shared" si="186"/>
        <v>41894.424027777779</v>
      </c>
      <c r="T2985" s="10">
        <f t="shared" si="187"/>
        <v>41954.465694444443</v>
      </c>
    </row>
    <row r="2986" spans="1:20"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184"/>
        <v>1.00352</v>
      </c>
      <c r="P2986" s="6">
        <f t="shared" si="185"/>
        <v>115.08256880733946</v>
      </c>
      <c r="Q2986" t="s">
        <v>8317</v>
      </c>
      <c r="R2986" t="s">
        <v>8357</v>
      </c>
      <c r="S2986" s="10">
        <f t="shared" si="186"/>
        <v>42576.070381944439</v>
      </c>
      <c r="T2986" s="10">
        <f t="shared" si="187"/>
        <v>42606.070381944439</v>
      </c>
    </row>
    <row r="2987" spans="1:20"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184"/>
        <v>1.2164999999999999</v>
      </c>
      <c r="P2987" s="6">
        <f t="shared" si="185"/>
        <v>109.5945945945946</v>
      </c>
      <c r="Q2987" t="s">
        <v>8317</v>
      </c>
      <c r="R2987" t="s">
        <v>8357</v>
      </c>
      <c r="S2987" s="10">
        <f t="shared" si="186"/>
        <v>42654.765370370369</v>
      </c>
      <c r="T2987" s="10">
        <f t="shared" si="187"/>
        <v>42673.958333333336</v>
      </c>
    </row>
    <row r="2988" spans="1:20"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184"/>
        <v>1.0549999999999999</v>
      </c>
      <c r="P2988" s="6">
        <f t="shared" si="185"/>
        <v>45.214285714285715</v>
      </c>
      <c r="Q2988" t="s">
        <v>8317</v>
      </c>
      <c r="R2988" t="s">
        <v>8357</v>
      </c>
      <c r="S2988" s="10">
        <f t="shared" si="186"/>
        <v>42431.29173611111</v>
      </c>
      <c r="T2988" s="10">
        <f t="shared" si="187"/>
        <v>42491.250069444439</v>
      </c>
    </row>
    <row r="2989" spans="1:20"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184"/>
        <v>1.1040080000000001</v>
      </c>
      <c r="P2989" s="6">
        <f t="shared" si="185"/>
        <v>104.15169811320754</v>
      </c>
      <c r="Q2989" t="s">
        <v>8317</v>
      </c>
      <c r="R2989" t="s">
        <v>8357</v>
      </c>
      <c r="S2989" s="10">
        <f t="shared" si="186"/>
        <v>42627.098969907405</v>
      </c>
      <c r="T2989" s="10">
        <f t="shared" si="187"/>
        <v>42655.791666666664</v>
      </c>
    </row>
    <row r="2990" spans="1:20"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184"/>
        <v>1</v>
      </c>
      <c r="P2990" s="6">
        <f t="shared" si="185"/>
        <v>35.714285714285715</v>
      </c>
      <c r="Q2990" t="s">
        <v>8317</v>
      </c>
      <c r="R2990" t="s">
        <v>8357</v>
      </c>
      <c r="S2990" s="10">
        <f t="shared" si="186"/>
        <v>42511.153715277775</v>
      </c>
      <c r="T2990" s="10">
        <f t="shared" si="187"/>
        <v>42541.153715277775</v>
      </c>
    </row>
    <row r="2991" spans="1:20"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184"/>
        <v>1.76535</v>
      </c>
      <c r="P2991" s="6">
        <f t="shared" si="185"/>
        <v>96.997252747252745</v>
      </c>
      <c r="Q2991" t="s">
        <v>8317</v>
      </c>
      <c r="R2991" t="s">
        <v>8357</v>
      </c>
      <c r="S2991" s="10">
        <f t="shared" si="186"/>
        <v>42336.812060185184</v>
      </c>
      <c r="T2991" s="10">
        <f t="shared" si="187"/>
        <v>42358.999305555553</v>
      </c>
    </row>
    <row r="2992" spans="1:20"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184"/>
        <v>1</v>
      </c>
      <c r="P2992" s="6">
        <f t="shared" si="185"/>
        <v>370.37037037037038</v>
      </c>
      <c r="Q2992" t="s">
        <v>8317</v>
      </c>
      <c r="R2992" t="s">
        <v>8357</v>
      </c>
      <c r="S2992" s="10">
        <f t="shared" si="186"/>
        <v>42341.365972222215</v>
      </c>
      <c r="T2992" s="10">
        <f t="shared" si="187"/>
        <v>42376.365972222215</v>
      </c>
    </row>
    <row r="2993" spans="1:20"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184"/>
        <v>1.0329411764705883</v>
      </c>
      <c r="P2993" s="6">
        <f t="shared" si="185"/>
        <v>94.408602150537632</v>
      </c>
      <c r="Q2993" t="s">
        <v>8317</v>
      </c>
      <c r="R2993" t="s">
        <v>8357</v>
      </c>
      <c r="S2993" s="10">
        <f t="shared" si="186"/>
        <v>42740.628819444442</v>
      </c>
      <c r="T2993" s="10">
        <f t="shared" si="187"/>
        <v>42762.628819444442</v>
      </c>
    </row>
    <row r="2994" spans="1:20"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184"/>
        <v>1.0449999999999999</v>
      </c>
      <c r="P2994" s="6">
        <f t="shared" si="185"/>
        <v>48.984375</v>
      </c>
      <c r="Q2994" t="s">
        <v>8317</v>
      </c>
      <c r="R2994" t="s">
        <v>8357</v>
      </c>
      <c r="S2994" s="10">
        <f t="shared" si="186"/>
        <v>42622.559143518512</v>
      </c>
      <c r="T2994" s="10">
        <f t="shared" si="187"/>
        <v>42652.559143518512</v>
      </c>
    </row>
    <row r="2995" spans="1:20"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184"/>
        <v>1.0029999999999999</v>
      </c>
      <c r="P2995" s="6">
        <f t="shared" si="185"/>
        <v>45.590909090909093</v>
      </c>
      <c r="Q2995" t="s">
        <v>8317</v>
      </c>
      <c r="R2995" t="s">
        <v>8357</v>
      </c>
      <c r="S2995" s="10">
        <f t="shared" si="186"/>
        <v>42390.63040509259</v>
      </c>
      <c r="T2995" s="10">
        <f t="shared" si="187"/>
        <v>42420.63040509259</v>
      </c>
    </row>
    <row r="2996" spans="1:20"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184"/>
        <v>4.577466666666667</v>
      </c>
      <c r="P2996" s="6">
        <f t="shared" si="185"/>
        <v>23.275254237288134</v>
      </c>
      <c r="Q2996" t="s">
        <v>8317</v>
      </c>
      <c r="R2996" t="s">
        <v>8357</v>
      </c>
      <c r="S2996" s="10">
        <f t="shared" si="186"/>
        <v>41885.270509259259</v>
      </c>
      <c r="T2996" s="10">
        <f t="shared" si="187"/>
        <v>41915.270509259259</v>
      </c>
    </row>
    <row r="2997" spans="1:20"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184"/>
        <v>1.0496000000000001</v>
      </c>
      <c r="P2997" s="6">
        <f t="shared" si="185"/>
        <v>63.2289156626506</v>
      </c>
      <c r="Q2997" t="s">
        <v>8317</v>
      </c>
      <c r="R2997" t="s">
        <v>8357</v>
      </c>
      <c r="S2997" s="10">
        <f t="shared" si="186"/>
        <v>42724.456840277773</v>
      </c>
      <c r="T2997" s="10">
        <f t="shared" si="187"/>
        <v>42754.456840277773</v>
      </c>
    </row>
    <row r="2998" spans="1:20"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184"/>
        <v>1.7194285714285715</v>
      </c>
      <c r="P2998" s="6">
        <f t="shared" si="185"/>
        <v>153.5204081632653</v>
      </c>
      <c r="Q2998" t="s">
        <v>8317</v>
      </c>
      <c r="R2998" t="s">
        <v>8357</v>
      </c>
      <c r="S2998" s="10">
        <f t="shared" si="186"/>
        <v>42090.704166666663</v>
      </c>
      <c r="T2998" s="10">
        <f t="shared" si="187"/>
        <v>42150.704166666663</v>
      </c>
    </row>
    <row r="2999" spans="1:20"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184"/>
        <v>1.0373000000000001</v>
      </c>
      <c r="P2999" s="6">
        <f t="shared" si="185"/>
        <v>90.2</v>
      </c>
      <c r="Q2999" t="s">
        <v>8317</v>
      </c>
      <c r="R2999" t="s">
        <v>8357</v>
      </c>
      <c r="S2999" s="10">
        <f t="shared" si="186"/>
        <v>42775.525381944441</v>
      </c>
      <c r="T2999" s="10">
        <f t="shared" si="187"/>
        <v>42792.999305555553</v>
      </c>
    </row>
    <row r="3000" spans="1:20"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184"/>
        <v>1.0302899999999999</v>
      </c>
      <c r="P3000" s="6">
        <f t="shared" si="185"/>
        <v>118.97113163972287</v>
      </c>
      <c r="Q3000" t="s">
        <v>8317</v>
      </c>
      <c r="R3000" t="s">
        <v>8357</v>
      </c>
      <c r="S3000" s="10">
        <f t="shared" si="186"/>
        <v>41777.985289351847</v>
      </c>
      <c r="T3000" s="10">
        <f t="shared" si="187"/>
        <v>41805.975694444445</v>
      </c>
    </row>
    <row r="3001" spans="1:20"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184"/>
        <v>1.1888888888888889</v>
      </c>
      <c r="P3001" s="6">
        <f t="shared" si="185"/>
        <v>80.25</v>
      </c>
      <c r="Q3001" t="s">
        <v>8317</v>
      </c>
      <c r="R3001" t="s">
        <v>8357</v>
      </c>
      <c r="S3001" s="10">
        <f t="shared" si="186"/>
        <v>42780.531944444439</v>
      </c>
      <c r="T3001" s="10">
        <f t="shared" si="187"/>
        <v>42794.874999999993</v>
      </c>
    </row>
    <row r="3002" spans="1:20"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184"/>
        <v>1</v>
      </c>
      <c r="P3002" s="6">
        <f t="shared" si="185"/>
        <v>62.5</v>
      </c>
      <c r="Q3002" t="s">
        <v>8317</v>
      </c>
      <c r="R3002" t="s">
        <v>8357</v>
      </c>
      <c r="S3002" s="10">
        <f t="shared" si="186"/>
        <v>42752.61886574074</v>
      </c>
      <c r="T3002" s="10">
        <f t="shared" si="187"/>
        <v>42766.541666666664</v>
      </c>
    </row>
    <row r="3003" spans="1:20"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184"/>
        <v>3.1869988910451896</v>
      </c>
      <c r="P3003" s="6">
        <f t="shared" si="185"/>
        <v>131.37719999999999</v>
      </c>
      <c r="Q3003" t="s">
        <v>8317</v>
      </c>
      <c r="R3003" t="s">
        <v>8357</v>
      </c>
      <c r="S3003" s="10">
        <f t="shared" si="186"/>
        <v>42534.687291666669</v>
      </c>
      <c r="T3003" s="10">
        <f t="shared" si="187"/>
        <v>42564.687291666669</v>
      </c>
    </row>
    <row r="3004" spans="1:20"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184"/>
        <v>1.0850614285714286</v>
      </c>
      <c r="P3004" s="6">
        <f t="shared" si="185"/>
        <v>73.032980769230775</v>
      </c>
      <c r="Q3004" t="s">
        <v>8317</v>
      </c>
      <c r="R3004" t="s">
        <v>8357</v>
      </c>
      <c r="S3004" s="10">
        <f t="shared" si="186"/>
        <v>41239.627916666665</v>
      </c>
      <c r="T3004" s="10">
        <f t="shared" si="187"/>
        <v>41269.627916666665</v>
      </c>
    </row>
    <row r="3005" spans="1:20"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184"/>
        <v>1.0116666666666667</v>
      </c>
      <c r="P3005" s="6">
        <f t="shared" si="185"/>
        <v>178.52941176470588</v>
      </c>
      <c r="Q3005" t="s">
        <v>8317</v>
      </c>
      <c r="R3005" t="s">
        <v>8357</v>
      </c>
      <c r="S3005" s="10">
        <f t="shared" si="186"/>
        <v>42398.640925925924</v>
      </c>
      <c r="T3005" s="10">
        <f t="shared" si="187"/>
        <v>42430.040972222218</v>
      </c>
    </row>
    <row r="3006" spans="1:20"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184"/>
        <v>1.12815</v>
      </c>
      <c r="P3006" s="6">
        <f t="shared" si="185"/>
        <v>162.90974729241879</v>
      </c>
      <c r="Q3006" t="s">
        <v>8317</v>
      </c>
      <c r="R3006" t="s">
        <v>8357</v>
      </c>
      <c r="S3006" s="10">
        <f t="shared" si="186"/>
        <v>41928.672731481478</v>
      </c>
      <c r="T3006" s="10">
        <f t="shared" si="187"/>
        <v>41958.714398148142</v>
      </c>
    </row>
    <row r="3007" spans="1:20"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184"/>
        <v>1.2049622641509434</v>
      </c>
      <c r="P3007" s="6">
        <f t="shared" si="185"/>
        <v>108.24237288135593</v>
      </c>
      <c r="Q3007" t="s">
        <v>8317</v>
      </c>
      <c r="R3007" t="s">
        <v>8357</v>
      </c>
      <c r="S3007" s="10">
        <f t="shared" si="186"/>
        <v>41888.466493055552</v>
      </c>
      <c r="T3007" s="10">
        <f t="shared" si="187"/>
        <v>41918.466493055552</v>
      </c>
    </row>
    <row r="3008" spans="1:20"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184"/>
        <v>1.0774999999999999</v>
      </c>
      <c r="P3008" s="6">
        <f t="shared" si="185"/>
        <v>88.865979381443296</v>
      </c>
      <c r="Q3008" t="s">
        <v>8317</v>
      </c>
      <c r="R3008" t="s">
        <v>8357</v>
      </c>
      <c r="S3008" s="10">
        <f t="shared" si="186"/>
        <v>41957.54850694444</v>
      </c>
      <c r="T3008" s="10">
        <f t="shared" si="187"/>
        <v>41987.54850694444</v>
      </c>
    </row>
    <row r="3009" spans="1:20"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184"/>
        <v>1.8</v>
      </c>
      <c r="P3009" s="6">
        <f t="shared" si="185"/>
        <v>54</v>
      </c>
      <c r="Q3009" t="s">
        <v>8317</v>
      </c>
      <c r="R3009" t="s">
        <v>8357</v>
      </c>
      <c r="S3009" s="10">
        <f t="shared" si="186"/>
        <v>42098.007905092592</v>
      </c>
      <c r="T3009" s="10">
        <f t="shared" si="187"/>
        <v>42119.007905092592</v>
      </c>
    </row>
    <row r="3010" spans="1:20"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184"/>
        <v>1.0116666666666667</v>
      </c>
      <c r="P3010" s="6">
        <f t="shared" si="185"/>
        <v>116.73076923076923</v>
      </c>
      <c r="Q3010" t="s">
        <v>8317</v>
      </c>
      <c r="R3010" t="s">
        <v>8357</v>
      </c>
      <c r="S3010" s="10">
        <f t="shared" si="186"/>
        <v>42360.003692129627</v>
      </c>
      <c r="T3010" s="10">
        <f t="shared" si="187"/>
        <v>42390.003692129627</v>
      </c>
    </row>
    <row r="3011" spans="1:20"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188">IFERROR(E3011/D3011,"")</f>
        <v>1.19756</v>
      </c>
      <c r="P3011" s="6">
        <f t="shared" ref="P3011:P3074" si="189">IFERROR(E3011/L3011,"")</f>
        <v>233.8984375</v>
      </c>
      <c r="Q3011" t="s">
        <v>8317</v>
      </c>
      <c r="R3011" t="s">
        <v>8357</v>
      </c>
      <c r="S3011" s="10">
        <f t="shared" ref="S3011:S3074" si="190">(J3011/86400)+25569+(-5/24)</f>
        <v>41939.361574074072</v>
      </c>
      <c r="T3011" s="10">
        <f t="shared" ref="T3011:T3074" si="191">(I3011/86400)+25569+(-5/24)</f>
        <v>41969.403240740743</v>
      </c>
    </row>
    <row r="3012" spans="1:20"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188"/>
        <v>1.58</v>
      </c>
      <c r="P3012" s="6">
        <f t="shared" si="189"/>
        <v>158</v>
      </c>
      <c r="Q3012" t="s">
        <v>8317</v>
      </c>
      <c r="R3012" t="s">
        <v>8357</v>
      </c>
      <c r="S3012" s="10">
        <f t="shared" si="190"/>
        <v>41996.624062499999</v>
      </c>
      <c r="T3012" s="10">
        <f t="shared" si="191"/>
        <v>42056.624062499999</v>
      </c>
    </row>
    <row r="3013" spans="1:20"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188"/>
        <v>1.2366666666666666</v>
      </c>
      <c r="P3013" s="6">
        <f t="shared" si="189"/>
        <v>14.84</v>
      </c>
      <c r="Q3013" t="s">
        <v>8317</v>
      </c>
      <c r="R3013" t="s">
        <v>8357</v>
      </c>
      <c r="S3013" s="10">
        <f t="shared" si="190"/>
        <v>42334.260601851849</v>
      </c>
      <c r="T3013" s="10">
        <f t="shared" si="191"/>
        <v>42361.749305555553</v>
      </c>
    </row>
    <row r="3014" spans="1:20"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188"/>
        <v>1.1712499999999999</v>
      </c>
      <c r="P3014" s="6">
        <f t="shared" si="189"/>
        <v>85.181818181818187</v>
      </c>
      <c r="Q3014" t="s">
        <v>8317</v>
      </c>
      <c r="R3014" t="s">
        <v>8357</v>
      </c>
      <c r="S3014" s="10">
        <f t="shared" si="190"/>
        <v>42024.494560185187</v>
      </c>
      <c r="T3014" s="10">
        <f t="shared" si="191"/>
        <v>42045.494560185187</v>
      </c>
    </row>
    <row r="3015" spans="1:20"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188"/>
        <v>1.5696000000000001</v>
      </c>
      <c r="P3015" s="6">
        <f t="shared" si="189"/>
        <v>146.69158878504672</v>
      </c>
      <c r="Q3015" t="s">
        <v>8317</v>
      </c>
      <c r="R3015" t="s">
        <v>8357</v>
      </c>
      <c r="S3015" s="10">
        <f t="shared" si="190"/>
        <v>42146.627881944441</v>
      </c>
      <c r="T3015" s="10">
        <f t="shared" si="191"/>
        <v>42176.627881944441</v>
      </c>
    </row>
    <row r="3016" spans="1:20"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188"/>
        <v>1.13104</v>
      </c>
      <c r="P3016" s="6">
        <f t="shared" si="189"/>
        <v>50.764811490125673</v>
      </c>
      <c r="Q3016" t="s">
        <v>8317</v>
      </c>
      <c r="R3016" t="s">
        <v>8357</v>
      </c>
      <c r="S3016" s="10">
        <f t="shared" si="190"/>
        <v>41919.915277777771</v>
      </c>
      <c r="T3016" s="10">
        <f t="shared" si="191"/>
        <v>41948</v>
      </c>
    </row>
    <row r="3017" spans="1:20"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188"/>
        <v>1.0317647058823529</v>
      </c>
      <c r="P3017" s="6">
        <f t="shared" si="189"/>
        <v>87.7</v>
      </c>
      <c r="Q3017" t="s">
        <v>8317</v>
      </c>
      <c r="R3017" t="s">
        <v>8357</v>
      </c>
      <c r="S3017" s="10">
        <f t="shared" si="190"/>
        <v>41785.518958333334</v>
      </c>
      <c r="T3017" s="10">
        <f t="shared" si="191"/>
        <v>41800.958333333328</v>
      </c>
    </row>
    <row r="3018" spans="1:20"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188"/>
        <v>1.0261176470588236</v>
      </c>
      <c r="P3018" s="6">
        <f t="shared" si="189"/>
        <v>242.27777777777777</v>
      </c>
      <c r="Q3018" t="s">
        <v>8317</v>
      </c>
      <c r="R3018" t="s">
        <v>8357</v>
      </c>
      <c r="S3018" s="10">
        <f t="shared" si="190"/>
        <v>41778.339722222219</v>
      </c>
      <c r="T3018" s="10">
        <f t="shared" si="191"/>
        <v>41838.339722222219</v>
      </c>
    </row>
    <row r="3019" spans="1:20"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188"/>
        <v>1.0584090909090909</v>
      </c>
      <c r="P3019" s="6">
        <f t="shared" si="189"/>
        <v>146.44654088050314</v>
      </c>
      <c r="Q3019" t="s">
        <v>8317</v>
      </c>
      <c r="R3019" t="s">
        <v>8357</v>
      </c>
      <c r="S3019" s="10">
        <f t="shared" si="190"/>
        <v>41841.641701388886</v>
      </c>
      <c r="T3019" s="10">
        <f t="shared" si="191"/>
        <v>41871.641701388886</v>
      </c>
    </row>
    <row r="3020" spans="1:20"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188"/>
        <v>1.0071428571428571</v>
      </c>
      <c r="P3020" s="6">
        <f t="shared" si="189"/>
        <v>103.17073170731707</v>
      </c>
      <c r="Q3020" t="s">
        <v>8317</v>
      </c>
      <c r="R3020" t="s">
        <v>8357</v>
      </c>
      <c r="S3020" s="10">
        <f t="shared" si="190"/>
        <v>42163.09</v>
      </c>
      <c r="T3020" s="10">
        <f t="shared" si="191"/>
        <v>42205.708333333336</v>
      </c>
    </row>
    <row r="3021" spans="1:20"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188"/>
        <v>1.2123333333333333</v>
      </c>
      <c r="P3021" s="6">
        <f t="shared" si="189"/>
        <v>80.464601769911511</v>
      </c>
      <c r="Q3021" t="s">
        <v>8317</v>
      </c>
      <c r="R3021" t="s">
        <v>8357</v>
      </c>
      <c r="S3021" s="10">
        <f t="shared" si="190"/>
        <v>41758.625231481477</v>
      </c>
      <c r="T3021" s="10">
        <f t="shared" si="191"/>
        <v>41785.916666666664</v>
      </c>
    </row>
    <row r="3022" spans="1:20"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188"/>
        <v>1.0057142857142858</v>
      </c>
      <c r="P3022" s="6">
        <f t="shared" si="189"/>
        <v>234.66666666666666</v>
      </c>
      <c r="Q3022" t="s">
        <v>8317</v>
      </c>
      <c r="R3022" t="s">
        <v>8357</v>
      </c>
      <c r="S3022" s="10">
        <f t="shared" si="190"/>
        <v>42170.638113425921</v>
      </c>
      <c r="T3022" s="10">
        <f t="shared" si="191"/>
        <v>42230.638113425921</v>
      </c>
    </row>
    <row r="3023" spans="1:20"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188"/>
        <v>1.1602222222222223</v>
      </c>
      <c r="P3023" s="6">
        <f t="shared" si="189"/>
        <v>50.689320388349515</v>
      </c>
      <c r="Q3023" t="s">
        <v>8317</v>
      </c>
      <c r="R3023" t="s">
        <v>8357</v>
      </c>
      <c r="S3023" s="10">
        <f t="shared" si="190"/>
        <v>42660.410520833328</v>
      </c>
      <c r="T3023" s="10">
        <f t="shared" si="191"/>
        <v>42696.040972222218</v>
      </c>
    </row>
    <row r="3024" spans="1:20"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188"/>
        <v>1.0087999999999999</v>
      </c>
      <c r="P3024" s="6">
        <f t="shared" si="189"/>
        <v>162.70967741935485</v>
      </c>
      <c r="Q3024" t="s">
        <v>8317</v>
      </c>
      <c r="R3024" t="s">
        <v>8357</v>
      </c>
      <c r="S3024" s="10">
        <f t="shared" si="190"/>
        <v>42564.745474537034</v>
      </c>
      <c r="T3024" s="10">
        <f t="shared" si="191"/>
        <v>42609.745474537034</v>
      </c>
    </row>
    <row r="3025" spans="1:20"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188"/>
        <v>1.03</v>
      </c>
      <c r="P3025" s="6">
        <f t="shared" si="189"/>
        <v>120.16666666666667</v>
      </c>
      <c r="Q3025" t="s">
        <v>8317</v>
      </c>
      <c r="R3025" t="s">
        <v>8357</v>
      </c>
      <c r="S3025" s="10">
        <f t="shared" si="190"/>
        <v>42121.467430555553</v>
      </c>
      <c r="T3025" s="10">
        <f t="shared" si="191"/>
        <v>42166.467430555553</v>
      </c>
    </row>
    <row r="3026" spans="1:20"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188"/>
        <v>2.4641999999999999</v>
      </c>
      <c r="P3026" s="6">
        <f t="shared" si="189"/>
        <v>67.697802197802204</v>
      </c>
      <c r="Q3026" t="s">
        <v>8317</v>
      </c>
      <c r="R3026" t="s">
        <v>8357</v>
      </c>
      <c r="S3026" s="10">
        <f t="shared" si="190"/>
        <v>41158.785590277774</v>
      </c>
      <c r="T3026" s="10">
        <f t="shared" si="191"/>
        <v>41188.785590277774</v>
      </c>
    </row>
    <row r="3027" spans="1:20"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188"/>
        <v>3.0219999999999998</v>
      </c>
      <c r="P3027" s="6">
        <f t="shared" si="189"/>
        <v>52.103448275862071</v>
      </c>
      <c r="Q3027" t="s">
        <v>8317</v>
      </c>
      <c r="R3027" t="s">
        <v>8357</v>
      </c>
      <c r="S3027" s="10">
        <f t="shared" si="190"/>
        <v>41761.301076388889</v>
      </c>
      <c r="T3027" s="10">
        <f t="shared" si="191"/>
        <v>41789.458333333328</v>
      </c>
    </row>
    <row r="3028" spans="1:20"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188"/>
        <v>1.4333333333333333</v>
      </c>
      <c r="P3028" s="6">
        <f t="shared" si="189"/>
        <v>51.6</v>
      </c>
      <c r="Q3028" t="s">
        <v>8317</v>
      </c>
      <c r="R3028" t="s">
        <v>8357</v>
      </c>
      <c r="S3028" s="10">
        <f t="shared" si="190"/>
        <v>42783.251064814809</v>
      </c>
      <c r="T3028" s="10">
        <f t="shared" si="191"/>
        <v>42797.251064814809</v>
      </c>
    </row>
    <row r="3029" spans="1:20"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188"/>
        <v>1.3144</v>
      </c>
      <c r="P3029" s="6">
        <f t="shared" si="189"/>
        <v>164.3</v>
      </c>
      <c r="Q3029" t="s">
        <v>8317</v>
      </c>
      <c r="R3029" t="s">
        <v>8357</v>
      </c>
      <c r="S3029" s="10">
        <f t="shared" si="190"/>
        <v>42053.49596064815</v>
      </c>
      <c r="T3029" s="10">
        <f t="shared" si="191"/>
        <v>42083.454293981478</v>
      </c>
    </row>
    <row r="3030" spans="1:20"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188"/>
        <v>1.6801999999999999</v>
      </c>
      <c r="P3030" s="6">
        <f t="shared" si="189"/>
        <v>84.858585858585855</v>
      </c>
      <c r="Q3030" t="s">
        <v>8317</v>
      </c>
      <c r="R3030" t="s">
        <v>8357</v>
      </c>
      <c r="S3030" s="10">
        <f t="shared" si="190"/>
        <v>42567.055844907409</v>
      </c>
      <c r="T3030" s="10">
        <f t="shared" si="191"/>
        <v>42597.055844907409</v>
      </c>
    </row>
    <row r="3031" spans="1:20"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188"/>
        <v>1.0967666666666667</v>
      </c>
      <c r="P3031" s="6">
        <f t="shared" si="189"/>
        <v>94.548850574712645</v>
      </c>
      <c r="Q3031" t="s">
        <v>8317</v>
      </c>
      <c r="R3031" t="s">
        <v>8357</v>
      </c>
      <c r="S3031" s="10">
        <f t="shared" si="190"/>
        <v>41932.500543981478</v>
      </c>
      <c r="T3031" s="10">
        <f t="shared" si="191"/>
        <v>41960.982638888883</v>
      </c>
    </row>
    <row r="3032" spans="1:20"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188"/>
        <v>1.0668571428571429</v>
      </c>
      <c r="P3032" s="6">
        <f t="shared" si="189"/>
        <v>45.536585365853661</v>
      </c>
      <c r="Q3032" t="s">
        <v>8317</v>
      </c>
      <c r="R3032" t="s">
        <v>8357</v>
      </c>
      <c r="S3032" s="10">
        <f t="shared" si="190"/>
        <v>42233.5390162037</v>
      </c>
      <c r="T3032" s="10">
        <f t="shared" si="191"/>
        <v>42263.5390162037</v>
      </c>
    </row>
    <row r="3033" spans="1:20"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188"/>
        <v>1</v>
      </c>
      <c r="P3033" s="6">
        <f t="shared" si="189"/>
        <v>51.724137931034484</v>
      </c>
      <c r="Q3033" t="s">
        <v>8317</v>
      </c>
      <c r="R3033" t="s">
        <v>8357</v>
      </c>
      <c r="S3033" s="10">
        <f t="shared" si="190"/>
        <v>42597.674155092587</v>
      </c>
      <c r="T3033" s="10">
        <f t="shared" si="191"/>
        <v>42657.674155092587</v>
      </c>
    </row>
    <row r="3034" spans="1:20"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188"/>
        <v>1.272</v>
      </c>
      <c r="P3034" s="6">
        <f t="shared" si="189"/>
        <v>50.88</v>
      </c>
      <c r="Q3034" t="s">
        <v>8317</v>
      </c>
      <c r="R3034" t="s">
        <v>8357</v>
      </c>
      <c r="S3034" s="10">
        <f t="shared" si="190"/>
        <v>42227.836331018516</v>
      </c>
      <c r="T3034" s="10">
        <f t="shared" si="191"/>
        <v>42257.836331018516</v>
      </c>
    </row>
    <row r="3035" spans="1:20"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188"/>
        <v>1.4653333333333334</v>
      </c>
      <c r="P3035" s="6">
        <f t="shared" si="189"/>
        <v>191.13043478260869</v>
      </c>
      <c r="Q3035" t="s">
        <v>8317</v>
      </c>
      <c r="R3035" t="s">
        <v>8357</v>
      </c>
      <c r="S3035" s="10">
        <f t="shared" si="190"/>
        <v>42569.901909722219</v>
      </c>
      <c r="T3035" s="10">
        <f t="shared" si="191"/>
        <v>42599.901909722219</v>
      </c>
    </row>
    <row r="3036" spans="1:20"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188"/>
        <v>1.1253599999999999</v>
      </c>
      <c r="P3036" s="6">
        <f t="shared" si="189"/>
        <v>89.314285714285717</v>
      </c>
      <c r="Q3036" t="s">
        <v>8317</v>
      </c>
      <c r="R3036" t="s">
        <v>8357</v>
      </c>
      <c r="S3036" s="10">
        <f t="shared" si="190"/>
        <v>42644.327025462961</v>
      </c>
      <c r="T3036" s="10">
        <f t="shared" si="191"/>
        <v>42674.957638888889</v>
      </c>
    </row>
    <row r="3037" spans="1:20"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188"/>
        <v>1.0878684000000001</v>
      </c>
      <c r="P3037" s="6">
        <f t="shared" si="189"/>
        <v>88.588631921824103</v>
      </c>
      <c r="Q3037" t="s">
        <v>8317</v>
      </c>
      <c r="R3037" t="s">
        <v>8357</v>
      </c>
      <c r="S3037" s="10">
        <f t="shared" si="190"/>
        <v>41368.351956018516</v>
      </c>
      <c r="T3037" s="10">
        <f t="shared" si="191"/>
        <v>41398.351956018516</v>
      </c>
    </row>
    <row r="3038" spans="1:20"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188"/>
        <v>1.26732</v>
      </c>
      <c r="P3038" s="6">
        <f t="shared" si="189"/>
        <v>96.300911854103347</v>
      </c>
      <c r="Q3038" t="s">
        <v>8317</v>
      </c>
      <c r="R3038" t="s">
        <v>8357</v>
      </c>
      <c r="S3038" s="10">
        <f t="shared" si="190"/>
        <v>41466.576898148145</v>
      </c>
      <c r="T3038" s="10">
        <f t="shared" si="191"/>
        <v>41502.290972222218</v>
      </c>
    </row>
    <row r="3039" spans="1:20"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188"/>
        <v>2.1320000000000001</v>
      </c>
      <c r="P3039" s="6">
        <f t="shared" si="189"/>
        <v>33.3125</v>
      </c>
      <c r="Q3039" t="s">
        <v>8317</v>
      </c>
      <c r="R3039" t="s">
        <v>8357</v>
      </c>
      <c r="S3039" s="10">
        <f t="shared" si="190"/>
        <v>40378.684872685182</v>
      </c>
      <c r="T3039" s="10">
        <f t="shared" si="191"/>
        <v>40452.999305555553</v>
      </c>
    </row>
    <row r="3040" spans="1:20"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188"/>
        <v>1.0049999999999999</v>
      </c>
      <c r="P3040" s="6">
        <f t="shared" si="189"/>
        <v>37.222222222222221</v>
      </c>
      <c r="Q3040" t="s">
        <v>8317</v>
      </c>
      <c r="R3040" t="s">
        <v>8357</v>
      </c>
      <c r="S3040" s="10">
        <f t="shared" si="190"/>
        <v>42373.043946759259</v>
      </c>
      <c r="T3040" s="10">
        <f t="shared" si="191"/>
        <v>42433.043946759259</v>
      </c>
    </row>
    <row r="3041" spans="1:20"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188"/>
        <v>1.0871389999999999</v>
      </c>
      <c r="P3041" s="6">
        <f t="shared" si="189"/>
        <v>92.130423728813554</v>
      </c>
      <c r="Q3041" t="s">
        <v>8317</v>
      </c>
      <c r="R3041" t="s">
        <v>8357</v>
      </c>
      <c r="S3041" s="10">
        <f t="shared" si="190"/>
        <v>41610.586087962962</v>
      </c>
      <c r="T3041" s="10">
        <f t="shared" si="191"/>
        <v>41637.124305555553</v>
      </c>
    </row>
    <row r="3042" spans="1:20"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188"/>
        <v>1.075</v>
      </c>
      <c r="P3042" s="6">
        <f t="shared" si="189"/>
        <v>76.785714285714292</v>
      </c>
      <c r="Q3042" t="s">
        <v>8317</v>
      </c>
      <c r="R3042" t="s">
        <v>8357</v>
      </c>
      <c r="S3042" s="10">
        <f t="shared" si="190"/>
        <v>42177.583576388883</v>
      </c>
      <c r="T3042" s="10">
        <f t="shared" si="191"/>
        <v>42181.749999999993</v>
      </c>
    </row>
    <row r="3043" spans="1:20"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188"/>
        <v>1.1048192771084338</v>
      </c>
      <c r="P3043" s="6">
        <f t="shared" si="189"/>
        <v>96.526315789473685</v>
      </c>
      <c r="Q3043" t="s">
        <v>8317</v>
      </c>
      <c r="R3043" t="s">
        <v>8357</v>
      </c>
      <c r="S3043" s="10">
        <f t="shared" si="190"/>
        <v>42359.660277777781</v>
      </c>
      <c r="T3043" s="10">
        <f t="shared" si="191"/>
        <v>42389.660277777781</v>
      </c>
    </row>
    <row r="3044" spans="1:20"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188"/>
        <v>1.28</v>
      </c>
      <c r="P3044" s="6">
        <f t="shared" si="189"/>
        <v>51.891891891891895</v>
      </c>
      <c r="Q3044" t="s">
        <v>8317</v>
      </c>
      <c r="R3044" t="s">
        <v>8357</v>
      </c>
      <c r="S3044" s="10">
        <f t="shared" si="190"/>
        <v>42253.479710648149</v>
      </c>
      <c r="T3044" s="10">
        <f t="shared" si="191"/>
        <v>42283.479710648149</v>
      </c>
    </row>
    <row r="3045" spans="1:20"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188"/>
        <v>1.1000666666666667</v>
      </c>
      <c r="P3045" s="6">
        <f t="shared" si="189"/>
        <v>128.9140625</v>
      </c>
      <c r="Q3045" t="s">
        <v>8317</v>
      </c>
      <c r="R3045" t="s">
        <v>8357</v>
      </c>
      <c r="S3045" s="10">
        <f t="shared" si="190"/>
        <v>42082.862256944441</v>
      </c>
      <c r="T3045" s="10">
        <f t="shared" si="191"/>
        <v>42109.909722222219</v>
      </c>
    </row>
    <row r="3046" spans="1:20"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188"/>
        <v>1.0934166666666667</v>
      </c>
      <c r="P3046" s="6">
        <f t="shared" si="189"/>
        <v>84.108974358974365</v>
      </c>
      <c r="Q3046" t="s">
        <v>8317</v>
      </c>
      <c r="R3046" t="s">
        <v>8357</v>
      </c>
      <c r="S3046" s="10">
        <f t="shared" si="190"/>
        <v>42387.518495370365</v>
      </c>
      <c r="T3046" s="10">
        <f t="shared" si="191"/>
        <v>42402.518495370365</v>
      </c>
    </row>
    <row r="3047" spans="1:20"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188"/>
        <v>1.3270650000000002</v>
      </c>
      <c r="P3047" s="6">
        <f t="shared" si="189"/>
        <v>82.941562500000003</v>
      </c>
      <c r="Q3047" t="s">
        <v>8317</v>
      </c>
      <c r="R3047" t="s">
        <v>8357</v>
      </c>
      <c r="S3047" s="10">
        <f t="shared" si="190"/>
        <v>41842.947395833333</v>
      </c>
      <c r="T3047" s="10">
        <f t="shared" si="191"/>
        <v>41872.947395833333</v>
      </c>
    </row>
    <row r="3048" spans="1:20"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188"/>
        <v>1.9084810126582279</v>
      </c>
      <c r="P3048" s="6">
        <f t="shared" si="189"/>
        <v>259.94827586206895</v>
      </c>
      <c r="Q3048" t="s">
        <v>8317</v>
      </c>
      <c r="R3048" t="s">
        <v>8357</v>
      </c>
      <c r="S3048" s="10">
        <f t="shared" si="190"/>
        <v>41862.59474537037</v>
      </c>
      <c r="T3048" s="10">
        <f t="shared" si="191"/>
        <v>41891.994444444441</v>
      </c>
    </row>
    <row r="3049" spans="1:20"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188"/>
        <v>1.49</v>
      </c>
      <c r="P3049" s="6">
        <f t="shared" si="189"/>
        <v>37.25</v>
      </c>
      <c r="Q3049" t="s">
        <v>8317</v>
      </c>
      <c r="R3049" t="s">
        <v>8357</v>
      </c>
      <c r="S3049" s="10">
        <f t="shared" si="190"/>
        <v>42443.780717592592</v>
      </c>
      <c r="T3049" s="10">
        <f t="shared" si="191"/>
        <v>42487.344444444439</v>
      </c>
    </row>
    <row r="3050" spans="1:20"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188"/>
        <v>1.6639999999999999</v>
      </c>
      <c r="P3050" s="6">
        <f t="shared" si="189"/>
        <v>177.02127659574469</v>
      </c>
      <c r="Q3050" t="s">
        <v>8317</v>
      </c>
      <c r="R3050" t="s">
        <v>8357</v>
      </c>
      <c r="S3050" s="10">
        <f t="shared" si="190"/>
        <v>41975.692847222221</v>
      </c>
      <c r="T3050" s="10">
        <f t="shared" si="191"/>
        <v>42004.681944444441</v>
      </c>
    </row>
    <row r="3051" spans="1:20"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188"/>
        <v>1.0666666666666667</v>
      </c>
      <c r="P3051" s="6">
        <f t="shared" si="189"/>
        <v>74.074074074074076</v>
      </c>
      <c r="Q3051" t="s">
        <v>8317</v>
      </c>
      <c r="R3051" t="s">
        <v>8357</v>
      </c>
      <c r="S3051" s="10">
        <f t="shared" si="190"/>
        <v>42138.806192129625</v>
      </c>
      <c r="T3051" s="10">
        <f t="shared" si="191"/>
        <v>42168.806192129625</v>
      </c>
    </row>
    <row r="3052" spans="1:20"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188"/>
        <v>1.06</v>
      </c>
      <c r="P3052" s="6">
        <f t="shared" si="189"/>
        <v>70.666666666666671</v>
      </c>
      <c r="Q3052" t="s">
        <v>8317</v>
      </c>
      <c r="R3052" t="s">
        <v>8357</v>
      </c>
      <c r="S3052" s="10">
        <f t="shared" si="190"/>
        <v>42464.960185185184</v>
      </c>
      <c r="T3052" s="10">
        <f t="shared" si="191"/>
        <v>42494.960185185184</v>
      </c>
    </row>
    <row r="3053" spans="1:20"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188"/>
        <v>0.23628571428571429</v>
      </c>
      <c r="P3053" s="6">
        <f t="shared" si="189"/>
        <v>23.62857142857143</v>
      </c>
      <c r="Q3053" t="s">
        <v>8317</v>
      </c>
      <c r="R3053" t="s">
        <v>8357</v>
      </c>
      <c r="S3053" s="10">
        <f t="shared" si="190"/>
        <v>42744.207696759258</v>
      </c>
      <c r="T3053" s="10">
        <f t="shared" si="191"/>
        <v>42774.207696759258</v>
      </c>
    </row>
    <row r="3054" spans="1:20"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188"/>
        <v>1.5E-3</v>
      </c>
      <c r="P3054" s="6">
        <f t="shared" si="189"/>
        <v>37.5</v>
      </c>
      <c r="Q3054" t="s">
        <v>8317</v>
      </c>
      <c r="R3054" t="s">
        <v>8357</v>
      </c>
      <c r="S3054" s="10">
        <f t="shared" si="190"/>
        <v>42122.461736111109</v>
      </c>
      <c r="T3054" s="10">
        <f t="shared" si="191"/>
        <v>42152.457638888889</v>
      </c>
    </row>
    <row r="3055" spans="1:20"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188"/>
        <v>4.0000000000000001E-3</v>
      </c>
      <c r="P3055" s="6">
        <f t="shared" si="189"/>
        <v>13.333333333333334</v>
      </c>
      <c r="Q3055" t="s">
        <v>8317</v>
      </c>
      <c r="R3055" t="s">
        <v>8357</v>
      </c>
      <c r="S3055" s="10">
        <f t="shared" si="190"/>
        <v>41862.553391203699</v>
      </c>
      <c r="T3055" s="10">
        <f t="shared" si="191"/>
        <v>41913.957638888889</v>
      </c>
    </row>
    <row r="3056" spans="1:20"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188"/>
        <v>0</v>
      </c>
      <c r="P3056" s="6" t="str">
        <f t="shared" si="189"/>
        <v/>
      </c>
      <c r="Q3056" t="s">
        <v>8317</v>
      </c>
      <c r="R3056" t="s">
        <v>8357</v>
      </c>
      <c r="S3056" s="10">
        <f t="shared" si="190"/>
        <v>42027.624467592592</v>
      </c>
      <c r="T3056" s="10">
        <f t="shared" si="191"/>
        <v>42064.836111111108</v>
      </c>
    </row>
    <row r="3057" spans="1:20"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188"/>
        <v>5.0000000000000002E-5</v>
      </c>
      <c r="P3057" s="6">
        <f t="shared" si="189"/>
        <v>1</v>
      </c>
      <c r="Q3057" t="s">
        <v>8317</v>
      </c>
      <c r="R3057" t="s">
        <v>8357</v>
      </c>
      <c r="S3057" s="10">
        <f t="shared" si="190"/>
        <v>41953.749884259254</v>
      </c>
      <c r="T3057" s="10">
        <f t="shared" si="191"/>
        <v>42013.749884259254</v>
      </c>
    </row>
    <row r="3058" spans="1:20"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188"/>
        <v>0</v>
      </c>
      <c r="P3058" s="6" t="str">
        <f t="shared" si="189"/>
        <v/>
      </c>
      <c r="Q3058" t="s">
        <v>8317</v>
      </c>
      <c r="R3058" t="s">
        <v>8357</v>
      </c>
      <c r="S3058" s="10">
        <f t="shared" si="190"/>
        <v>41851.428055555552</v>
      </c>
      <c r="T3058" s="10">
        <f t="shared" si="191"/>
        <v>41911.428055555552</v>
      </c>
    </row>
    <row r="3059" spans="1:20"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188"/>
        <v>0</v>
      </c>
      <c r="P3059" s="6" t="str">
        <f t="shared" si="189"/>
        <v/>
      </c>
      <c r="Q3059" t="s">
        <v>8317</v>
      </c>
      <c r="R3059" t="s">
        <v>8357</v>
      </c>
      <c r="S3059" s="10">
        <f t="shared" si="190"/>
        <v>42433.442256944443</v>
      </c>
      <c r="T3059" s="10">
        <f t="shared" si="191"/>
        <v>42463.400590277779</v>
      </c>
    </row>
    <row r="3060" spans="1:20"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188"/>
        <v>1.6666666666666666E-4</v>
      </c>
      <c r="P3060" s="6">
        <f t="shared" si="189"/>
        <v>1</v>
      </c>
      <c r="Q3060" t="s">
        <v>8317</v>
      </c>
      <c r="R3060" t="s">
        <v>8357</v>
      </c>
      <c r="S3060" s="10">
        <f t="shared" si="190"/>
        <v>42460.165972222218</v>
      </c>
      <c r="T3060" s="10">
        <f t="shared" si="191"/>
        <v>42510.165972222218</v>
      </c>
    </row>
    <row r="3061" spans="1:20"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188"/>
        <v>3.0066666666666665E-2</v>
      </c>
      <c r="P3061" s="6">
        <f t="shared" si="189"/>
        <v>41</v>
      </c>
      <c r="Q3061" t="s">
        <v>8317</v>
      </c>
      <c r="R3061" t="s">
        <v>8357</v>
      </c>
      <c r="S3061" s="10">
        <f t="shared" si="190"/>
        <v>41829.727384259255</v>
      </c>
      <c r="T3061" s="10">
        <f t="shared" si="191"/>
        <v>41859.727384259255</v>
      </c>
    </row>
    <row r="3062" spans="1:20"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188"/>
        <v>1.5227272727272728E-3</v>
      </c>
      <c r="P3062" s="6">
        <f t="shared" si="189"/>
        <v>55.833333333333336</v>
      </c>
      <c r="Q3062" t="s">
        <v>8317</v>
      </c>
      <c r="R3062" t="s">
        <v>8357</v>
      </c>
      <c r="S3062" s="10">
        <f t="shared" si="190"/>
        <v>42245.066365740735</v>
      </c>
      <c r="T3062" s="10">
        <f t="shared" si="191"/>
        <v>42275.066365740735</v>
      </c>
    </row>
    <row r="3063" spans="1:20"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188"/>
        <v>0</v>
      </c>
      <c r="P3063" s="6" t="str">
        <f t="shared" si="189"/>
        <v/>
      </c>
      <c r="Q3063" t="s">
        <v>8317</v>
      </c>
      <c r="R3063" t="s">
        <v>8357</v>
      </c>
      <c r="S3063" s="10">
        <f t="shared" si="190"/>
        <v>41834.575787037036</v>
      </c>
      <c r="T3063" s="10">
        <f t="shared" si="191"/>
        <v>41864.575787037036</v>
      </c>
    </row>
    <row r="3064" spans="1:20"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188"/>
        <v>0.66839999999999999</v>
      </c>
      <c r="P3064" s="6">
        <f t="shared" si="189"/>
        <v>99.761194029850742</v>
      </c>
      <c r="Q3064" t="s">
        <v>8317</v>
      </c>
      <c r="R3064" t="s">
        <v>8357</v>
      </c>
      <c r="S3064" s="10">
        <f t="shared" si="190"/>
        <v>42248.3274537037</v>
      </c>
      <c r="T3064" s="10">
        <f t="shared" si="191"/>
        <v>42277.541666666664</v>
      </c>
    </row>
    <row r="3065" spans="1:20"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188"/>
        <v>0.19566666666666666</v>
      </c>
      <c r="P3065" s="6">
        <f t="shared" si="189"/>
        <v>25.521739130434781</v>
      </c>
      <c r="Q3065" t="s">
        <v>8317</v>
      </c>
      <c r="R3065" t="s">
        <v>8357</v>
      </c>
      <c r="S3065" s="10">
        <f t="shared" si="190"/>
        <v>42630.714560185188</v>
      </c>
      <c r="T3065" s="10">
        <f t="shared" si="191"/>
        <v>42665.714560185188</v>
      </c>
    </row>
    <row r="3066" spans="1:20"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188"/>
        <v>0.11294666666666667</v>
      </c>
      <c r="P3066" s="6">
        <f t="shared" si="189"/>
        <v>117.65277777777777</v>
      </c>
      <c r="Q3066" t="s">
        <v>8317</v>
      </c>
      <c r="R3066" t="s">
        <v>8357</v>
      </c>
      <c r="S3066" s="10">
        <f t="shared" si="190"/>
        <v>42298.9218287037</v>
      </c>
      <c r="T3066" s="10">
        <f t="shared" si="191"/>
        <v>42330.082638888889</v>
      </c>
    </row>
    <row r="3067" spans="1:20"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188"/>
        <v>4.0000000000000002E-4</v>
      </c>
      <c r="P3067" s="6">
        <f t="shared" si="189"/>
        <v>5</v>
      </c>
      <c r="Q3067" t="s">
        <v>8317</v>
      </c>
      <c r="R3067" t="s">
        <v>8357</v>
      </c>
      <c r="S3067" s="10">
        <f t="shared" si="190"/>
        <v>41824.846898148149</v>
      </c>
      <c r="T3067" s="10">
        <f t="shared" si="191"/>
        <v>41849.846898148149</v>
      </c>
    </row>
    <row r="3068" spans="1:20"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188"/>
        <v>0.11985714285714286</v>
      </c>
      <c r="P3068" s="6">
        <f t="shared" si="189"/>
        <v>2796.6666666666665</v>
      </c>
      <c r="Q3068" t="s">
        <v>8317</v>
      </c>
      <c r="R3068" t="s">
        <v>8357</v>
      </c>
      <c r="S3068" s="10">
        <f t="shared" si="190"/>
        <v>42531.020104166666</v>
      </c>
      <c r="T3068" s="10">
        <f t="shared" si="191"/>
        <v>42561.020104166666</v>
      </c>
    </row>
    <row r="3069" spans="1:20"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188"/>
        <v>2.5000000000000001E-2</v>
      </c>
      <c r="P3069" s="6">
        <f t="shared" si="189"/>
        <v>200</v>
      </c>
      <c r="Q3069" t="s">
        <v>8317</v>
      </c>
      <c r="R3069" t="s">
        <v>8357</v>
      </c>
      <c r="S3069" s="10">
        <f t="shared" si="190"/>
        <v>42226.730081018519</v>
      </c>
      <c r="T3069" s="10">
        <f t="shared" si="191"/>
        <v>42256.730081018519</v>
      </c>
    </row>
    <row r="3070" spans="1:20"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188"/>
        <v>6.9999999999999999E-4</v>
      </c>
      <c r="P3070" s="6">
        <f t="shared" si="189"/>
        <v>87.5</v>
      </c>
      <c r="Q3070" t="s">
        <v>8317</v>
      </c>
      <c r="R3070" t="s">
        <v>8357</v>
      </c>
      <c r="S3070" s="10">
        <f t="shared" si="190"/>
        <v>42263.483240740738</v>
      </c>
      <c r="T3070" s="10">
        <f t="shared" si="191"/>
        <v>42293.483240740738</v>
      </c>
    </row>
    <row r="3071" spans="1:20"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188"/>
        <v>0.14099999999999999</v>
      </c>
      <c r="P3071" s="6">
        <f t="shared" si="189"/>
        <v>20.142857142857142</v>
      </c>
      <c r="Q3071" t="s">
        <v>8317</v>
      </c>
      <c r="R3071" t="s">
        <v>8357</v>
      </c>
      <c r="S3071" s="10">
        <f t="shared" si="190"/>
        <v>41957.625393518516</v>
      </c>
      <c r="T3071" s="10">
        <f t="shared" si="191"/>
        <v>41987.625393518516</v>
      </c>
    </row>
    <row r="3072" spans="1:20"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188"/>
        <v>3.3399999999999999E-2</v>
      </c>
      <c r="P3072" s="6">
        <f t="shared" si="189"/>
        <v>20.875</v>
      </c>
      <c r="Q3072" t="s">
        <v>8317</v>
      </c>
      <c r="R3072" t="s">
        <v>8357</v>
      </c>
      <c r="S3072" s="10">
        <f t="shared" si="190"/>
        <v>42690.525104166663</v>
      </c>
      <c r="T3072" s="10">
        <f t="shared" si="191"/>
        <v>42711.525104166663</v>
      </c>
    </row>
    <row r="3073" spans="1:20"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188"/>
        <v>0.59775</v>
      </c>
      <c r="P3073" s="6">
        <f t="shared" si="189"/>
        <v>61.307692307692307</v>
      </c>
      <c r="Q3073" t="s">
        <v>8317</v>
      </c>
      <c r="R3073" t="s">
        <v>8357</v>
      </c>
      <c r="S3073" s="10">
        <f t="shared" si="190"/>
        <v>42097.524085648147</v>
      </c>
      <c r="T3073" s="10">
        <f t="shared" si="191"/>
        <v>42115.040972222218</v>
      </c>
    </row>
    <row r="3074" spans="1:20"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188"/>
        <v>1.6666666666666666E-4</v>
      </c>
      <c r="P3074" s="6">
        <f t="shared" si="189"/>
        <v>1</v>
      </c>
      <c r="Q3074" t="s">
        <v>8317</v>
      </c>
      <c r="R3074" t="s">
        <v>8357</v>
      </c>
      <c r="S3074" s="10">
        <f t="shared" si="190"/>
        <v>42658.482199074067</v>
      </c>
      <c r="T3074" s="10">
        <f t="shared" si="191"/>
        <v>42672.865277777775</v>
      </c>
    </row>
    <row r="3075" spans="1:20"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192">IFERROR(E3075/D3075,"")</f>
        <v>2.3035714285714285E-4</v>
      </c>
      <c r="P3075" s="6">
        <f t="shared" ref="P3075:P3138" si="193">IFERROR(E3075/L3075,"")</f>
        <v>92.142857142857139</v>
      </c>
      <c r="Q3075" t="s">
        <v>8317</v>
      </c>
      <c r="R3075" t="s">
        <v>8357</v>
      </c>
      <c r="S3075" s="10">
        <f t="shared" ref="S3075:S3138" si="194">(J3075/86400)+25569+(-5/24)</f>
        <v>42111.475694444445</v>
      </c>
      <c r="T3075" s="10">
        <f t="shared" ref="T3075:T3138" si="195">(I3075/86400)+25569+(-5/24)</f>
        <v>42169.59652777778</v>
      </c>
    </row>
    <row r="3076" spans="1:20"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192"/>
        <v>8.8000000000000003E-4</v>
      </c>
      <c r="P3076" s="6">
        <f t="shared" si="193"/>
        <v>7.333333333333333</v>
      </c>
      <c r="Q3076" t="s">
        <v>8317</v>
      </c>
      <c r="R3076" t="s">
        <v>8357</v>
      </c>
      <c r="S3076" s="10">
        <f t="shared" si="194"/>
        <v>42409.362951388888</v>
      </c>
      <c r="T3076" s="10">
        <f t="shared" si="195"/>
        <v>42439.362951388888</v>
      </c>
    </row>
    <row r="3077" spans="1:20"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192"/>
        <v>8.6400000000000005E-2</v>
      </c>
      <c r="P3077" s="6">
        <f t="shared" si="193"/>
        <v>64.8</v>
      </c>
      <c r="Q3077" t="s">
        <v>8317</v>
      </c>
      <c r="R3077" t="s">
        <v>8357</v>
      </c>
      <c r="S3077" s="10">
        <f t="shared" si="194"/>
        <v>42550.89398148148</v>
      </c>
      <c r="T3077" s="10">
        <f t="shared" si="195"/>
        <v>42600.89398148148</v>
      </c>
    </row>
    <row r="3078" spans="1:20"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192"/>
        <v>0.15060000000000001</v>
      </c>
      <c r="P3078" s="6">
        <f t="shared" si="193"/>
        <v>30.12</v>
      </c>
      <c r="Q3078" t="s">
        <v>8317</v>
      </c>
      <c r="R3078" t="s">
        <v>8357</v>
      </c>
      <c r="S3078" s="10">
        <f t="shared" si="194"/>
        <v>42226.443553240737</v>
      </c>
      <c r="T3078" s="10">
        <f t="shared" si="195"/>
        <v>42286.443553240737</v>
      </c>
    </row>
    <row r="3079" spans="1:20"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192"/>
        <v>4.7727272727272731E-3</v>
      </c>
      <c r="P3079" s="6">
        <f t="shared" si="193"/>
        <v>52.5</v>
      </c>
      <c r="Q3079" t="s">
        <v>8317</v>
      </c>
      <c r="R3079" t="s">
        <v>8357</v>
      </c>
      <c r="S3079" s="10">
        <f t="shared" si="194"/>
        <v>42766.74858796296</v>
      </c>
      <c r="T3079" s="10">
        <f t="shared" si="195"/>
        <v>42796.74858796296</v>
      </c>
    </row>
    <row r="3080" spans="1:20"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192"/>
        <v>1.1833333333333333E-3</v>
      </c>
      <c r="P3080" s="6">
        <f t="shared" si="193"/>
        <v>23.666666666666668</v>
      </c>
      <c r="Q3080" t="s">
        <v>8317</v>
      </c>
      <c r="R3080" t="s">
        <v>8357</v>
      </c>
      <c r="S3080" s="10">
        <f t="shared" si="194"/>
        <v>42030.930497685178</v>
      </c>
      <c r="T3080" s="10">
        <f t="shared" si="195"/>
        <v>42060.930497685178</v>
      </c>
    </row>
    <row r="3081" spans="1:20"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192"/>
        <v>8.4173998587352451E-3</v>
      </c>
      <c r="P3081" s="6">
        <f t="shared" si="193"/>
        <v>415.77777777777777</v>
      </c>
      <c r="Q3081" t="s">
        <v>8317</v>
      </c>
      <c r="R3081" t="s">
        <v>8357</v>
      </c>
      <c r="S3081" s="10">
        <f t="shared" si="194"/>
        <v>42055.50503472222</v>
      </c>
      <c r="T3081" s="10">
        <f t="shared" si="195"/>
        <v>42085.463368055549</v>
      </c>
    </row>
    <row r="3082" spans="1:20"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192"/>
        <v>1.8799999999999999E-4</v>
      </c>
      <c r="P3082" s="6">
        <f t="shared" si="193"/>
        <v>53.714285714285715</v>
      </c>
      <c r="Q3082" t="s">
        <v>8317</v>
      </c>
      <c r="R3082" t="s">
        <v>8357</v>
      </c>
      <c r="S3082" s="10">
        <f t="shared" si="194"/>
        <v>41939.8199537037</v>
      </c>
      <c r="T3082" s="10">
        <f t="shared" si="195"/>
        <v>41999.861620370364</v>
      </c>
    </row>
    <row r="3083" spans="1:20"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192"/>
        <v>2.1029999999999998E-3</v>
      </c>
      <c r="P3083" s="6">
        <f t="shared" si="193"/>
        <v>420.6</v>
      </c>
      <c r="Q3083" t="s">
        <v>8317</v>
      </c>
      <c r="R3083" t="s">
        <v>8357</v>
      </c>
      <c r="S3083" s="10">
        <f t="shared" si="194"/>
        <v>42236.973275462959</v>
      </c>
      <c r="T3083" s="10">
        <f t="shared" si="195"/>
        <v>42266.973275462959</v>
      </c>
    </row>
    <row r="3084" spans="1:20"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192"/>
        <v>0</v>
      </c>
      <c r="P3084" s="6" t="str">
        <f t="shared" si="193"/>
        <v/>
      </c>
      <c r="Q3084" t="s">
        <v>8317</v>
      </c>
      <c r="R3084" t="s">
        <v>8357</v>
      </c>
      <c r="S3084" s="10">
        <f t="shared" si="194"/>
        <v>42293.714652777773</v>
      </c>
      <c r="T3084" s="10">
        <f t="shared" si="195"/>
        <v>42323.756319444445</v>
      </c>
    </row>
    <row r="3085" spans="1:20"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192"/>
        <v>2.8E-3</v>
      </c>
      <c r="P3085" s="6">
        <f t="shared" si="193"/>
        <v>18.666666666666668</v>
      </c>
      <c r="Q3085" t="s">
        <v>8317</v>
      </c>
      <c r="R3085" t="s">
        <v>8357</v>
      </c>
      <c r="S3085" s="10">
        <f t="shared" si="194"/>
        <v>41853.355069444442</v>
      </c>
      <c r="T3085" s="10">
        <f t="shared" si="195"/>
        <v>41883</v>
      </c>
    </row>
    <row r="3086" spans="1:20"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192"/>
        <v>0.11579206701157921</v>
      </c>
      <c r="P3086" s="6">
        <f t="shared" si="193"/>
        <v>78.333333333333329</v>
      </c>
      <c r="Q3086" t="s">
        <v>8317</v>
      </c>
      <c r="R3086" t="s">
        <v>8357</v>
      </c>
      <c r="S3086" s="10">
        <f t="shared" si="194"/>
        <v>42100.515405092585</v>
      </c>
      <c r="T3086" s="10">
        <f t="shared" si="195"/>
        <v>42129.574999999997</v>
      </c>
    </row>
    <row r="3087" spans="1:20"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192"/>
        <v>2.4400000000000002E-2</v>
      </c>
      <c r="P3087" s="6">
        <f t="shared" si="193"/>
        <v>67.777777777777771</v>
      </c>
      <c r="Q3087" t="s">
        <v>8317</v>
      </c>
      <c r="R3087" t="s">
        <v>8357</v>
      </c>
      <c r="S3087" s="10">
        <f t="shared" si="194"/>
        <v>42246.675451388888</v>
      </c>
      <c r="T3087" s="10">
        <f t="shared" si="195"/>
        <v>42276.675451388888</v>
      </c>
    </row>
    <row r="3088" spans="1:20"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192"/>
        <v>2.5000000000000001E-3</v>
      </c>
      <c r="P3088" s="6">
        <f t="shared" si="193"/>
        <v>16.666666666666668</v>
      </c>
      <c r="Q3088" t="s">
        <v>8317</v>
      </c>
      <c r="R3088" t="s">
        <v>8357</v>
      </c>
      <c r="S3088" s="10">
        <f t="shared" si="194"/>
        <v>42173.462488425925</v>
      </c>
      <c r="T3088" s="10">
        <f t="shared" si="195"/>
        <v>42233.462488425925</v>
      </c>
    </row>
    <row r="3089" spans="1:20"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192"/>
        <v>6.2500000000000003E-3</v>
      </c>
      <c r="P3089" s="6">
        <f t="shared" si="193"/>
        <v>62.5</v>
      </c>
      <c r="Q3089" t="s">
        <v>8317</v>
      </c>
      <c r="R3089" t="s">
        <v>8357</v>
      </c>
      <c r="S3089" s="10">
        <f t="shared" si="194"/>
        <v>42664.942013888889</v>
      </c>
      <c r="T3089" s="10">
        <f t="shared" si="195"/>
        <v>42724.983680555553</v>
      </c>
    </row>
    <row r="3090" spans="1:20"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192"/>
        <v>1.9384615384615384E-3</v>
      </c>
      <c r="P3090" s="6">
        <f t="shared" si="193"/>
        <v>42</v>
      </c>
      <c r="Q3090" t="s">
        <v>8317</v>
      </c>
      <c r="R3090" t="s">
        <v>8357</v>
      </c>
      <c r="S3090" s="10">
        <f t="shared" si="194"/>
        <v>41981.363969907405</v>
      </c>
      <c r="T3090" s="10">
        <f t="shared" si="195"/>
        <v>42012.361805555549</v>
      </c>
    </row>
    <row r="3091" spans="1:20"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192"/>
        <v>0.23416000000000001</v>
      </c>
      <c r="P3091" s="6">
        <f t="shared" si="193"/>
        <v>130.0888888888889</v>
      </c>
      <c r="Q3091" t="s">
        <v>8317</v>
      </c>
      <c r="R3091" t="s">
        <v>8357</v>
      </c>
      <c r="S3091" s="10">
        <f t="shared" si="194"/>
        <v>42528.334293981483</v>
      </c>
      <c r="T3091" s="10">
        <f t="shared" si="195"/>
        <v>42559.874305555553</v>
      </c>
    </row>
    <row r="3092" spans="1:20"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192"/>
        <v>5.080888888888889E-2</v>
      </c>
      <c r="P3092" s="6">
        <f t="shared" si="193"/>
        <v>1270.2222222222222</v>
      </c>
      <c r="Q3092" t="s">
        <v>8317</v>
      </c>
      <c r="R3092" t="s">
        <v>8357</v>
      </c>
      <c r="S3092" s="10">
        <f t="shared" si="194"/>
        <v>42065.610474537032</v>
      </c>
      <c r="T3092" s="10">
        <f t="shared" si="195"/>
        <v>42125.568807870368</v>
      </c>
    </row>
    <row r="3093" spans="1:20"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192"/>
        <v>0.15920000000000001</v>
      </c>
      <c r="P3093" s="6">
        <f t="shared" si="193"/>
        <v>88.444444444444443</v>
      </c>
      <c r="Q3093" t="s">
        <v>8317</v>
      </c>
      <c r="R3093" t="s">
        <v>8357</v>
      </c>
      <c r="S3093" s="10">
        <f t="shared" si="194"/>
        <v>42566.740081018514</v>
      </c>
      <c r="T3093" s="10">
        <f t="shared" si="195"/>
        <v>42596.740081018514</v>
      </c>
    </row>
    <row r="3094" spans="1:20"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192"/>
        <v>1.1831900000000001E-2</v>
      </c>
      <c r="P3094" s="6">
        <f t="shared" si="193"/>
        <v>56.342380952380957</v>
      </c>
      <c r="Q3094" t="s">
        <v>8317</v>
      </c>
      <c r="R3094" t="s">
        <v>8357</v>
      </c>
      <c r="S3094" s="10">
        <f t="shared" si="194"/>
        <v>42255.41101851852</v>
      </c>
      <c r="T3094" s="10">
        <f t="shared" si="195"/>
        <v>42292.708333333336</v>
      </c>
    </row>
    <row r="3095" spans="1:20"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192"/>
        <v>0.22750000000000001</v>
      </c>
      <c r="P3095" s="6">
        <f t="shared" si="193"/>
        <v>53.529411764705884</v>
      </c>
      <c r="Q3095" t="s">
        <v>8317</v>
      </c>
      <c r="R3095" t="s">
        <v>8357</v>
      </c>
      <c r="S3095" s="10">
        <f t="shared" si="194"/>
        <v>41760.700706018521</v>
      </c>
      <c r="T3095" s="10">
        <f t="shared" si="195"/>
        <v>41790.957638888889</v>
      </c>
    </row>
    <row r="3096" spans="1:20"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192"/>
        <v>2.5000000000000001E-4</v>
      </c>
      <c r="P3096" s="6">
        <f t="shared" si="193"/>
        <v>25</v>
      </c>
      <c r="Q3096" t="s">
        <v>8317</v>
      </c>
      <c r="R3096" t="s">
        <v>8357</v>
      </c>
      <c r="S3096" s="10">
        <f t="shared" si="194"/>
        <v>42207.587453703702</v>
      </c>
      <c r="T3096" s="10">
        <f t="shared" si="195"/>
        <v>42267.587453703702</v>
      </c>
    </row>
    <row r="3097" spans="1:20"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192"/>
        <v>3.351206434316354E-3</v>
      </c>
      <c r="P3097" s="6">
        <f t="shared" si="193"/>
        <v>50</v>
      </c>
      <c r="Q3097" t="s">
        <v>8317</v>
      </c>
      <c r="R3097" t="s">
        <v>8357</v>
      </c>
      <c r="S3097" s="10">
        <f t="shared" si="194"/>
        <v>42522.81689814815</v>
      </c>
      <c r="T3097" s="10">
        <f t="shared" si="195"/>
        <v>42582.81689814815</v>
      </c>
    </row>
    <row r="3098" spans="1:20"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192"/>
        <v>3.9750000000000001E-2</v>
      </c>
      <c r="P3098" s="6">
        <f t="shared" si="193"/>
        <v>56.785714285714285</v>
      </c>
      <c r="Q3098" t="s">
        <v>8317</v>
      </c>
      <c r="R3098" t="s">
        <v>8357</v>
      </c>
      <c r="S3098" s="10">
        <f t="shared" si="194"/>
        <v>42114.617199074077</v>
      </c>
      <c r="T3098" s="10">
        <f t="shared" si="195"/>
        <v>42144.617199074077</v>
      </c>
    </row>
    <row r="3099" spans="1:20"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192"/>
        <v>0.17150000000000001</v>
      </c>
      <c r="P3099" s="6">
        <f t="shared" si="193"/>
        <v>40.833333333333336</v>
      </c>
      <c r="Q3099" t="s">
        <v>8317</v>
      </c>
      <c r="R3099" t="s">
        <v>8357</v>
      </c>
      <c r="S3099" s="10">
        <f t="shared" si="194"/>
        <v>42629.29515046296</v>
      </c>
      <c r="T3099" s="10">
        <f t="shared" si="195"/>
        <v>42650.374999999993</v>
      </c>
    </row>
    <row r="3100" spans="1:20"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192"/>
        <v>3.608004104669061E-2</v>
      </c>
      <c r="P3100" s="6">
        <f t="shared" si="193"/>
        <v>65.111111111111114</v>
      </c>
      <c r="Q3100" t="s">
        <v>8317</v>
      </c>
      <c r="R3100" t="s">
        <v>8357</v>
      </c>
      <c r="S3100" s="10">
        <f t="shared" si="194"/>
        <v>42359.58390046296</v>
      </c>
      <c r="T3100" s="10">
        <f t="shared" si="195"/>
        <v>42407.803472222215</v>
      </c>
    </row>
    <row r="3101" spans="1:20"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192"/>
        <v>0.13900000000000001</v>
      </c>
      <c r="P3101" s="6">
        <f t="shared" si="193"/>
        <v>55.6</v>
      </c>
      <c r="Q3101" t="s">
        <v>8317</v>
      </c>
      <c r="R3101" t="s">
        <v>8357</v>
      </c>
      <c r="S3101" s="10">
        <f t="shared" si="194"/>
        <v>42381.981377314813</v>
      </c>
      <c r="T3101" s="10">
        <f t="shared" si="195"/>
        <v>42411.981377314813</v>
      </c>
    </row>
    <row r="3102" spans="1:20"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192"/>
        <v>0.15225</v>
      </c>
      <c r="P3102" s="6">
        <f t="shared" si="193"/>
        <v>140.53846153846155</v>
      </c>
      <c r="Q3102" t="s">
        <v>8317</v>
      </c>
      <c r="R3102" t="s">
        <v>8357</v>
      </c>
      <c r="S3102" s="10">
        <f t="shared" si="194"/>
        <v>41902.4140625</v>
      </c>
      <c r="T3102" s="10">
        <f t="shared" si="195"/>
        <v>41932.4140625</v>
      </c>
    </row>
    <row r="3103" spans="1:20"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192"/>
        <v>0.12</v>
      </c>
      <c r="P3103" s="6">
        <f t="shared" si="193"/>
        <v>25</v>
      </c>
      <c r="Q3103" t="s">
        <v>8317</v>
      </c>
      <c r="R3103" t="s">
        <v>8357</v>
      </c>
      <c r="S3103" s="10">
        <f t="shared" si="194"/>
        <v>42171.175196759257</v>
      </c>
      <c r="T3103" s="10">
        <f t="shared" si="195"/>
        <v>42201.12222222222</v>
      </c>
    </row>
    <row r="3104" spans="1:20"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192"/>
        <v>0.391125</v>
      </c>
      <c r="P3104" s="6">
        <f t="shared" si="193"/>
        <v>69.533333333333331</v>
      </c>
      <c r="Q3104" t="s">
        <v>8317</v>
      </c>
      <c r="R3104" t="s">
        <v>8357</v>
      </c>
      <c r="S3104" s="10">
        <f t="shared" si="194"/>
        <v>42555.132152777776</v>
      </c>
      <c r="T3104" s="10">
        <f t="shared" si="195"/>
        <v>42605.132152777776</v>
      </c>
    </row>
    <row r="3105" spans="1:20"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192"/>
        <v>2.6829268292682929E-3</v>
      </c>
      <c r="P3105" s="6">
        <f t="shared" si="193"/>
        <v>5.5</v>
      </c>
      <c r="Q3105" t="s">
        <v>8317</v>
      </c>
      <c r="R3105" t="s">
        <v>8357</v>
      </c>
      <c r="S3105" s="10">
        <f t="shared" si="194"/>
        <v>42106.94798611111</v>
      </c>
      <c r="T3105" s="10">
        <f t="shared" si="195"/>
        <v>42166.94798611111</v>
      </c>
    </row>
    <row r="3106" spans="1:20"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192"/>
        <v>0.29625000000000001</v>
      </c>
      <c r="P3106" s="6">
        <f t="shared" si="193"/>
        <v>237</v>
      </c>
      <c r="Q3106" t="s">
        <v>8317</v>
      </c>
      <c r="R3106" t="s">
        <v>8357</v>
      </c>
      <c r="S3106" s="10">
        <f t="shared" si="194"/>
        <v>42006.70035879629</v>
      </c>
      <c r="T3106" s="10">
        <f t="shared" si="195"/>
        <v>42037.874999999993</v>
      </c>
    </row>
    <row r="3107" spans="1:20"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192"/>
        <v>0.4236099230111206</v>
      </c>
      <c r="P3107" s="6">
        <f t="shared" si="193"/>
        <v>79.870967741935488</v>
      </c>
      <c r="Q3107" t="s">
        <v>8317</v>
      </c>
      <c r="R3107" t="s">
        <v>8357</v>
      </c>
      <c r="S3107" s="10">
        <f t="shared" si="194"/>
        <v>41876.510601851849</v>
      </c>
      <c r="T3107" s="10">
        <f t="shared" si="195"/>
        <v>41931</v>
      </c>
    </row>
    <row r="3108" spans="1:20"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192"/>
        <v>4.1000000000000002E-2</v>
      </c>
      <c r="P3108" s="6">
        <f t="shared" si="193"/>
        <v>10.25</v>
      </c>
      <c r="Q3108" t="s">
        <v>8317</v>
      </c>
      <c r="R3108" t="s">
        <v>8357</v>
      </c>
      <c r="S3108" s="10">
        <f t="shared" si="194"/>
        <v>42241.220787037033</v>
      </c>
      <c r="T3108" s="10">
        <f t="shared" si="195"/>
        <v>42263.708333333336</v>
      </c>
    </row>
    <row r="3109" spans="1:20"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192"/>
        <v>0.197625</v>
      </c>
      <c r="P3109" s="6">
        <f t="shared" si="193"/>
        <v>272.58620689655174</v>
      </c>
      <c r="Q3109" t="s">
        <v>8317</v>
      </c>
      <c r="R3109" t="s">
        <v>8357</v>
      </c>
      <c r="S3109" s="10">
        <f t="shared" si="194"/>
        <v>42128.605914351851</v>
      </c>
      <c r="T3109" s="10">
        <f t="shared" si="195"/>
        <v>42135.605914351851</v>
      </c>
    </row>
    <row r="3110" spans="1:20"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192"/>
        <v>5.1999999999999995E-4</v>
      </c>
      <c r="P3110" s="6">
        <f t="shared" si="193"/>
        <v>13</v>
      </c>
      <c r="Q3110" t="s">
        <v>8317</v>
      </c>
      <c r="R3110" t="s">
        <v>8357</v>
      </c>
      <c r="S3110" s="10">
        <f t="shared" si="194"/>
        <v>42062.47215277778</v>
      </c>
      <c r="T3110" s="10">
        <f t="shared" si="195"/>
        <v>42122.430486111109</v>
      </c>
    </row>
    <row r="3111" spans="1:20"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192"/>
        <v>0.25030188679245285</v>
      </c>
      <c r="P3111" s="6">
        <f t="shared" si="193"/>
        <v>58.184210526315788</v>
      </c>
      <c r="Q3111" t="s">
        <v>8317</v>
      </c>
      <c r="R3111" t="s">
        <v>8357</v>
      </c>
      <c r="S3111" s="10">
        <f t="shared" si="194"/>
        <v>41843.916782407403</v>
      </c>
      <c r="T3111" s="10">
        <f t="shared" si="195"/>
        <v>41878.916782407403</v>
      </c>
    </row>
    <row r="3112" spans="1:20"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192"/>
        <v>4.0000000000000002E-4</v>
      </c>
      <c r="P3112" s="6">
        <f t="shared" si="193"/>
        <v>10</v>
      </c>
      <c r="Q3112" t="s">
        <v>8317</v>
      </c>
      <c r="R3112" t="s">
        <v>8357</v>
      </c>
      <c r="S3112" s="10">
        <f t="shared" si="194"/>
        <v>42744.823136574072</v>
      </c>
      <c r="T3112" s="10">
        <f t="shared" si="195"/>
        <v>42784.823136574072</v>
      </c>
    </row>
    <row r="3113" spans="1:20"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192"/>
        <v>0.26640000000000003</v>
      </c>
      <c r="P3113" s="6">
        <f t="shared" si="193"/>
        <v>70.10526315789474</v>
      </c>
      <c r="Q3113" t="s">
        <v>8317</v>
      </c>
      <c r="R3113" t="s">
        <v>8357</v>
      </c>
      <c r="S3113" s="10">
        <f t="shared" si="194"/>
        <v>41885.386805555558</v>
      </c>
      <c r="T3113" s="10">
        <f t="shared" si="195"/>
        <v>41916.386805555558</v>
      </c>
    </row>
    <row r="3114" spans="1:20"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192"/>
        <v>4.7363636363636365E-2</v>
      </c>
      <c r="P3114" s="6">
        <f t="shared" si="193"/>
        <v>57.888888888888886</v>
      </c>
      <c r="Q3114" t="s">
        <v>8317</v>
      </c>
      <c r="R3114" t="s">
        <v>8357</v>
      </c>
      <c r="S3114" s="10">
        <f t="shared" si="194"/>
        <v>42614.913587962961</v>
      </c>
      <c r="T3114" s="10">
        <f t="shared" si="195"/>
        <v>42674.913587962961</v>
      </c>
    </row>
    <row r="3115" spans="1:20"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192"/>
        <v>4.2435339894712751E-2</v>
      </c>
      <c r="P3115" s="6">
        <f t="shared" si="193"/>
        <v>125.27027027027027</v>
      </c>
      <c r="Q3115" t="s">
        <v>8317</v>
      </c>
      <c r="R3115" t="s">
        <v>8357</v>
      </c>
      <c r="S3115" s="10">
        <f t="shared" si="194"/>
        <v>42081.522939814815</v>
      </c>
      <c r="T3115" s="10">
        <f t="shared" si="195"/>
        <v>42111.522939814815</v>
      </c>
    </row>
    <row r="3116" spans="1:20"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192"/>
        <v>0</v>
      </c>
      <c r="P3116" s="6" t="str">
        <f t="shared" si="193"/>
        <v/>
      </c>
      <c r="Q3116" t="s">
        <v>8317</v>
      </c>
      <c r="R3116" t="s">
        <v>8357</v>
      </c>
      <c r="S3116" s="10">
        <f t="shared" si="194"/>
        <v>41843.42418981481</v>
      </c>
      <c r="T3116" s="10">
        <f t="shared" si="195"/>
        <v>41903.42418981481</v>
      </c>
    </row>
    <row r="3117" spans="1:20"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192"/>
        <v>0.03</v>
      </c>
      <c r="P3117" s="6">
        <f t="shared" si="193"/>
        <v>300</v>
      </c>
      <c r="Q3117" t="s">
        <v>8317</v>
      </c>
      <c r="R3117" t="s">
        <v>8357</v>
      </c>
      <c r="S3117" s="10">
        <f t="shared" si="194"/>
        <v>42496.238738425927</v>
      </c>
      <c r="T3117" s="10">
        <f t="shared" si="195"/>
        <v>42526.238738425927</v>
      </c>
    </row>
    <row r="3118" spans="1:20"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192"/>
        <v>0.57333333333333336</v>
      </c>
      <c r="P3118" s="6">
        <f t="shared" si="193"/>
        <v>43</v>
      </c>
      <c r="Q3118" t="s">
        <v>8317</v>
      </c>
      <c r="R3118" t="s">
        <v>8357</v>
      </c>
      <c r="S3118" s="10">
        <f t="shared" si="194"/>
        <v>42081.30700231481</v>
      </c>
      <c r="T3118" s="10">
        <f t="shared" si="195"/>
        <v>42095.30700231481</v>
      </c>
    </row>
    <row r="3119" spans="1:20"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192"/>
        <v>1E-3</v>
      </c>
      <c r="P3119" s="6">
        <f t="shared" si="193"/>
        <v>1</v>
      </c>
      <c r="Q3119" t="s">
        <v>8317</v>
      </c>
      <c r="R3119" t="s">
        <v>8357</v>
      </c>
      <c r="S3119" s="10">
        <f t="shared" si="194"/>
        <v>42509.166203703702</v>
      </c>
      <c r="T3119" s="10">
        <f t="shared" si="195"/>
        <v>42517.341666666667</v>
      </c>
    </row>
    <row r="3120" spans="1:20"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192"/>
        <v>3.0999999999999999E-3</v>
      </c>
      <c r="P3120" s="6">
        <f t="shared" si="193"/>
        <v>775</v>
      </c>
      <c r="Q3120" t="s">
        <v>8317</v>
      </c>
      <c r="R3120" t="s">
        <v>8357</v>
      </c>
      <c r="S3120" s="10">
        <f t="shared" si="194"/>
        <v>42534.441238425927</v>
      </c>
      <c r="T3120" s="10">
        <f t="shared" si="195"/>
        <v>42553.441238425927</v>
      </c>
    </row>
    <row r="3121" spans="1:20"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192"/>
        <v>5.0000000000000001E-4</v>
      </c>
      <c r="P3121" s="6">
        <f t="shared" si="193"/>
        <v>5</v>
      </c>
      <c r="Q3121" t="s">
        <v>8317</v>
      </c>
      <c r="R3121" t="s">
        <v>8357</v>
      </c>
      <c r="S3121" s="10">
        <f t="shared" si="194"/>
        <v>42059.837175925924</v>
      </c>
      <c r="T3121" s="10">
        <f t="shared" si="195"/>
        <v>42089.795509259253</v>
      </c>
    </row>
    <row r="3122" spans="1:20"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192"/>
        <v>9.8461538461538464E-5</v>
      </c>
      <c r="P3122" s="6">
        <f t="shared" si="193"/>
        <v>12.8</v>
      </c>
      <c r="Q3122" t="s">
        <v>8317</v>
      </c>
      <c r="R3122" t="s">
        <v>8357</v>
      </c>
      <c r="S3122" s="10">
        <f t="shared" si="194"/>
        <v>42435.733749999992</v>
      </c>
      <c r="T3122" s="10">
        <f t="shared" si="195"/>
        <v>42495.692083333335</v>
      </c>
    </row>
    <row r="3123" spans="1:20"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192"/>
        <v>6.6666666666666671E-3</v>
      </c>
      <c r="P3123" s="6">
        <f t="shared" si="193"/>
        <v>10</v>
      </c>
      <c r="Q3123" t="s">
        <v>8317</v>
      </c>
      <c r="R3123" t="s">
        <v>8357</v>
      </c>
      <c r="S3123" s="10">
        <f t="shared" si="194"/>
        <v>41848.471469907403</v>
      </c>
      <c r="T3123" s="10">
        <f t="shared" si="195"/>
        <v>41908.471469907403</v>
      </c>
    </row>
    <row r="3124" spans="1:20"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192"/>
        <v>0.58291457286432158</v>
      </c>
      <c r="P3124" s="6">
        <f t="shared" si="193"/>
        <v>58</v>
      </c>
      <c r="Q3124" t="s">
        <v>8317</v>
      </c>
      <c r="R3124" t="s">
        <v>8357</v>
      </c>
      <c r="S3124" s="10">
        <f t="shared" si="194"/>
        <v>42678.723749999997</v>
      </c>
      <c r="T3124" s="10">
        <f t="shared" si="195"/>
        <v>42683.765416666669</v>
      </c>
    </row>
    <row r="3125" spans="1:20"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192"/>
        <v>0.68153600000000003</v>
      </c>
      <c r="P3125" s="6">
        <f t="shared" si="193"/>
        <v>244.80459770114942</v>
      </c>
      <c r="Q3125" t="s">
        <v>8317</v>
      </c>
      <c r="R3125" t="s">
        <v>8357</v>
      </c>
      <c r="S3125" s="10">
        <f t="shared" si="194"/>
        <v>42530.784699074073</v>
      </c>
      <c r="T3125" s="10">
        <f t="shared" si="195"/>
        <v>42560.784699074073</v>
      </c>
    </row>
    <row r="3126" spans="1:20"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192"/>
        <v>3.2499999999999997E-5</v>
      </c>
      <c r="P3126" s="6">
        <f t="shared" si="193"/>
        <v>6.5</v>
      </c>
      <c r="Q3126" t="s">
        <v>8317</v>
      </c>
      <c r="R3126" t="s">
        <v>8357</v>
      </c>
      <c r="S3126" s="10">
        <f t="shared" si="194"/>
        <v>41977.571770833332</v>
      </c>
      <c r="T3126" s="10">
        <f t="shared" si="195"/>
        <v>42037.571770833332</v>
      </c>
    </row>
    <row r="3127" spans="1:20"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192"/>
        <v>0</v>
      </c>
      <c r="P3127" s="6" t="str">
        <f t="shared" si="193"/>
        <v/>
      </c>
      <c r="Q3127" t="s">
        <v>8317</v>
      </c>
      <c r="R3127" t="s">
        <v>8357</v>
      </c>
      <c r="S3127" s="10">
        <f t="shared" si="194"/>
        <v>42345.998518518514</v>
      </c>
      <c r="T3127" s="10">
        <f t="shared" si="195"/>
        <v>42375.998518518514</v>
      </c>
    </row>
    <row r="3128" spans="1:20"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192"/>
        <v>4.1599999999999998E-2</v>
      </c>
      <c r="P3128" s="6">
        <f t="shared" si="193"/>
        <v>61.176470588235297</v>
      </c>
      <c r="Q3128" t="s">
        <v>8317</v>
      </c>
      <c r="R3128" t="s">
        <v>8357</v>
      </c>
      <c r="S3128" s="10">
        <f t="shared" si="194"/>
        <v>42426.809745370367</v>
      </c>
      <c r="T3128" s="10">
        <f t="shared" si="195"/>
        <v>42456.768078703702</v>
      </c>
    </row>
    <row r="3129" spans="1:20"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192"/>
        <v>0</v>
      </c>
      <c r="P3129" s="6" t="str">
        <f t="shared" si="193"/>
        <v/>
      </c>
      <c r="Q3129" t="s">
        <v>8317</v>
      </c>
      <c r="R3129" t="s">
        <v>8357</v>
      </c>
      <c r="S3129" s="10">
        <f t="shared" si="194"/>
        <v>42034.648483796293</v>
      </c>
      <c r="T3129" s="10">
        <f t="shared" si="195"/>
        <v>42064.648483796293</v>
      </c>
    </row>
    <row r="3130" spans="1:20" ht="60"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192"/>
        <v>1.0860666666666667</v>
      </c>
      <c r="P3130" s="6">
        <f t="shared" si="193"/>
        <v>139.23931623931625</v>
      </c>
      <c r="Q3130" t="s">
        <v>8317</v>
      </c>
      <c r="R3130" t="s">
        <v>8318</v>
      </c>
      <c r="S3130" s="10">
        <f t="shared" si="194"/>
        <v>42780.617372685178</v>
      </c>
      <c r="T3130" s="10">
        <f t="shared" si="195"/>
        <v>42810.575706018521</v>
      </c>
    </row>
    <row r="3131" spans="1:20" ht="60"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192"/>
        <v>8.0000000000000002E-3</v>
      </c>
      <c r="P3131" s="6">
        <f t="shared" si="193"/>
        <v>10</v>
      </c>
      <c r="Q3131" t="s">
        <v>8317</v>
      </c>
      <c r="R3131" t="s">
        <v>8318</v>
      </c>
      <c r="S3131" s="10">
        <f t="shared" si="194"/>
        <v>42803.634479166663</v>
      </c>
      <c r="T3131" s="10">
        <f t="shared" si="195"/>
        <v>42843.592812499999</v>
      </c>
    </row>
    <row r="3132" spans="1:20" ht="45"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192"/>
        <v>3.7499999999999999E-2</v>
      </c>
      <c r="P3132" s="6">
        <f t="shared" si="193"/>
        <v>93.75</v>
      </c>
      <c r="Q3132" t="s">
        <v>8317</v>
      </c>
      <c r="R3132" t="s">
        <v>8318</v>
      </c>
      <c r="S3132" s="10">
        <f t="shared" si="194"/>
        <v>42808.431898148141</v>
      </c>
      <c r="T3132" s="10">
        <f t="shared" si="195"/>
        <v>42838.999305555553</v>
      </c>
    </row>
    <row r="3133" spans="1:20" ht="30"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192"/>
        <v>0.15731707317073171</v>
      </c>
      <c r="P3133" s="6">
        <f t="shared" si="193"/>
        <v>53.75</v>
      </c>
      <c r="Q3133" t="s">
        <v>8317</v>
      </c>
      <c r="R3133" t="s">
        <v>8318</v>
      </c>
      <c r="S3133" s="10">
        <f t="shared" si="194"/>
        <v>42803.370891203704</v>
      </c>
      <c r="T3133" s="10">
        <f t="shared" si="195"/>
        <v>42833.329224537032</v>
      </c>
    </row>
    <row r="3134" spans="1:20" ht="30"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192"/>
        <v>3.3333333333333332E-4</v>
      </c>
      <c r="P3134" s="6">
        <f t="shared" si="193"/>
        <v>10</v>
      </c>
      <c r="Q3134" t="s">
        <v>8317</v>
      </c>
      <c r="R3134" t="s">
        <v>8318</v>
      </c>
      <c r="S3134" s="10">
        <f t="shared" si="194"/>
        <v>42786.141898148147</v>
      </c>
      <c r="T3134" s="10">
        <f t="shared" si="195"/>
        <v>42846.100231481476</v>
      </c>
    </row>
    <row r="3135" spans="1:20" ht="60"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192"/>
        <v>1.08</v>
      </c>
      <c r="P3135" s="6">
        <f t="shared" si="193"/>
        <v>33.75</v>
      </c>
      <c r="Q3135" t="s">
        <v>8317</v>
      </c>
      <c r="R3135" t="s">
        <v>8318</v>
      </c>
      <c r="S3135" s="10">
        <f t="shared" si="194"/>
        <v>42788.356874999998</v>
      </c>
      <c r="T3135" s="10">
        <f t="shared" si="195"/>
        <v>42818.315208333333</v>
      </c>
    </row>
    <row r="3136" spans="1:20" ht="60"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192"/>
        <v>0.22500000000000001</v>
      </c>
      <c r="P3136" s="6">
        <f t="shared" si="193"/>
        <v>18.75</v>
      </c>
      <c r="Q3136" t="s">
        <v>8317</v>
      </c>
      <c r="R3136" t="s">
        <v>8318</v>
      </c>
      <c r="S3136" s="10">
        <f t="shared" si="194"/>
        <v>42800.511793981474</v>
      </c>
      <c r="T3136" s="10">
        <f t="shared" si="195"/>
        <v>42821.470127314817</v>
      </c>
    </row>
    <row r="3137" spans="1:20" ht="60"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192"/>
        <v>0.20849420849420849</v>
      </c>
      <c r="P3137" s="6">
        <f t="shared" si="193"/>
        <v>23.142857142857142</v>
      </c>
      <c r="Q3137" t="s">
        <v>8317</v>
      </c>
      <c r="R3137" t="s">
        <v>8318</v>
      </c>
      <c r="S3137" s="10">
        <f t="shared" si="194"/>
        <v>42806.943530092591</v>
      </c>
      <c r="T3137" s="10">
        <f t="shared" si="195"/>
        <v>42828.943530092591</v>
      </c>
    </row>
    <row r="3138" spans="1:20" ht="60"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192"/>
        <v>1.278</v>
      </c>
      <c r="P3138" s="6">
        <f t="shared" si="193"/>
        <v>29.045454545454547</v>
      </c>
      <c r="Q3138" t="s">
        <v>8317</v>
      </c>
      <c r="R3138" t="s">
        <v>8318</v>
      </c>
      <c r="S3138" s="10">
        <f t="shared" si="194"/>
        <v>42789.25409722222</v>
      </c>
      <c r="T3138" s="10">
        <f t="shared" si="195"/>
        <v>42825.749305555553</v>
      </c>
    </row>
    <row r="3139" spans="1:20" ht="45"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196">IFERROR(E3139/D3139,"")</f>
        <v>3.3333333333333333E-2</v>
      </c>
      <c r="P3139" s="6">
        <f t="shared" ref="P3139:P3202" si="197">IFERROR(E3139/L3139,"")</f>
        <v>50</v>
      </c>
      <c r="Q3139" t="s">
        <v>8317</v>
      </c>
      <c r="R3139" t="s">
        <v>8318</v>
      </c>
      <c r="S3139" s="10">
        <f t="shared" ref="S3139:S3202" si="198">(J3139/86400)+25569+(-5/24)</f>
        <v>42807.676724537036</v>
      </c>
      <c r="T3139" s="10">
        <f t="shared" ref="T3139:T3202" si="199">(I3139/86400)+25569+(-5/24)</f>
        <v>42858.591666666667</v>
      </c>
    </row>
    <row r="3140" spans="1:20" ht="60"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196"/>
        <v>0</v>
      </c>
      <c r="P3140" s="6" t="str">
        <f t="shared" si="197"/>
        <v/>
      </c>
      <c r="Q3140" t="s">
        <v>8317</v>
      </c>
      <c r="R3140" t="s">
        <v>8318</v>
      </c>
      <c r="S3140" s="10">
        <f t="shared" si="198"/>
        <v>42809.437581018516</v>
      </c>
      <c r="T3140" s="10">
        <f t="shared" si="199"/>
        <v>42828.437581018516</v>
      </c>
    </row>
    <row r="3141" spans="1:20" ht="60"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196"/>
        <v>5.3999999999999999E-2</v>
      </c>
      <c r="P3141" s="6">
        <f t="shared" si="197"/>
        <v>450</v>
      </c>
      <c r="Q3141" t="s">
        <v>8317</v>
      </c>
      <c r="R3141" t="s">
        <v>8318</v>
      </c>
      <c r="S3141" s="10">
        <f t="shared" si="198"/>
        <v>42785.062037037038</v>
      </c>
      <c r="T3141" s="10">
        <f t="shared" si="199"/>
        <v>42818.981249999997</v>
      </c>
    </row>
    <row r="3142" spans="1:20" ht="60"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196"/>
        <v>9.5999999999999992E-3</v>
      </c>
      <c r="P3142" s="6">
        <f t="shared" si="197"/>
        <v>24</v>
      </c>
      <c r="Q3142" t="s">
        <v>8317</v>
      </c>
      <c r="R3142" t="s">
        <v>8318</v>
      </c>
      <c r="S3142" s="10">
        <f t="shared" si="198"/>
        <v>42802.510451388887</v>
      </c>
      <c r="T3142" s="10">
        <f t="shared" si="199"/>
        <v>42832.468784722216</v>
      </c>
    </row>
    <row r="3143" spans="1:20" ht="60"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196"/>
        <v>0.51600000000000001</v>
      </c>
      <c r="P3143" s="6">
        <f t="shared" si="197"/>
        <v>32.25</v>
      </c>
      <c r="Q3143" t="s">
        <v>8317</v>
      </c>
      <c r="R3143" t="s">
        <v>8318</v>
      </c>
      <c r="S3143" s="10">
        <f t="shared" si="198"/>
        <v>42800.544999999998</v>
      </c>
      <c r="T3143" s="10">
        <f t="shared" si="199"/>
        <v>42841.624999999993</v>
      </c>
    </row>
    <row r="3144" spans="1:20" ht="45"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196"/>
        <v>1.6363636363636365E-2</v>
      </c>
      <c r="P3144" s="6">
        <f t="shared" si="197"/>
        <v>15</v>
      </c>
      <c r="Q3144" t="s">
        <v>8317</v>
      </c>
      <c r="R3144" t="s">
        <v>8318</v>
      </c>
      <c r="S3144" s="10">
        <f t="shared" si="198"/>
        <v>42783.304849537039</v>
      </c>
      <c r="T3144" s="10">
        <f t="shared" si="199"/>
        <v>42813.263182870367</v>
      </c>
    </row>
    <row r="3145" spans="1:20" ht="60"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196"/>
        <v>0</v>
      </c>
      <c r="P3145" s="6" t="str">
        <f t="shared" si="197"/>
        <v/>
      </c>
      <c r="Q3145" t="s">
        <v>8317</v>
      </c>
      <c r="R3145" t="s">
        <v>8318</v>
      </c>
      <c r="S3145" s="10">
        <f t="shared" si="198"/>
        <v>42808.149953703702</v>
      </c>
      <c r="T3145" s="10">
        <f t="shared" si="199"/>
        <v>42834.149953703702</v>
      </c>
    </row>
    <row r="3146" spans="1:20" ht="60"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196"/>
        <v>0.754</v>
      </c>
      <c r="P3146" s="6">
        <f t="shared" si="197"/>
        <v>251.33333333333334</v>
      </c>
      <c r="Q3146" t="s">
        <v>8317</v>
      </c>
      <c r="R3146" t="s">
        <v>8318</v>
      </c>
      <c r="S3146" s="10">
        <f t="shared" si="198"/>
        <v>42796.329942129632</v>
      </c>
      <c r="T3146" s="10">
        <f t="shared" si="199"/>
        <v>42813.041666666664</v>
      </c>
    </row>
    <row r="3147" spans="1:20" ht="45"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196"/>
        <v>0</v>
      </c>
      <c r="P3147" s="6" t="str">
        <f t="shared" si="197"/>
        <v/>
      </c>
      <c r="Q3147" t="s">
        <v>8317</v>
      </c>
      <c r="R3147" t="s">
        <v>8318</v>
      </c>
      <c r="S3147" s="10">
        <f t="shared" si="198"/>
        <v>42761.832569444443</v>
      </c>
      <c r="T3147" s="10">
        <f t="shared" si="199"/>
        <v>42821.790902777771</v>
      </c>
    </row>
    <row r="3148" spans="1:20" ht="45"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196"/>
        <v>0.105</v>
      </c>
      <c r="P3148" s="6">
        <f t="shared" si="197"/>
        <v>437.5</v>
      </c>
      <c r="Q3148" t="s">
        <v>8317</v>
      </c>
      <c r="R3148" t="s">
        <v>8318</v>
      </c>
      <c r="S3148" s="10">
        <f t="shared" si="198"/>
        <v>42796.474143518521</v>
      </c>
      <c r="T3148" s="10">
        <f t="shared" si="199"/>
        <v>42841.432476851849</v>
      </c>
    </row>
    <row r="3149" spans="1:20"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196"/>
        <v>1.1752499999999999</v>
      </c>
      <c r="P3149" s="6">
        <f t="shared" si="197"/>
        <v>110.35211267605634</v>
      </c>
      <c r="Q3149" t="s">
        <v>8317</v>
      </c>
      <c r="R3149" t="s">
        <v>8318</v>
      </c>
      <c r="S3149" s="10">
        <f t="shared" si="198"/>
        <v>41909.761053240734</v>
      </c>
      <c r="T3149" s="10">
        <f t="shared" si="199"/>
        <v>41949.802719907406</v>
      </c>
    </row>
    <row r="3150" spans="1:20"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196"/>
        <v>1.3116666666666668</v>
      </c>
      <c r="P3150" s="6">
        <f t="shared" si="197"/>
        <v>41.421052631578945</v>
      </c>
      <c r="Q3150" t="s">
        <v>8317</v>
      </c>
      <c r="R3150" t="s">
        <v>8318</v>
      </c>
      <c r="S3150" s="10">
        <f t="shared" si="198"/>
        <v>41891.456990740735</v>
      </c>
      <c r="T3150" s="10">
        <f t="shared" si="199"/>
        <v>41912.958333333328</v>
      </c>
    </row>
    <row r="3151" spans="1:20"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196"/>
        <v>1.04</v>
      </c>
      <c r="P3151" s="6">
        <f t="shared" si="197"/>
        <v>52</v>
      </c>
      <c r="Q3151" t="s">
        <v>8317</v>
      </c>
      <c r="R3151" t="s">
        <v>8318</v>
      </c>
      <c r="S3151" s="10">
        <f t="shared" si="198"/>
        <v>41225.809027777774</v>
      </c>
      <c r="T3151" s="10">
        <f t="shared" si="199"/>
        <v>41249.875</v>
      </c>
    </row>
    <row r="3152" spans="1:20"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196"/>
        <v>1.01</v>
      </c>
      <c r="P3152" s="6">
        <f t="shared" si="197"/>
        <v>33.990384615384613</v>
      </c>
      <c r="Q3152" t="s">
        <v>8317</v>
      </c>
      <c r="R3152" t="s">
        <v>8318</v>
      </c>
      <c r="S3152" s="10">
        <f t="shared" si="198"/>
        <v>40478.055590277778</v>
      </c>
      <c r="T3152" s="10">
        <f t="shared" si="199"/>
        <v>40567.958333333328</v>
      </c>
    </row>
    <row r="3153" spans="1:20"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196"/>
        <v>1.004</v>
      </c>
      <c r="P3153" s="6">
        <f t="shared" si="197"/>
        <v>103.35294117647059</v>
      </c>
      <c r="Q3153" t="s">
        <v>8317</v>
      </c>
      <c r="R3153" t="s">
        <v>8318</v>
      </c>
      <c r="S3153" s="10">
        <f t="shared" si="198"/>
        <v>41862.631643518514</v>
      </c>
      <c r="T3153" s="10">
        <f t="shared" si="199"/>
        <v>41892.631643518514</v>
      </c>
    </row>
    <row r="3154" spans="1:20"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196"/>
        <v>1.0595454545454546</v>
      </c>
      <c r="P3154" s="6">
        <f t="shared" si="197"/>
        <v>34.791044776119406</v>
      </c>
      <c r="Q3154" t="s">
        <v>8317</v>
      </c>
      <c r="R3154" t="s">
        <v>8318</v>
      </c>
      <c r="S3154" s="10">
        <f t="shared" si="198"/>
        <v>41550.659340277773</v>
      </c>
      <c r="T3154" s="10">
        <f t="shared" si="199"/>
        <v>41580.659340277773</v>
      </c>
    </row>
    <row r="3155" spans="1:20"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196"/>
        <v>3.3558333333333334</v>
      </c>
      <c r="P3155" s="6">
        <f t="shared" si="197"/>
        <v>41.773858921161825</v>
      </c>
      <c r="Q3155" t="s">
        <v>8317</v>
      </c>
      <c r="R3155" t="s">
        <v>8318</v>
      </c>
      <c r="S3155" s="10">
        <f t="shared" si="198"/>
        <v>40632.946030092593</v>
      </c>
      <c r="T3155" s="10">
        <f t="shared" si="199"/>
        <v>40663.999305555553</v>
      </c>
    </row>
    <row r="3156" spans="1:20"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196"/>
        <v>1.1292857142857142</v>
      </c>
      <c r="P3156" s="6">
        <f t="shared" si="197"/>
        <v>64.268292682926827</v>
      </c>
      <c r="Q3156" t="s">
        <v>8317</v>
      </c>
      <c r="R3156" t="s">
        <v>8318</v>
      </c>
      <c r="S3156" s="10">
        <f t="shared" si="198"/>
        <v>40970.667337962957</v>
      </c>
      <c r="T3156" s="10">
        <f t="shared" si="199"/>
        <v>41000.625671296293</v>
      </c>
    </row>
    <row r="3157" spans="1:20"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196"/>
        <v>1.885046</v>
      </c>
      <c r="P3157" s="6">
        <f t="shared" si="197"/>
        <v>31.209370860927152</v>
      </c>
      <c r="Q3157" t="s">
        <v>8317</v>
      </c>
      <c r="R3157" t="s">
        <v>8318</v>
      </c>
      <c r="S3157" s="10">
        <f t="shared" si="198"/>
        <v>41233.290798611109</v>
      </c>
      <c r="T3157" s="10">
        <f t="shared" si="199"/>
        <v>41263.290798611109</v>
      </c>
    </row>
    <row r="3158" spans="1:20"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196"/>
        <v>1.0181818181818181</v>
      </c>
      <c r="P3158" s="6">
        <f t="shared" si="197"/>
        <v>62.921348314606739</v>
      </c>
      <c r="Q3158" t="s">
        <v>8317</v>
      </c>
      <c r="R3158" t="s">
        <v>8318</v>
      </c>
      <c r="S3158" s="10">
        <f t="shared" si="198"/>
        <v>41026.744722222218</v>
      </c>
      <c r="T3158" s="10">
        <f t="shared" si="199"/>
        <v>41061.744722222218</v>
      </c>
    </row>
    <row r="3159" spans="1:20"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196"/>
        <v>1.01</v>
      </c>
      <c r="P3159" s="6">
        <f t="shared" si="197"/>
        <v>98.536585365853654</v>
      </c>
      <c r="Q3159" t="s">
        <v>8317</v>
      </c>
      <c r="R3159" t="s">
        <v>8318</v>
      </c>
      <c r="S3159" s="10">
        <f t="shared" si="198"/>
        <v>41829.579918981479</v>
      </c>
      <c r="T3159" s="10">
        <f t="shared" si="199"/>
        <v>41839</v>
      </c>
    </row>
    <row r="3160" spans="1:20"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196"/>
        <v>1.1399999999999999</v>
      </c>
      <c r="P3160" s="6">
        <f t="shared" si="197"/>
        <v>82.608695652173907</v>
      </c>
      <c r="Q3160" t="s">
        <v>8317</v>
      </c>
      <c r="R3160" t="s">
        <v>8318</v>
      </c>
      <c r="S3160" s="10">
        <f t="shared" si="198"/>
        <v>41447.631388888891</v>
      </c>
      <c r="T3160" s="10">
        <f t="shared" si="199"/>
        <v>41477.631388888891</v>
      </c>
    </row>
    <row r="3161" spans="1:20"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196"/>
        <v>1.3348133333333334</v>
      </c>
      <c r="P3161" s="6">
        <f t="shared" si="197"/>
        <v>38.504230769230773</v>
      </c>
      <c r="Q3161" t="s">
        <v>8317</v>
      </c>
      <c r="R3161" t="s">
        <v>8318</v>
      </c>
      <c r="S3161" s="10">
        <f t="shared" si="198"/>
        <v>40883.858344907407</v>
      </c>
      <c r="T3161" s="10">
        <f t="shared" si="199"/>
        <v>40926.75</v>
      </c>
    </row>
    <row r="3162" spans="1:20"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196"/>
        <v>1.0153333333333334</v>
      </c>
      <c r="P3162" s="6">
        <f t="shared" si="197"/>
        <v>80.15789473684211</v>
      </c>
      <c r="Q3162" t="s">
        <v>8317</v>
      </c>
      <c r="R3162" t="s">
        <v>8318</v>
      </c>
      <c r="S3162" s="10">
        <f t="shared" si="198"/>
        <v>41841.056562499994</v>
      </c>
      <c r="T3162" s="10">
        <f t="shared" si="199"/>
        <v>41863.999305555553</v>
      </c>
    </row>
    <row r="3163" spans="1:20"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196"/>
        <v>1.0509999999999999</v>
      </c>
      <c r="P3163" s="6">
        <f t="shared" si="197"/>
        <v>28.405405405405407</v>
      </c>
      <c r="Q3163" t="s">
        <v>8317</v>
      </c>
      <c r="R3163" t="s">
        <v>8318</v>
      </c>
      <c r="S3163" s="10">
        <f t="shared" si="198"/>
        <v>41897.327800925923</v>
      </c>
      <c r="T3163" s="10">
        <f t="shared" si="199"/>
        <v>41927.327800925923</v>
      </c>
    </row>
    <row r="3164" spans="1:20"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196"/>
        <v>1.2715000000000001</v>
      </c>
      <c r="P3164" s="6">
        <f t="shared" si="197"/>
        <v>80.730158730158735</v>
      </c>
      <c r="Q3164" t="s">
        <v>8317</v>
      </c>
      <c r="R3164" t="s">
        <v>8318</v>
      </c>
      <c r="S3164" s="10">
        <f t="shared" si="198"/>
        <v>41799.47756944444</v>
      </c>
      <c r="T3164" s="10">
        <f t="shared" si="199"/>
        <v>41826.875</v>
      </c>
    </row>
    <row r="3165" spans="1:20"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196"/>
        <v>1.1115384615384616</v>
      </c>
      <c r="P3165" s="6">
        <f t="shared" si="197"/>
        <v>200.69444444444446</v>
      </c>
      <c r="Q3165" t="s">
        <v>8317</v>
      </c>
      <c r="R3165" t="s">
        <v>8318</v>
      </c>
      <c r="S3165" s="10">
        <f t="shared" si="198"/>
        <v>41775.545428240737</v>
      </c>
      <c r="T3165" s="10">
        <f t="shared" si="199"/>
        <v>41805.545428240737</v>
      </c>
    </row>
    <row r="3166" spans="1:20"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196"/>
        <v>1.0676000000000001</v>
      </c>
      <c r="P3166" s="6">
        <f t="shared" si="197"/>
        <v>37.591549295774648</v>
      </c>
      <c r="Q3166" t="s">
        <v>8317</v>
      </c>
      <c r="R3166" t="s">
        <v>8318</v>
      </c>
      <c r="S3166" s="10">
        <f t="shared" si="198"/>
        <v>41766.597395833327</v>
      </c>
      <c r="T3166" s="10">
        <f t="shared" si="199"/>
        <v>41799.597395833327</v>
      </c>
    </row>
    <row r="3167" spans="1:20"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196"/>
        <v>1.6266666666666667</v>
      </c>
      <c r="P3167" s="6">
        <f t="shared" si="197"/>
        <v>58.095238095238095</v>
      </c>
      <c r="Q3167" t="s">
        <v>8317</v>
      </c>
      <c r="R3167" t="s">
        <v>8318</v>
      </c>
      <c r="S3167" s="10">
        <f t="shared" si="198"/>
        <v>40643.950925925921</v>
      </c>
      <c r="T3167" s="10">
        <f t="shared" si="199"/>
        <v>40665.957638888889</v>
      </c>
    </row>
    <row r="3168" spans="1:20"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196"/>
        <v>1.6022808571428573</v>
      </c>
      <c r="P3168" s="6">
        <f t="shared" si="197"/>
        <v>60.300892473118282</v>
      </c>
      <c r="Q3168" t="s">
        <v>8317</v>
      </c>
      <c r="R3168" t="s">
        <v>8318</v>
      </c>
      <c r="S3168" s="10">
        <f t="shared" si="198"/>
        <v>41940.483252314814</v>
      </c>
      <c r="T3168" s="10">
        <f t="shared" si="199"/>
        <v>41969.124305555553</v>
      </c>
    </row>
    <row r="3169" spans="1:20"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196"/>
        <v>1.1616666666666666</v>
      </c>
      <c r="P3169" s="6">
        <f t="shared" si="197"/>
        <v>63.363636363636367</v>
      </c>
      <c r="Q3169" t="s">
        <v>8317</v>
      </c>
      <c r="R3169" t="s">
        <v>8318</v>
      </c>
      <c r="S3169" s="10">
        <f t="shared" si="198"/>
        <v>41838.967372685183</v>
      </c>
      <c r="T3169" s="10">
        <f t="shared" si="199"/>
        <v>41852.967372685183</v>
      </c>
    </row>
    <row r="3170" spans="1:20"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196"/>
        <v>1.242</v>
      </c>
      <c r="P3170" s="6">
        <f t="shared" si="197"/>
        <v>50.901639344262293</v>
      </c>
      <c r="Q3170" t="s">
        <v>8317</v>
      </c>
      <c r="R3170" t="s">
        <v>8318</v>
      </c>
      <c r="S3170" s="10">
        <f t="shared" si="198"/>
        <v>41771.897604166668</v>
      </c>
      <c r="T3170" s="10">
        <f t="shared" si="199"/>
        <v>41803.708333333328</v>
      </c>
    </row>
    <row r="3171" spans="1:20"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196"/>
        <v>1.030125</v>
      </c>
      <c r="P3171" s="6">
        <f t="shared" si="197"/>
        <v>100.5</v>
      </c>
      <c r="Q3171" t="s">
        <v>8317</v>
      </c>
      <c r="R3171" t="s">
        <v>8318</v>
      </c>
      <c r="S3171" s="10">
        <f t="shared" si="198"/>
        <v>41591.529641203699</v>
      </c>
      <c r="T3171" s="10">
        <f t="shared" si="199"/>
        <v>41620.999305555553</v>
      </c>
    </row>
    <row r="3172" spans="1:20"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196"/>
        <v>1.1225000000000001</v>
      </c>
      <c r="P3172" s="6">
        <f t="shared" si="197"/>
        <v>31.619718309859156</v>
      </c>
      <c r="Q3172" t="s">
        <v>8317</v>
      </c>
      <c r="R3172" t="s">
        <v>8318</v>
      </c>
      <c r="S3172" s="10">
        <f t="shared" si="198"/>
        <v>41788.872037037036</v>
      </c>
      <c r="T3172" s="10">
        <f t="shared" si="199"/>
        <v>41821.958333333328</v>
      </c>
    </row>
    <row r="3173" spans="1:20"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196"/>
        <v>1.0881428571428571</v>
      </c>
      <c r="P3173" s="6">
        <f t="shared" si="197"/>
        <v>65.102564102564102</v>
      </c>
      <c r="Q3173" t="s">
        <v>8317</v>
      </c>
      <c r="R3173" t="s">
        <v>8318</v>
      </c>
      <c r="S3173" s="10">
        <f t="shared" si="198"/>
        <v>42466.399976851848</v>
      </c>
      <c r="T3173" s="10">
        <f t="shared" si="199"/>
        <v>42496.399976851848</v>
      </c>
    </row>
    <row r="3174" spans="1:20"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196"/>
        <v>1.1499999999999999</v>
      </c>
      <c r="P3174" s="6">
        <f t="shared" si="197"/>
        <v>79.310344827586206</v>
      </c>
      <c r="Q3174" t="s">
        <v>8317</v>
      </c>
      <c r="R3174" t="s">
        <v>8318</v>
      </c>
      <c r="S3174" s="10">
        <f t="shared" si="198"/>
        <v>40923.521620370368</v>
      </c>
      <c r="T3174" s="10">
        <f t="shared" si="199"/>
        <v>40953.521620370368</v>
      </c>
    </row>
    <row r="3175" spans="1:20"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196"/>
        <v>1.03</v>
      </c>
      <c r="P3175" s="6">
        <f t="shared" si="197"/>
        <v>139.18918918918919</v>
      </c>
      <c r="Q3175" t="s">
        <v>8317</v>
      </c>
      <c r="R3175" t="s">
        <v>8318</v>
      </c>
      <c r="S3175" s="10">
        <f t="shared" si="198"/>
        <v>41878.670046296298</v>
      </c>
      <c r="T3175" s="10">
        <f t="shared" si="199"/>
        <v>41908.670046296298</v>
      </c>
    </row>
    <row r="3176" spans="1:20"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196"/>
        <v>1.0113333333333334</v>
      </c>
      <c r="P3176" s="6">
        <f t="shared" si="197"/>
        <v>131.91304347826087</v>
      </c>
      <c r="Q3176" t="s">
        <v>8317</v>
      </c>
      <c r="R3176" t="s">
        <v>8318</v>
      </c>
      <c r="S3176" s="10">
        <f t="shared" si="198"/>
        <v>41862.656342592592</v>
      </c>
      <c r="T3176" s="10">
        <f t="shared" si="199"/>
        <v>41876.656342592592</v>
      </c>
    </row>
    <row r="3177" spans="1:20"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196"/>
        <v>1.0955999999999999</v>
      </c>
      <c r="P3177" s="6">
        <f t="shared" si="197"/>
        <v>91.3</v>
      </c>
      <c r="Q3177" t="s">
        <v>8317</v>
      </c>
      <c r="R3177" t="s">
        <v>8318</v>
      </c>
      <c r="S3177" s="10">
        <f t="shared" si="198"/>
        <v>40531.678553240738</v>
      </c>
      <c r="T3177" s="10">
        <f t="shared" si="199"/>
        <v>40591.678553240738</v>
      </c>
    </row>
    <row r="3178" spans="1:20"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196"/>
        <v>1.148421052631579</v>
      </c>
      <c r="P3178" s="6">
        <f t="shared" si="197"/>
        <v>39.672727272727272</v>
      </c>
      <c r="Q3178" t="s">
        <v>8317</v>
      </c>
      <c r="R3178" t="s">
        <v>8318</v>
      </c>
      <c r="S3178" s="10">
        <f t="shared" si="198"/>
        <v>41477.722581018512</v>
      </c>
      <c r="T3178" s="10">
        <f t="shared" si="199"/>
        <v>41504.416666666664</v>
      </c>
    </row>
    <row r="3179" spans="1:20"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196"/>
        <v>1.1739999999999999</v>
      </c>
      <c r="P3179" s="6">
        <f t="shared" si="197"/>
        <v>57.549019607843135</v>
      </c>
      <c r="Q3179" t="s">
        <v>8317</v>
      </c>
      <c r="R3179" t="s">
        <v>8318</v>
      </c>
      <c r="S3179" s="10">
        <f t="shared" si="198"/>
        <v>41781.458437499998</v>
      </c>
      <c r="T3179" s="10">
        <f t="shared" si="199"/>
        <v>41811.458437499998</v>
      </c>
    </row>
    <row r="3180" spans="1:20"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196"/>
        <v>1.7173333333333334</v>
      </c>
      <c r="P3180" s="6">
        <f t="shared" si="197"/>
        <v>33.025641025641029</v>
      </c>
      <c r="Q3180" t="s">
        <v>8317</v>
      </c>
      <c r="R3180" t="s">
        <v>8318</v>
      </c>
      <c r="S3180" s="10">
        <f t="shared" si="198"/>
        <v>41806.396701388883</v>
      </c>
      <c r="T3180" s="10">
        <f t="shared" si="199"/>
        <v>41836.396701388883</v>
      </c>
    </row>
    <row r="3181" spans="1:20"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196"/>
        <v>1.1416238095238094</v>
      </c>
      <c r="P3181" s="6">
        <f t="shared" si="197"/>
        <v>77.335806451612896</v>
      </c>
      <c r="Q3181" t="s">
        <v>8317</v>
      </c>
      <c r="R3181" t="s">
        <v>8318</v>
      </c>
      <c r="S3181" s="10">
        <f t="shared" si="198"/>
        <v>41375.49387731481</v>
      </c>
      <c r="T3181" s="10">
        <f t="shared" si="199"/>
        <v>41400.49387731481</v>
      </c>
    </row>
    <row r="3182" spans="1:20"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196"/>
        <v>1.1975</v>
      </c>
      <c r="P3182" s="6">
        <f t="shared" si="197"/>
        <v>31.933333333333334</v>
      </c>
      <c r="Q3182" t="s">
        <v>8317</v>
      </c>
      <c r="R3182" t="s">
        <v>8318</v>
      </c>
      <c r="S3182" s="10">
        <f t="shared" si="198"/>
        <v>41780.204270833332</v>
      </c>
      <c r="T3182" s="10">
        <f t="shared" si="199"/>
        <v>41810.204270833332</v>
      </c>
    </row>
    <row r="3183" spans="1:20"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196"/>
        <v>1.0900000000000001</v>
      </c>
      <c r="P3183" s="6">
        <f t="shared" si="197"/>
        <v>36.333333333333336</v>
      </c>
      <c r="Q3183" t="s">
        <v>8317</v>
      </c>
      <c r="R3183" t="s">
        <v>8318</v>
      </c>
      <c r="S3183" s="10">
        <f t="shared" si="198"/>
        <v>41779.101701388885</v>
      </c>
      <c r="T3183" s="10">
        <f t="shared" si="199"/>
        <v>41805.458333333328</v>
      </c>
    </row>
    <row r="3184" spans="1:20"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196"/>
        <v>1.0088571428571429</v>
      </c>
      <c r="P3184" s="6">
        <f t="shared" si="197"/>
        <v>46.768211920529801</v>
      </c>
      <c r="Q3184" t="s">
        <v>8317</v>
      </c>
      <c r="R3184" t="s">
        <v>8318</v>
      </c>
      <c r="S3184" s="10">
        <f t="shared" si="198"/>
        <v>40883.740983796291</v>
      </c>
      <c r="T3184" s="10">
        <f t="shared" si="199"/>
        <v>40939.5</v>
      </c>
    </row>
    <row r="3185" spans="1:20"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196"/>
        <v>1.0900000000000001</v>
      </c>
      <c r="P3185" s="6">
        <f t="shared" si="197"/>
        <v>40.073529411764703</v>
      </c>
      <c r="Q3185" t="s">
        <v>8317</v>
      </c>
      <c r="R3185" t="s">
        <v>8318</v>
      </c>
      <c r="S3185" s="10">
        <f t="shared" si="198"/>
        <v>41491.586446759255</v>
      </c>
      <c r="T3185" s="10">
        <f t="shared" si="199"/>
        <v>41509.586446759255</v>
      </c>
    </row>
    <row r="3186" spans="1:20"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196"/>
        <v>1.0720930232558139</v>
      </c>
      <c r="P3186" s="6">
        <f t="shared" si="197"/>
        <v>100.21739130434783</v>
      </c>
      <c r="Q3186" t="s">
        <v>8317</v>
      </c>
      <c r="R3186" t="s">
        <v>8318</v>
      </c>
      <c r="S3186" s="10">
        <f t="shared" si="198"/>
        <v>41791.785081018512</v>
      </c>
      <c r="T3186" s="10">
        <f t="shared" si="199"/>
        <v>41821.785081018512</v>
      </c>
    </row>
    <row r="3187" spans="1:20"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196"/>
        <v>1</v>
      </c>
      <c r="P3187" s="6">
        <f t="shared" si="197"/>
        <v>41.666666666666664</v>
      </c>
      <c r="Q3187" t="s">
        <v>8317</v>
      </c>
      <c r="R3187" t="s">
        <v>8318</v>
      </c>
      <c r="S3187" s="10">
        <f t="shared" si="198"/>
        <v>41829.768993055557</v>
      </c>
      <c r="T3187" s="10">
        <f t="shared" si="199"/>
        <v>41836.768993055557</v>
      </c>
    </row>
    <row r="3188" spans="1:20"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196"/>
        <v>1.0218750000000001</v>
      </c>
      <c r="P3188" s="6">
        <f t="shared" si="197"/>
        <v>46.714285714285715</v>
      </c>
      <c r="Q3188" t="s">
        <v>8317</v>
      </c>
      <c r="R3188" t="s">
        <v>8318</v>
      </c>
      <c r="S3188" s="10">
        <f t="shared" si="198"/>
        <v>41868.715717592589</v>
      </c>
      <c r="T3188" s="10">
        <f t="shared" si="199"/>
        <v>41898.666666666664</v>
      </c>
    </row>
    <row r="3189" spans="1:20"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196"/>
        <v>1.1629333333333334</v>
      </c>
      <c r="P3189" s="6">
        <f t="shared" si="197"/>
        <v>71.491803278688522</v>
      </c>
      <c r="Q3189" t="s">
        <v>8317</v>
      </c>
      <c r="R3189" t="s">
        <v>8318</v>
      </c>
      <c r="S3189" s="10">
        <f t="shared" si="198"/>
        <v>41835.458020833328</v>
      </c>
      <c r="T3189" s="10">
        <f t="shared" si="199"/>
        <v>41855.458020833328</v>
      </c>
    </row>
    <row r="3190" spans="1:20"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196"/>
        <v>0.65</v>
      </c>
      <c r="P3190" s="6">
        <f t="shared" si="197"/>
        <v>14.444444444444445</v>
      </c>
      <c r="Q3190" t="s">
        <v>8317</v>
      </c>
      <c r="R3190" t="s">
        <v>8359</v>
      </c>
      <c r="S3190" s="10">
        <f t="shared" si="198"/>
        <v>42144.207199074073</v>
      </c>
      <c r="T3190" s="10">
        <f t="shared" si="199"/>
        <v>42165.207199074073</v>
      </c>
    </row>
    <row r="3191" spans="1:20"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196"/>
        <v>0.12327272727272727</v>
      </c>
      <c r="P3191" s="6">
        <f t="shared" si="197"/>
        <v>356.84210526315792</v>
      </c>
      <c r="Q3191" t="s">
        <v>8317</v>
      </c>
      <c r="R3191" t="s">
        <v>8359</v>
      </c>
      <c r="S3191" s="10">
        <f t="shared" si="198"/>
        <v>42118.138101851851</v>
      </c>
      <c r="T3191" s="10">
        <f t="shared" si="199"/>
        <v>42148.138101851851</v>
      </c>
    </row>
    <row r="3192" spans="1:20"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196"/>
        <v>0</v>
      </c>
      <c r="P3192" s="6" t="str">
        <f t="shared" si="197"/>
        <v/>
      </c>
      <c r="Q3192" t="s">
        <v>8317</v>
      </c>
      <c r="R3192" t="s">
        <v>8359</v>
      </c>
      <c r="S3192" s="10">
        <f t="shared" si="198"/>
        <v>42682.942997685182</v>
      </c>
      <c r="T3192" s="10">
        <f t="shared" si="199"/>
        <v>42712.984664351847</v>
      </c>
    </row>
    <row r="3193" spans="1:20"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196"/>
        <v>4.0266666666666666E-2</v>
      </c>
      <c r="P3193" s="6">
        <f t="shared" si="197"/>
        <v>37.75</v>
      </c>
      <c r="Q3193" t="s">
        <v>8317</v>
      </c>
      <c r="R3193" t="s">
        <v>8359</v>
      </c>
      <c r="S3193" s="10">
        <f t="shared" si="198"/>
        <v>42538.547094907401</v>
      </c>
      <c r="T3193" s="10">
        <f t="shared" si="199"/>
        <v>42598.547094907401</v>
      </c>
    </row>
    <row r="3194" spans="1:20"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196"/>
        <v>1.0200000000000001E-2</v>
      </c>
      <c r="P3194" s="6">
        <f t="shared" si="197"/>
        <v>12.75</v>
      </c>
      <c r="Q3194" t="s">
        <v>8317</v>
      </c>
      <c r="R3194" t="s">
        <v>8359</v>
      </c>
      <c r="S3194" s="10">
        <f t="shared" si="198"/>
        <v>42018.732164351844</v>
      </c>
      <c r="T3194" s="10">
        <f t="shared" si="199"/>
        <v>42063.708333333336</v>
      </c>
    </row>
    <row r="3195" spans="1:20"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196"/>
        <v>0.1174</v>
      </c>
      <c r="P3195" s="6">
        <f t="shared" si="197"/>
        <v>24.458333333333332</v>
      </c>
      <c r="Q3195" t="s">
        <v>8317</v>
      </c>
      <c r="R3195" t="s">
        <v>8359</v>
      </c>
      <c r="S3195" s="10">
        <f t="shared" si="198"/>
        <v>42010.759907407402</v>
      </c>
      <c r="T3195" s="10">
        <f t="shared" si="199"/>
        <v>42055.759907407402</v>
      </c>
    </row>
    <row r="3196" spans="1:20"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196"/>
        <v>0</v>
      </c>
      <c r="P3196" s="6" t="str">
        <f t="shared" si="197"/>
        <v/>
      </c>
      <c r="Q3196" t="s">
        <v>8317</v>
      </c>
      <c r="R3196" t="s">
        <v>8359</v>
      </c>
      <c r="S3196" s="10">
        <f t="shared" si="198"/>
        <v>42181.854143518511</v>
      </c>
      <c r="T3196" s="10">
        <f t="shared" si="199"/>
        <v>42211.854143518511</v>
      </c>
    </row>
    <row r="3197" spans="1:20"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196"/>
        <v>0.59142857142857141</v>
      </c>
      <c r="P3197" s="6">
        <f t="shared" si="197"/>
        <v>53.07692307692308</v>
      </c>
      <c r="Q3197" t="s">
        <v>8317</v>
      </c>
      <c r="R3197" t="s">
        <v>8359</v>
      </c>
      <c r="S3197" s="10">
        <f t="shared" si="198"/>
        <v>42017.385902777773</v>
      </c>
      <c r="T3197" s="10">
        <f t="shared" si="199"/>
        <v>42047.385902777773</v>
      </c>
    </row>
    <row r="3198" spans="1:20"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196"/>
        <v>5.9999999999999995E-4</v>
      </c>
      <c r="P3198" s="6">
        <f t="shared" si="197"/>
        <v>300</v>
      </c>
      <c r="Q3198" t="s">
        <v>8317</v>
      </c>
      <c r="R3198" t="s">
        <v>8359</v>
      </c>
      <c r="S3198" s="10">
        <f t="shared" si="198"/>
        <v>42157.389756944445</v>
      </c>
      <c r="T3198" s="10">
        <f t="shared" si="199"/>
        <v>42217.374999999993</v>
      </c>
    </row>
    <row r="3199" spans="1:20"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196"/>
        <v>0.1145</v>
      </c>
      <c r="P3199" s="6">
        <f t="shared" si="197"/>
        <v>286.25</v>
      </c>
      <c r="Q3199" t="s">
        <v>8317</v>
      </c>
      <c r="R3199" t="s">
        <v>8359</v>
      </c>
      <c r="S3199" s="10">
        <f t="shared" si="198"/>
        <v>42009.28493055555</v>
      </c>
      <c r="T3199" s="10">
        <f t="shared" si="199"/>
        <v>42039.28493055555</v>
      </c>
    </row>
    <row r="3200" spans="1:20"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196"/>
        <v>3.6666666666666666E-3</v>
      </c>
      <c r="P3200" s="6">
        <f t="shared" si="197"/>
        <v>36.666666666666664</v>
      </c>
      <c r="Q3200" t="s">
        <v>8317</v>
      </c>
      <c r="R3200" t="s">
        <v>8359</v>
      </c>
      <c r="S3200" s="10">
        <f t="shared" si="198"/>
        <v>42013.216168981475</v>
      </c>
      <c r="T3200" s="10">
        <f t="shared" si="199"/>
        <v>42051.216168981475</v>
      </c>
    </row>
    <row r="3201" spans="1:20"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196"/>
        <v>0.52159999999999995</v>
      </c>
      <c r="P3201" s="6">
        <f t="shared" si="197"/>
        <v>49.20754716981132</v>
      </c>
      <c r="Q3201" t="s">
        <v>8317</v>
      </c>
      <c r="R3201" t="s">
        <v>8359</v>
      </c>
      <c r="S3201" s="10">
        <f t="shared" si="198"/>
        <v>41858.553449074076</v>
      </c>
      <c r="T3201" s="10">
        <f t="shared" si="199"/>
        <v>41888.666666666664</v>
      </c>
    </row>
    <row r="3202" spans="1:20"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196"/>
        <v>2.0000000000000002E-5</v>
      </c>
      <c r="P3202" s="6">
        <f t="shared" si="197"/>
        <v>1</v>
      </c>
      <c r="Q3202" t="s">
        <v>8317</v>
      </c>
      <c r="R3202" t="s">
        <v>8359</v>
      </c>
      <c r="S3202" s="10">
        <f t="shared" si="198"/>
        <v>42460.112280092588</v>
      </c>
      <c r="T3202" s="10">
        <f t="shared" si="199"/>
        <v>42490.023611111108</v>
      </c>
    </row>
    <row r="3203" spans="1:20"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200">IFERROR(E3203/D3203,"")</f>
        <v>1.2500000000000001E-2</v>
      </c>
      <c r="P3203" s="6">
        <f t="shared" ref="P3203:P3266" si="201">IFERROR(E3203/L3203,"")</f>
        <v>12.5</v>
      </c>
      <c r="Q3203" t="s">
        <v>8317</v>
      </c>
      <c r="R3203" t="s">
        <v>8359</v>
      </c>
      <c r="S3203" s="10">
        <f t="shared" ref="S3203:S3266" si="202">(J3203/86400)+25569+(-5/24)</f>
        <v>41861.558761574073</v>
      </c>
      <c r="T3203" s="10">
        <f t="shared" ref="T3203:T3266" si="203">(I3203/86400)+25569+(-5/24)</f>
        <v>41882.558761574073</v>
      </c>
    </row>
    <row r="3204" spans="1:20"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200"/>
        <v>0.54520000000000002</v>
      </c>
      <c r="P3204" s="6">
        <f t="shared" si="201"/>
        <v>109.04</v>
      </c>
      <c r="Q3204" t="s">
        <v>8317</v>
      </c>
      <c r="R3204" t="s">
        <v>8359</v>
      </c>
      <c r="S3204" s="10">
        <f t="shared" si="202"/>
        <v>42293.645208333335</v>
      </c>
      <c r="T3204" s="10">
        <f t="shared" si="203"/>
        <v>42352.040972222218</v>
      </c>
    </row>
    <row r="3205" spans="1:20"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200"/>
        <v>0.25</v>
      </c>
      <c r="P3205" s="6">
        <f t="shared" si="201"/>
        <v>41.666666666666664</v>
      </c>
      <c r="Q3205" t="s">
        <v>8317</v>
      </c>
      <c r="R3205" t="s">
        <v>8359</v>
      </c>
      <c r="S3205" s="10">
        <f t="shared" si="202"/>
        <v>42242.780347222222</v>
      </c>
      <c r="T3205" s="10">
        <f t="shared" si="203"/>
        <v>42272.780347222222</v>
      </c>
    </row>
    <row r="3206" spans="1:20"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200"/>
        <v>0</v>
      </c>
      <c r="P3206" s="6" t="str">
        <f t="shared" si="201"/>
        <v/>
      </c>
      <c r="Q3206" t="s">
        <v>8317</v>
      </c>
      <c r="R3206" t="s">
        <v>8359</v>
      </c>
      <c r="S3206" s="10">
        <f t="shared" si="202"/>
        <v>42172.477766203701</v>
      </c>
      <c r="T3206" s="10">
        <f t="shared" si="203"/>
        <v>42202.468055555553</v>
      </c>
    </row>
    <row r="3207" spans="1:20"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200"/>
        <v>3.4125000000000003E-2</v>
      </c>
      <c r="P3207" s="6">
        <f t="shared" si="201"/>
        <v>22.75</v>
      </c>
      <c r="Q3207" t="s">
        <v>8317</v>
      </c>
      <c r="R3207" t="s">
        <v>8359</v>
      </c>
      <c r="S3207" s="10">
        <f t="shared" si="202"/>
        <v>42095.166342592587</v>
      </c>
      <c r="T3207" s="10">
        <f t="shared" si="203"/>
        <v>42125.166342592587</v>
      </c>
    </row>
    <row r="3208" spans="1:20"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200"/>
        <v>0</v>
      </c>
      <c r="P3208" s="6" t="str">
        <f t="shared" si="201"/>
        <v/>
      </c>
      <c r="Q3208" t="s">
        <v>8317</v>
      </c>
      <c r="R3208" t="s">
        <v>8359</v>
      </c>
      <c r="S3208" s="10">
        <f t="shared" si="202"/>
        <v>42236.067719907405</v>
      </c>
      <c r="T3208" s="10">
        <f t="shared" si="203"/>
        <v>42266.067719907405</v>
      </c>
    </row>
    <row r="3209" spans="1:20"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200"/>
        <v>0.46363636363636362</v>
      </c>
      <c r="P3209" s="6">
        <f t="shared" si="201"/>
        <v>70.833333333333329</v>
      </c>
      <c r="Q3209" t="s">
        <v>8317</v>
      </c>
      <c r="R3209" t="s">
        <v>8359</v>
      </c>
      <c r="S3209" s="10">
        <f t="shared" si="202"/>
        <v>42057.069525462961</v>
      </c>
      <c r="T3209" s="10">
        <f t="shared" si="203"/>
        <v>42117.027858796289</v>
      </c>
    </row>
    <row r="3210" spans="1:20"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200"/>
        <v>1.0349999999999999</v>
      </c>
      <c r="P3210" s="6">
        <f t="shared" si="201"/>
        <v>63.109756097560975</v>
      </c>
      <c r="Q3210" t="s">
        <v>8317</v>
      </c>
      <c r="R3210" t="s">
        <v>8318</v>
      </c>
      <c r="S3210" s="10">
        <f t="shared" si="202"/>
        <v>41827.396724537037</v>
      </c>
      <c r="T3210" s="10">
        <f t="shared" si="203"/>
        <v>41848.396724537037</v>
      </c>
    </row>
    <row r="3211" spans="1:20"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200"/>
        <v>1.1932315789473684</v>
      </c>
      <c r="P3211" s="6">
        <f t="shared" si="201"/>
        <v>50.157964601769912</v>
      </c>
      <c r="Q3211" t="s">
        <v>8317</v>
      </c>
      <c r="R3211" t="s">
        <v>8318</v>
      </c>
      <c r="S3211" s="10">
        <f t="shared" si="202"/>
        <v>41778.42891203703</v>
      </c>
      <c r="T3211" s="10">
        <f t="shared" si="203"/>
        <v>41810.75</v>
      </c>
    </row>
    <row r="3212" spans="1:20"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200"/>
        <v>1.2576666666666667</v>
      </c>
      <c r="P3212" s="6">
        <f t="shared" si="201"/>
        <v>62.883333333333333</v>
      </c>
      <c r="Q3212" t="s">
        <v>8317</v>
      </c>
      <c r="R3212" t="s">
        <v>8318</v>
      </c>
      <c r="S3212" s="10">
        <f t="shared" si="202"/>
        <v>41013.728229166663</v>
      </c>
      <c r="T3212" s="10">
        <f t="shared" si="203"/>
        <v>41060.957638888889</v>
      </c>
    </row>
    <row r="3213" spans="1:20"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200"/>
        <v>1.1974347826086957</v>
      </c>
      <c r="P3213" s="6">
        <f t="shared" si="201"/>
        <v>85.531055900621112</v>
      </c>
      <c r="Q3213" t="s">
        <v>8317</v>
      </c>
      <c r="R3213" t="s">
        <v>8318</v>
      </c>
      <c r="S3213" s="10">
        <f t="shared" si="202"/>
        <v>41834.378240740734</v>
      </c>
      <c r="T3213" s="10">
        <f t="shared" si="203"/>
        <v>41865.875</v>
      </c>
    </row>
    <row r="3214" spans="1:20"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200"/>
        <v>1.2625</v>
      </c>
      <c r="P3214" s="6">
        <f t="shared" si="201"/>
        <v>53.723404255319146</v>
      </c>
      <c r="Q3214" t="s">
        <v>8317</v>
      </c>
      <c r="R3214" t="s">
        <v>8318</v>
      </c>
      <c r="S3214" s="10">
        <f t="shared" si="202"/>
        <v>41829.587395833332</v>
      </c>
      <c r="T3214" s="10">
        <f t="shared" si="203"/>
        <v>41859.587395833332</v>
      </c>
    </row>
    <row r="3215" spans="1:20"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200"/>
        <v>1.0011666666666668</v>
      </c>
      <c r="P3215" s="6">
        <f t="shared" si="201"/>
        <v>127.80851063829788</v>
      </c>
      <c r="Q3215" t="s">
        <v>8317</v>
      </c>
      <c r="R3215" t="s">
        <v>8318</v>
      </c>
      <c r="S3215" s="10">
        <f t="shared" si="202"/>
        <v>42171.555081018516</v>
      </c>
      <c r="T3215" s="10">
        <f t="shared" si="203"/>
        <v>42211.555081018516</v>
      </c>
    </row>
    <row r="3216" spans="1:20"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200"/>
        <v>1.0213333333333334</v>
      </c>
      <c r="P3216" s="6">
        <f t="shared" si="201"/>
        <v>106.57391304347826</v>
      </c>
      <c r="Q3216" t="s">
        <v>8317</v>
      </c>
      <c r="R3216" t="s">
        <v>8318</v>
      </c>
      <c r="S3216" s="10">
        <f t="shared" si="202"/>
        <v>42337.584178240737</v>
      </c>
      <c r="T3216" s="10">
        <f t="shared" si="203"/>
        <v>42374.788194444445</v>
      </c>
    </row>
    <row r="3217" spans="1:20"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200"/>
        <v>1.0035142857142858</v>
      </c>
      <c r="P3217" s="6">
        <f t="shared" si="201"/>
        <v>262.11194029850748</v>
      </c>
      <c r="Q3217" t="s">
        <v>8317</v>
      </c>
      <c r="R3217" t="s">
        <v>8318</v>
      </c>
      <c r="S3217" s="10">
        <f t="shared" si="202"/>
        <v>42219.456840277773</v>
      </c>
      <c r="T3217" s="10">
        <f t="shared" si="203"/>
        <v>42256.957638888889</v>
      </c>
    </row>
    <row r="3218" spans="1:20"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200"/>
        <v>1.0004999999999999</v>
      </c>
      <c r="P3218" s="6">
        <f t="shared" si="201"/>
        <v>57.171428571428571</v>
      </c>
      <c r="Q3218" t="s">
        <v>8317</v>
      </c>
      <c r="R3218" t="s">
        <v>8318</v>
      </c>
      <c r="S3218" s="10">
        <f t="shared" si="202"/>
        <v>42165.254293981481</v>
      </c>
      <c r="T3218" s="10">
        <f t="shared" si="203"/>
        <v>42196.395833333336</v>
      </c>
    </row>
    <row r="3219" spans="1:20"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200"/>
        <v>1.1602222222222223</v>
      </c>
      <c r="P3219" s="6">
        <f t="shared" si="201"/>
        <v>50.20192307692308</v>
      </c>
      <c r="Q3219" t="s">
        <v>8317</v>
      </c>
      <c r="R3219" t="s">
        <v>8318</v>
      </c>
      <c r="S3219" s="10">
        <f t="shared" si="202"/>
        <v>42648.337777777771</v>
      </c>
      <c r="T3219" s="10">
        <f t="shared" si="203"/>
        <v>42678.337777777771</v>
      </c>
    </row>
    <row r="3220" spans="1:20"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200"/>
        <v>1.0209999999999999</v>
      </c>
      <c r="P3220" s="6">
        <f t="shared" si="201"/>
        <v>66.586956521739125</v>
      </c>
      <c r="Q3220" t="s">
        <v>8317</v>
      </c>
      <c r="R3220" t="s">
        <v>8318</v>
      </c>
      <c r="S3220" s="10">
        <f t="shared" si="202"/>
        <v>41970.793819444443</v>
      </c>
      <c r="T3220" s="10">
        <f t="shared" si="203"/>
        <v>42003.791666666664</v>
      </c>
    </row>
    <row r="3221" spans="1:20"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200"/>
        <v>1.0011000000000001</v>
      </c>
      <c r="P3221" s="6">
        <f t="shared" si="201"/>
        <v>168.25210084033614</v>
      </c>
      <c r="Q3221" t="s">
        <v>8317</v>
      </c>
      <c r="R3221" t="s">
        <v>8318</v>
      </c>
      <c r="S3221" s="10">
        <f t="shared" si="202"/>
        <v>42050.77484953704</v>
      </c>
      <c r="T3221" s="10">
        <f t="shared" si="203"/>
        <v>42085.733182870368</v>
      </c>
    </row>
    <row r="3222" spans="1:20"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200"/>
        <v>1.0084</v>
      </c>
      <c r="P3222" s="6">
        <f t="shared" si="201"/>
        <v>256.37288135593218</v>
      </c>
      <c r="Q3222" t="s">
        <v>8317</v>
      </c>
      <c r="R3222" t="s">
        <v>8318</v>
      </c>
      <c r="S3222" s="10">
        <f t="shared" si="202"/>
        <v>42772.625046296293</v>
      </c>
      <c r="T3222" s="10">
        <f t="shared" si="203"/>
        <v>42806.666666666664</v>
      </c>
    </row>
    <row r="3223" spans="1:20"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200"/>
        <v>1.0342499999999999</v>
      </c>
      <c r="P3223" s="6">
        <f t="shared" si="201"/>
        <v>36.610619469026545</v>
      </c>
      <c r="Q3223" t="s">
        <v>8317</v>
      </c>
      <c r="R3223" t="s">
        <v>8318</v>
      </c>
      <c r="S3223" s="10">
        <f t="shared" si="202"/>
        <v>42155.488460648143</v>
      </c>
      <c r="T3223" s="10">
        <f t="shared" si="203"/>
        <v>42190.488460648143</v>
      </c>
    </row>
    <row r="3224" spans="1:20"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200"/>
        <v>1.248</v>
      </c>
      <c r="P3224" s="6">
        <f t="shared" si="201"/>
        <v>37.142857142857146</v>
      </c>
      <c r="Q3224" t="s">
        <v>8317</v>
      </c>
      <c r="R3224" t="s">
        <v>8318</v>
      </c>
      <c r="S3224" s="10">
        <f t="shared" si="202"/>
        <v>42270.373807870368</v>
      </c>
      <c r="T3224" s="10">
        <f t="shared" si="203"/>
        <v>42301.686805555553</v>
      </c>
    </row>
    <row r="3225" spans="1:20"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200"/>
        <v>1.0951612903225807</v>
      </c>
      <c r="P3225" s="6">
        <f t="shared" si="201"/>
        <v>45.878378378378379</v>
      </c>
      <c r="Q3225" t="s">
        <v>8317</v>
      </c>
      <c r="R3225" t="s">
        <v>8318</v>
      </c>
      <c r="S3225" s="10">
        <f t="shared" si="202"/>
        <v>42206.627037037033</v>
      </c>
      <c r="T3225" s="10">
        <f t="shared" si="203"/>
        <v>42236.627037037033</v>
      </c>
    </row>
    <row r="3226" spans="1:20"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200"/>
        <v>1.0203333333333333</v>
      </c>
      <c r="P3226" s="6">
        <f t="shared" si="201"/>
        <v>141.71296296296296</v>
      </c>
      <c r="Q3226" t="s">
        <v>8317</v>
      </c>
      <c r="R3226" t="s">
        <v>8318</v>
      </c>
      <c r="S3226" s="10">
        <f t="shared" si="202"/>
        <v>42697.642511574071</v>
      </c>
      <c r="T3226" s="10">
        <f t="shared" si="203"/>
        <v>42744.999999999993</v>
      </c>
    </row>
    <row r="3227" spans="1:20"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200"/>
        <v>1.0235000000000001</v>
      </c>
      <c r="P3227" s="6">
        <f t="shared" si="201"/>
        <v>52.487179487179489</v>
      </c>
      <c r="Q3227" t="s">
        <v>8317</v>
      </c>
      <c r="R3227" t="s">
        <v>8318</v>
      </c>
      <c r="S3227" s="10">
        <f t="shared" si="202"/>
        <v>42503.351134259261</v>
      </c>
      <c r="T3227" s="10">
        <f t="shared" si="203"/>
        <v>42524.666666666664</v>
      </c>
    </row>
    <row r="3228" spans="1:20"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200"/>
        <v>1.0416666666666667</v>
      </c>
      <c r="P3228" s="6">
        <f t="shared" si="201"/>
        <v>59.523809523809526</v>
      </c>
      <c r="Q3228" t="s">
        <v>8317</v>
      </c>
      <c r="R3228" t="s">
        <v>8318</v>
      </c>
      <c r="S3228" s="10">
        <f t="shared" si="202"/>
        <v>42277.375138888885</v>
      </c>
      <c r="T3228" s="10">
        <f t="shared" si="203"/>
        <v>42307.375138888885</v>
      </c>
    </row>
    <row r="3229" spans="1:20"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200"/>
        <v>1.25</v>
      </c>
      <c r="P3229" s="6">
        <f t="shared" si="201"/>
        <v>50</v>
      </c>
      <c r="Q3229" t="s">
        <v>8317</v>
      </c>
      <c r="R3229" t="s">
        <v>8318</v>
      </c>
      <c r="S3229" s="10">
        <f t="shared" si="202"/>
        <v>42722.674027777779</v>
      </c>
      <c r="T3229" s="10">
        <f t="shared" si="203"/>
        <v>42752.674027777779</v>
      </c>
    </row>
    <row r="3230" spans="1:20"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200"/>
        <v>1.0234285714285714</v>
      </c>
      <c r="P3230" s="6">
        <f t="shared" si="201"/>
        <v>193.62162162162161</v>
      </c>
      <c r="Q3230" t="s">
        <v>8317</v>
      </c>
      <c r="R3230" t="s">
        <v>8318</v>
      </c>
      <c r="S3230" s="10">
        <f t="shared" si="202"/>
        <v>42323.500972222224</v>
      </c>
      <c r="T3230" s="10">
        <f t="shared" si="203"/>
        <v>42354.999305555553</v>
      </c>
    </row>
    <row r="3231" spans="1:20"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200"/>
        <v>1.0786500000000001</v>
      </c>
      <c r="P3231" s="6">
        <f t="shared" si="201"/>
        <v>106.79702970297029</v>
      </c>
      <c r="Q3231" t="s">
        <v>8317</v>
      </c>
      <c r="R3231" t="s">
        <v>8318</v>
      </c>
      <c r="S3231" s="10">
        <f t="shared" si="202"/>
        <v>41933.083310185182</v>
      </c>
      <c r="T3231" s="10">
        <f t="shared" si="203"/>
        <v>41963.124976851854</v>
      </c>
    </row>
    <row r="3232" spans="1:20"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200"/>
        <v>1.0988461538461538</v>
      </c>
      <c r="P3232" s="6">
        <f t="shared" si="201"/>
        <v>77.21621621621621</v>
      </c>
      <c r="Q3232" t="s">
        <v>8317</v>
      </c>
      <c r="R3232" t="s">
        <v>8318</v>
      </c>
      <c r="S3232" s="10">
        <f t="shared" si="202"/>
        <v>41897.959791666661</v>
      </c>
      <c r="T3232" s="10">
        <f t="shared" si="203"/>
        <v>41912.957638888889</v>
      </c>
    </row>
    <row r="3233" spans="1:20"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200"/>
        <v>1.61</v>
      </c>
      <c r="P3233" s="6">
        <f t="shared" si="201"/>
        <v>57.5</v>
      </c>
      <c r="Q3233" t="s">
        <v>8317</v>
      </c>
      <c r="R3233" t="s">
        <v>8318</v>
      </c>
      <c r="S3233" s="10">
        <f t="shared" si="202"/>
        <v>42446.735497685186</v>
      </c>
      <c r="T3233" s="10">
        <f t="shared" si="203"/>
        <v>42476.735497685186</v>
      </c>
    </row>
    <row r="3234" spans="1:20"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200"/>
        <v>1.3120000000000001</v>
      </c>
      <c r="P3234" s="6">
        <f t="shared" si="201"/>
        <v>50.46153846153846</v>
      </c>
      <c r="Q3234" t="s">
        <v>8317</v>
      </c>
      <c r="R3234" t="s">
        <v>8318</v>
      </c>
      <c r="S3234" s="10">
        <f t="shared" si="202"/>
        <v>42463.605520833335</v>
      </c>
      <c r="T3234" s="10">
        <f t="shared" si="203"/>
        <v>42493.957638888889</v>
      </c>
    </row>
    <row r="3235" spans="1:20"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200"/>
        <v>1.1879999999999999</v>
      </c>
      <c r="P3235" s="6">
        <f t="shared" si="201"/>
        <v>97.377049180327873</v>
      </c>
      <c r="Q3235" t="s">
        <v>8317</v>
      </c>
      <c r="R3235" t="s">
        <v>8318</v>
      </c>
      <c r="S3235" s="10">
        <f t="shared" si="202"/>
        <v>42766.596701388888</v>
      </c>
      <c r="T3235" s="10">
        <f t="shared" si="203"/>
        <v>42796.596701388888</v>
      </c>
    </row>
    <row r="3236" spans="1:20"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200"/>
        <v>1.0039275000000001</v>
      </c>
      <c r="P3236" s="6">
        <f t="shared" si="201"/>
        <v>34.91921739130435</v>
      </c>
      <c r="Q3236" t="s">
        <v>8317</v>
      </c>
      <c r="R3236" t="s">
        <v>8318</v>
      </c>
      <c r="S3236" s="10">
        <f t="shared" si="202"/>
        <v>42734.581111111103</v>
      </c>
      <c r="T3236" s="10">
        <f t="shared" si="203"/>
        <v>42767.771527777775</v>
      </c>
    </row>
    <row r="3237" spans="1:20"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200"/>
        <v>1.0320666666666667</v>
      </c>
      <c r="P3237" s="6">
        <f t="shared" si="201"/>
        <v>85.530386740331494</v>
      </c>
      <c r="Q3237" t="s">
        <v>8317</v>
      </c>
      <c r="R3237" t="s">
        <v>8318</v>
      </c>
      <c r="S3237" s="10">
        <f t="shared" si="202"/>
        <v>42522.139479166661</v>
      </c>
      <c r="T3237" s="10">
        <f t="shared" si="203"/>
        <v>42552.139479166661</v>
      </c>
    </row>
    <row r="3238" spans="1:20"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200"/>
        <v>1.006</v>
      </c>
      <c r="P3238" s="6">
        <f t="shared" si="201"/>
        <v>182.90909090909091</v>
      </c>
      <c r="Q3238" t="s">
        <v>8317</v>
      </c>
      <c r="R3238" t="s">
        <v>8318</v>
      </c>
      <c r="S3238" s="10">
        <f t="shared" si="202"/>
        <v>42702.708715277775</v>
      </c>
      <c r="T3238" s="10">
        <f t="shared" si="203"/>
        <v>42732.708715277775</v>
      </c>
    </row>
    <row r="3239" spans="1:20"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200"/>
        <v>1.0078754285714286</v>
      </c>
      <c r="P3239" s="6">
        <f t="shared" si="201"/>
        <v>131.13620817843866</v>
      </c>
      <c r="Q3239" t="s">
        <v>8317</v>
      </c>
      <c r="R3239" t="s">
        <v>8318</v>
      </c>
      <c r="S3239" s="10">
        <f t="shared" si="202"/>
        <v>42252.266018518516</v>
      </c>
      <c r="T3239" s="10">
        <f t="shared" si="203"/>
        <v>42275.957638888889</v>
      </c>
    </row>
    <row r="3240" spans="1:20"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200"/>
        <v>1.1232142857142857</v>
      </c>
      <c r="P3240" s="6">
        <f t="shared" si="201"/>
        <v>39.810126582278478</v>
      </c>
      <c r="Q3240" t="s">
        <v>8317</v>
      </c>
      <c r="R3240" t="s">
        <v>8318</v>
      </c>
      <c r="S3240" s="10">
        <f t="shared" si="202"/>
        <v>42156.302060185182</v>
      </c>
      <c r="T3240" s="10">
        <f t="shared" si="203"/>
        <v>42186.302060185182</v>
      </c>
    </row>
    <row r="3241" spans="1:20"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200"/>
        <v>1.0591914022517912</v>
      </c>
      <c r="P3241" s="6">
        <f t="shared" si="201"/>
        <v>59.701730769230764</v>
      </c>
      <c r="Q3241" t="s">
        <v>8317</v>
      </c>
      <c r="R3241" t="s">
        <v>8318</v>
      </c>
      <c r="S3241" s="10">
        <f t="shared" si="202"/>
        <v>42277.880706018514</v>
      </c>
      <c r="T3241" s="10">
        <f t="shared" si="203"/>
        <v>42302.790972222218</v>
      </c>
    </row>
    <row r="3242" spans="1:20"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200"/>
        <v>1.0056666666666667</v>
      </c>
      <c r="P3242" s="6">
        <f t="shared" si="201"/>
        <v>88.735294117647058</v>
      </c>
      <c r="Q3242" t="s">
        <v>8317</v>
      </c>
      <c r="R3242" t="s">
        <v>8318</v>
      </c>
      <c r="S3242" s="10">
        <f t="shared" si="202"/>
        <v>42754.485509259255</v>
      </c>
      <c r="T3242" s="10">
        <f t="shared" si="203"/>
        <v>42782.749999999993</v>
      </c>
    </row>
    <row r="3243" spans="1:20"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200"/>
        <v>1.1530588235294117</v>
      </c>
      <c r="P3243" s="6">
        <f t="shared" si="201"/>
        <v>58.688622754491021</v>
      </c>
      <c r="Q3243" t="s">
        <v>8317</v>
      </c>
      <c r="R3243" t="s">
        <v>8318</v>
      </c>
      <c r="S3243" s="10">
        <f t="shared" si="202"/>
        <v>41893.116550925923</v>
      </c>
      <c r="T3243" s="10">
        <f t="shared" si="203"/>
        <v>41926.082638888889</v>
      </c>
    </row>
    <row r="3244" spans="1:20"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200"/>
        <v>1.273042</v>
      </c>
      <c r="P3244" s="6">
        <f t="shared" si="201"/>
        <v>69.56513661202186</v>
      </c>
      <c r="Q3244" t="s">
        <v>8317</v>
      </c>
      <c r="R3244" t="s">
        <v>8318</v>
      </c>
      <c r="S3244" s="10">
        <f t="shared" si="202"/>
        <v>41871.547361111108</v>
      </c>
      <c r="T3244" s="10">
        <f t="shared" si="203"/>
        <v>41901.547361111108</v>
      </c>
    </row>
    <row r="3245" spans="1:20"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200"/>
        <v>1.028375</v>
      </c>
      <c r="P3245" s="6">
        <f t="shared" si="201"/>
        <v>115.87323943661971</v>
      </c>
      <c r="Q3245" t="s">
        <v>8317</v>
      </c>
      <c r="R3245" t="s">
        <v>8318</v>
      </c>
      <c r="S3245" s="10">
        <f t="shared" si="202"/>
        <v>42261.888449074067</v>
      </c>
      <c r="T3245" s="10">
        <f t="shared" si="203"/>
        <v>42285.791666666664</v>
      </c>
    </row>
    <row r="3246" spans="1:20"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200"/>
        <v>1.0293749999999999</v>
      </c>
      <c r="P3246" s="6">
        <f t="shared" si="201"/>
        <v>23.869565217391305</v>
      </c>
      <c r="Q3246" t="s">
        <v>8317</v>
      </c>
      <c r="R3246" t="s">
        <v>8318</v>
      </c>
      <c r="S3246" s="10">
        <f t="shared" si="202"/>
        <v>42675.485902777778</v>
      </c>
      <c r="T3246" s="10">
        <f t="shared" si="203"/>
        <v>42705.527569444443</v>
      </c>
    </row>
    <row r="3247" spans="1:20"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200"/>
        <v>1.043047619047619</v>
      </c>
      <c r="P3247" s="6">
        <f t="shared" si="201"/>
        <v>81.125925925925927</v>
      </c>
      <c r="Q3247" t="s">
        <v>8317</v>
      </c>
      <c r="R3247" t="s">
        <v>8318</v>
      </c>
      <c r="S3247" s="10">
        <f t="shared" si="202"/>
        <v>42135.391874999994</v>
      </c>
      <c r="T3247" s="10">
        <f t="shared" si="203"/>
        <v>42166.874999999993</v>
      </c>
    </row>
    <row r="3248" spans="1:20"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200"/>
        <v>1.1122000000000001</v>
      </c>
      <c r="P3248" s="6">
        <f t="shared" si="201"/>
        <v>57.626943005181346</v>
      </c>
      <c r="Q3248" t="s">
        <v>8317</v>
      </c>
      <c r="R3248" t="s">
        <v>8318</v>
      </c>
      <c r="S3248" s="10">
        <f t="shared" si="202"/>
        <v>42230.263888888883</v>
      </c>
      <c r="T3248" s="10">
        <f t="shared" si="203"/>
        <v>42258.957638888889</v>
      </c>
    </row>
    <row r="3249" spans="1:20"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200"/>
        <v>1.0586</v>
      </c>
      <c r="P3249" s="6">
        <f t="shared" si="201"/>
        <v>46.429824561403507</v>
      </c>
      <c r="Q3249" t="s">
        <v>8317</v>
      </c>
      <c r="R3249" t="s">
        <v>8318</v>
      </c>
      <c r="S3249" s="10">
        <f t="shared" si="202"/>
        <v>42167.22583333333</v>
      </c>
      <c r="T3249" s="10">
        <f t="shared" si="203"/>
        <v>42197.22583333333</v>
      </c>
    </row>
    <row r="3250" spans="1:20"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200"/>
        <v>1.0079166666666666</v>
      </c>
      <c r="P3250" s="6">
        <f t="shared" si="201"/>
        <v>60.475000000000001</v>
      </c>
      <c r="Q3250" t="s">
        <v>8317</v>
      </c>
      <c r="R3250" t="s">
        <v>8318</v>
      </c>
      <c r="S3250" s="10">
        <f t="shared" si="202"/>
        <v>42068.68005787037</v>
      </c>
      <c r="T3250" s="10">
        <f t="shared" si="203"/>
        <v>42098.638391203705</v>
      </c>
    </row>
    <row r="3251" spans="1:20"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200"/>
        <v>1.0492727272727274</v>
      </c>
      <c r="P3251" s="6">
        <f t="shared" si="201"/>
        <v>65.579545454545453</v>
      </c>
      <c r="Q3251" t="s">
        <v>8317</v>
      </c>
      <c r="R3251" t="s">
        <v>8318</v>
      </c>
      <c r="S3251" s="10">
        <f t="shared" si="202"/>
        <v>42145.538356481477</v>
      </c>
      <c r="T3251" s="10">
        <f t="shared" si="203"/>
        <v>42175.538356481477</v>
      </c>
    </row>
    <row r="3252" spans="1:20"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200"/>
        <v>1.01552</v>
      </c>
      <c r="P3252" s="6">
        <f t="shared" si="201"/>
        <v>119.1924882629108</v>
      </c>
      <c r="Q3252" t="s">
        <v>8317</v>
      </c>
      <c r="R3252" t="s">
        <v>8318</v>
      </c>
      <c r="S3252" s="10">
        <f t="shared" si="202"/>
        <v>41918.533842592587</v>
      </c>
      <c r="T3252" s="10">
        <f t="shared" si="203"/>
        <v>41948.575509259259</v>
      </c>
    </row>
    <row r="3253" spans="1:20"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200"/>
        <v>1.1073333333333333</v>
      </c>
      <c r="P3253" s="6">
        <f t="shared" si="201"/>
        <v>83.05</v>
      </c>
      <c r="Q3253" t="s">
        <v>8317</v>
      </c>
      <c r="R3253" t="s">
        <v>8318</v>
      </c>
      <c r="S3253" s="10">
        <f t="shared" si="202"/>
        <v>42146.52275462963</v>
      </c>
      <c r="T3253" s="10">
        <f t="shared" si="203"/>
        <v>42176.52275462963</v>
      </c>
    </row>
    <row r="3254" spans="1:20"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200"/>
        <v>1.2782222222222221</v>
      </c>
      <c r="P3254" s="6">
        <f t="shared" si="201"/>
        <v>57.52</v>
      </c>
      <c r="Q3254" t="s">
        <v>8317</v>
      </c>
      <c r="R3254" t="s">
        <v>8318</v>
      </c>
      <c r="S3254" s="10">
        <f t="shared" si="202"/>
        <v>42590.264351851853</v>
      </c>
      <c r="T3254" s="10">
        <f t="shared" si="203"/>
        <v>42620.264351851853</v>
      </c>
    </row>
    <row r="3255" spans="1:20"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200"/>
        <v>1.0182500000000001</v>
      </c>
      <c r="P3255" s="6">
        <f t="shared" si="201"/>
        <v>177.08695652173913</v>
      </c>
      <c r="Q3255" t="s">
        <v>8317</v>
      </c>
      <c r="R3255" t="s">
        <v>8318</v>
      </c>
      <c r="S3255" s="10">
        <f t="shared" si="202"/>
        <v>42602.368379629632</v>
      </c>
      <c r="T3255" s="10">
        <f t="shared" si="203"/>
        <v>42620.947916666664</v>
      </c>
    </row>
    <row r="3256" spans="1:20"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200"/>
        <v>1.012576923076923</v>
      </c>
      <c r="P3256" s="6">
        <f t="shared" si="201"/>
        <v>70.771505376344081</v>
      </c>
      <c r="Q3256" t="s">
        <v>8317</v>
      </c>
      <c r="R3256" t="s">
        <v>8318</v>
      </c>
      <c r="S3256" s="10">
        <f t="shared" si="202"/>
        <v>42058.877418981479</v>
      </c>
      <c r="T3256" s="10">
        <f t="shared" si="203"/>
        <v>42088.835752314808</v>
      </c>
    </row>
    <row r="3257" spans="1:20"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200"/>
        <v>1.75</v>
      </c>
      <c r="P3257" s="6">
        <f t="shared" si="201"/>
        <v>29.166666666666668</v>
      </c>
      <c r="Q3257" t="s">
        <v>8317</v>
      </c>
      <c r="R3257" t="s">
        <v>8318</v>
      </c>
      <c r="S3257" s="10">
        <f t="shared" si="202"/>
        <v>41889.559895833328</v>
      </c>
      <c r="T3257" s="10">
        <f t="shared" si="203"/>
        <v>41919.559895833328</v>
      </c>
    </row>
    <row r="3258" spans="1:20"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200"/>
        <v>1.2806</v>
      </c>
      <c r="P3258" s="6">
        <f t="shared" si="201"/>
        <v>72.76136363636364</v>
      </c>
      <c r="Q3258" t="s">
        <v>8317</v>
      </c>
      <c r="R3258" t="s">
        <v>8318</v>
      </c>
      <c r="S3258" s="10">
        <f t="shared" si="202"/>
        <v>42144.365474537037</v>
      </c>
      <c r="T3258" s="10">
        <f t="shared" si="203"/>
        <v>42165.957638888889</v>
      </c>
    </row>
    <row r="3259" spans="1:20"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200"/>
        <v>1.0629949999999999</v>
      </c>
      <c r="P3259" s="6">
        <f t="shared" si="201"/>
        <v>51.853414634146333</v>
      </c>
      <c r="Q3259" t="s">
        <v>8317</v>
      </c>
      <c r="R3259" t="s">
        <v>8318</v>
      </c>
      <c r="S3259" s="10">
        <f t="shared" si="202"/>
        <v>42758.351296296292</v>
      </c>
      <c r="T3259" s="10">
        <f t="shared" si="203"/>
        <v>42788.351296296292</v>
      </c>
    </row>
    <row r="3260" spans="1:20"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200"/>
        <v>1.052142857142857</v>
      </c>
      <c r="P3260" s="6">
        <f t="shared" si="201"/>
        <v>98.2</v>
      </c>
      <c r="Q3260" t="s">
        <v>8317</v>
      </c>
      <c r="R3260" t="s">
        <v>8318</v>
      </c>
      <c r="S3260" s="10">
        <f t="shared" si="202"/>
        <v>41982.678946759253</v>
      </c>
      <c r="T3260" s="10">
        <f t="shared" si="203"/>
        <v>42012.678946759253</v>
      </c>
    </row>
    <row r="3261" spans="1:20"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200"/>
        <v>1.0616782608695652</v>
      </c>
      <c r="P3261" s="6">
        <f t="shared" si="201"/>
        <v>251.7381443298969</v>
      </c>
      <c r="Q3261" t="s">
        <v>8317</v>
      </c>
      <c r="R3261" t="s">
        <v>8318</v>
      </c>
      <c r="S3261" s="10">
        <f t="shared" si="202"/>
        <v>42614.552604166667</v>
      </c>
      <c r="T3261" s="10">
        <f t="shared" si="203"/>
        <v>42643.957638888889</v>
      </c>
    </row>
    <row r="3262" spans="1:20"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200"/>
        <v>1.0924</v>
      </c>
      <c r="P3262" s="6">
        <f t="shared" si="201"/>
        <v>74.821917808219183</v>
      </c>
      <c r="Q3262" t="s">
        <v>8317</v>
      </c>
      <c r="R3262" t="s">
        <v>8318</v>
      </c>
      <c r="S3262" s="10">
        <f t="shared" si="202"/>
        <v>42303.464328703696</v>
      </c>
      <c r="T3262" s="10">
        <f t="shared" si="203"/>
        <v>42338.505995370368</v>
      </c>
    </row>
    <row r="3263" spans="1:20"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200"/>
        <v>1.0045454545454546</v>
      </c>
      <c r="P3263" s="6">
        <f t="shared" si="201"/>
        <v>67.65306122448979</v>
      </c>
      <c r="Q3263" t="s">
        <v>8317</v>
      </c>
      <c r="R3263" t="s">
        <v>8318</v>
      </c>
      <c r="S3263" s="10">
        <f t="shared" si="202"/>
        <v>42171.517083333332</v>
      </c>
      <c r="T3263" s="10">
        <f t="shared" si="203"/>
        <v>42201.517083333332</v>
      </c>
    </row>
    <row r="3264" spans="1:20"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200"/>
        <v>1.0304098360655738</v>
      </c>
      <c r="P3264" s="6">
        <f t="shared" si="201"/>
        <v>93.81343283582089</v>
      </c>
      <c r="Q3264" t="s">
        <v>8317</v>
      </c>
      <c r="R3264" t="s">
        <v>8318</v>
      </c>
      <c r="S3264" s="10">
        <f t="shared" si="202"/>
        <v>41964.107199074067</v>
      </c>
      <c r="T3264" s="10">
        <f t="shared" si="203"/>
        <v>41994.958333333336</v>
      </c>
    </row>
    <row r="3265" spans="1:20"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200"/>
        <v>1.121664</v>
      </c>
      <c r="P3265" s="6">
        <f t="shared" si="201"/>
        <v>41.237647058823526</v>
      </c>
      <c r="Q3265" t="s">
        <v>8317</v>
      </c>
      <c r="R3265" t="s">
        <v>8318</v>
      </c>
      <c r="S3265" s="10">
        <f t="shared" si="202"/>
        <v>42284.30773148148</v>
      </c>
      <c r="T3265" s="10">
        <f t="shared" si="203"/>
        <v>42307.666666666664</v>
      </c>
    </row>
    <row r="3266" spans="1:20"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200"/>
        <v>1.03</v>
      </c>
      <c r="P3266" s="6">
        <f t="shared" si="201"/>
        <v>52.551020408163268</v>
      </c>
      <c r="Q3266" t="s">
        <v>8317</v>
      </c>
      <c r="R3266" t="s">
        <v>8318</v>
      </c>
      <c r="S3266" s="10">
        <f t="shared" si="202"/>
        <v>42016.591874999998</v>
      </c>
      <c r="T3266" s="10">
        <f t="shared" si="203"/>
        <v>42032.708333333336</v>
      </c>
    </row>
    <row r="3267" spans="1:20"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204">IFERROR(E3267/D3267,"")</f>
        <v>1.64</v>
      </c>
      <c r="P3267" s="6">
        <f t="shared" ref="P3267:P3330" si="205">IFERROR(E3267/L3267,"")</f>
        <v>70.285714285714292</v>
      </c>
      <c r="Q3267" t="s">
        <v>8317</v>
      </c>
      <c r="R3267" t="s">
        <v>8318</v>
      </c>
      <c r="S3267" s="10">
        <f t="shared" ref="S3267:S3330" si="206">(J3267/86400)+25569+(-5/24)</f>
        <v>42311.503645833327</v>
      </c>
      <c r="T3267" s="10">
        <f t="shared" ref="T3267:T3330" si="207">(I3267/86400)+25569+(-5/24)</f>
        <v>42341.499999999993</v>
      </c>
    </row>
    <row r="3268" spans="1:20"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204"/>
        <v>1.3128333333333333</v>
      </c>
      <c r="P3268" s="6">
        <f t="shared" si="205"/>
        <v>48.325153374233132</v>
      </c>
      <c r="Q3268" t="s">
        <v>8317</v>
      </c>
      <c r="R3268" t="s">
        <v>8318</v>
      </c>
      <c r="S3268" s="10">
        <f t="shared" si="206"/>
        <v>42136.327800925923</v>
      </c>
      <c r="T3268" s="10">
        <f t="shared" si="207"/>
        <v>42167.666666666664</v>
      </c>
    </row>
    <row r="3269" spans="1:20"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204"/>
        <v>1.0209999999999999</v>
      </c>
      <c r="P3269" s="6">
        <f t="shared" si="205"/>
        <v>53.177083333333336</v>
      </c>
      <c r="Q3269" t="s">
        <v>8317</v>
      </c>
      <c r="R3269" t="s">
        <v>8318</v>
      </c>
      <c r="S3269" s="10">
        <f t="shared" si="206"/>
        <v>42172.549305555549</v>
      </c>
      <c r="T3269" s="10">
        <f t="shared" si="207"/>
        <v>42202.549305555549</v>
      </c>
    </row>
    <row r="3270" spans="1:20"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204"/>
        <v>1.28</v>
      </c>
      <c r="P3270" s="6">
        <f t="shared" si="205"/>
        <v>60.952380952380949</v>
      </c>
      <c r="Q3270" t="s">
        <v>8317</v>
      </c>
      <c r="R3270" t="s">
        <v>8318</v>
      </c>
      <c r="S3270" s="10">
        <f t="shared" si="206"/>
        <v>42590.695925925924</v>
      </c>
      <c r="T3270" s="10">
        <f t="shared" si="207"/>
        <v>42606.695925925924</v>
      </c>
    </row>
    <row r="3271" spans="1:20"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204"/>
        <v>1.0149999999999999</v>
      </c>
      <c r="P3271" s="6">
        <f t="shared" si="205"/>
        <v>116</v>
      </c>
      <c r="Q3271" t="s">
        <v>8317</v>
      </c>
      <c r="R3271" t="s">
        <v>8318</v>
      </c>
      <c r="S3271" s="10">
        <f t="shared" si="206"/>
        <v>42137.187465277777</v>
      </c>
      <c r="T3271" s="10">
        <f t="shared" si="207"/>
        <v>42171.249999999993</v>
      </c>
    </row>
    <row r="3272" spans="1:20"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204"/>
        <v>1.0166666666666666</v>
      </c>
      <c r="P3272" s="6">
        <f t="shared" si="205"/>
        <v>61</v>
      </c>
      <c r="Q3272" t="s">
        <v>8317</v>
      </c>
      <c r="R3272" t="s">
        <v>8318</v>
      </c>
      <c r="S3272" s="10">
        <f t="shared" si="206"/>
        <v>42167.324826388889</v>
      </c>
      <c r="T3272" s="10">
        <f t="shared" si="207"/>
        <v>42197.324826388889</v>
      </c>
    </row>
    <row r="3273" spans="1:20"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204"/>
        <v>1.3</v>
      </c>
      <c r="P3273" s="6">
        <f t="shared" si="205"/>
        <v>38.235294117647058</v>
      </c>
      <c r="Q3273" t="s">
        <v>8317</v>
      </c>
      <c r="R3273" t="s">
        <v>8318</v>
      </c>
      <c r="S3273" s="10">
        <f t="shared" si="206"/>
        <v>41915.22887731481</v>
      </c>
      <c r="T3273" s="10">
        <f t="shared" si="207"/>
        <v>41945.270543981482</v>
      </c>
    </row>
    <row r="3274" spans="1:20"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204"/>
        <v>1.5443</v>
      </c>
      <c r="P3274" s="6">
        <f t="shared" si="205"/>
        <v>106.50344827586207</v>
      </c>
      <c r="Q3274" t="s">
        <v>8317</v>
      </c>
      <c r="R3274" t="s">
        <v>8318</v>
      </c>
      <c r="S3274" s="10">
        <f t="shared" si="206"/>
        <v>42284.291770833333</v>
      </c>
      <c r="T3274" s="10">
        <f t="shared" si="207"/>
        <v>42314.333437499998</v>
      </c>
    </row>
    <row r="3275" spans="1:20"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204"/>
        <v>1.0740000000000001</v>
      </c>
      <c r="P3275" s="6">
        <f t="shared" si="205"/>
        <v>204.57142857142858</v>
      </c>
      <c r="Q3275" t="s">
        <v>8317</v>
      </c>
      <c r="R3275" t="s">
        <v>8318</v>
      </c>
      <c r="S3275" s="10">
        <f t="shared" si="206"/>
        <v>42611.5930787037</v>
      </c>
      <c r="T3275" s="10">
        <f t="shared" si="207"/>
        <v>42627.583333333336</v>
      </c>
    </row>
    <row r="3276" spans="1:20"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204"/>
        <v>1.0132258064516129</v>
      </c>
      <c r="P3276" s="6">
        <f t="shared" si="205"/>
        <v>54.912587412587413</v>
      </c>
      <c r="Q3276" t="s">
        <v>8317</v>
      </c>
      <c r="R3276" t="s">
        <v>8318</v>
      </c>
      <c r="S3276" s="10">
        <f t="shared" si="206"/>
        <v>42400.496203703697</v>
      </c>
      <c r="T3276" s="10">
        <f t="shared" si="207"/>
        <v>42444.666666666664</v>
      </c>
    </row>
    <row r="3277" spans="1:20"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204"/>
        <v>1.0027777777777778</v>
      </c>
      <c r="P3277" s="6">
        <f t="shared" si="205"/>
        <v>150.41666666666666</v>
      </c>
      <c r="Q3277" t="s">
        <v>8317</v>
      </c>
      <c r="R3277" t="s">
        <v>8318</v>
      </c>
      <c r="S3277" s="10">
        <f t="shared" si="206"/>
        <v>42017.672118055554</v>
      </c>
      <c r="T3277" s="10">
        <f t="shared" si="207"/>
        <v>42043.979166666664</v>
      </c>
    </row>
    <row r="3278" spans="1:20"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204"/>
        <v>1.1684444444444444</v>
      </c>
      <c r="P3278" s="6">
        <f t="shared" si="205"/>
        <v>52.58</v>
      </c>
      <c r="Q3278" t="s">
        <v>8317</v>
      </c>
      <c r="R3278" t="s">
        <v>8318</v>
      </c>
      <c r="S3278" s="10">
        <f t="shared" si="206"/>
        <v>42426.741655092592</v>
      </c>
      <c r="T3278" s="10">
        <f t="shared" si="207"/>
        <v>42460.957638888889</v>
      </c>
    </row>
    <row r="3279" spans="1:20"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204"/>
        <v>1.0860000000000001</v>
      </c>
      <c r="P3279" s="6">
        <f t="shared" si="205"/>
        <v>54.3</v>
      </c>
      <c r="Q3279" t="s">
        <v>8317</v>
      </c>
      <c r="R3279" t="s">
        <v>8318</v>
      </c>
      <c r="S3279" s="10">
        <f t="shared" si="206"/>
        <v>41931.474606481475</v>
      </c>
      <c r="T3279" s="10">
        <f t="shared" si="207"/>
        <v>41961.516273148147</v>
      </c>
    </row>
    <row r="3280" spans="1:20"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204"/>
        <v>1.034</v>
      </c>
      <c r="P3280" s="6">
        <f t="shared" si="205"/>
        <v>76.029411764705884</v>
      </c>
      <c r="Q3280" t="s">
        <v>8317</v>
      </c>
      <c r="R3280" t="s">
        <v>8318</v>
      </c>
      <c r="S3280" s="10">
        <f t="shared" si="206"/>
        <v>42124.640081018515</v>
      </c>
      <c r="T3280" s="10">
        <f t="shared" si="207"/>
        <v>42154.640081018515</v>
      </c>
    </row>
    <row r="3281" spans="1:20"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204"/>
        <v>1.1427586206896552</v>
      </c>
      <c r="P3281" s="6">
        <f t="shared" si="205"/>
        <v>105.2063492063492</v>
      </c>
      <c r="Q3281" t="s">
        <v>8317</v>
      </c>
      <c r="R3281" t="s">
        <v>8318</v>
      </c>
      <c r="S3281" s="10">
        <f t="shared" si="206"/>
        <v>42430.894201388888</v>
      </c>
      <c r="T3281" s="10">
        <f t="shared" si="207"/>
        <v>42460.852534722224</v>
      </c>
    </row>
    <row r="3282" spans="1:20"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204"/>
        <v>1.03</v>
      </c>
      <c r="P3282" s="6">
        <f t="shared" si="205"/>
        <v>68.666666666666671</v>
      </c>
      <c r="Q3282" t="s">
        <v>8317</v>
      </c>
      <c r="R3282" t="s">
        <v>8318</v>
      </c>
      <c r="S3282" s="10">
        <f t="shared" si="206"/>
        <v>42121.548587962963</v>
      </c>
      <c r="T3282" s="10">
        <f t="shared" si="207"/>
        <v>42155.999999999993</v>
      </c>
    </row>
    <row r="3283" spans="1:20"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204"/>
        <v>1.216</v>
      </c>
      <c r="P3283" s="6">
        <f t="shared" si="205"/>
        <v>129.36170212765958</v>
      </c>
      <c r="Q3283" t="s">
        <v>8317</v>
      </c>
      <c r="R3283" t="s">
        <v>8318</v>
      </c>
      <c r="S3283" s="10">
        <f t="shared" si="206"/>
        <v>42218.811400462961</v>
      </c>
      <c r="T3283" s="10">
        <f t="shared" si="207"/>
        <v>42248.811400462961</v>
      </c>
    </row>
    <row r="3284" spans="1:20"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204"/>
        <v>1.026467741935484</v>
      </c>
      <c r="P3284" s="6">
        <f t="shared" si="205"/>
        <v>134.26371308016877</v>
      </c>
      <c r="Q3284" t="s">
        <v>8317</v>
      </c>
      <c r="R3284" t="s">
        <v>8318</v>
      </c>
      <c r="S3284" s="10">
        <f t="shared" si="206"/>
        <v>42444.985972222225</v>
      </c>
      <c r="T3284" s="10">
        <f t="shared" si="207"/>
        <v>42488.985972222225</v>
      </c>
    </row>
    <row r="3285" spans="1:20"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204"/>
        <v>1.0475000000000001</v>
      </c>
      <c r="P3285" s="6">
        <f t="shared" si="205"/>
        <v>17.829787234042552</v>
      </c>
      <c r="Q3285" t="s">
        <v>8317</v>
      </c>
      <c r="R3285" t="s">
        <v>8318</v>
      </c>
      <c r="S3285" s="10">
        <f t="shared" si="206"/>
        <v>42379.535856481474</v>
      </c>
      <c r="T3285" s="10">
        <f t="shared" si="207"/>
        <v>42410.666666666664</v>
      </c>
    </row>
    <row r="3286" spans="1:20"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204"/>
        <v>1.016</v>
      </c>
      <c r="P3286" s="6">
        <f t="shared" si="205"/>
        <v>203.2</v>
      </c>
      <c r="Q3286" t="s">
        <v>8317</v>
      </c>
      <c r="R3286" t="s">
        <v>8318</v>
      </c>
      <c r="S3286" s="10">
        <f t="shared" si="206"/>
        <v>42380.676539351851</v>
      </c>
      <c r="T3286" s="10">
        <f t="shared" si="207"/>
        <v>42398.040972222218</v>
      </c>
    </row>
    <row r="3287" spans="1:20"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204"/>
        <v>1.1210242048409682</v>
      </c>
      <c r="P3287" s="6">
        <f t="shared" si="205"/>
        <v>69.18518518518519</v>
      </c>
      <c r="Q3287" t="s">
        <v>8317</v>
      </c>
      <c r="R3287" t="s">
        <v>8318</v>
      </c>
      <c r="S3287" s="10">
        <f t="shared" si="206"/>
        <v>42762.734097222223</v>
      </c>
      <c r="T3287" s="10">
        <f t="shared" si="207"/>
        <v>42793.999999999993</v>
      </c>
    </row>
    <row r="3288" spans="1:20"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204"/>
        <v>1.0176666666666667</v>
      </c>
      <c r="P3288" s="6">
        <f t="shared" si="205"/>
        <v>125.12295081967213</v>
      </c>
      <c r="Q3288" t="s">
        <v>8317</v>
      </c>
      <c r="R3288" t="s">
        <v>8318</v>
      </c>
      <c r="S3288" s="10">
        <f t="shared" si="206"/>
        <v>42567.631736111107</v>
      </c>
      <c r="T3288" s="10">
        <f t="shared" si="207"/>
        <v>42597.631736111107</v>
      </c>
    </row>
    <row r="3289" spans="1:20"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204"/>
        <v>1</v>
      </c>
      <c r="P3289" s="6">
        <f t="shared" si="205"/>
        <v>73.529411764705884</v>
      </c>
      <c r="Q3289" t="s">
        <v>8317</v>
      </c>
      <c r="R3289" t="s">
        <v>8318</v>
      </c>
      <c r="S3289" s="10">
        <f t="shared" si="206"/>
        <v>42311.541990740741</v>
      </c>
      <c r="T3289" s="10">
        <f t="shared" si="207"/>
        <v>42336.541990740741</v>
      </c>
    </row>
    <row r="3290" spans="1:20"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204"/>
        <v>1.0026489999999999</v>
      </c>
      <c r="P3290" s="6">
        <f t="shared" si="205"/>
        <v>48.437149758454105</v>
      </c>
      <c r="Q3290" t="s">
        <v>8317</v>
      </c>
      <c r="R3290" t="s">
        <v>8318</v>
      </c>
      <c r="S3290" s="10">
        <f t="shared" si="206"/>
        <v>42505.566145833327</v>
      </c>
      <c r="T3290" s="10">
        <f t="shared" si="207"/>
        <v>42541.749999999993</v>
      </c>
    </row>
    <row r="3291" spans="1:20"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204"/>
        <v>1.3304200000000002</v>
      </c>
      <c r="P3291" s="6">
        <f t="shared" si="205"/>
        <v>26.608400000000003</v>
      </c>
      <c r="Q3291" t="s">
        <v>8317</v>
      </c>
      <c r="R3291" t="s">
        <v>8318</v>
      </c>
      <c r="S3291" s="10">
        <f t="shared" si="206"/>
        <v>42758.159745370365</v>
      </c>
      <c r="T3291" s="10">
        <f t="shared" si="207"/>
        <v>42786.159745370365</v>
      </c>
    </row>
    <row r="3292" spans="1:20"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204"/>
        <v>1.212</v>
      </c>
      <c r="P3292" s="6">
        <f t="shared" si="205"/>
        <v>33.666666666666664</v>
      </c>
      <c r="Q3292" t="s">
        <v>8317</v>
      </c>
      <c r="R3292" t="s">
        <v>8318</v>
      </c>
      <c r="S3292" s="10">
        <f t="shared" si="206"/>
        <v>42775.306608796294</v>
      </c>
      <c r="T3292" s="10">
        <f t="shared" si="207"/>
        <v>42805.306608796294</v>
      </c>
    </row>
    <row r="3293" spans="1:20"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204"/>
        <v>1.1399999999999999</v>
      </c>
      <c r="P3293" s="6">
        <f t="shared" si="205"/>
        <v>40.714285714285715</v>
      </c>
      <c r="Q3293" t="s">
        <v>8317</v>
      </c>
      <c r="R3293" t="s">
        <v>8318</v>
      </c>
      <c r="S3293" s="10">
        <f t="shared" si="206"/>
        <v>42232.494212962956</v>
      </c>
      <c r="T3293" s="10">
        <f t="shared" si="207"/>
        <v>42263.957638888889</v>
      </c>
    </row>
    <row r="3294" spans="1:20"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204"/>
        <v>2.8613861386138613</v>
      </c>
      <c r="P3294" s="6">
        <f t="shared" si="205"/>
        <v>19.266666666666666</v>
      </c>
      <c r="Q3294" t="s">
        <v>8317</v>
      </c>
      <c r="R3294" t="s">
        <v>8318</v>
      </c>
      <c r="S3294" s="10">
        <f t="shared" si="206"/>
        <v>42282.561898148146</v>
      </c>
      <c r="T3294" s="10">
        <f t="shared" si="207"/>
        <v>42342.603564814817</v>
      </c>
    </row>
    <row r="3295" spans="1:20"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204"/>
        <v>1.7044444444444444</v>
      </c>
      <c r="P3295" s="6">
        <f t="shared" si="205"/>
        <v>84.285714285714292</v>
      </c>
      <c r="Q3295" t="s">
        <v>8317</v>
      </c>
      <c r="R3295" t="s">
        <v>8318</v>
      </c>
      <c r="S3295" s="10">
        <f t="shared" si="206"/>
        <v>42768.217037037037</v>
      </c>
      <c r="T3295" s="10">
        <f t="shared" si="207"/>
        <v>42798.217037037037</v>
      </c>
    </row>
    <row r="3296" spans="1:20"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204"/>
        <v>1.1833333333333333</v>
      </c>
      <c r="P3296" s="6">
        <f t="shared" si="205"/>
        <v>29.583333333333332</v>
      </c>
      <c r="Q3296" t="s">
        <v>8317</v>
      </c>
      <c r="R3296" t="s">
        <v>8318</v>
      </c>
      <c r="S3296" s="10">
        <f t="shared" si="206"/>
        <v>42141.33280092592</v>
      </c>
      <c r="T3296" s="10">
        <f t="shared" si="207"/>
        <v>42171.33280092592</v>
      </c>
    </row>
    <row r="3297" spans="1:20"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204"/>
        <v>1.0285857142857142</v>
      </c>
      <c r="P3297" s="6">
        <f t="shared" si="205"/>
        <v>26.667037037037037</v>
      </c>
      <c r="Q3297" t="s">
        <v>8317</v>
      </c>
      <c r="R3297" t="s">
        <v>8318</v>
      </c>
      <c r="S3297" s="10">
        <f t="shared" si="206"/>
        <v>42609.234131944446</v>
      </c>
      <c r="T3297" s="10">
        <f t="shared" si="207"/>
        <v>42639.234131944446</v>
      </c>
    </row>
    <row r="3298" spans="1:20"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204"/>
        <v>1.4406666666666668</v>
      </c>
      <c r="P3298" s="6">
        <f t="shared" si="205"/>
        <v>45.978723404255319</v>
      </c>
      <c r="Q3298" t="s">
        <v>8317</v>
      </c>
      <c r="R3298" t="s">
        <v>8318</v>
      </c>
      <c r="S3298" s="10">
        <f t="shared" si="206"/>
        <v>42309.54828703704</v>
      </c>
      <c r="T3298" s="10">
        <f t="shared" si="207"/>
        <v>42330.708333333336</v>
      </c>
    </row>
    <row r="3299" spans="1:20"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204"/>
        <v>1.0007272727272727</v>
      </c>
      <c r="P3299" s="6">
        <f t="shared" si="205"/>
        <v>125.09090909090909</v>
      </c>
      <c r="Q3299" t="s">
        <v>8317</v>
      </c>
      <c r="R3299" t="s">
        <v>8318</v>
      </c>
      <c r="S3299" s="10">
        <f t="shared" si="206"/>
        <v>42193.563148148147</v>
      </c>
      <c r="T3299" s="10">
        <f t="shared" si="207"/>
        <v>42212.749305555553</v>
      </c>
    </row>
    <row r="3300" spans="1:20"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204"/>
        <v>1.0173000000000001</v>
      </c>
      <c r="P3300" s="6">
        <f t="shared" si="205"/>
        <v>141.29166666666666</v>
      </c>
      <c r="Q3300" t="s">
        <v>8317</v>
      </c>
      <c r="R3300" t="s">
        <v>8318</v>
      </c>
      <c r="S3300" s="10">
        <f t="shared" si="206"/>
        <v>42239.749629629623</v>
      </c>
      <c r="T3300" s="10">
        <f t="shared" si="207"/>
        <v>42259.791666666664</v>
      </c>
    </row>
    <row r="3301" spans="1:20"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204"/>
        <v>1.1619999999999999</v>
      </c>
      <c r="P3301" s="6">
        <f t="shared" si="205"/>
        <v>55.333333333333336</v>
      </c>
      <c r="Q3301" t="s">
        <v>8317</v>
      </c>
      <c r="R3301" t="s">
        <v>8318</v>
      </c>
      <c r="S3301" s="10">
        <f t="shared" si="206"/>
        <v>42261.709062499998</v>
      </c>
      <c r="T3301" s="10">
        <f t="shared" si="207"/>
        <v>42291.709062499998</v>
      </c>
    </row>
    <row r="3302" spans="1:20"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204"/>
        <v>1.3616666666666666</v>
      </c>
      <c r="P3302" s="6">
        <f t="shared" si="205"/>
        <v>46.420454545454547</v>
      </c>
      <c r="Q3302" t="s">
        <v>8317</v>
      </c>
      <c r="R3302" t="s">
        <v>8318</v>
      </c>
      <c r="S3302" s="10">
        <f t="shared" si="206"/>
        <v>42102.535439814812</v>
      </c>
      <c r="T3302" s="10">
        <f t="shared" si="207"/>
        <v>42123.535439814812</v>
      </c>
    </row>
    <row r="3303" spans="1:20"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204"/>
        <v>1.3346666666666667</v>
      </c>
      <c r="P3303" s="6">
        <f t="shared" si="205"/>
        <v>57.2</v>
      </c>
      <c r="Q3303" t="s">
        <v>8317</v>
      </c>
      <c r="R3303" t="s">
        <v>8318</v>
      </c>
      <c r="S3303" s="10">
        <f t="shared" si="206"/>
        <v>42538.527499999997</v>
      </c>
      <c r="T3303" s="10">
        <f t="shared" si="207"/>
        <v>42583.082638888889</v>
      </c>
    </row>
    <row r="3304" spans="1:20"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204"/>
        <v>1.0339285714285715</v>
      </c>
      <c r="P3304" s="6">
        <f t="shared" si="205"/>
        <v>173.7</v>
      </c>
      <c r="Q3304" t="s">
        <v>8317</v>
      </c>
      <c r="R3304" t="s">
        <v>8318</v>
      </c>
      <c r="S3304" s="10">
        <f t="shared" si="206"/>
        <v>42681.143240740734</v>
      </c>
      <c r="T3304" s="10">
        <f t="shared" si="207"/>
        <v>42711.143240740734</v>
      </c>
    </row>
    <row r="3305" spans="1:20"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204"/>
        <v>1.1588888888888889</v>
      </c>
      <c r="P3305" s="6">
        <f t="shared" si="205"/>
        <v>59.6</v>
      </c>
      <c r="Q3305" t="s">
        <v>8317</v>
      </c>
      <c r="R3305" t="s">
        <v>8318</v>
      </c>
      <c r="S3305" s="10">
        <f t="shared" si="206"/>
        <v>42056.443101851844</v>
      </c>
      <c r="T3305" s="10">
        <f t="shared" si="207"/>
        <v>42091.401435185187</v>
      </c>
    </row>
    <row r="3306" spans="1:20"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204"/>
        <v>1.0451666666666666</v>
      </c>
      <c r="P3306" s="6">
        <f t="shared" si="205"/>
        <v>89.585714285714289</v>
      </c>
      <c r="Q3306" t="s">
        <v>8317</v>
      </c>
      <c r="R3306" t="s">
        <v>8318</v>
      </c>
      <c r="S3306" s="10">
        <f t="shared" si="206"/>
        <v>42696.41611111111</v>
      </c>
      <c r="T3306" s="10">
        <f t="shared" si="207"/>
        <v>42726.41611111111</v>
      </c>
    </row>
    <row r="3307" spans="1:20"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204"/>
        <v>1.0202500000000001</v>
      </c>
      <c r="P3307" s="6">
        <f t="shared" si="205"/>
        <v>204.05</v>
      </c>
      <c r="Q3307" t="s">
        <v>8317</v>
      </c>
      <c r="R3307" t="s">
        <v>8318</v>
      </c>
      <c r="S3307" s="10">
        <f t="shared" si="206"/>
        <v>42186.647546296292</v>
      </c>
      <c r="T3307" s="10">
        <f t="shared" si="207"/>
        <v>42216.647546296292</v>
      </c>
    </row>
    <row r="3308" spans="1:20"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204"/>
        <v>1.7533333333333334</v>
      </c>
      <c r="P3308" s="6">
        <f t="shared" si="205"/>
        <v>48.703703703703702</v>
      </c>
      <c r="Q3308" t="s">
        <v>8317</v>
      </c>
      <c r="R3308" t="s">
        <v>8318</v>
      </c>
      <c r="S3308" s="10">
        <f t="shared" si="206"/>
        <v>42493.010902777773</v>
      </c>
      <c r="T3308" s="10">
        <f t="shared" si="207"/>
        <v>42530.916666666664</v>
      </c>
    </row>
    <row r="3309" spans="1:20"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204"/>
        <v>1.0668</v>
      </c>
      <c r="P3309" s="6">
        <f t="shared" si="205"/>
        <v>53.339999999999996</v>
      </c>
      <c r="Q3309" t="s">
        <v>8317</v>
      </c>
      <c r="R3309" t="s">
        <v>8318</v>
      </c>
      <c r="S3309" s="10">
        <f t="shared" si="206"/>
        <v>42474.848831018513</v>
      </c>
      <c r="T3309" s="10">
        <f t="shared" si="207"/>
        <v>42504.848831018513</v>
      </c>
    </row>
    <row r="3310" spans="1:20"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204"/>
        <v>1.2228571428571429</v>
      </c>
      <c r="P3310" s="6">
        <f t="shared" si="205"/>
        <v>75.087719298245617</v>
      </c>
      <c r="Q3310" t="s">
        <v>8317</v>
      </c>
      <c r="R3310" t="s">
        <v>8318</v>
      </c>
      <c r="S3310" s="10">
        <f t="shared" si="206"/>
        <v>42452.668576388889</v>
      </c>
      <c r="T3310" s="10">
        <f t="shared" si="207"/>
        <v>42473.668576388889</v>
      </c>
    </row>
    <row r="3311" spans="1:20"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204"/>
        <v>1.5942857142857143</v>
      </c>
      <c r="P3311" s="6">
        <f t="shared" si="205"/>
        <v>18</v>
      </c>
      <c r="Q3311" t="s">
        <v>8317</v>
      </c>
      <c r="R3311" t="s">
        <v>8318</v>
      </c>
      <c r="S3311" s="10">
        <f t="shared" si="206"/>
        <v>42628.441874999997</v>
      </c>
      <c r="T3311" s="10">
        <f t="shared" si="207"/>
        <v>42659.441874999997</v>
      </c>
    </row>
    <row r="3312" spans="1:20"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204"/>
        <v>1.0007692307692309</v>
      </c>
      <c r="P3312" s="6">
        <f t="shared" si="205"/>
        <v>209.83870967741936</v>
      </c>
      <c r="Q3312" t="s">
        <v>8317</v>
      </c>
      <c r="R3312" t="s">
        <v>8318</v>
      </c>
      <c r="S3312" s="10">
        <f t="shared" si="206"/>
        <v>42253.720196759255</v>
      </c>
      <c r="T3312" s="10">
        <f t="shared" si="207"/>
        <v>42283.720196759255</v>
      </c>
    </row>
    <row r="3313" spans="1:20"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204"/>
        <v>1.0984</v>
      </c>
      <c r="P3313" s="6">
        <f t="shared" si="205"/>
        <v>61.022222222222226</v>
      </c>
      <c r="Q3313" t="s">
        <v>8317</v>
      </c>
      <c r="R3313" t="s">
        <v>8318</v>
      </c>
      <c r="S3313" s="10">
        <f t="shared" si="206"/>
        <v>42264.083449074074</v>
      </c>
      <c r="T3313" s="10">
        <f t="shared" si="207"/>
        <v>42294.083449074074</v>
      </c>
    </row>
    <row r="3314" spans="1:20"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204"/>
        <v>1.0004</v>
      </c>
      <c r="P3314" s="6">
        <f t="shared" si="205"/>
        <v>61</v>
      </c>
      <c r="Q3314" t="s">
        <v>8317</v>
      </c>
      <c r="R3314" t="s">
        <v>8318</v>
      </c>
      <c r="S3314" s="10">
        <f t="shared" si="206"/>
        <v>42664.601226851846</v>
      </c>
      <c r="T3314" s="10">
        <f t="shared" si="207"/>
        <v>42685.708333333336</v>
      </c>
    </row>
    <row r="3315" spans="1:20"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204"/>
        <v>1.1605000000000001</v>
      </c>
      <c r="P3315" s="6">
        <f t="shared" si="205"/>
        <v>80.034482758620683</v>
      </c>
      <c r="Q3315" t="s">
        <v>8317</v>
      </c>
      <c r="R3315" t="s">
        <v>8318</v>
      </c>
      <c r="S3315" s="10">
        <f t="shared" si="206"/>
        <v>42382.036076388882</v>
      </c>
      <c r="T3315" s="10">
        <f t="shared" si="207"/>
        <v>42395.833333333336</v>
      </c>
    </row>
    <row r="3316" spans="1:20"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204"/>
        <v>2.1074999999999999</v>
      </c>
      <c r="P3316" s="6">
        <f t="shared" si="205"/>
        <v>29.068965517241381</v>
      </c>
      <c r="Q3316" t="s">
        <v>8317</v>
      </c>
      <c r="R3316" t="s">
        <v>8318</v>
      </c>
      <c r="S3316" s="10">
        <f t="shared" si="206"/>
        <v>42105.059155092589</v>
      </c>
      <c r="T3316" s="10">
        <f t="shared" si="207"/>
        <v>42132.628472222219</v>
      </c>
    </row>
    <row r="3317" spans="1:20"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204"/>
        <v>1.1000000000000001</v>
      </c>
      <c r="P3317" s="6">
        <f t="shared" si="205"/>
        <v>49.438202247191015</v>
      </c>
      <c r="Q3317" t="s">
        <v>8317</v>
      </c>
      <c r="R3317" t="s">
        <v>8318</v>
      </c>
      <c r="S3317" s="10">
        <f t="shared" si="206"/>
        <v>42466.09538194444</v>
      </c>
      <c r="T3317" s="10">
        <f t="shared" si="207"/>
        <v>42496.09538194444</v>
      </c>
    </row>
    <row r="3318" spans="1:20"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204"/>
        <v>1.0008673425918038</v>
      </c>
      <c r="P3318" s="6">
        <f t="shared" si="205"/>
        <v>93.977440000000001</v>
      </c>
      <c r="Q3318" t="s">
        <v>8317</v>
      </c>
      <c r="R3318" t="s">
        <v>8318</v>
      </c>
      <c r="S3318" s="10">
        <f t="shared" si="206"/>
        <v>41826.662905092591</v>
      </c>
      <c r="T3318" s="10">
        <f t="shared" si="207"/>
        <v>41859.370833333327</v>
      </c>
    </row>
    <row r="3319" spans="1:20"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204"/>
        <v>1.0619047619047619</v>
      </c>
      <c r="P3319" s="6">
        <f t="shared" si="205"/>
        <v>61.944444444444443</v>
      </c>
      <c r="Q3319" t="s">
        <v>8317</v>
      </c>
      <c r="R3319" t="s">
        <v>8318</v>
      </c>
      <c r="S3319" s="10">
        <f t="shared" si="206"/>
        <v>42498.831296296295</v>
      </c>
      <c r="T3319" s="10">
        <f t="shared" si="207"/>
        <v>42528.831296296295</v>
      </c>
    </row>
    <row r="3320" spans="1:20"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204"/>
        <v>1.256</v>
      </c>
      <c r="P3320" s="6">
        <f t="shared" si="205"/>
        <v>78.5</v>
      </c>
      <c r="Q3320" t="s">
        <v>8317</v>
      </c>
      <c r="R3320" t="s">
        <v>8318</v>
      </c>
      <c r="S3320" s="10">
        <f t="shared" si="206"/>
        <v>42431.093668981477</v>
      </c>
      <c r="T3320" s="10">
        <f t="shared" si="207"/>
        <v>42470.895833333336</v>
      </c>
    </row>
    <row r="3321" spans="1:20"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204"/>
        <v>1.08</v>
      </c>
      <c r="P3321" s="6">
        <f t="shared" si="205"/>
        <v>33.75</v>
      </c>
      <c r="Q3321" t="s">
        <v>8317</v>
      </c>
      <c r="R3321" t="s">
        <v>8318</v>
      </c>
      <c r="S3321" s="10">
        <f t="shared" si="206"/>
        <v>41990.377152777779</v>
      </c>
      <c r="T3321" s="10">
        <f t="shared" si="207"/>
        <v>42035.377152777779</v>
      </c>
    </row>
    <row r="3322" spans="1:20"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204"/>
        <v>1.01</v>
      </c>
      <c r="P3322" s="6">
        <f t="shared" si="205"/>
        <v>66.44736842105263</v>
      </c>
      <c r="Q3322" t="s">
        <v>8317</v>
      </c>
      <c r="R3322" t="s">
        <v>8318</v>
      </c>
      <c r="S3322" s="10">
        <f t="shared" si="206"/>
        <v>42512.837465277778</v>
      </c>
      <c r="T3322" s="10">
        <f t="shared" si="207"/>
        <v>42542.837465277778</v>
      </c>
    </row>
    <row r="3323" spans="1:20"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204"/>
        <v>1.0740000000000001</v>
      </c>
      <c r="P3323" s="6">
        <f t="shared" si="205"/>
        <v>35.799999999999997</v>
      </c>
      <c r="Q3323" t="s">
        <v>8317</v>
      </c>
      <c r="R3323" t="s">
        <v>8318</v>
      </c>
      <c r="S3323" s="10">
        <f t="shared" si="206"/>
        <v>41913.891956018517</v>
      </c>
      <c r="T3323" s="10">
        <f t="shared" si="207"/>
        <v>41927.957638888889</v>
      </c>
    </row>
    <row r="3324" spans="1:20"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204"/>
        <v>1.0151515151515151</v>
      </c>
      <c r="P3324" s="6">
        <f t="shared" si="205"/>
        <v>145.65217391304347</v>
      </c>
      <c r="Q3324" t="s">
        <v>8317</v>
      </c>
      <c r="R3324" t="s">
        <v>8318</v>
      </c>
      <c r="S3324" s="10">
        <f t="shared" si="206"/>
        <v>42520.802037037036</v>
      </c>
      <c r="T3324" s="10">
        <f t="shared" si="207"/>
        <v>42542.954861111109</v>
      </c>
    </row>
    <row r="3325" spans="1:20"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204"/>
        <v>1.2589999999999999</v>
      </c>
      <c r="P3325" s="6">
        <f t="shared" si="205"/>
        <v>25.693877551020407</v>
      </c>
      <c r="Q3325" t="s">
        <v>8317</v>
      </c>
      <c r="R3325" t="s">
        <v>8318</v>
      </c>
      <c r="S3325" s="10">
        <f t="shared" si="206"/>
        <v>42608.157499999994</v>
      </c>
      <c r="T3325" s="10">
        <f t="shared" si="207"/>
        <v>42638.157499999994</v>
      </c>
    </row>
    <row r="3326" spans="1:20"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204"/>
        <v>1.0166666666666666</v>
      </c>
      <c r="P3326" s="6">
        <f t="shared" si="205"/>
        <v>152.5</v>
      </c>
      <c r="Q3326" t="s">
        <v>8317</v>
      </c>
      <c r="R3326" t="s">
        <v>8318</v>
      </c>
      <c r="S3326" s="10">
        <f t="shared" si="206"/>
        <v>42512.374884259254</v>
      </c>
      <c r="T3326" s="10">
        <f t="shared" si="207"/>
        <v>42526.374884259254</v>
      </c>
    </row>
    <row r="3327" spans="1:20"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204"/>
        <v>1.125</v>
      </c>
      <c r="P3327" s="6">
        <f t="shared" si="205"/>
        <v>30</v>
      </c>
      <c r="Q3327" t="s">
        <v>8317</v>
      </c>
      <c r="R3327" t="s">
        <v>8318</v>
      </c>
      <c r="S3327" s="10">
        <f t="shared" si="206"/>
        <v>42064.577280092592</v>
      </c>
      <c r="T3327" s="10">
        <f t="shared" si="207"/>
        <v>42099.535613425927</v>
      </c>
    </row>
    <row r="3328" spans="1:20"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204"/>
        <v>1.0137499999999999</v>
      </c>
      <c r="P3328" s="6">
        <f t="shared" si="205"/>
        <v>142.28070175438597</v>
      </c>
      <c r="Q3328" t="s">
        <v>8317</v>
      </c>
      <c r="R3328" t="s">
        <v>8318</v>
      </c>
      <c r="S3328" s="10">
        <f t="shared" si="206"/>
        <v>42041.505844907406</v>
      </c>
      <c r="T3328" s="10">
        <f t="shared" si="207"/>
        <v>42071.464178240734</v>
      </c>
    </row>
    <row r="3329" spans="1:20"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204"/>
        <v>1.0125</v>
      </c>
      <c r="P3329" s="6">
        <f t="shared" si="205"/>
        <v>24.545454545454547</v>
      </c>
      <c r="Q3329" t="s">
        <v>8317</v>
      </c>
      <c r="R3329" t="s">
        <v>8318</v>
      </c>
      <c r="S3329" s="10">
        <f t="shared" si="206"/>
        <v>42468.166273148141</v>
      </c>
      <c r="T3329" s="10">
        <f t="shared" si="207"/>
        <v>42498.166273148141</v>
      </c>
    </row>
    <row r="3330" spans="1:20"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204"/>
        <v>1.4638888888888888</v>
      </c>
      <c r="P3330" s="6">
        <f t="shared" si="205"/>
        <v>292.77777777777777</v>
      </c>
      <c r="Q3330" t="s">
        <v>8317</v>
      </c>
      <c r="R3330" t="s">
        <v>8318</v>
      </c>
      <c r="S3330" s="10">
        <f t="shared" si="206"/>
        <v>41822.366701388884</v>
      </c>
      <c r="T3330" s="10">
        <f t="shared" si="207"/>
        <v>41824.833333333328</v>
      </c>
    </row>
    <row r="3331" spans="1:20"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208">IFERROR(E3331/D3331,"")</f>
        <v>1.1679999999999999</v>
      </c>
      <c r="P3331" s="6">
        <f t="shared" ref="P3331:P3394" si="209">IFERROR(E3331/L3331,"")</f>
        <v>44.92307692307692</v>
      </c>
      <c r="Q3331" t="s">
        <v>8317</v>
      </c>
      <c r="R3331" t="s">
        <v>8318</v>
      </c>
      <c r="S3331" s="10">
        <f t="shared" ref="S3331:S3394" si="210">(J3331/86400)+25569+(-5/24)</f>
        <v>41837.114675925921</v>
      </c>
      <c r="T3331" s="10">
        <f t="shared" ref="T3331:T3394" si="211">(I3331/86400)+25569+(-5/24)</f>
        <v>41847.75</v>
      </c>
    </row>
    <row r="3332" spans="1:20"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208"/>
        <v>1.0626666666666666</v>
      </c>
      <c r="P3332" s="6">
        <f t="shared" si="209"/>
        <v>23.10144927536232</v>
      </c>
      <c r="Q3332" t="s">
        <v>8317</v>
      </c>
      <c r="R3332" t="s">
        <v>8318</v>
      </c>
      <c r="S3332" s="10">
        <f t="shared" si="210"/>
        <v>42065.679027777776</v>
      </c>
      <c r="T3332" s="10">
        <f t="shared" si="211"/>
        <v>42095.637361111112</v>
      </c>
    </row>
    <row r="3333" spans="1:20"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208"/>
        <v>1.0451999999999999</v>
      </c>
      <c r="P3333" s="6">
        <f t="shared" si="209"/>
        <v>80.400000000000006</v>
      </c>
      <c r="Q3333" t="s">
        <v>8317</v>
      </c>
      <c r="R3333" t="s">
        <v>8318</v>
      </c>
      <c r="S3333" s="10">
        <f t="shared" si="210"/>
        <v>42248.48942129629</v>
      </c>
      <c r="T3333" s="10">
        <f t="shared" si="211"/>
        <v>42283.48942129629</v>
      </c>
    </row>
    <row r="3334" spans="1:20"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208"/>
        <v>1</v>
      </c>
      <c r="P3334" s="6">
        <f t="shared" si="209"/>
        <v>72.289156626506028</v>
      </c>
      <c r="Q3334" t="s">
        <v>8317</v>
      </c>
      <c r="R3334" t="s">
        <v>8318</v>
      </c>
      <c r="S3334" s="10">
        <f t="shared" si="210"/>
        <v>41809.651967592588</v>
      </c>
      <c r="T3334" s="10">
        <f t="shared" si="211"/>
        <v>41839.651967592588</v>
      </c>
    </row>
    <row r="3335" spans="1:20"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208"/>
        <v>1.0457142857142858</v>
      </c>
      <c r="P3335" s="6">
        <f t="shared" si="209"/>
        <v>32.972972972972975</v>
      </c>
      <c r="Q3335" t="s">
        <v>8317</v>
      </c>
      <c r="R3335" t="s">
        <v>8318</v>
      </c>
      <c r="S3335" s="10">
        <f t="shared" si="210"/>
        <v>42148.468518518515</v>
      </c>
      <c r="T3335" s="10">
        <f t="shared" si="211"/>
        <v>42170.468518518515</v>
      </c>
    </row>
    <row r="3336" spans="1:20"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208"/>
        <v>1.3862051149573753</v>
      </c>
      <c r="P3336" s="6">
        <f t="shared" si="209"/>
        <v>116.65217391304348</v>
      </c>
      <c r="Q3336" t="s">
        <v>8317</v>
      </c>
      <c r="R3336" t="s">
        <v>8318</v>
      </c>
      <c r="S3336" s="10">
        <f t="shared" si="210"/>
        <v>42185.312754629624</v>
      </c>
      <c r="T3336" s="10">
        <f t="shared" si="211"/>
        <v>42215.312754629624</v>
      </c>
    </row>
    <row r="3337" spans="1:20"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208"/>
        <v>1.0032000000000001</v>
      </c>
      <c r="P3337" s="6">
        <f t="shared" si="209"/>
        <v>79.61904761904762</v>
      </c>
      <c r="Q3337" t="s">
        <v>8317</v>
      </c>
      <c r="R3337" t="s">
        <v>8318</v>
      </c>
      <c r="S3337" s="10">
        <f t="shared" si="210"/>
        <v>41827.465810185182</v>
      </c>
      <c r="T3337" s="10">
        <f t="shared" si="211"/>
        <v>41854.75</v>
      </c>
    </row>
    <row r="3338" spans="1:20"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208"/>
        <v>1</v>
      </c>
      <c r="P3338" s="6">
        <f t="shared" si="209"/>
        <v>27.777777777777779</v>
      </c>
      <c r="Q3338" t="s">
        <v>8317</v>
      </c>
      <c r="R3338" t="s">
        <v>8318</v>
      </c>
      <c r="S3338" s="10">
        <f t="shared" si="210"/>
        <v>42437.190347222218</v>
      </c>
      <c r="T3338" s="10">
        <f t="shared" si="211"/>
        <v>42465.148680555554</v>
      </c>
    </row>
    <row r="3339" spans="1:20"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208"/>
        <v>1.1020000000000001</v>
      </c>
      <c r="P3339" s="6">
        <f t="shared" si="209"/>
        <v>81.029411764705884</v>
      </c>
      <c r="Q3339" t="s">
        <v>8317</v>
      </c>
      <c r="R3339" t="s">
        <v>8318</v>
      </c>
      <c r="S3339" s="10">
        <f t="shared" si="210"/>
        <v>41901.073692129627</v>
      </c>
      <c r="T3339" s="10">
        <f t="shared" si="211"/>
        <v>41922.666666666664</v>
      </c>
    </row>
    <row r="3340" spans="1:20"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208"/>
        <v>1.0218</v>
      </c>
      <c r="P3340" s="6">
        <f t="shared" si="209"/>
        <v>136.84821428571428</v>
      </c>
      <c r="Q3340" t="s">
        <v>8317</v>
      </c>
      <c r="R3340" t="s">
        <v>8318</v>
      </c>
      <c r="S3340" s="10">
        <f t="shared" si="210"/>
        <v>42769.366666666661</v>
      </c>
      <c r="T3340" s="10">
        <f t="shared" si="211"/>
        <v>42790.366666666661</v>
      </c>
    </row>
    <row r="3341" spans="1:20"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208"/>
        <v>1.0435000000000001</v>
      </c>
      <c r="P3341" s="6">
        <f t="shared" si="209"/>
        <v>177.61702127659575</v>
      </c>
      <c r="Q3341" t="s">
        <v>8317</v>
      </c>
      <c r="R3341" t="s">
        <v>8318</v>
      </c>
      <c r="S3341" s="10">
        <f t="shared" si="210"/>
        <v>42549.457384259258</v>
      </c>
      <c r="T3341" s="10">
        <f t="shared" si="211"/>
        <v>42579.457384259258</v>
      </c>
    </row>
    <row r="3342" spans="1:20"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208"/>
        <v>1.3816666666666666</v>
      </c>
      <c r="P3342" s="6">
        <f t="shared" si="209"/>
        <v>109.07894736842105</v>
      </c>
      <c r="Q3342" t="s">
        <v>8317</v>
      </c>
      <c r="R3342" t="s">
        <v>8318</v>
      </c>
      <c r="S3342" s="10">
        <f t="shared" si="210"/>
        <v>42685.765671296293</v>
      </c>
      <c r="T3342" s="10">
        <f t="shared" si="211"/>
        <v>42710.765671296293</v>
      </c>
    </row>
    <row r="3343" spans="1:20"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208"/>
        <v>1</v>
      </c>
      <c r="P3343" s="6">
        <f t="shared" si="209"/>
        <v>119.64285714285714</v>
      </c>
      <c r="Q3343" t="s">
        <v>8317</v>
      </c>
      <c r="R3343" t="s">
        <v>8318</v>
      </c>
      <c r="S3343" s="10">
        <f t="shared" si="210"/>
        <v>42510.590520833335</v>
      </c>
      <c r="T3343" s="10">
        <f t="shared" si="211"/>
        <v>42533.499999999993</v>
      </c>
    </row>
    <row r="3344" spans="1:20"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208"/>
        <v>1.0166666666666666</v>
      </c>
      <c r="P3344" s="6">
        <f t="shared" si="209"/>
        <v>78.205128205128204</v>
      </c>
      <c r="Q3344" t="s">
        <v>8317</v>
      </c>
      <c r="R3344" t="s">
        <v>8318</v>
      </c>
      <c r="S3344" s="10">
        <f t="shared" si="210"/>
        <v>42062.088078703702</v>
      </c>
      <c r="T3344" s="10">
        <f t="shared" si="211"/>
        <v>42094.999305555553</v>
      </c>
    </row>
    <row r="3345" spans="1:20"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208"/>
        <v>1.7142857142857142</v>
      </c>
      <c r="P3345" s="6">
        <f t="shared" si="209"/>
        <v>52.173913043478258</v>
      </c>
      <c r="Q3345" t="s">
        <v>8317</v>
      </c>
      <c r="R3345" t="s">
        <v>8318</v>
      </c>
      <c r="S3345" s="10">
        <f t="shared" si="210"/>
        <v>42452.708148148151</v>
      </c>
      <c r="T3345" s="10">
        <f t="shared" si="211"/>
        <v>42473.345833333333</v>
      </c>
    </row>
    <row r="3346" spans="1:20"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208"/>
        <v>1.0144444444444445</v>
      </c>
      <c r="P3346" s="6">
        <f t="shared" si="209"/>
        <v>114.125</v>
      </c>
      <c r="Q3346" t="s">
        <v>8317</v>
      </c>
      <c r="R3346" t="s">
        <v>8318</v>
      </c>
      <c r="S3346" s="10">
        <f t="shared" si="210"/>
        <v>41850.991817129623</v>
      </c>
      <c r="T3346" s="10">
        <f t="shared" si="211"/>
        <v>41880.991817129623</v>
      </c>
    </row>
    <row r="3347" spans="1:20"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208"/>
        <v>1.3</v>
      </c>
      <c r="P3347" s="6">
        <f t="shared" si="209"/>
        <v>50</v>
      </c>
      <c r="Q3347" t="s">
        <v>8317</v>
      </c>
      <c r="R3347" t="s">
        <v>8318</v>
      </c>
      <c r="S3347" s="10">
        <f t="shared" si="210"/>
        <v>42052.897777777776</v>
      </c>
      <c r="T3347" s="10">
        <f t="shared" si="211"/>
        <v>42111.817361111105</v>
      </c>
    </row>
    <row r="3348" spans="1:20"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208"/>
        <v>1.1000000000000001</v>
      </c>
      <c r="P3348" s="6">
        <f t="shared" si="209"/>
        <v>91.666666666666671</v>
      </c>
      <c r="Q3348" t="s">
        <v>8317</v>
      </c>
      <c r="R3348" t="s">
        <v>8318</v>
      </c>
      <c r="S3348" s="10">
        <f t="shared" si="210"/>
        <v>42053.816087962965</v>
      </c>
      <c r="T3348" s="10">
        <f t="shared" si="211"/>
        <v>42060.816087962965</v>
      </c>
    </row>
    <row r="3349" spans="1:20"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208"/>
        <v>1.1944999999999999</v>
      </c>
      <c r="P3349" s="6">
        <f t="shared" si="209"/>
        <v>108.59090909090909</v>
      </c>
      <c r="Q3349" t="s">
        <v>8317</v>
      </c>
      <c r="R3349" t="s">
        <v>8318</v>
      </c>
      <c r="S3349" s="10">
        <f t="shared" si="210"/>
        <v>42484.343217592592</v>
      </c>
      <c r="T3349" s="10">
        <f t="shared" si="211"/>
        <v>42498.666666666664</v>
      </c>
    </row>
    <row r="3350" spans="1:20"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208"/>
        <v>1.002909090909091</v>
      </c>
      <c r="P3350" s="6">
        <f t="shared" si="209"/>
        <v>69.822784810126578</v>
      </c>
      <c r="Q3350" t="s">
        <v>8317</v>
      </c>
      <c r="R3350" t="s">
        <v>8318</v>
      </c>
      <c r="S3350" s="10">
        <f t="shared" si="210"/>
        <v>42466.350462962961</v>
      </c>
      <c r="T3350" s="10">
        <f t="shared" si="211"/>
        <v>42489.957638888889</v>
      </c>
    </row>
    <row r="3351" spans="1:20"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208"/>
        <v>1.534</v>
      </c>
      <c r="P3351" s="6">
        <f t="shared" si="209"/>
        <v>109.57142857142857</v>
      </c>
      <c r="Q3351" t="s">
        <v>8317</v>
      </c>
      <c r="R3351" t="s">
        <v>8318</v>
      </c>
      <c r="S3351" s="10">
        <f t="shared" si="210"/>
        <v>42512.902453703697</v>
      </c>
      <c r="T3351" s="10">
        <f t="shared" si="211"/>
        <v>42534.499999999993</v>
      </c>
    </row>
    <row r="3352" spans="1:20"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208"/>
        <v>1.0442857142857143</v>
      </c>
      <c r="P3352" s="6">
        <f t="shared" si="209"/>
        <v>71.666666666666671</v>
      </c>
      <c r="Q3352" t="s">
        <v>8317</v>
      </c>
      <c r="R3352" t="s">
        <v>8318</v>
      </c>
      <c r="S3352" s="10">
        <f t="shared" si="210"/>
        <v>42302.493182870363</v>
      </c>
      <c r="T3352" s="10">
        <f t="shared" si="211"/>
        <v>42337.749999999993</v>
      </c>
    </row>
    <row r="3353" spans="1:20"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208"/>
        <v>1.0109999999999999</v>
      </c>
      <c r="P3353" s="6">
        <f t="shared" si="209"/>
        <v>93.611111111111114</v>
      </c>
      <c r="Q3353" t="s">
        <v>8317</v>
      </c>
      <c r="R3353" t="s">
        <v>8318</v>
      </c>
      <c r="S3353" s="10">
        <f t="shared" si="210"/>
        <v>41806.187094907407</v>
      </c>
      <c r="T3353" s="10">
        <f t="shared" si="211"/>
        <v>41843.25</v>
      </c>
    </row>
    <row r="3354" spans="1:20"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208"/>
        <v>1.0751999999999999</v>
      </c>
      <c r="P3354" s="6">
        <f t="shared" si="209"/>
        <v>76.8</v>
      </c>
      <c r="Q3354" t="s">
        <v>8317</v>
      </c>
      <c r="R3354" t="s">
        <v>8318</v>
      </c>
      <c r="S3354" s="10">
        <f t="shared" si="210"/>
        <v>42495.784467592595</v>
      </c>
      <c r="T3354" s="10">
        <f t="shared" si="211"/>
        <v>42552.749999999993</v>
      </c>
    </row>
    <row r="3355" spans="1:20"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208"/>
        <v>3.15</v>
      </c>
      <c r="P3355" s="6">
        <f t="shared" si="209"/>
        <v>35.795454545454547</v>
      </c>
      <c r="Q3355" t="s">
        <v>8317</v>
      </c>
      <c r="R3355" t="s">
        <v>8318</v>
      </c>
      <c r="S3355" s="10">
        <f t="shared" si="210"/>
        <v>42479.223958333336</v>
      </c>
      <c r="T3355" s="10">
        <f t="shared" si="211"/>
        <v>42492.749999999993</v>
      </c>
    </row>
    <row r="3356" spans="1:20"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208"/>
        <v>1.0193333333333334</v>
      </c>
      <c r="P3356" s="6">
        <f t="shared" si="209"/>
        <v>55.6</v>
      </c>
      <c r="Q3356" t="s">
        <v>8317</v>
      </c>
      <c r="R3356" t="s">
        <v>8318</v>
      </c>
      <c r="S3356" s="10">
        <f t="shared" si="210"/>
        <v>42270.518587962964</v>
      </c>
      <c r="T3356" s="10">
        <f t="shared" si="211"/>
        <v>42305.959027777775</v>
      </c>
    </row>
    <row r="3357" spans="1:20"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208"/>
        <v>1.2628571428571429</v>
      </c>
      <c r="P3357" s="6">
        <f t="shared" si="209"/>
        <v>147.33333333333334</v>
      </c>
      <c r="Q3357" t="s">
        <v>8317</v>
      </c>
      <c r="R3357" t="s">
        <v>8318</v>
      </c>
      <c r="S3357" s="10">
        <f t="shared" si="210"/>
        <v>42489.411192129628</v>
      </c>
      <c r="T3357" s="10">
        <f t="shared" si="211"/>
        <v>42500.261805555558</v>
      </c>
    </row>
    <row r="3358" spans="1:20"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208"/>
        <v>1.014</v>
      </c>
      <c r="P3358" s="6">
        <f t="shared" si="209"/>
        <v>56.333333333333336</v>
      </c>
      <c r="Q3358" t="s">
        <v>8317</v>
      </c>
      <c r="R3358" t="s">
        <v>8318</v>
      </c>
      <c r="S3358" s="10">
        <f t="shared" si="210"/>
        <v>42536.607314814813</v>
      </c>
      <c r="T3358" s="10">
        <f t="shared" si="211"/>
        <v>42566.607314814813</v>
      </c>
    </row>
    <row r="3359" spans="1:20"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208"/>
        <v>1.01</v>
      </c>
      <c r="P3359" s="6">
        <f t="shared" si="209"/>
        <v>96.19047619047619</v>
      </c>
      <c r="Q3359" t="s">
        <v>8317</v>
      </c>
      <c r="R3359" t="s">
        <v>8318</v>
      </c>
      <c r="S3359" s="10">
        <f t="shared" si="210"/>
        <v>41822.209606481476</v>
      </c>
      <c r="T3359" s="10">
        <f t="shared" si="211"/>
        <v>41852.209606481476</v>
      </c>
    </row>
    <row r="3360" spans="1:20"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208"/>
        <v>1.0299</v>
      </c>
      <c r="P3360" s="6">
        <f t="shared" si="209"/>
        <v>63.574074074074076</v>
      </c>
      <c r="Q3360" t="s">
        <v>8317</v>
      </c>
      <c r="R3360" t="s">
        <v>8318</v>
      </c>
      <c r="S3360" s="10">
        <f t="shared" si="210"/>
        <v>41932.102766203701</v>
      </c>
      <c r="T3360" s="10">
        <f t="shared" si="211"/>
        <v>41962.144432870373</v>
      </c>
    </row>
    <row r="3361" spans="1:20"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208"/>
        <v>1.0625</v>
      </c>
      <c r="P3361" s="6">
        <f t="shared" si="209"/>
        <v>184.78260869565219</v>
      </c>
      <c r="Q3361" t="s">
        <v>8317</v>
      </c>
      <c r="R3361" t="s">
        <v>8318</v>
      </c>
      <c r="S3361" s="10">
        <f t="shared" si="210"/>
        <v>42745.848773148151</v>
      </c>
      <c r="T3361" s="10">
        <f t="shared" si="211"/>
        <v>42790.848773148151</v>
      </c>
    </row>
    <row r="3362" spans="1:20"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208"/>
        <v>1.0137777777777779</v>
      </c>
      <c r="P3362" s="6">
        <f t="shared" si="209"/>
        <v>126.72222222222223</v>
      </c>
      <c r="Q3362" t="s">
        <v>8317</v>
      </c>
      <c r="R3362" t="s">
        <v>8318</v>
      </c>
      <c r="S3362" s="10">
        <f t="shared" si="210"/>
        <v>42696.874340277776</v>
      </c>
      <c r="T3362" s="10">
        <f t="shared" si="211"/>
        <v>42718.457638888889</v>
      </c>
    </row>
    <row r="3363" spans="1:20"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208"/>
        <v>1.1346000000000001</v>
      </c>
      <c r="P3363" s="6">
        <f t="shared" si="209"/>
        <v>83.42647058823529</v>
      </c>
      <c r="Q3363" t="s">
        <v>8317</v>
      </c>
      <c r="R3363" t="s">
        <v>8318</v>
      </c>
      <c r="S3363" s="10">
        <f t="shared" si="210"/>
        <v>41865.817013888889</v>
      </c>
      <c r="T3363" s="10">
        <f t="shared" si="211"/>
        <v>41883.457638888889</v>
      </c>
    </row>
    <row r="3364" spans="1:20"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208"/>
        <v>2.1800000000000002</v>
      </c>
      <c r="P3364" s="6">
        <f t="shared" si="209"/>
        <v>54.5</v>
      </c>
      <c r="Q3364" t="s">
        <v>8317</v>
      </c>
      <c r="R3364" t="s">
        <v>8318</v>
      </c>
      <c r="S3364" s="10">
        <f t="shared" si="210"/>
        <v>42055.883298611108</v>
      </c>
      <c r="T3364" s="10">
        <f t="shared" si="211"/>
        <v>42069.996527777774</v>
      </c>
    </row>
    <row r="3365" spans="1:20"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208"/>
        <v>1.0141935483870967</v>
      </c>
      <c r="P3365" s="6">
        <f t="shared" si="209"/>
        <v>302.30769230769232</v>
      </c>
      <c r="Q3365" t="s">
        <v>8317</v>
      </c>
      <c r="R3365" t="s">
        <v>8318</v>
      </c>
      <c r="S3365" s="10">
        <f t="shared" si="210"/>
        <v>41851.563020833331</v>
      </c>
      <c r="T3365" s="10">
        <f t="shared" si="211"/>
        <v>41870.458333333328</v>
      </c>
    </row>
    <row r="3366" spans="1:20"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208"/>
        <v>1.0593333333333332</v>
      </c>
      <c r="P3366" s="6">
        <f t="shared" si="209"/>
        <v>44.138888888888886</v>
      </c>
      <c r="Q3366" t="s">
        <v>8317</v>
      </c>
      <c r="R3366" t="s">
        <v>8318</v>
      </c>
      <c r="S3366" s="10">
        <f t="shared" si="210"/>
        <v>42422.769085648142</v>
      </c>
      <c r="T3366" s="10">
        <f t="shared" si="211"/>
        <v>42444.666666666664</v>
      </c>
    </row>
    <row r="3367" spans="1:20"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208"/>
        <v>1.04</v>
      </c>
      <c r="P3367" s="6">
        <f t="shared" si="209"/>
        <v>866.66666666666663</v>
      </c>
      <c r="Q3367" t="s">
        <v>8317</v>
      </c>
      <c r="R3367" t="s">
        <v>8318</v>
      </c>
      <c r="S3367" s="10">
        <f t="shared" si="210"/>
        <v>42320.893425925919</v>
      </c>
      <c r="T3367" s="10">
        <f t="shared" si="211"/>
        <v>42350.893425925919</v>
      </c>
    </row>
    <row r="3368" spans="1:20"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208"/>
        <v>2.21</v>
      </c>
      <c r="P3368" s="6">
        <f t="shared" si="209"/>
        <v>61.388888888888886</v>
      </c>
      <c r="Q3368" t="s">
        <v>8317</v>
      </c>
      <c r="R3368" t="s">
        <v>8318</v>
      </c>
      <c r="S3368" s="10">
        <f t="shared" si="210"/>
        <v>42106.859224537031</v>
      </c>
      <c r="T3368" s="10">
        <f t="shared" si="211"/>
        <v>42136.859224537031</v>
      </c>
    </row>
    <row r="3369" spans="1:20"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208"/>
        <v>1.1866666666666668</v>
      </c>
      <c r="P3369" s="6">
        <f t="shared" si="209"/>
        <v>29.666666666666668</v>
      </c>
      <c r="Q3369" t="s">
        <v>8317</v>
      </c>
      <c r="R3369" t="s">
        <v>8318</v>
      </c>
      <c r="S3369" s="10">
        <f t="shared" si="210"/>
        <v>42192.725624999999</v>
      </c>
      <c r="T3369" s="10">
        <f t="shared" si="211"/>
        <v>42217.725624999999</v>
      </c>
    </row>
    <row r="3370" spans="1:20"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208"/>
        <v>1.046</v>
      </c>
      <c r="P3370" s="6">
        <f t="shared" si="209"/>
        <v>45.478260869565219</v>
      </c>
      <c r="Q3370" t="s">
        <v>8317</v>
      </c>
      <c r="R3370" t="s">
        <v>8318</v>
      </c>
      <c r="S3370" s="10">
        <f t="shared" si="210"/>
        <v>41968.991423611107</v>
      </c>
      <c r="T3370" s="10">
        <f t="shared" si="211"/>
        <v>42004.999999999993</v>
      </c>
    </row>
    <row r="3371" spans="1:20"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208"/>
        <v>1.0389999999999999</v>
      </c>
      <c r="P3371" s="6">
        <f t="shared" si="209"/>
        <v>96.203703703703709</v>
      </c>
      <c r="Q3371" t="s">
        <v>8317</v>
      </c>
      <c r="R3371" t="s">
        <v>8318</v>
      </c>
      <c r="S3371" s="10">
        <f t="shared" si="210"/>
        <v>42689.833101851851</v>
      </c>
      <c r="T3371" s="10">
        <f t="shared" si="211"/>
        <v>42749.833101851851</v>
      </c>
    </row>
    <row r="3372" spans="1:20"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208"/>
        <v>1.1773333333333333</v>
      </c>
      <c r="P3372" s="6">
        <f t="shared" si="209"/>
        <v>67.92307692307692</v>
      </c>
      <c r="Q3372" t="s">
        <v>8317</v>
      </c>
      <c r="R3372" t="s">
        <v>8318</v>
      </c>
      <c r="S3372" s="10">
        <f t="shared" si="210"/>
        <v>42690.125983796293</v>
      </c>
      <c r="T3372" s="10">
        <f t="shared" si="211"/>
        <v>42721.124999999993</v>
      </c>
    </row>
    <row r="3373" spans="1:20"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208"/>
        <v>1.385</v>
      </c>
      <c r="P3373" s="6">
        <f t="shared" si="209"/>
        <v>30.777777777777779</v>
      </c>
      <c r="Q3373" t="s">
        <v>8317</v>
      </c>
      <c r="R3373" t="s">
        <v>8318</v>
      </c>
      <c r="S3373" s="10">
        <f t="shared" si="210"/>
        <v>42312.666261574072</v>
      </c>
      <c r="T3373" s="10">
        <f t="shared" si="211"/>
        <v>42340.666261574072</v>
      </c>
    </row>
    <row r="3374" spans="1:20"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208"/>
        <v>1.0349999999999999</v>
      </c>
      <c r="P3374" s="6">
        <f t="shared" si="209"/>
        <v>38.333333333333336</v>
      </c>
      <c r="Q3374" t="s">
        <v>8317</v>
      </c>
      <c r="R3374" t="s">
        <v>8318</v>
      </c>
      <c r="S3374" s="10">
        <f t="shared" si="210"/>
        <v>41855.339768518512</v>
      </c>
      <c r="T3374" s="10">
        <f t="shared" si="211"/>
        <v>41875.999305555553</v>
      </c>
    </row>
    <row r="3375" spans="1:20"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208"/>
        <v>1.0024999999999999</v>
      </c>
      <c r="P3375" s="6">
        <f t="shared" si="209"/>
        <v>66.833333333333329</v>
      </c>
      <c r="Q3375" t="s">
        <v>8317</v>
      </c>
      <c r="R3375" t="s">
        <v>8318</v>
      </c>
      <c r="S3375" s="10">
        <f t="shared" si="210"/>
        <v>42179.646296296291</v>
      </c>
      <c r="T3375" s="10">
        <f t="shared" si="211"/>
        <v>42203.458333333336</v>
      </c>
    </row>
    <row r="3376" spans="1:20"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208"/>
        <v>1.0657142857142856</v>
      </c>
      <c r="P3376" s="6">
        <f t="shared" si="209"/>
        <v>71.730769230769226</v>
      </c>
      <c r="Q3376" t="s">
        <v>8317</v>
      </c>
      <c r="R3376" t="s">
        <v>8318</v>
      </c>
      <c r="S3376" s="10">
        <f t="shared" si="210"/>
        <v>42275.523333333331</v>
      </c>
      <c r="T3376" s="10">
        <f t="shared" si="211"/>
        <v>42305.523333333331</v>
      </c>
    </row>
    <row r="3377" spans="1:20"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208"/>
        <v>1</v>
      </c>
      <c r="P3377" s="6">
        <f t="shared" si="209"/>
        <v>176.47058823529412</v>
      </c>
      <c r="Q3377" t="s">
        <v>8317</v>
      </c>
      <c r="R3377" t="s">
        <v>8318</v>
      </c>
      <c r="S3377" s="10">
        <f t="shared" si="210"/>
        <v>41765.402465277773</v>
      </c>
      <c r="T3377" s="10">
        <f t="shared" si="211"/>
        <v>41777.402465277773</v>
      </c>
    </row>
    <row r="3378" spans="1:20"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208"/>
        <v>1.0001249999999999</v>
      </c>
      <c r="P3378" s="6">
        <f t="shared" si="209"/>
        <v>421.10526315789474</v>
      </c>
      <c r="Q3378" t="s">
        <v>8317</v>
      </c>
      <c r="R3378" t="s">
        <v>8318</v>
      </c>
      <c r="S3378" s="10">
        <f t="shared" si="210"/>
        <v>42059.492986111109</v>
      </c>
      <c r="T3378" s="10">
        <f t="shared" si="211"/>
        <v>42119.451319444437</v>
      </c>
    </row>
    <row r="3379" spans="1:20"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208"/>
        <v>1.0105</v>
      </c>
      <c r="P3379" s="6">
        <f t="shared" si="209"/>
        <v>104.98701298701299</v>
      </c>
      <c r="Q3379" t="s">
        <v>8317</v>
      </c>
      <c r="R3379" t="s">
        <v>8318</v>
      </c>
      <c r="S3379" s="10">
        <f t="shared" si="210"/>
        <v>42053.524293981478</v>
      </c>
      <c r="T3379" s="10">
        <f t="shared" si="211"/>
        <v>42083.49722222222</v>
      </c>
    </row>
    <row r="3380" spans="1:20"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208"/>
        <v>1.0763636363636364</v>
      </c>
      <c r="P3380" s="6">
        <f t="shared" si="209"/>
        <v>28.19047619047619</v>
      </c>
      <c r="Q3380" t="s">
        <v>8317</v>
      </c>
      <c r="R3380" t="s">
        <v>8318</v>
      </c>
      <c r="S3380" s="10">
        <f t="shared" si="210"/>
        <v>41858.147060185183</v>
      </c>
      <c r="T3380" s="10">
        <f t="shared" si="211"/>
        <v>41882.338888888888</v>
      </c>
    </row>
    <row r="3381" spans="1:20"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208"/>
        <v>1.0365</v>
      </c>
      <c r="P3381" s="6">
        <f t="shared" si="209"/>
        <v>54.55263157894737</v>
      </c>
      <c r="Q3381" t="s">
        <v>8317</v>
      </c>
      <c r="R3381" t="s">
        <v>8318</v>
      </c>
      <c r="S3381" s="10">
        <f t="shared" si="210"/>
        <v>42225.305555555555</v>
      </c>
      <c r="T3381" s="10">
        <f t="shared" si="211"/>
        <v>42242.749999999993</v>
      </c>
    </row>
    <row r="3382" spans="1:20"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208"/>
        <v>1.0443333333333333</v>
      </c>
      <c r="P3382" s="6">
        <f t="shared" si="209"/>
        <v>111.89285714285714</v>
      </c>
      <c r="Q3382" t="s">
        <v>8317</v>
      </c>
      <c r="R3382" t="s">
        <v>8318</v>
      </c>
      <c r="S3382" s="10">
        <f t="shared" si="210"/>
        <v>41937.745115740741</v>
      </c>
      <c r="T3382" s="10">
        <f t="shared" si="211"/>
        <v>41972.786782407406</v>
      </c>
    </row>
    <row r="3383" spans="1:20"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208"/>
        <v>1.0225</v>
      </c>
      <c r="P3383" s="6">
        <f t="shared" si="209"/>
        <v>85.208333333333329</v>
      </c>
      <c r="Q3383" t="s">
        <v>8317</v>
      </c>
      <c r="R3383" t="s">
        <v>8318</v>
      </c>
      <c r="S3383" s="10">
        <f t="shared" si="210"/>
        <v>42043.976655092592</v>
      </c>
      <c r="T3383" s="10">
        <f t="shared" si="211"/>
        <v>42073.934988425921</v>
      </c>
    </row>
    <row r="3384" spans="1:20"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208"/>
        <v>1.0074285714285713</v>
      </c>
      <c r="P3384" s="6">
        <f t="shared" si="209"/>
        <v>76.652173913043484</v>
      </c>
      <c r="Q3384" t="s">
        <v>8317</v>
      </c>
      <c r="R3384" t="s">
        <v>8318</v>
      </c>
      <c r="S3384" s="10">
        <f t="shared" si="210"/>
        <v>42559.222870370366</v>
      </c>
      <c r="T3384" s="10">
        <f t="shared" si="211"/>
        <v>42583.749305555553</v>
      </c>
    </row>
    <row r="3385" spans="1:20"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208"/>
        <v>1.1171428571428572</v>
      </c>
      <c r="P3385" s="6">
        <f t="shared" si="209"/>
        <v>65.166666666666671</v>
      </c>
      <c r="Q3385" t="s">
        <v>8317</v>
      </c>
      <c r="R3385" t="s">
        <v>8318</v>
      </c>
      <c r="S3385" s="10">
        <f t="shared" si="210"/>
        <v>42524.574305555558</v>
      </c>
      <c r="T3385" s="10">
        <f t="shared" si="211"/>
        <v>42544.574305555558</v>
      </c>
    </row>
    <row r="3386" spans="1:20"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208"/>
        <v>1.0001100000000001</v>
      </c>
      <c r="P3386" s="6">
        <f t="shared" si="209"/>
        <v>93.760312499999998</v>
      </c>
      <c r="Q3386" t="s">
        <v>8317</v>
      </c>
      <c r="R3386" t="s">
        <v>8318</v>
      </c>
      <c r="S3386" s="10">
        <f t="shared" si="210"/>
        <v>42291.879259259258</v>
      </c>
      <c r="T3386" s="10">
        <f t="shared" si="211"/>
        <v>42328.916666666664</v>
      </c>
    </row>
    <row r="3387" spans="1:20"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208"/>
        <v>1</v>
      </c>
      <c r="P3387" s="6">
        <f t="shared" si="209"/>
        <v>133.33333333333334</v>
      </c>
      <c r="Q3387" t="s">
        <v>8317</v>
      </c>
      <c r="R3387" t="s">
        <v>8318</v>
      </c>
      <c r="S3387" s="10">
        <f t="shared" si="210"/>
        <v>41953.659166666665</v>
      </c>
      <c r="T3387" s="10">
        <f t="shared" si="211"/>
        <v>41983.659166666665</v>
      </c>
    </row>
    <row r="3388" spans="1:20"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208"/>
        <v>1.05</v>
      </c>
      <c r="P3388" s="6">
        <f t="shared" si="209"/>
        <v>51.219512195121951</v>
      </c>
      <c r="Q3388" t="s">
        <v>8317</v>
      </c>
      <c r="R3388" t="s">
        <v>8318</v>
      </c>
      <c r="S3388" s="10">
        <f t="shared" si="210"/>
        <v>41946.436412037037</v>
      </c>
      <c r="T3388" s="10">
        <f t="shared" si="211"/>
        <v>41976.436412037037</v>
      </c>
    </row>
    <row r="3389" spans="1:20"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208"/>
        <v>1.1686666666666667</v>
      </c>
      <c r="P3389" s="6">
        <f t="shared" si="209"/>
        <v>100.17142857142858</v>
      </c>
      <c r="Q3389" t="s">
        <v>8317</v>
      </c>
      <c r="R3389" t="s">
        <v>8318</v>
      </c>
      <c r="S3389" s="10">
        <f t="shared" si="210"/>
        <v>41947.554259259261</v>
      </c>
      <c r="T3389" s="10">
        <f t="shared" si="211"/>
        <v>41987.554259259261</v>
      </c>
    </row>
    <row r="3390" spans="1:20"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208"/>
        <v>1.038</v>
      </c>
      <c r="P3390" s="6">
        <f t="shared" si="209"/>
        <v>34.6</v>
      </c>
      <c r="Q3390" t="s">
        <v>8317</v>
      </c>
      <c r="R3390" t="s">
        <v>8318</v>
      </c>
      <c r="S3390" s="10">
        <f t="shared" si="210"/>
        <v>42143.252789351849</v>
      </c>
      <c r="T3390" s="10">
        <f t="shared" si="211"/>
        <v>42173.252789351849</v>
      </c>
    </row>
    <row r="3391" spans="1:20"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208"/>
        <v>1.145</v>
      </c>
      <c r="P3391" s="6">
        <f t="shared" si="209"/>
        <v>184.67741935483872</v>
      </c>
      <c r="Q3391" t="s">
        <v>8317</v>
      </c>
      <c r="R3391" t="s">
        <v>8318</v>
      </c>
      <c r="S3391" s="10">
        <f t="shared" si="210"/>
        <v>42494.355115740742</v>
      </c>
      <c r="T3391" s="10">
        <f t="shared" si="211"/>
        <v>42524.355115740742</v>
      </c>
    </row>
    <row r="3392" spans="1:20"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208"/>
        <v>1.024</v>
      </c>
      <c r="P3392" s="6">
        <f t="shared" si="209"/>
        <v>69.818181818181813</v>
      </c>
      <c r="Q3392" t="s">
        <v>8317</v>
      </c>
      <c r="R3392" t="s">
        <v>8318</v>
      </c>
      <c r="S3392" s="10">
        <f t="shared" si="210"/>
        <v>41815.566493055558</v>
      </c>
      <c r="T3392" s="10">
        <f t="shared" si="211"/>
        <v>41830.566493055558</v>
      </c>
    </row>
    <row r="3393" spans="1:20"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208"/>
        <v>2.23</v>
      </c>
      <c r="P3393" s="6">
        <f t="shared" si="209"/>
        <v>61.944444444444443</v>
      </c>
      <c r="Q3393" t="s">
        <v>8317</v>
      </c>
      <c r="R3393" t="s">
        <v>8318</v>
      </c>
      <c r="S3393" s="10">
        <f t="shared" si="210"/>
        <v>41830.337361111109</v>
      </c>
      <c r="T3393" s="10">
        <f t="shared" si="211"/>
        <v>41859.727777777771</v>
      </c>
    </row>
    <row r="3394" spans="1:20"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208"/>
        <v>1</v>
      </c>
      <c r="P3394" s="6">
        <f t="shared" si="209"/>
        <v>41.666666666666664</v>
      </c>
      <c r="Q3394" t="s">
        <v>8317</v>
      </c>
      <c r="R3394" t="s">
        <v>8318</v>
      </c>
      <c r="S3394" s="10">
        <f t="shared" si="210"/>
        <v>42446.63721064815</v>
      </c>
      <c r="T3394" s="10">
        <f t="shared" si="211"/>
        <v>42496.63721064815</v>
      </c>
    </row>
    <row r="3395" spans="1:20"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212">IFERROR(E3395/D3395,"")</f>
        <v>1.0580000000000001</v>
      </c>
      <c r="P3395" s="6">
        <f t="shared" ref="P3395:P3458" si="213">IFERROR(E3395/L3395,"")</f>
        <v>36.06818181818182</v>
      </c>
      <c r="Q3395" t="s">
        <v>8317</v>
      </c>
      <c r="R3395" t="s">
        <v>8318</v>
      </c>
      <c r="S3395" s="10">
        <f t="shared" ref="S3395:S3458" si="214">(J3395/86400)+25569+(-5/24)</f>
        <v>41923.713310185187</v>
      </c>
      <c r="T3395" s="10">
        <f t="shared" ref="T3395:T3458" si="215">(I3395/86400)+25569+(-5/24)</f>
        <v>41948.823611111111</v>
      </c>
    </row>
    <row r="3396" spans="1:20"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212"/>
        <v>1.4236363636363636</v>
      </c>
      <c r="P3396" s="6">
        <f t="shared" si="213"/>
        <v>29</v>
      </c>
      <c r="Q3396" t="s">
        <v>8317</v>
      </c>
      <c r="R3396" t="s">
        <v>8318</v>
      </c>
      <c r="S3396" s="10">
        <f t="shared" si="214"/>
        <v>41817.387094907404</v>
      </c>
      <c r="T3396" s="10">
        <f t="shared" si="215"/>
        <v>41847.387094907404</v>
      </c>
    </row>
    <row r="3397" spans="1:20"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212"/>
        <v>1.84</v>
      </c>
      <c r="P3397" s="6">
        <f t="shared" si="213"/>
        <v>24.210526315789473</v>
      </c>
      <c r="Q3397" t="s">
        <v>8317</v>
      </c>
      <c r="R3397" t="s">
        <v>8318</v>
      </c>
      <c r="S3397" s="10">
        <f t="shared" si="214"/>
        <v>42140.503981481474</v>
      </c>
      <c r="T3397" s="10">
        <f t="shared" si="215"/>
        <v>42154.548611111109</v>
      </c>
    </row>
    <row r="3398" spans="1:20"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212"/>
        <v>1.0433333333333332</v>
      </c>
      <c r="P3398" s="6">
        <f t="shared" si="213"/>
        <v>55.892857142857146</v>
      </c>
      <c r="Q3398" t="s">
        <v>8317</v>
      </c>
      <c r="R3398" t="s">
        <v>8318</v>
      </c>
      <c r="S3398" s="10">
        <f t="shared" si="214"/>
        <v>41764.238298611112</v>
      </c>
      <c r="T3398" s="10">
        <f t="shared" si="215"/>
        <v>41790.957638888889</v>
      </c>
    </row>
    <row r="3399" spans="1:20"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212"/>
        <v>1.1200000000000001</v>
      </c>
      <c r="P3399" s="6">
        <f t="shared" si="213"/>
        <v>11.666666666666666</v>
      </c>
      <c r="Q3399" t="s">
        <v>8317</v>
      </c>
      <c r="R3399" t="s">
        <v>8318</v>
      </c>
      <c r="S3399" s="10">
        <f t="shared" si="214"/>
        <v>42378.270011574066</v>
      </c>
      <c r="T3399" s="10">
        <f t="shared" si="215"/>
        <v>42418.708333333336</v>
      </c>
    </row>
    <row r="3400" spans="1:20"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212"/>
        <v>1.1107499999999999</v>
      </c>
      <c r="P3400" s="6">
        <f t="shared" si="213"/>
        <v>68.353846153846149</v>
      </c>
      <c r="Q3400" t="s">
        <v>8317</v>
      </c>
      <c r="R3400" t="s">
        <v>8318</v>
      </c>
      <c r="S3400" s="10">
        <f t="shared" si="214"/>
        <v>41941.543703703697</v>
      </c>
      <c r="T3400" s="10">
        <f t="shared" si="215"/>
        <v>41964.499999999993</v>
      </c>
    </row>
    <row r="3401" spans="1:20"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212"/>
        <v>1.0375000000000001</v>
      </c>
      <c r="P3401" s="6">
        <f t="shared" si="213"/>
        <v>27.065217391304348</v>
      </c>
      <c r="Q3401" t="s">
        <v>8317</v>
      </c>
      <c r="R3401" t="s">
        <v>8318</v>
      </c>
      <c r="S3401" s="10">
        <f t="shared" si="214"/>
        <v>42026.712094907409</v>
      </c>
      <c r="T3401" s="10">
        <f t="shared" si="215"/>
        <v>42056.712094907409</v>
      </c>
    </row>
    <row r="3402" spans="1:20"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212"/>
        <v>1.0041</v>
      </c>
      <c r="P3402" s="6">
        <f t="shared" si="213"/>
        <v>118.12941176470588</v>
      </c>
      <c r="Q3402" t="s">
        <v>8317</v>
      </c>
      <c r="R3402" t="s">
        <v>8318</v>
      </c>
      <c r="S3402" s="10">
        <f t="shared" si="214"/>
        <v>41834.745532407404</v>
      </c>
      <c r="T3402" s="10">
        <f t="shared" si="215"/>
        <v>41879.745532407404</v>
      </c>
    </row>
    <row r="3403" spans="1:20"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212"/>
        <v>1.0186206896551724</v>
      </c>
      <c r="P3403" s="6">
        <f t="shared" si="213"/>
        <v>44.757575757575758</v>
      </c>
      <c r="Q3403" t="s">
        <v>8317</v>
      </c>
      <c r="R3403" t="s">
        <v>8318</v>
      </c>
      <c r="S3403" s="10">
        <f t="shared" si="214"/>
        <v>42193.5155787037</v>
      </c>
      <c r="T3403" s="10">
        <f t="shared" si="215"/>
        <v>42223.5155787037</v>
      </c>
    </row>
    <row r="3404" spans="1:20"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212"/>
        <v>1.0976666666666666</v>
      </c>
      <c r="P3404" s="6">
        <f t="shared" si="213"/>
        <v>99.787878787878782</v>
      </c>
      <c r="Q3404" t="s">
        <v>8317</v>
      </c>
      <c r="R3404" t="s">
        <v>8318</v>
      </c>
      <c r="S3404" s="10">
        <f t="shared" si="214"/>
        <v>42290.410219907404</v>
      </c>
      <c r="T3404" s="10">
        <f t="shared" si="215"/>
        <v>42319.896527777775</v>
      </c>
    </row>
    <row r="3405" spans="1:20"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212"/>
        <v>1</v>
      </c>
      <c r="P3405" s="6">
        <f t="shared" si="213"/>
        <v>117.64705882352941</v>
      </c>
      <c r="Q3405" t="s">
        <v>8317</v>
      </c>
      <c r="R3405" t="s">
        <v>8318</v>
      </c>
      <c r="S3405" s="10">
        <f t="shared" si="214"/>
        <v>42150.253749999996</v>
      </c>
      <c r="T3405" s="10">
        <f t="shared" si="215"/>
        <v>42180.253749999996</v>
      </c>
    </row>
    <row r="3406" spans="1:20"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212"/>
        <v>1.22</v>
      </c>
      <c r="P3406" s="6">
        <f t="shared" si="213"/>
        <v>203.33333333333334</v>
      </c>
      <c r="Q3406" t="s">
        <v>8317</v>
      </c>
      <c r="R3406" t="s">
        <v>8318</v>
      </c>
      <c r="S3406" s="10">
        <f t="shared" si="214"/>
        <v>42152.295162037037</v>
      </c>
      <c r="T3406" s="10">
        <f t="shared" si="215"/>
        <v>42172.295162037037</v>
      </c>
    </row>
    <row r="3407" spans="1:20"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212"/>
        <v>1.3757142857142857</v>
      </c>
      <c r="P3407" s="6">
        <f t="shared" si="213"/>
        <v>28.323529411764707</v>
      </c>
      <c r="Q3407" t="s">
        <v>8317</v>
      </c>
      <c r="R3407" t="s">
        <v>8318</v>
      </c>
      <c r="S3407" s="10">
        <f t="shared" si="214"/>
        <v>42409.808865740742</v>
      </c>
      <c r="T3407" s="10">
        <f t="shared" si="215"/>
        <v>42430.790972222218</v>
      </c>
    </row>
    <row r="3408" spans="1:20"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212"/>
        <v>1.0031000000000001</v>
      </c>
      <c r="P3408" s="6">
        <f t="shared" si="213"/>
        <v>110.23076923076923</v>
      </c>
      <c r="Q3408" t="s">
        <v>8317</v>
      </c>
      <c r="R3408" t="s">
        <v>8318</v>
      </c>
      <c r="S3408" s="10">
        <f t="shared" si="214"/>
        <v>41791.284444444442</v>
      </c>
      <c r="T3408" s="10">
        <f t="shared" si="215"/>
        <v>41836.284444444442</v>
      </c>
    </row>
    <row r="3409" spans="1:20"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212"/>
        <v>1.071</v>
      </c>
      <c r="P3409" s="6">
        <f t="shared" si="213"/>
        <v>31.970149253731343</v>
      </c>
      <c r="Q3409" t="s">
        <v>8317</v>
      </c>
      <c r="R3409" t="s">
        <v>8318</v>
      </c>
      <c r="S3409" s="10">
        <f t="shared" si="214"/>
        <v>41796.21399305555</v>
      </c>
      <c r="T3409" s="10">
        <f t="shared" si="215"/>
        <v>41826.21399305555</v>
      </c>
    </row>
    <row r="3410" spans="1:20"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212"/>
        <v>2.11</v>
      </c>
      <c r="P3410" s="6">
        <f t="shared" si="213"/>
        <v>58.611111111111114</v>
      </c>
      <c r="Q3410" t="s">
        <v>8317</v>
      </c>
      <c r="R3410" t="s">
        <v>8318</v>
      </c>
      <c r="S3410" s="10">
        <f t="shared" si="214"/>
        <v>41808.78361111111</v>
      </c>
      <c r="T3410" s="10">
        <f t="shared" si="215"/>
        <v>41838.78361111111</v>
      </c>
    </row>
    <row r="3411" spans="1:20"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212"/>
        <v>1.236</v>
      </c>
      <c r="P3411" s="6">
        <f t="shared" si="213"/>
        <v>29.428571428571427</v>
      </c>
      <c r="Q3411" t="s">
        <v>8317</v>
      </c>
      <c r="R3411" t="s">
        <v>8318</v>
      </c>
      <c r="S3411" s="10">
        <f t="shared" si="214"/>
        <v>42544.605995370366</v>
      </c>
      <c r="T3411" s="10">
        <f t="shared" si="215"/>
        <v>42582.665277777771</v>
      </c>
    </row>
    <row r="3412" spans="1:20"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212"/>
        <v>1.085</v>
      </c>
      <c r="P3412" s="6">
        <f t="shared" si="213"/>
        <v>81.375</v>
      </c>
      <c r="Q3412" t="s">
        <v>8317</v>
      </c>
      <c r="R3412" t="s">
        <v>8318</v>
      </c>
      <c r="S3412" s="10">
        <f t="shared" si="214"/>
        <v>42499.83321759259</v>
      </c>
      <c r="T3412" s="10">
        <f t="shared" si="215"/>
        <v>42527.083333333336</v>
      </c>
    </row>
    <row r="3413" spans="1:20"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212"/>
        <v>1.0356666666666667</v>
      </c>
      <c r="P3413" s="6">
        <f t="shared" si="213"/>
        <v>199.16666666666666</v>
      </c>
      <c r="Q3413" t="s">
        <v>8317</v>
      </c>
      <c r="R3413" t="s">
        <v>8318</v>
      </c>
      <c r="S3413" s="10">
        <f t="shared" si="214"/>
        <v>42264.814490740733</v>
      </c>
      <c r="T3413" s="10">
        <f t="shared" si="215"/>
        <v>42284.814490740733</v>
      </c>
    </row>
    <row r="3414" spans="1:20"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212"/>
        <v>1</v>
      </c>
      <c r="P3414" s="6">
        <f t="shared" si="213"/>
        <v>115.38461538461539</v>
      </c>
      <c r="Q3414" t="s">
        <v>8317</v>
      </c>
      <c r="R3414" t="s">
        <v>8318</v>
      </c>
      <c r="S3414" s="10">
        <f t="shared" si="214"/>
        <v>41879.750717592593</v>
      </c>
      <c r="T3414" s="10">
        <f t="shared" si="215"/>
        <v>41909.750717592593</v>
      </c>
    </row>
    <row r="3415" spans="1:20"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212"/>
        <v>1.3</v>
      </c>
      <c r="P3415" s="6">
        <f t="shared" si="213"/>
        <v>46.428571428571431</v>
      </c>
      <c r="Q3415" t="s">
        <v>8317</v>
      </c>
      <c r="R3415" t="s">
        <v>8318</v>
      </c>
      <c r="S3415" s="10">
        <f t="shared" si="214"/>
        <v>42053.524745370371</v>
      </c>
      <c r="T3415" s="10">
        <f t="shared" si="215"/>
        <v>42062.999305555553</v>
      </c>
    </row>
    <row r="3416" spans="1:20"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212"/>
        <v>1.0349999999999999</v>
      </c>
      <c r="P3416" s="6">
        <f t="shared" si="213"/>
        <v>70.568181818181813</v>
      </c>
      <c r="Q3416" t="s">
        <v>8317</v>
      </c>
      <c r="R3416" t="s">
        <v>8318</v>
      </c>
      <c r="S3416" s="10">
        <f t="shared" si="214"/>
        <v>42675.624131944445</v>
      </c>
      <c r="T3416" s="10">
        <f t="shared" si="215"/>
        <v>42705.124305555553</v>
      </c>
    </row>
    <row r="3417" spans="1:20"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212"/>
        <v>1</v>
      </c>
      <c r="P3417" s="6">
        <f t="shared" si="213"/>
        <v>22.222222222222221</v>
      </c>
      <c r="Q3417" t="s">
        <v>8317</v>
      </c>
      <c r="R3417" t="s">
        <v>8318</v>
      </c>
      <c r="S3417" s="10">
        <f t="shared" si="214"/>
        <v>42466.935833333329</v>
      </c>
      <c r="T3417" s="10">
        <f t="shared" si="215"/>
        <v>42477.770833333336</v>
      </c>
    </row>
    <row r="3418" spans="1:20"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212"/>
        <v>1.196</v>
      </c>
      <c r="P3418" s="6">
        <f t="shared" si="213"/>
        <v>159.46666666666667</v>
      </c>
      <c r="Q3418" t="s">
        <v>8317</v>
      </c>
      <c r="R3418" t="s">
        <v>8318</v>
      </c>
      <c r="S3418" s="10">
        <f t="shared" si="214"/>
        <v>42089.204224537032</v>
      </c>
      <c r="T3418" s="10">
        <f t="shared" si="215"/>
        <v>42117.562499999993</v>
      </c>
    </row>
    <row r="3419" spans="1:20"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212"/>
        <v>1.0000058823529412</v>
      </c>
      <c r="P3419" s="6">
        <f t="shared" si="213"/>
        <v>37.777999999999999</v>
      </c>
      <c r="Q3419" t="s">
        <v>8317</v>
      </c>
      <c r="R3419" t="s">
        <v>8318</v>
      </c>
      <c r="S3419" s="10">
        <f t="shared" si="214"/>
        <v>41894.705416666664</v>
      </c>
      <c r="T3419" s="10">
        <f t="shared" si="215"/>
        <v>41937.821527777771</v>
      </c>
    </row>
    <row r="3420" spans="1:20"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212"/>
        <v>1.00875</v>
      </c>
      <c r="P3420" s="6">
        <f t="shared" si="213"/>
        <v>72.053571428571431</v>
      </c>
      <c r="Q3420" t="s">
        <v>8317</v>
      </c>
      <c r="R3420" t="s">
        <v>8318</v>
      </c>
      <c r="S3420" s="10">
        <f t="shared" si="214"/>
        <v>41752.626238425924</v>
      </c>
      <c r="T3420" s="10">
        <f t="shared" si="215"/>
        <v>41782.626238425924</v>
      </c>
    </row>
    <row r="3421" spans="1:20"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212"/>
        <v>1.0654545454545454</v>
      </c>
      <c r="P3421" s="6">
        <f t="shared" si="213"/>
        <v>63.695652173913047</v>
      </c>
      <c r="Q3421" t="s">
        <v>8317</v>
      </c>
      <c r="R3421" t="s">
        <v>8318</v>
      </c>
      <c r="S3421" s="10">
        <f t="shared" si="214"/>
        <v>42448.613252314812</v>
      </c>
      <c r="T3421" s="10">
        <f t="shared" si="215"/>
        <v>42466.687499999993</v>
      </c>
    </row>
    <row r="3422" spans="1:20"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212"/>
        <v>1.38</v>
      </c>
      <c r="P3422" s="6">
        <f t="shared" si="213"/>
        <v>28.411764705882351</v>
      </c>
      <c r="Q3422" t="s">
        <v>8317</v>
      </c>
      <c r="R3422" t="s">
        <v>8318</v>
      </c>
      <c r="S3422" s="10">
        <f t="shared" si="214"/>
        <v>42404.881967592592</v>
      </c>
      <c r="T3422" s="10">
        <f t="shared" si="215"/>
        <v>42413.791666666664</v>
      </c>
    </row>
    <row r="3423" spans="1:20"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212"/>
        <v>1.0115000000000001</v>
      </c>
      <c r="P3423" s="6">
        <f t="shared" si="213"/>
        <v>103.21428571428571</v>
      </c>
      <c r="Q3423" t="s">
        <v>8317</v>
      </c>
      <c r="R3423" t="s">
        <v>8318</v>
      </c>
      <c r="S3423" s="10">
        <f t="shared" si="214"/>
        <v>42037.582905092589</v>
      </c>
      <c r="T3423" s="10">
        <f t="shared" si="215"/>
        <v>42067.582905092589</v>
      </c>
    </row>
    <row r="3424" spans="1:20"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212"/>
        <v>1.091</v>
      </c>
      <c r="P3424" s="6">
        <f t="shared" si="213"/>
        <v>71.152173913043484</v>
      </c>
      <c r="Q3424" t="s">
        <v>8317</v>
      </c>
      <c r="R3424" t="s">
        <v>8318</v>
      </c>
      <c r="S3424" s="10">
        <f t="shared" si="214"/>
        <v>42323.353888888887</v>
      </c>
      <c r="T3424" s="10">
        <f t="shared" si="215"/>
        <v>42351.791666666664</v>
      </c>
    </row>
    <row r="3425" spans="1:20"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212"/>
        <v>1.4</v>
      </c>
      <c r="P3425" s="6">
        <f t="shared" si="213"/>
        <v>35</v>
      </c>
      <c r="Q3425" t="s">
        <v>8317</v>
      </c>
      <c r="R3425" t="s">
        <v>8318</v>
      </c>
      <c r="S3425" s="10">
        <f t="shared" si="214"/>
        <v>42088.703020833331</v>
      </c>
      <c r="T3425" s="10">
        <f t="shared" si="215"/>
        <v>42118.703020833331</v>
      </c>
    </row>
    <row r="3426" spans="1:20"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212"/>
        <v>1.0358333333333334</v>
      </c>
      <c r="P3426" s="6">
        <f t="shared" si="213"/>
        <v>81.776315789473685</v>
      </c>
      <c r="Q3426" t="s">
        <v>8317</v>
      </c>
      <c r="R3426" t="s">
        <v>8318</v>
      </c>
      <c r="S3426" s="10">
        <f t="shared" si="214"/>
        <v>42018.468564814808</v>
      </c>
      <c r="T3426" s="10">
        <f t="shared" si="215"/>
        <v>42040.082638888889</v>
      </c>
    </row>
    <row r="3427" spans="1:20"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212"/>
        <v>1.0297033333333332</v>
      </c>
      <c r="P3427" s="6">
        <f t="shared" si="213"/>
        <v>297.02980769230766</v>
      </c>
      <c r="Q3427" t="s">
        <v>8317</v>
      </c>
      <c r="R3427" t="s">
        <v>8318</v>
      </c>
      <c r="S3427" s="10">
        <f t="shared" si="214"/>
        <v>41884.40898148148</v>
      </c>
      <c r="T3427" s="10">
        <f t="shared" si="215"/>
        <v>41916.40898148148</v>
      </c>
    </row>
    <row r="3428" spans="1:20"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212"/>
        <v>1.0813333333333333</v>
      </c>
      <c r="P3428" s="6">
        <f t="shared" si="213"/>
        <v>46.609195402298852</v>
      </c>
      <c r="Q3428" t="s">
        <v>8317</v>
      </c>
      <c r="R3428" t="s">
        <v>8318</v>
      </c>
      <c r="S3428" s="10">
        <f t="shared" si="214"/>
        <v>41883.848414351851</v>
      </c>
      <c r="T3428" s="10">
        <f t="shared" si="215"/>
        <v>41902.875</v>
      </c>
    </row>
    <row r="3429" spans="1:20"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212"/>
        <v>1</v>
      </c>
      <c r="P3429" s="6">
        <f t="shared" si="213"/>
        <v>51.724137931034484</v>
      </c>
      <c r="Q3429" t="s">
        <v>8317</v>
      </c>
      <c r="R3429" t="s">
        <v>8318</v>
      </c>
      <c r="S3429" s="10">
        <f t="shared" si="214"/>
        <v>41792.436944444438</v>
      </c>
      <c r="T3429" s="10">
        <f t="shared" si="215"/>
        <v>41822.436944444438</v>
      </c>
    </row>
    <row r="3430" spans="1:20"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212"/>
        <v>1.0275000000000001</v>
      </c>
      <c r="P3430" s="6">
        <f t="shared" si="213"/>
        <v>40.294117647058826</v>
      </c>
      <c r="Q3430" t="s">
        <v>8317</v>
      </c>
      <c r="R3430" t="s">
        <v>8318</v>
      </c>
      <c r="S3430" s="10">
        <f t="shared" si="214"/>
        <v>42038.512118055551</v>
      </c>
      <c r="T3430" s="10">
        <f t="shared" si="215"/>
        <v>42063.499999999993</v>
      </c>
    </row>
    <row r="3431" spans="1:20"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212"/>
        <v>1.3</v>
      </c>
      <c r="P3431" s="6">
        <f t="shared" si="213"/>
        <v>16.25</v>
      </c>
      <c r="Q3431" t="s">
        <v>8317</v>
      </c>
      <c r="R3431" t="s">
        <v>8318</v>
      </c>
      <c r="S3431" s="10">
        <f t="shared" si="214"/>
        <v>42661.813206018516</v>
      </c>
      <c r="T3431" s="10">
        <f t="shared" si="215"/>
        <v>42675.813206018516</v>
      </c>
    </row>
    <row r="3432" spans="1:20"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212"/>
        <v>1.0854949999999999</v>
      </c>
      <c r="P3432" s="6">
        <f t="shared" si="213"/>
        <v>30.152638888888887</v>
      </c>
      <c r="Q3432" t="s">
        <v>8317</v>
      </c>
      <c r="R3432" t="s">
        <v>8318</v>
      </c>
      <c r="S3432" s="10">
        <f t="shared" si="214"/>
        <v>41820.737280092588</v>
      </c>
      <c r="T3432" s="10">
        <f t="shared" si="215"/>
        <v>41850.737280092588</v>
      </c>
    </row>
    <row r="3433" spans="1:20"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212"/>
        <v>1</v>
      </c>
      <c r="P3433" s="6">
        <f t="shared" si="213"/>
        <v>95.238095238095241</v>
      </c>
      <c r="Q3433" t="s">
        <v>8317</v>
      </c>
      <c r="R3433" t="s">
        <v>8318</v>
      </c>
      <c r="S3433" s="10">
        <f t="shared" si="214"/>
        <v>41839.522604166668</v>
      </c>
      <c r="T3433" s="10">
        <f t="shared" si="215"/>
        <v>41869.522604166668</v>
      </c>
    </row>
    <row r="3434" spans="1:20"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212"/>
        <v>1.0965</v>
      </c>
      <c r="P3434" s="6">
        <f t="shared" si="213"/>
        <v>52.214285714285715</v>
      </c>
      <c r="Q3434" t="s">
        <v>8317</v>
      </c>
      <c r="R3434" t="s">
        <v>8318</v>
      </c>
      <c r="S3434" s="10">
        <f t="shared" si="214"/>
        <v>42380.372847222221</v>
      </c>
      <c r="T3434" s="10">
        <f t="shared" si="215"/>
        <v>42405.708333333336</v>
      </c>
    </row>
    <row r="3435" spans="1:20"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212"/>
        <v>1.0026315789473683</v>
      </c>
      <c r="P3435" s="6">
        <f t="shared" si="213"/>
        <v>134.1549295774648</v>
      </c>
      <c r="Q3435" t="s">
        <v>8317</v>
      </c>
      <c r="R3435" t="s">
        <v>8318</v>
      </c>
      <c r="S3435" s="10">
        <f t="shared" si="214"/>
        <v>41775.854803240734</v>
      </c>
      <c r="T3435" s="10">
        <f t="shared" si="215"/>
        <v>41806.916666666664</v>
      </c>
    </row>
    <row r="3436" spans="1:20"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212"/>
        <v>1.0555000000000001</v>
      </c>
      <c r="P3436" s="6">
        <f t="shared" si="213"/>
        <v>62.827380952380949</v>
      </c>
      <c r="Q3436" t="s">
        <v>8317</v>
      </c>
      <c r="R3436" t="s">
        <v>8318</v>
      </c>
      <c r="S3436" s="10">
        <f t="shared" si="214"/>
        <v>41800.172094907401</v>
      </c>
      <c r="T3436" s="10">
        <f t="shared" si="215"/>
        <v>41830.172094907401</v>
      </c>
    </row>
    <row r="3437" spans="1:20"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212"/>
        <v>1.1200000000000001</v>
      </c>
      <c r="P3437" s="6">
        <f t="shared" si="213"/>
        <v>58.94736842105263</v>
      </c>
      <c r="Q3437" t="s">
        <v>8317</v>
      </c>
      <c r="R3437" t="s">
        <v>8318</v>
      </c>
      <c r="S3437" s="10">
        <f t="shared" si="214"/>
        <v>42572.408483796295</v>
      </c>
      <c r="T3437" s="10">
        <f t="shared" si="215"/>
        <v>42588.916666666664</v>
      </c>
    </row>
    <row r="3438" spans="1:20"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212"/>
        <v>1.0589999999999999</v>
      </c>
      <c r="P3438" s="6">
        <f t="shared" si="213"/>
        <v>143.1081081081081</v>
      </c>
      <c r="Q3438" t="s">
        <v>8317</v>
      </c>
      <c r="R3438" t="s">
        <v>8318</v>
      </c>
      <c r="S3438" s="10">
        <f t="shared" si="214"/>
        <v>41851.333252314813</v>
      </c>
      <c r="T3438" s="10">
        <f t="shared" si="215"/>
        <v>41872.477777777771</v>
      </c>
    </row>
    <row r="3439" spans="1:20"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212"/>
        <v>1.01</v>
      </c>
      <c r="P3439" s="6">
        <f t="shared" si="213"/>
        <v>84.166666666666671</v>
      </c>
      <c r="Q3439" t="s">
        <v>8317</v>
      </c>
      <c r="R3439" t="s">
        <v>8318</v>
      </c>
      <c r="S3439" s="10">
        <f t="shared" si="214"/>
        <v>42205.502546296295</v>
      </c>
      <c r="T3439" s="10">
        <f t="shared" si="215"/>
        <v>42235.502546296295</v>
      </c>
    </row>
    <row r="3440" spans="1:20"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212"/>
        <v>1.042</v>
      </c>
      <c r="P3440" s="6">
        <f t="shared" si="213"/>
        <v>186.07142857142858</v>
      </c>
      <c r="Q3440" t="s">
        <v>8317</v>
      </c>
      <c r="R3440" t="s">
        <v>8318</v>
      </c>
      <c r="S3440" s="10">
        <f t="shared" si="214"/>
        <v>42100.719525462962</v>
      </c>
      <c r="T3440" s="10">
        <f t="shared" si="215"/>
        <v>42126.666666666664</v>
      </c>
    </row>
    <row r="3441" spans="1:20"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212"/>
        <v>1.3467833333333334</v>
      </c>
      <c r="P3441" s="6">
        <f t="shared" si="213"/>
        <v>89.785555555555561</v>
      </c>
      <c r="Q3441" t="s">
        <v>8317</v>
      </c>
      <c r="R3441" t="s">
        <v>8318</v>
      </c>
      <c r="S3441" s="10">
        <f t="shared" si="214"/>
        <v>42374.702893518515</v>
      </c>
      <c r="T3441" s="10">
        <f t="shared" si="215"/>
        <v>42387.999305555553</v>
      </c>
    </row>
    <row r="3442" spans="1:20"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212"/>
        <v>1.052184</v>
      </c>
      <c r="P3442" s="6">
        <f t="shared" si="213"/>
        <v>64.157560975609755</v>
      </c>
      <c r="Q3442" t="s">
        <v>8317</v>
      </c>
      <c r="R3442" t="s">
        <v>8318</v>
      </c>
      <c r="S3442" s="10">
        <f t="shared" si="214"/>
        <v>41808.914675925924</v>
      </c>
      <c r="T3442" s="10">
        <f t="shared" si="215"/>
        <v>41831.46875</v>
      </c>
    </row>
    <row r="3443" spans="1:20"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212"/>
        <v>1.026</v>
      </c>
      <c r="P3443" s="6">
        <f t="shared" si="213"/>
        <v>59.651162790697676</v>
      </c>
      <c r="Q3443" t="s">
        <v>8317</v>
      </c>
      <c r="R3443" t="s">
        <v>8318</v>
      </c>
      <c r="S3443" s="10">
        <f t="shared" si="214"/>
        <v>42294.221307870372</v>
      </c>
      <c r="T3443" s="10">
        <f t="shared" si="215"/>
        <v>42321.636805555558</v>
      </c>
    </row>
    <row r="3444" spans="1:20"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212"/>
        <v>1</v>
      </c>
      <c r="P3444" s="6">
        <f t="shared" si="213"/>
        <v>31.25</v>
      </c>
      <c r="Q3444" t="s">
        <v>8317</v>
      </c>
      <c r="R3444" t="s">
        <v>8318</v>
      </c>
      <c r="S3444" s="10">
        <f t="shared" si="214"/>
        <v>42124.632777777777</v>
      </c>
      <c r="T3444" s="10">
        <f t="shared" si="215"/>
        <v>42154.632777777777</v>
      </c>
    </row>
    <row r="3445" spans="1:20"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212"/>
        <v>1.855</v>
      </c>
      <c r="P3445" s="6">
        <f t="shared" si="213"/>
        <v>41.222222222222221</v>
      </c>
      <c r="Q3445" t="s">
        <v>8317</v>
      </c>
      <c r="R3445" t="s">
        <v>8318</v>
      </c>
      <c r="S3445" s="10">
        <f t="shared" si="214"/>
        <v>41861.316504629627</v>
      </c>
      <c r="T3445" s="10">
        <f t="shared" si="215"/>
        <v>41891.316504629627</v>
      </c>
    </row>
    <row r="3446" spans="1:20"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212"/>
        <v>2.89</v>
      </c>
      <c r="P3446" s="6">
        <f t="shared" si="213"/>
        <v>43.35</v>
      </c>
      <c r="Q3446" t="s">
        <v>8317</v>
      </c>
      <c r="R3446" t="s">
        <v>8318</v>
      </c>
      <c r="S3446" s="10">
        <f t="shared" si="214"/>
        <v>42521.08317129629</v>
      </c>
      <c r="T3446" s="10">
        <f t="shared" si="215"/>
        <v>42529.374305555553</v>
      </c>
    </row>
    <row r="3447" spans="1:20"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212"/>
        <v>1</v>
      </c>
      <c r="P3447" s="6">
        <f t="shared" si="213"/>
        <v>64.516129032258064</v>
      </c>
      <c r="Q3447" t="s">
        <v>8317</v>
      </c>
      <c r="R3447" t="s">
        <v>8318</v>
      </c>
      <c r="S3447" s="10">
        <f t="shared" si="214"/>
        <v>42272.322175925925</v>
      </c>
      <c r="T3447" s="10">
        <f t="shared" si="215"/>
        <v>42300.322175925925</v>
      </c>
    </row>
    <row r="3448" spans="1:20"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212"/>
        <v>1.0820000000000001</v>
      </c>
      <c r="P3448" s="6">
        <f t="shared" si="213"/>
        <v>43.28</v>
      </c>
      <c r="Q3448" t="s">
        <v>8317</v>
      </c>
      <c r="R3448" t="s">
        <v>8318</v>
      </c>
      <c r="S3448" s="10">
        <f t="shared" si="214"/>
        <v>42016.624131944445</v>
      </c>
      <c r="T3448" s="10">
        <f t="shared" si="215"/>
        <v>42040.305555555555</v>
      </c>
    </row>
    <row r="3449" spans="1:20"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212"/>
        <v>1.0780000000000001</v>
      </c>
      <c r="P3449" s="6">
        <f t="shared" si="213"/>
        <v>77</v>
      </c>
      <c r="Q3449" t="s">
        <v>8317</v>
      </c>
      <c r="R3449" t="s">
        <v>8318</v>
      </c>
      <c r="S3449" s="10">
        <f t="shared" si="214"/>
        <v>42402.680694444447</v>
      </c>
      <c r="T3449" s="10">
        <f t="shared" si="215"/>
        <v>42447.639027777775</v>
      </c>
    </row>
    <row r="3450" spans="1:20"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212"/>
        <v>1.0976190476190477</v>
      </c>
      <c r="P3450" s="6">
        <f t="shared" si="213"/>
        <v>51.222222222222221</v>
      </c>
      <c r="Q3450" t="s">
        <v>8317</v>
      </c>
      <c r="R3450" t="s">
        <v>8318</v>
      </c>
      <c r="S3450" s="10">
        <f t="shared" si="214"/>
        <v>41959.910752314812</v>
      </c>
      <c r="T3450" s="10">
        <f t="shared" si="215"/>
        <v>41989.910752314812</v>
      </c>
    </row>
    <row r="3451" spans="1:20"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212"/>
        <v>1.70625</v>
      </c>
      <c r="P3451" s="6">
        <f t="shared" si="213"/>
        <v>68.25</v>
      </c>
      <c r="Q3451" t="s">
        <v>8317</v>
      </c>
      <c r="R3451" t="s">
        <v>8318</v>
      </c>
      <c r="S3451" s="10">
        <f t="shared" si="214"/>
        <v>42531.844189814808</v>
      </c>
      <c r="T3451" s="10">
        <f t="shared" si="215"/>
        <v>42559.958333333336</v>
      </c>
    </row>
    <row r="3452" spans="1:20"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212"/>
        <v>1.52</v>
      </c>
      <c r="P3452" s="6">
        <f t="shared" si="213"/>
        <v>19.487179487179485</v>
      </c>
      <c r="Q3452" t="s">
        <v>8317</v>
      </c>
      <c r="R3452" t="s">
        <v>8318</v>
      </c>
      <c r="S3452" s="10">
        <f t="shared" si="214"/>
        <v>42036.496192129627</v>
      </c>
      <c r="T3452" s="10">
        <f t="shared" si="215"/>
        <v>42096.454525462956</v>
      </c>
    </row>
    <row r="3453" spans="1:20"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212"/>
        <v>1.0123076923076924</v>
      </c>
      <c r="P3453" s="6">
        <f t="shared" si="213"/>
        <v>41.125</v>
      </c>
      <c r="Q3453" t="s">
        <v>8317</v>
      </c>
      <c r="R3453" t="s">
        <v>8318</v>
      </c>
      <c r="S3453" s="10">
        <f t="shared" si="214"/>
        <v>42088.515358796292</v>
      </c>
      <c r="T3453" s="10">
        <f t="shared" si="215"/>
        <v>42115.515358796292</v>
      </c>
    </row>
    <row r="3454" spans="1:20"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212"/>
        <v>1.532</v>
      </c>
      <c r="P3454" s="6">
        <f t="shared" si="213"/>
        <v>41.405405405405403</v>
      </c>
      <c r="Q3454" t="s">
        <v>8317</v>
      </c>
      <c r="R3454" t="s">
        <v>8318</v>
      </c>
      <c r="S3454" s="10">
        <f t="shared" si="214"/>
        <v>41820.430856481478</v>
      </c>
      <c r="T3454" s="10">
        <f t="shared" si="215"/>
        <v>41842.957638888889</v>
      </c>
    </row>
    <row r="3455" spans="1:20"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212"/>
        <v>1.2833333333333334</v>
      </c>
      <c r="P3455" s="6">
        <f t="shared" si="213"/>
        <v>27.5</v>
      </c>
      <c r="Q3455" t="s">
        <v>8317</v>
      </c>
      <c r="R3455" t="s">
        <v>8318</v>
      </c>
      <c r="S3455" s="10">
        <f t="shared" si="214"/>
        <v>42535.770324074074</v>
      </c>
      <c r="T3455" s="10">
        <f t="shared" si="215"/>
        <v>42595.770324074074</v>
      </c>
    </row>
    <row r="3456" spans="1:20"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212"/>
        <v>1.0071428571428571</v>
      </c>
      <c r="P3456" s="6">
        <f t="shared" si="213"/>
        <v>33.571428571428569</v>
      </c>
      <c r="Q3456" t="s">
        <v>8317</v>
      </c>
      <c r="R3456" t="s">
        <v>8318</v>
      </c>
      <c r="S3456" s="10">
        <f t="shared" si="214"/>
        <v>41821.490266203698</v>
      </c>
      <c r="T3456" s="10">
        <f t="shared" si="215"/>
        <v>41851.490266203698</v>
      </c>
    </row>
    <row r="3457" spans="1:20"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212"/>
        <v>1.0065</v>
      </c>
      <c r="P3457" s="6">
        <f t="shared" si="213"/>
        <v>145.86956521739131</v>
      </c>
      <c r="Q3457" t="s">
        <v>8317</v>
      </c>
      <c r="R3457" t="s">
        <v>8318</v>
      </c>
      <c r="S3457" s="10">
        <f t="shared" si="214"/>
        <v>42626.541979166665</v>
      </c>
      <c r="T3457" s="10">
        <f t="shared" si="215"/>
        <v>42656.541979166665</v>
      </c>
    </row>
    <row r="3458" spans="1:20"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212"/>
        <v>1.913</v>
      </c>
      <c r="P3458" s="6">
        <f t="shared" si="213"/>
        <v>358.6875</v>
      </c>
      <c r="Q3458" t="s">
        <v>8317</v>
      </c>
      <c r="R3458" t="s">
        <v>8318</v>
      </c>
      <c r="S3458" s="10">
        <f t="shared" si="214"/>
        <v>41820.997303240736</v>
      </c>
      <c r="T3458" s="10">
        <f t="shared" si="215"/>
        <v>41852.082638888889</v>
      </c>
    </row>
    <row r="3459" spans="1:20"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216">IFERROR(E3459/D3459,"")</f>
        <v>1.4019999999999999</v>
      </c>
      <c r="P3459" s="6">
        <f t="shared" ref="P3459:P3522" si="217">IFERROR(E3459/L3459,"")</f>
        <v>50.981818181818184</v>
      </c>
      <c r="Q3459" t="s">
        <v>8317</v>
      </c>
      <c r="R3459" t="s">
        <v>8318</v>
      </c>
      <c r="S3459" s="10">
        <f t="shared" ref="S3459:S3522" si="218">(J3459/86400)+25569+(-5/24)</f>
        <v>42016.498344907406</v>
      </c>
      <c r="T3459" s="10">
        <f t="shared" ref="T3459:T3522" si="219">(I3459/86400)+25569+(-5/24)</f>
        <v>42047.040972222218</v>
      </c>
    </row>
    <row r="3460" spans="1:20"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216"/>
        <v>1.2433537832310839</v>
      </c>
      <c r="P3460" s="6">
        <f t="shared" si="217"/>
        <v>45.037037037037038</v>
      </c>
      <c r="Q3460" t="s">
        <v>8317</v>
      </c>
      <c r="R3460" t="s">
        <v>8318</v>
      </c>
      <c r="S3460" s="10">
        <f t="shared" si="218"/>
        <v>42010.994247685179</v>
      </c>
      <c r="T3460" s="10">
        <f t="shared" si="219"/>
        <v>42037.977083333331</v>
      </c>
    </row>
    <row r="3461" spans="1:20"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216"/>
        <v>1.262</v>
      </c>
      <c r="P3461" s="6">
        <f t="shared" si="217"/>
        <v>17.527777777777779</v>
      </c>
      <c r="Q3461" t="s">
        <v>8317</v>
      </c>
      <c r="R3461" t="s">
        <v>8318</v>
      </c>
      <c r="S3461" s="10">
        <f t="shared" si="218"/>
        <v>42480.271527777775</v>
      </c>
      <c r="T3461" s="10">
        <f t="shared" si="219"/>
        <v>42510.271527777775</v>
      </c>
    </row>
    <row r="3462" spans="1:20"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216"/>
        <v>1.9</v>
      </c>
      <c r="P3462" s="6">
        <f t="shared" si="217"/>
        <v>50</v>
      </c>
      <c r="Q3462" t="s">
        <v>8317</v>
      </c>
      <c r="R3462" t="s">
        <v>8318</v>
      </c>
      <c r="S3462" s="10">
        <f t="shared" si="218"/>
        <v>41852.318888888891</v>
      </c>
      <c r="T3462" s="10">
        <f t="shared" si="219"/>
        <v>41866.318888888891</v>
      </c>
    </row>
    <row r="3463" spans="1:20"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216"/>
        <v>1.39</v>
      </c>
      <c r="P3463" s="6">
        <f t="shared" si="217"/>
        <v>57.916666666666664</v>
      </c>
      <c r="Q3463" t="s">
        <v>8317</v>
      </c>
      <c r="R3463" t="s">
        <v>8318</v>
      </c>
      <c r="S3463" s="10">
        <f t="shared" si="218"/>
        <v>42643.424525462957</v>
      </c>
      <c r="T3463" s="10">
        <f t="shared" si="219"/>
        <v>42671.916666666664</v>
      </c>
    </row>
    <row r="3464" spans="1:20"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216"/>
        <v>2.02</v>
      </c>
      <c r="P3464" s="6">
        <f t="shared" si="217"/>
        <v>29.705882352941178</v>
      </c>
      <c r="Q3464" t="s">
        <v>8317</v>
      </c>
      <c r="R3464" t="s">
        <v>8318</v>
      </c>
      <c r="S3464" s="10">
        <f t="shared" si="218"/>
        <v>42179.690138888887</v>
      </c>
      <c r="T3464" s="10">
        <f t="shared" si="219"/>
        <v>42195.541666666664</v>
      </c>
    </row>
    <row r="3465" spans="1:20"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216"/>
        <v>1.0338000000000001</v>
      </c>
      <c r="P3465" s="6">
        <f t="shared" si="217"/>
        <v>90.684210526315795</v>
      </c>
      <c r="Q3465" t="s">
        <v>8317</v>
      </c>
      <c r="R3465" t="s">
        <v>8318</v>
      </c>
      <c r="S3465" s="10">
        <f t="shared" si="218"/>
        <v>42612.710474537038</v>
      </c>
      <c r="T3465" s="10">
        <f t="shared" si="219"/>
        <v>42653.957638888889</v>
      </c>
    </row>
    <row r="3466" spans="1:20"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216"/>
        <v>1.023236</v>
      </c>
      <c r="P3466" s="6">
        <f t="shared" si="217"/>
        <v>55.012688172043013</v>
      </c>
      <c r="Q3466" t="s">
        <v>8317</v>
      </c>
      <c r="R3466" t="s">
        <v>8318</v>
      </c>
      <c r="S3466" s="10">
        <f t="shared" si="218"/>
        <v>42574.921724537031</v>
      </c>
      <c r="T3466" s="10">
        <f t="shared" si="219"/>
        <v>42604.921724537031</v>
      </c>
    </row>
    <row r="3467" spans="1:20"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216"/>
        <v>1.03</v>
      </c>
      <c r="P3467" s="6">
        <f t="shared" si="217"/>
        <v>57.222222222222221</v>
      </c>
      <c r="Q3467" t="s">
        <v>8317</v>
      </c>
      <c r="R3467" t="s">
        <v>8318</v>
      </c>
      <c r="S3467" s="10">
        <f t="shared" si="218"/>
        <v>42200.417499999996</v>
      </c>
      <c r="T3467" s="10">
        <f t="shared" si="219"/>
        <v>42225.458333333336</v>
      </c>
    </row>
    <row r="3468" spans="1:20"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216"/>
        <v>1.2714285714285714</v>
      </c>
      <c r="P3468" s="6">
        <f t="shared" si="217"/>
        <v>72.950819672131146</v>
      </c>
      <c r="Q3468" t="s">
        <v>8317</v>
      </c>
      <c r="R3468" t="s">
        <v>8318</v>
      </c>
      <c r="S3468" s="10">
        <f t="shared" si="218"/>
        <v>42419.810763888883</v>
      </c>
      <c r="T3468" s="10">
        <f t="shared" si="219"/>
        <v>42479.769097222219</v>
      </c>
    </row>
    <row r="3469" spans="1:20"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216"/>
        <v>1.01</v>
      </c>
      <c r="P3469" s="6">
        <f t="shared" si="217"/>
        <v>64.468085106382972</v>
      </c>
      <c r="Q3469" t="s">
        <v>8317</v>
      </c>
      <c r="R3469" t="s">
        <v>8318</v>
      </c>
      <c r="S3469" s="10">
        <f t="shared" si="218"/>
        <v>42053.463333333326</v>
      </c>
      <c r="T3469" s="10">
        <f t="shared" si="219"/>
        <v>42083.421666666669</v>
      </c>
    </row>
    <row r="3470" spans="1:20"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216"/>
        <v>1.2178</v>
      </c>
      <c r="P3470" s="6">
        <f t="shared" si="217"/>
        <v>716.35294117647061</v>
      </c>
      <c r="Q3470" t="s">
        <v>8317</v>
      </c>
      <c r="R3470" t="s">
        <v>8318</v>
      </c>
      <c r="S3470" s="10">
        <f t="shared" si="218"/>
        <v>42605.55704861111</v>
      </c>
      <c r="T3470" s="10">
        <f t="shared" si="219"/>
        <v>42633.916666666664</v>
      </c>
    </row>
    <row r="3471" spans="1:20"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216"/>
        <v>1.1339285714285714</v>
      </c>
      <c r="P3471" s="6">
        <f t="shared" si="217"/>
        <v>50.396825396825399</v>
      </c>
      <c r="Q3471" t="s">
        <v>8317</v>
      </c>
      <c r="R3471" t="s">
        <v>8318</v>
      </c>
      <c r="S3471" s="10">
        <f t="shared" si="218"/>
        <v>42458.433391203704</v>
      </c>
      <c r="T3471" s="10">
        <f t="shared" si="219"/>
        <v>42488.433391203704</v>
      </c>
    </row>
    <row r="3472" spans="1:20"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216"/>
        <v>1.5</v>
      </c>
      <c r="P3472" s="6">
        <f t="shared" si="217"/>
        <v>41.666666666666664</v>
      </c>
      <c r="Q3472" t="s">
        <v>8317</v>
      </c>
      <c r="R3472" t="s">
        <v>8318</v>
      </c>
      <c r="S3472" s="10">
        <f t="shared" si="218"/>
        <v>42528.813680555548</v>
      </c>
      <c r="T3472" s="10">
        <f t="shared" si="219"/>
        <v>42566.693055555552</v>
      </c>
    </row>
    <row r="3473" spans="1:20"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216"/>
        <v>2.1459999999999999</v>
      </c>
      <c r="P3473" s="6">
        <f t="shared" si="217"/>
        <v>35.766666666666666</v>
      </c>
      <c r="Q3473" t="s">
        <v>8317</v>
      </c>
      <c r="R3473" t="s">
        <v>8318</v>
      </c>
      <c r="S3473" s="10">
        <f t="shared" si="218"/>
        <v>41841.61215277778</v>
      </c>
      <c r="T3473" s="10">
        <f t="shared" si="219"/>
        <v>41882.625</v>
      </c>
    </row>
    <row r="3474" spans="1:20"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216"/>
        <v>1.0205</v>
      </c>
      <c r="P3474" s="6">
        <f t="shared" si="217"/>
        <v>88.739130434782609</v>
      </c>
      <c r="Q3474" t="s">
        <v>8317</v>
      </c>
      <c r="R3474" t="s">
        <v>8318</v>
      </c>
      <c r="S3474" s="10">
        <f t="shared" si="218"/>
        <v>41927.962164351848</v>
      </c>
      <c r="T3474" s="10">
        <f t="shared" si="219"/>
        <v>41949.040972222218</v>
      </c>
    </row>
    <row r="3475" spans="1:20"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216"/>
        <v>1</v>
      </c>
      <c r="P3475" s="6">
        <f t="shared" si="217"/>
        <v>148.4848484848485</v>
      </c>
      <c r="Q3475" t="s">
        <v>8317</v>
      </c>
      <c r="R3475" t="s">
        <v>8318</v>
      </c>
      <c r="S3475" s="10">
        <f t="shared" si="218"/>
        <v>42062.626111111109</v>
      </c>
      <c r="T3475" s="10">
        <f t="shared" si="219"/>
        <v>42083.643749999996</v>
      </c>
    </row>
    <row r="3476" spans="1:20"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216"/>
        <v>1.01</v>
      </c>
      <c r="P3476" s="6">
        <f t="shared" si="217"/>
        <v>51.794871794871796</v>
      </c>
      <c r="Q3476" t="s">
        <v>8317</v>
      </c>
      <c r="R3476" t="s">
        <v>8318</v>
      </c>
      <c r="S3476" s="10">
        <f t="shared" si="218"/>
        <v>42541.293182870366</v>
      </c>
      <c r="T3476" s="10">
        <f t="shared" si="219"/>
        <v>42571.293182870366</v>
      </c>
    </row>
    <row r="3477" spans="1:20"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216"/>
        <v>1.1333333333333333</v>
      </c>
      <c r="P3477" s="6">
        <f t="shared" si="217"/>
        <v>20</v>
      </c>
      <c r="Q3477" t="s">
        <v>8317</v>
      </c>
      <c r="R3477" t="s">
        <v>8318</v>
      </c>
      <c r="S3477" s="10">
        <f t="shared" si="218"/>
        <v>41918.672499999993</v>
      </c>
      <c r="T3477" s="10">
        <f t="shared" si="219"/>
        <v>41945.791666666664</v>
      </c>
    </row>
    <row r="3478" spans="1:20"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216"/>
        <v>1.04</v>
      </c>
      <c r="P3478" s="6">
        <f t="shared" si="217"/>
        <v>52</v>
      </c>
      <c r="Q3478" t="s">
        <v>8317</v>
      </c>
      <c r="R3478" t="s">
        <v>8318</v>
      </c>
      <c r="S3478" s="10">
        <f t="shared" si="218"/>
        <v>41921.071643518517</v>
      </c>
      <c r="T3478" s="10">
        <f t="shared" si="219"/>
        <v>41938.916666666664</v>
      </c>
    </row>
    <row r="3479" spans="1:20"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216"/>
        <v>1.1533333333333333</v>
      </c>
      <c r="P3479" s="6">
        <f t="shared" si="217"/>
        <v>53.230769230769234</v>
      </c>
      <c r="Q3479" t="s">
        <v>8317</v>
      </c>
      <c r="R3479" t="s">
        <v>8318</v>
      </c>
      <c r="S3479" s="10">
        <f t="shared" si="218"/>
        <v>42128.528275462959</v>
      </c>
      <c r="T3479" s="10">
        <f t="shared" si="219"/>
        <v>42140.916666666664</v>
      </c>
    </row>
    <row r="3480" spans="1:20"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216"/>
        <v>1.1285000000000001</v>
      </c>
      <c r="P3480" s="6">
        <f t="shared" si="217"/>
        <v>39.596491228070178</v>
      </c>
      <c r="Q3480" t="s">
        <v>8317</v>
      </c>
      <c r="R3480" t="s">
        <v>8318</v>
      </c>
      <c r="S3480" s="10">
        <f t="shared" si="218"/>
        <v>42053.708587962959</v>
      </c>
      <c r="T3480" s="10">
        <f t="shared" si="219"/>
        <v>42079.666666666664</v>
      </c>
    </row>
    <row r="3481" spans="1:20"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216"/>
        <v>1.2786666666666666</v>
      </c>
      <c r="P3481" s="6">
        <f t="shared" si="217"/>
        <v>34.25</v>
      </c>
      <c r="Q3481" t="s">
        <v>8317</v>
      </c>
      <c r="R3481" t="s">
        <v>8318</v>
      </c>
      <c r="S3481" s="10">
        <f t="shared" si="218"/>
        <v>41781.64675925926</v>
      </c>
      <c r="T3481" s="10">
        <f t="shared" si="219"/>
        <v>41811.64675925926</v>
      </c>
    </row>
    <row r="3482" spans="1:20"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216"/>
        <v>1.4266666666666667</v>
      </c>
      <c r="P3482" s="6">
        <f t="shared" si="217"/>
        <v>164.61538461538461</v>
      </c>
      <c r="Q3482" t="s">
        <v>8317</v>
      </c>
      <c r="R3482" t="s">
        <v>8318</v>
      </c>
      <c r="S3482" s="10">
        <f t="shared" si="218"/>
        <v>42171.109108796292</v>
      </c>
      <c r="T3482" s="10">
        <f t="shared" si="219"/>
        <v>42195.666666666664</v>
      </c>
    </row>
    <row r="3483" spans="1:20"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216"/>
        <v>1.1879999999999999</v>
      </c>
      <c r="P3483" s="6">
        <f t="shared" si="217"/>
        <v>125.05263157894737</v>
      </c>
      <c r="Q3483" t="s">
        <v>8317</v>
      </c>
      <c r="R3483" t="s">
        <v>8318</v>
      </c>
      <c r="S3483" s="10">
        <f t="shared" si="218"/>
        <v>41989.039212962962</v>
      </c>
      <c r="T3483" s="10">
        <f t="shared" si="219"/>
        <v>42006.039212962962</v>
      </c>
    </row>
    <row r="3484" spans="1:20"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216"/>
        <v>1.3833333333333333</v>
      </c>
      <c r="P3484" s="6">
        <f t="shared" si="217"/>
        <v>51.875</v>
      </c>
      <c r="Q3484" t="s">
        <v>8317</v>
      </c>
      <c r="R3484" t="s">
        <v>8318</v>
      </c>
      <c r="S3484" s="10">
        <f t="shared" si="218"/>
        <v>41796.563263888886</v>
      </c>
      <c r="T3484" s="10">
        <f t="shared" si="219"/>
        <v>41826.563263888886</v>
      </c>
    </row>
    <row r="3485" spans="1:20"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216"/>
        <v>1.599402985074627</v>
      </c>
      <c r="P3485" s="6">
        <f t="shared" si="217"/>
        <v>40.285714285714285</v>
      </c>
      <c r="Q3485" t="s">
        <v>8317</v>
      </c>
      <c r="R3485" t="s">
        <v>8318</v>
      </c>
      <c r="S3485" s="10">
        <f t="shared" si="218"/>
        <v>41793.460428240738</v>
      </c>
      <c r="T3485" s="10">
        <f t="shared" si="219"/>
        <v>41823.460428240738</v>
      </c>
    </row>
    <row r="3486" spans="1:20"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216"/>
        <v>1.1424000000000001</v>
      </c>
      <c r="P3486" s="6">
        <f t="shared" si="217"/>
        <v>64.909090909090907</v>
      </c>
      <c r="Q3486" t="s">
        <v>8317</v>
      </c>
      <c r="R3486" t="s">
        <v>8318</v>
      </c>
      <c r="S3486" s="10">
        <f t="shared" si="218"/>
        <v>42506.552071759252</v>
      </c>
      <c r="T3486" s="10">
        <f t="shared" si="219"/>
        <v>42536.552071759252</v>
      </c>
    </row>
    <row r="3487" spans="1:20"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216"/>
        <v>1.0060606060606061</v>
      </c>
      <c r="P3487" s="6">
        <f t="shared" si="217"/>
        <v>55.333333333333336</v>
      </c>
      <c r="Q3487" t="s">
        <v>8317</v>
      </c>
      <c r="R3487" t="s">
        <v>8318</v>
      </c>
      <c r="S3487" s="10">
        <f t="shared" si="218"/>
        <v>42372.484722222223</v>
      </c>
      <c r="T3487" s="10">
        <f t="shared" si="219"/>
        <v>42402.484722222223</v>
      </c>
    </row>
    <row r="3488" spans="1:20"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216"/>
        <v>1.552</v>
      </c>
      <c r="P3488" s="6">
        <f t="shared" si="217"/>
        <v>83.142857142857139</v>
      </c>
      <c r="Q3488" t="s">
        <v>8317</v>
      </c>
      <c r="R3488" t="s">
        <v>8318</v>
      </c>
      <c r="S3488" s="10">
        <f t="shared" si="218"/>
        <v>42126.666678240734</v>
      </c>
      <c r="T3488" s="10">
        <f t="shared" si="219"/>
        <v>42158.082638888889</v>
      </c>
    </row>
    <row r="3489" spans="1:20"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216"/>
        <v>1.2775000000000001</v>
      </c>
      <c r="P3489" s="6">
        <f t="shared" si="217"/>
        <v>38.712121212121211</v>
      </c>
      <c r="Q3489" t="s">
        <v>8317</v>
      </c>
      <c r="R3489" t="s">
        <v>8318</v>
      </c>
      <c r="S3489" s="10">
        <f t="shared" si="218"/>
        <v>42149.732083333329</v>
      </c>
      <c r="T3489" s="10">
        <f t="shared" si="219"/>
        <v>42179.732083333329</v>
      </c>
    </row>
    <row r="3490" spans="1:20"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216"/>
        <v>1.212</v>
      </c>
      <c r="P3490" s="6">
        <f t="shared" si="217"/>
        <v>125.37931034482759</v>
      </c>
      <c r="Q3490" t="s">
        <v>8317</v>
      </c>
      <c r="R3490" t="s">
        <v>8318</v>
      </c>
      <c r="S3490" s="10">
        <f t="shared" si="218"/>
        <v>42087.55972222222</v>
      </c>
      <c r="T3490" s="10">
        <f t="shared" si="219"/>
        <v>42111.458333333336</v>
      </c>
    </row>
    <row r="3491" spans="1:20"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216"/>
        <v>1.127</v>
      </c>
      <c r="P3491" s="6">
        <f t="shared" si="217"/>
        <v>78.263888888888886</v>
      </c>
      <c r="Q3491" t="s">
        <v>8317</v>
      </c>
      <c r="R3491" t="s">
        <v>8318</v>
      </c>
      <c r="S3491" s="10">
        <f t="shared" si="218"/>
        <v>41753.427442129629</v>
      </c>
      <c r="T3491" s="10">
        <f t="shared" si="219"/>
        <v>41783.666666666664</v>
      </c>
    </row>
    <row r="3492" spans="1:20"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216"/>
        <v>1.2749999999999999</v>
      </c>
      <c r="P3492" s="6">
        <f t="shared" si="217"/>
        <v>47.222222222222221</v>
      </c>
      <c r="Q3492" t="s">
        <v>8317</v>
      </c>
      <c r="R3492" t="s">
        <v>8318</v>
      </c>
      <c r="S3492" s="10">
        <f t="shared" si="218"/>
        <v>42443.594027777777</v>
      </c>
      <c r="T3492" s="10">
        <f t="shared" si="219"/>
        <v>42473.594027777777</v>
      </c>
    </row>
    <row r="3493" spans="1:20"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216"/>
        <v>1.5820000000000001</v>
      </c>
      <c r="P3493" s="6">
        <f t="shared" si="217"/>
        <v>79.099999999999994</v>
      </c>
      <c r="Q3493" t="s">
        <v>8317</v>
      </c>
      <c r="R3493" t="s">
        <v>8318</v>
      </c>
      <c r="S3493" s="10">
        <f t="shared" si="218"/>
        <v>42121.041481481479</v>
      </c>
      <c r="T3493" s="10">
        <f t="shared" si="219"/>
        <v>42142.041481481479</v>
      </c>
    </row>
    <row r="3494" spans="1:20"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216"/>
        <v>1.0526894736842105</v>
      </c>
      <c r="P3494" s="6">
        <f t="shared" si="217"/>
        <v>114.29199999999999</v>
      </c>
      <c r="Q3494" t="s">
        <v>8317</v>
      </c>
      <c r="R3494" t="s">
        <v>8318</v>
      </c>
      <c r="S3494" s="10">
        <f t="shared" si="218"/>
        <v>42267.800891203697</v>
      </c>
      <c r="T3494" s="10">
        <f t="shared" si="219"/>
        <v>42302.800891203697</v>
      </c>
    </row>
    <row r="3495" spans="1:20"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216"/>
        <v>1</v>
      </c>
      <c r="P3495" s="6">
        <f t="shared" si="217"/>
        <v>51.724137931034484</v>
      </c>
      <c r="Q3495" t="s">
        <v>8317</v>
      </c>
      <c r="R3495" t="s">
        <v>8318</v>
      </c>
      <c r="S3495" s="10">
        <f t="shared" si="218"/>
        <v>41848.657824074071</v>
      </c>
      <c r="T3495" s="10">
        <f t="shared" si="219"/>
        <v>41868.007638888885</v>
      </c>
    </row>
    <row r="3496" spans="1:20"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216"/>
        <v>1</v>
      </c>
      <c r="P3496" s="6">
        <f t="shared" si="217"/>
        <v>30.76923076923077</v>
      </c>
      <c r="Q3496" t="s">
        <v>8317</v>
      </c>
      <c r="R3496" t="s">
        <v>8318</v>
      </c>
      <c r="S3496" s="10">
        <f t="shared" si="218"/>
        <v>42689.006655092591</v>
      </c>
      <c r="T3496" s="10">
        <f t="shared" si="219"/>
        <v>42700.041666666664</v>
      </c>
    </row>
    <row r="3497" spans="1:20"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216"/>
        <v>1.0686</v>
      </c>
      <c r="P3497" s="6">
        <f t="shared" si="217"/>
        <v>74.208333333333329</v>
      </c>
      <c r="Q3497" t="s">
        <v>8317</v>
      </c>
      <c r="R3497" t="s">
        <v>8318</v>
      </c>
      <c r="S3497" s="10">
        <f t="shared" si="218"/>
        <v>41915.554502314808</v>
      </c>
      <c r="T3497" s="10">
        <f t="shared" si="219"/>
        <v>41944.512499999997</v>
      </c>
    </row>
    <row r="3498" spans="1:20"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216"/>
        <v>1.244</v>
      </c>
      <c r="P3498" s="6">
        <f t="shared" si="217"/>
        <v>47.846153846153847</v>
      </c>
      <c r="Q3498" t="s">
        <v>8317</v>
      </c>
      <c r="R3498" t="s">
        <v>8318</v>
      </c>
      <c r="S3498" s="10">
        <f t="shared" si="218"/>
        <v>42584.638495370367</v>
      </c>
      <c r="T3498" s="10">
        <f t="shared" si="219"/>
        <v>42624.638495370367</v>
      </c>
    </row>
    <row r="3499" spans="1:20"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216"/>
        <v>1.0870406189555126</v>
      </c>
      <c r="P3499" s="6">
        <f t="shared" si="217"/>
        <v>34.408163265306122</v>
      </c>
      <c r="Q3499" t="s">
        <v>8317</v>
      </c>
      <c r="R3499" t="s">
        <v>8318</v>
      </c>
      <c r="S3499" s="10">
        <f t="shared" si="218"/>
        <v>42511.53361111111</v>
      </c>
      <c r="T3499" s="10">
        <f t="shared" si="219"/>
        <v>42523.708333333336</v>
      </c>
    </row>
    <row r="3500" spans="1:20"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216"/>
        <v>1.0242424242424242</v>
      </c>
      <c r="P3500" s="6">
        <f t="shared" si="217"/>
        <v>40.238095238095241</v>
      </c>
      <c r="Q3500" t="s">
        <v>8317</v>
      </c>
      <c r="R3500" t="s">
        <v>8318</v>
      </c>
      <c r="S3500" s="10">
        <f t="shared" si="218"/>
        <v>42458.950277777774</v>
      </c>
      <c r="T3500" s="10">
        <f t="shared" si="219"/>
        <v>42518.697222222218</v>
      </c>
    </row>
    <row r="3501" spans="1:20"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216"/>
        <v>1.0549999999999999</v>
      </c>
      <c r="P3501" s="6">
        <f t="shared" si="217"/>
        <v>60.285714285714285</v>
      </c>
      <c r="Q3501" t="s">
        <v>8317</v>
      </c>
      <c r="R3501" t="s">
        <v>8318</v>
      </c>
      <c r="S3501" s="10">
        <f t="shared" si="218"/>
        <v>42131.827835648146</v>
      </c>
      <c r="T3501" s="10">
        <f t="shared" si="219"/>
        <v>42186.082638888889</v>
      </c>
    </row>
    <row r="3502" spans="1:20"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216"/>
        <v>1.0629999999999999</v>
      </c>
      <c r="P3502" s="6">
        <f t="shared" si="217"/>
        <v>25.30952380952381</v>
      </c>
      <c r="Q3502" t="s">
        <v>8317</v>
      </c>
      <c r="R3502" t="s">
        <v>8318</v>
      </c>
      <c r="S3502" s="10">
        <f t="shared" si="218"/>
        <v>42419.711087962962</v>
      </c>
      <c r="T3502" s="10">
        <f t="shared" si="219"/>
        <v>42435.999305555553</v>
      </c>
    </row>
    <row r="3503" spans="1:20"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216"/>
        <v>1.0066666666666666</v>
      </c>
      <c r="P3503" s="6">
        <f t="shared" si="217"/>
        <v>35.952380952380949</v>
      </c>
      <c r="Q3503" t="s">
        <v>8317</v>
      </c>
      <c r="R3503" t="s">
        <v>8318</v>
      </c>
      <c r="S3503" s="10">
        <f t="shared" si="218"/>
        <v>42233.555497685178</v>
      </c>
      <c r="T3503" s="10">
        <f t="shared" si="219"/>
        <v>42258.555497685178</v>
      </c>
    </row>
    <row r="3504" spans="1:20"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216"/>
        <v>1.054</v>
      </c>
      <c r="P3504" s="6">
        <f t="shared" si="217"/>
        <v>136</v>
      </c>
      <c r="Q3504" t="s">
        <v>8317</v>
      </c>
      <c r="R3504" t="s">
        <v>8318</v>
      </c>
      <c r="S3504" s="10">
        <f t="shared" si="218"/>
        <v>42430.631064814814</v>
      </c>
      <c r="T3504" s="10">
        <f t="shared" si="219"/>
        <v>42444.957638888889</v>
      </c>
    </row>
    <row r="3505" spans="1:20"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216"/>
        <v>1.0755999999999999</v>
      </c>
      <c r="P3505" s="6">
        <f t="shared" si="217"/>
        <v>70.763157894736835</v>
      </c>
      <c r="Q3505" t="s">
        <v>8317</v>
      </c>
      <c r="R3505" t="s">
        <v>8318</v>
      </c>
      <c r="S3505" s="10">
        <f t="shared" si="218"/>
        <v>42545.27</v>
      </c>
      <c r="T3505" s="10">
        <f t="shared" si="219"/>
        <v>42575.27</v>
      </c>
    </row>
    <row r="3506" spans="1:20"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216"/>
        <v>1</v>
      </c>
      <c r="P3506" s="6">
        <f t="shared" si="217"/>
        <v>125</v>
      </c>
      <c r="Q3506" t="s">
        <v>8317</v>
      </c>
      <c r="R3506" t="s">
        <v>8318</v>
      </c>
      <c r="S3506" s="10">
        <f t="shared" si="218"/>
        <v>42297.540405092594</v>
      </c>
      <c r="T3506" s="10">
        <f t="shared" si="219"/>
        <v>42327.582071759258</v>
      </c>
    </row>
    <row r="3507" spans="1:20"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216"/>
        <v>1.0376000000000001</v>
      </c>
      <c r="P3507" s="6">
        <f t="shared" si="217"/>
        <v>66.512820512820511</v>
      </c>
      <c r="Q3507" t="s">
        <v>8317</v>
      </c>
      <c r="R3507" t="s">
        <v>8318</v>
      </c>
      <c r="S3507" s="10">
        <f t="shared" si="218"/>
        <v>41760.727372685185</v>
      </c>
      <c r="T3507" s="10">
        <f t="shared" si="219"/>
        <v>41771.958333333328</v>
      </c>
    </row>
    <row r="3508" spans="1:20"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216"/>
        <v>1.0149999999999999</v>
      </c>
      <c r="P3508" s="6">
        <f t="shared" si="217"/>
        <v>105</v>
      </c>
      <c r="Q3508" t="s">
        <v>8317</v>
      </c>
      <c r="R3508" t="s">
        <v>8318</v>
      </c>
      <c r="S3508" s="10">
        <f t="shared" si="218"/>
        <v>41829.525925925926</v>
      </c>
      <c r="T3508" s="10">
        <f t="shared" si="219"/>
        <v>41874.525925925926</v>
      </c>
    </row>
    <row r="3509" spans="1:20"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216"/>
        <v>1.044</v>
      </c>
      <c r="P3509" s="6">
        <f t="shared" si="217"/>
        <v>145</v>
      </c>
      <c r="Q3509" t="s">
        <v>8317</v>
      </c>
      <c r="R3509" t="s">
        <v>8318</v>
      </c>
      <c r="S3509" s="10">
        <f t="shared" si="218"/>
        <v>42491.714548611104</v>
      </c>
      <c r="T3509" s="10">
        <f t="shared" si="219"/>
        <v>42521.714548611104</v>
      </c>
    </row>
    <row r="3510" spans="1:20"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216"/>
        <v>1.8</v>
      </c>
      <c r="P3510" s="6">
        <f t="shared" si="217"/>
        <v>12</v>
      </c>
      <c r="Q3510" t="s">
        <v>8317</v>
      </c>
      <c r="R3510" t="s">
        <v>8318</v>
      </c>
      <c r="S3510" s="10">
        <f t="shared" si="218"/>
        <v>42477.521446759252</v>
      </c>
      <c r="T3510" s="10">
        <f t="shared" si="219"/>
        <v>42500.666666666664</v>
      </c>
    </row>
    <row r="3511" spans="1:20"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216"/>
        <v>1.0633333333333332</v>
      </c>
      <c r="P3511" s="6">
        <f t="shared" si="217"/>
        <v>96.666666666666671</v>
      </c>
      <c r="Q3511" t="s">
        <v>8317</v>
      </c>
      <c r="R3511" t="s">
        <v>8318</v>
      </c>
      <c r="S3511" s="10">
        <f t="shared" si="218"/>
        <v>41950.651226851849</v>
      </c>
      <c r="T3511" s="10">
        <f t="shared" si="219"/>
        <v>41963.996527777774</v>
      </c>
    </row>
    <row r="3512" spans="1:20"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216"/>
        <v>1.0055555555555555</v>
      </c>
      <c r="P3512" s="6">
        <f t="shared" si="217"/>
        <v>60.333333333333336</v>
      </c>
      <c r="Q3512" t="s">
        <v>8317</v>
      </c>
      <c r="R3512" t="s">
        <v>8318</v>
      </c>
      <c r="S3512" s="10">
        <f t="shared" si="218"/>
        <v>41802.412569444445</v>
      </c>
      <c r="T3512" s="10">
        <f t="shared" si="219"/>
        <v>41822.412569444445</v>
      </c>
    </row>
    <row r="3513" spans="1:20"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216"/>
        <v>1.012</v>
      </c>
      <c r="P3513" s="6">
        <f t="shared" si="217"/>
        <v>79.89473684210526</v>
      </c>
      <c r="Q3513" t="s">
        <v>8317</v>
      </c>
      <c r="R3513" t="s">
        <v>8318</v>
      </c>
      <c r="S3513" s="10">
        <f t="shared" si="218"/>
        <v>41927.665451388886</v>
      </c>
      <c r="T3513" s="10">
        <f t="shared" si="219"/>
        <v>41950.5625</v>
      </c>
    </row>
    <row r="3514" spans="1:20"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216"/>
        <v>1</v>
      </c>
      <c r="P3514" s="6">
        <f t="shared" si="217"/>
        <v>58.823529411764703</v>
      </c>
      <c r="Q3514" t="s">
        <v>8317</v>
      </c>
      <c r="R3514" t="s">
        <v>8318</v>
      </c>
      <c r="S3514" s="10">
        <f t="shared" si="218"/>
        <v>42057.328611111108</v>
      </c>
      <c r="T3514" s="10">
        <f t="shared" si="219"/>
        <v>42117.286944444444</v>
      </c>
    </row>
    <row r="3515" spans="1:20"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216"/>
        <v>1.1839285714285714</v>
      </c>
      <c r="P3515" s="6">
        <f t="shared" si="217"/>
        <v>75.340909090909093</v>
      </c>
      <c r="Q3515" t="s">
        <v>8317</v>
      </c>
      <c r="R3515" t="s">
        <v>8318</v>
      </c>
      <c r="S3515" s="10">
        <f t="shared" si="218"/>
        <v>41780.887870370367</v>
      </c>
      <c r="T3515" s="10">
        <f t="shared" si="219"/>
        <v>41793.999305555553</v>
      </c>
    </row>
    <row r="3516" spans="1:20"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216"/>
        <v>1.1000000000000001</v>
      </c>
      <c r="P3516" s="6">
        <f t="shared" si="217"/>
        <v>55</v>
      </c>
      <c r="Q3516" t="s">
        <v>8317</v>
      </c>
      <c r="R3516" t="s">
        <v>8318</v>
      </c>
      <c r="S3516" s="10">
        <f t="shared" si="218"/>
        <v>42020.638333333329</v>
      </c>
      <c r="T3516" s="10">
        <f t="shared" si="219"/>
        <v>42036.999305555553</v>
      </c>
    </row>
    <row r="3517" spans="1:20"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216"/>
        <v>1.0266666666666666</v>
      </c>
      <c r="P3517" s="6">
        <f t="shared" si="217"/>
        <v>66.956521739130437</v>
      </c>
      <c r="Q3517" t="s">
        <v>8317</v>
      </c>
      <c r="R3517" t="s">
        <v>8318</v>
      </c>
      <c r="S3517" s="10">
        <f t="shared" si="218"/>
        <v>42125.564479166664</v>
      </c>
      <c r="T3517" s="10">
        <f t="shared" si="219"/>
        <v>42155.564479166664</v>
      </c>
    </row>
    <row r="3518" spans="1:20"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216"/>
        <v>1</v>
      </c>
      <c r="P3518" s="6">
        <f t="shared" si="217"/>
        <v>227.27272727272728</v>
      </c>
      <c r="Q3518" t="s">
        <v>8317</v>
      </c>
      <c r="R3518" t="s">
        <v>8318</v>
      </c>
      <c r="S3518" s="10">
        <f t="shared" si="218"/>
        <v>41855.801736111105</v>
      </c>
      <c r="T3518" s="10">
        <f t="shared" si="219"/>
        <v>41889.916666666664</v>
      </c>
    </row>
    <row r="3519" spans="1:20"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216"/>
        <v>1</v>
      </c>
      <c r="P3519" s="6">
        <f t="shared" si="217"/>
        <v>307.69230769230768</v>
      </c>
      <c r="Q3519" t="s">
        <v>8317</v>
      </c>
      <c r="R3519" t="s">
        <v>8318</v>
      </c>
      <c r="S3519" s="10">
        <f t="shared" si="218"/>
        <v>41794.609189814808</v>
      </c>
      <c r="T3519" s="10">
        <f t="shared" si="219"/>
        <v>41824.25</v>
      </c>
    </row>
    <row r="3520" spans="1:20"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216"/>
        <v>1.10046</v>
      </c>
      <c r="P3520" s="6">
        <f t="shared" si="217"/>
        <v>50.020909090909093</v>
      </c>
      <c r="Q3520" t="s">
        <v>8317</v>
      </c>
      <c r="R3520" t="s">
        <v>8318</v>
      </c>
      <c r="S3520" s="10">
        <f t="shared" si="218"/>
        <v>41893.575219907405</v>
      </c>
      <c r="T3520" s="10">
        <f t="shared" si="219"/>
        <v>41914.38958333333</v>
      </c>
    </row>
    <row r="3521" spans="1:20"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216"/>
        <v>1.0135000000000001</v>
      </c>
      <c r="P3521" s="6">
        <f t="shared" si="217"/>
        <v>72.392857142857139</v>
      </c>
      <c r="Q3521" t="s">
        <v>8317</v>
      </c>
      <c r="R3521" t="s">
        <v>8318</v>
      </c>
      <c r="S3521" s="10">
        <f t="shared" si="218"/>
        <v>42037.390624999993</v>
      </c>
      <c r="T3521" s="10">
        <f t="shared" si="219"/>
        <v>42067.390624999993</v>
      </c>
    </row>
    <row r="3522" spans="1:20"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216"/>
        <v>1.0075000000000001</v>
      </c>
      <c r="P3522" s="6">
        <f t="shared" si="217"/>
        <v>95.952380952380949</v>
      </c>
      <c r="Q3522" t="s">
        <v>8317</v>
      </c>
      <c r="R3522" t="s">
        <v>8318</v>
      </c>
      <c r="S3522" s="10">
        <f t="shared" si="218"/>
        <v>42227.615879629629</v>
      </c>
      <c r="T3522" s="10">
        <f t="shared" si="219"/>
        <v>42253.365972222215</v>
      </c>
    </row>
    <row r="3523" spans="1:20"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220">IFERROR(E3523/D3523,"")</f>
        <v>1.6942857142857144</v>
      </c>
      <c r="P3523" s="6">
        <f t="shared" ref="P3523:P3586" si="221">IFERROR(E3523/L3523,"")</f>
        <v>45.615384615384613</v>
      </c>
      <c r="Q3523" t="s">
        <v>8317</v>
      </c>
      <c r="R3523" t="s">
        <v>8318</v>
      </c>
      <c r="S3523" s="10">
        <f t="shared" ref="S3523:S3586" si="222">(J3523/86400)+25569+(-5/24)</f>
        <v>41881.153009259258</v>
      </c>
      <c r="T3523" s="10">
        <f t="shared" ref="T3523:T3586" si="223">(I3523/86400)+25569+(-5/24)</f>
        <v>41911.153009259258</v>
      </c>
    </row>
    <row r="3524" spans="1:20"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220"/>
        <v>1</v>
      </c>
      <c r="P3524" s="6">
        <f t="shared" si="221"/>
        <v>41.029411764705884</v>
      </c>
      <c r="Q3524" t="s">
        <v>8317</v>
      </c>
      <c r="R3524" t="s">
        <v>8318</v>
      </c>
      <c r="S3524" s="10">
        <f t="shared" si="222"/>
        <v>42234.581550925919</v>
      </c>
      <c r="T3524" s="10">
        <f t="shared" si="223"/>
        <v>42262.212500000001</v>
      </c>
    </row>
    <row r="3525" spans="1:20"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220"/>
        <v>1.1365000000000001</v>
      </c>
      <c r="P3525" s="6">
        <f t="shared" si="221"/>
        <v>56.825000000000003</v>
      </c>
      <c r="Q3525" t="s">
        <v>8317</v>
      </c>
      <c r="R3525" t="s">
        <v>8318</v>
      </c>
      <c r="S3525" s="10">
        <f t="shared" si="222"/>
        <v>42581.189212962963</v>
      </c>
      <c r="T3525" s="10">
        <f t="shared" si="223"/>
        <v>42638.749999999993</v>
      </c>
    </row>
    <row r="3526" spans="1:20"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220"/>
        <v>1.0156000000000001</v>
      </c>
      <c r="P3526" s="6">
        <f t="shared" si="221"/>
        <v>137.24324324324326</v>
      </c>
      <c r="Q3526" t="s">
        <v>8317</v>
      </c>
      <c r="R3526" t="s">
        <v>8318</v>
      </c>
      <c r="S3526" s="10">
        <f t="shared" si="222"/>
        <v>41880.555243055554</v>
      </c>
      <c r="T3526" s="10">
        <f t="shared" si="223"/>
        <v>41894.958333333328</v>
      </c>
    </row>
    <row r="3527" spans="1:20"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220"/>
        <v>1.06</v>
      </c>
      <c r="P3527" s="6">
        <f t="shared" si="221"/>
        <v>75.714285714285708</v>
      </c>
      <c r="Q3527" t="s">
        <v>8317</v>
      </c>
      <c r="R3527" t="s">
        <v>8318</v>
      </c>
      <c r="S3527" s="10">
        <f t="shared" si="222"/>
        <v>42214.487337962964</v>
      </c>
      <c r="T3527" s="10">
        <f t="shared" si="223"/>
        <v>42225.458333333336</v>
      </c>
    </row>
    <row r="3528" spans="1:20"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220"/>
        <v>1.02</v>
      </c>
      <c r="P3528" s="6">
        <f t="shared" si="221"/>
        <v>99</v>
      </c>
      <c r="Q3528" t="s">
        <v>8317</v>
      </c>
      <c r="R3528" t="s">
        <v>8318</v>
      </c>
      <c r="S3528" s="10">
        <f t="shared" si="222"/>
        <v>42460.126979166664</v>
      </c>
      <c r="T3528" s="10">
        <f t="shared" si="223"/>
        <v>42488.040972222218</v>
      </c>
    </row>
    <row r="3529" spans="1:20"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220"/>
        <v>1.1691666666666667</v>
      </c>
      <c r="P3529" s="6">
        <f t="shared" si="221"/>
        <v>81.569767441860463</v>
      </c>
      <c r="Q3529" t="s">
        <v>8317</v>
      </c>
      <c r="R3529" t="s">
        <v>8318</v>
      </c>
      <c r="S3529" s="10">
        <f t="shared" si="222"/>
        <v>42166.814872685187</v>
      </c>
      <c r="T3529" s="10">
        <f t="shared" si="223"/>
        <v>42195.957638888889</v>
      </c>
    </row>
    <row r="3530" spans="1:20"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220"/>
        <v>1.0115151515151515</v>
      </c>
      <c r="P3530" s="6">
        <f t="shared" si="221"/>
        <v>45.108108108108105</v>
      </c>
      <c r="Q3530" t="s">
        <v>8317</v>
      </c>
      <c r="R3530" t="s">
        <v>8318</v>
      </c>
      <c r="S3530" s="10">
        <f t="shared" si="222"/>
        <v>42733.293032407404</v>
      </c>
      <c r="T3530" s="10">
        <f t="shared" si="223"/>
        <v>42753.293032407404</v>
      </c>
    </row>
    <row r="3531" spans="1:20"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220"/>
        <v>1.32</v>
      </c>
      <c r="P3531" s="6">
        <f t="shared" si="221"/>
        <v>36.666666666666664</v>
      </c>
      <c r="Q3531" t="s">
        <v>8317</v>
      </c>
      <c r="R3531" t="s">
        <v>8318</v>
      </c>
      <c r="S3531" s="10">
        <f t="shared" si="222"/>
        <v>42177.553449074076</v>
      </c>
      <c r="T3531" s="10">
        <f t="shared" si="223"/>
        <v>42197.833333333336</v>
      </c>
    </row>
    <row r="3532" spans="1:20"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220"/>
        <v>1</v>
      </c>
      <c r="P3532" s="6">
        <f t="shared" si="221"/>
        <v>125</v>
      </c>
      <c r="Q3532" t="s">
        <v>8317</v>
      </c>
      <c r="R3532" t="s">
        <v>8318</v>
      </c>
      <c r="S3532" s="10">
        <f t="shared" si="222"/>
        <v>42442.41501157407</v>
      </c>
      <c r="T3532" s="10">
        <f t="shared" si="223"/>
        <v>42470.624999999993</v>
      </c>
    </row>
    <row r="3533" spans="1:20"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220"/>
        <v>1.28</v>
      </c>
      <c r="P3533" s="6">
        <f t="shared" si="221"/>
        <v>49.230769230769234</v>
      </c>
      <c r="Q3533" t="s">
        <v>8317</v>
      </c>
      <c r="R3533" t="s">
        <v>8318</v>
      </c>
      <c r="S3533" s="10">
        <f t="shared" si="222"/>
        <v>42521.44599537037</v>
      </c>
      <c r="T3533" s="10">
        <f t="shared" si="223"/>
        <v>42551.44599537037</v>
      </c>
    </row>
    <row r="3534" spans="1:20"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220"/>
        <v>1.1895833333333334</v>
      </c>
      <c r="P3534" s="6">
        <f t="shared" si="221"/>
        <v>42.296296296296298</v>
      </c>
      <c r="Q3534" t="s">
        <v>8317</v>
      </c>
      <c r="R3534" t="s">
        <v>8318</v>
      </c>
      <c r="S3534" s="10">
        <f t="shared" si="222"/>
        <v>41884.391516203701</v>
      </c>
      <c r="T3534" s="10">
        <f t="shared" si="223"/>
        <v>41899.957638888889</v>
      </c>
    </row>
    <row r="3535" spans="1:20"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220"/>
        <v>1.262</v>
      </c>
      <c r="P3535" s="6">
        <f t="shared" si="221"/>
        <v>78.875</v>
      </c>
      <c r="Q3535" t="s">
        <v>8317</v>
      </c>
      <c r="R3535" t="s">
        <v>8318</v>
      </c>
      <c r="S3535" s="10">
        <f t="shared" si="222"/>
        <v>42289.552858796298</v>
      </c>
      <c r="T3535" s="10">
        <f t="shared" si="223"/>
        <v>42319.594525462962</v>
      </c>
    </row>
    <row r="3536" spans="1:20"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220"/>
        <v>1.5620000000000001</v>
      </c>
      <c r="P3536" s="6">
        <f t="shared" si="221"/>
        <v>38.284313725490193</v>
      </c>
      <c r="Q3536" t="s">
        <v>8317</v>
      </c>
      <c r="R3536" t="s">
        <v>8318</v>
      </c>
      <c r="S3536" s="10">
        <f t="shared" si="222"/>
        <v>42243.416932870365</v>
      </c>
      <c r="T3536" s="10">
        <f t="shared" si="223"/>
        <v>42278.416932870365</v>
      </c>
    </row>
    <row r="3537" spans="1:20"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220"/>
        <v>1.0315000000000001</v>
      </c>
      <c r="P3537" s="6">
        <f t="shared" si="221"/>
        <v>44.847826086956523</v>
      </c>
      <c r="Q3537" t="s">
        <v>8317</v>
      </c>
      <c r="R3537" t="s">
        <v>8318</v>
      </c>
      <c r="S3537" s="10">
        <f t="shared" si="222"/>
        <v>42248.431828703702</v>
      </c>
      <c r="T3537" s="10">
        <f t="shared" si="223"/>
        <v>42279.541666666664</v>
      </c>
    </row>
    <row r="3538" spans="1:20"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220"/>
        <v>1.5333333333333334</v>
      </c>
      <c r="P3538" s="6">
        <f t="shared" si="221"/>
        <v>13.529411764705882</v>
      </c>
      <c r="Q3538" t="s">
        <v>8317</v>
      </c>
      <c r="R3538" t="s">
        <v>8318</v>
      </c>
      <c r="S3538" s="10">
        <f t="shared" si="222"/>
        <v>42328.518807870372</v>
      </c>
      <c r="T3538" s="10">
        <f t="shared" si="223"/>
        <v>42358.290972222218</v>
      </c>
    </row>
    <row r="3539" spans="1:20"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220"/>
        <v>1.8044444444444445</v>
      </c>
      <c r="P3539" s="6">
        <f t="shared" si="221"/>
        <v>43.5</v>
      </c>
      <c r="Q3539" t="s">
        <v>8317</v>
      </c>
      <c r="R3539" t="s">
        <v>8318</v>
      </c>
      <c r="S3539" s="10">
        <f t="shared" si="222"/>
        <v>41923.146018518521</v>
      </c>
      <c r="T3539" s="10">
        <f t="shared" si="223"/>
        <v>41960.124305555553</v>
      </c>
    </row>
    <row r="3540" spans="1:20"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220"/>
        <v>1.2845</v>
      </c>
      <c r="P3540" s="6">
        <f t="shared" si="221"/>
        <v>30.951807228915662</v>
      </c>
      <c r="Q3540" t="s">
        <v>8317</v>
      </c>
      <c r="R3540" t="s">
        <v>8318</v>
      </c>
      <c r="S3540" s="10">
        <f t="shared" si="222"/>
        <v>42571.212268518517</v>
      </c>
      <c r="T3540" s="10">
        <f t="shared" si="223"/>
        <v>42599.212268518517</v>
      </c>
    </row>
    <row r="3541" spans="1:20"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220"/>
        <v>1.1966666666666668</v>
      </c>
      <c r="P3541" s="6">
        <f t="shared" si="221"/>
        <v>55.230769230769234</v>
      </c>
      <c r="Q3541" t="s">
        <v>8317</v>
      </c>
      <c r="R3541" t="s">
        <v>8318</v>
      </c>
      <c r="S3541" s="10">
        <f t="shared" si="222"/>
        <v>42600.547708333332</v>
      </c>
      <c r="T3541" s="10">
        <f t="shared" si="223"/>
        <v>42621.547708333332</v>
      </c>
    </row>
    <row r="3542" spans="1:20"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220"/>
        <v>1.23</v>
      </c>
      <c r="P3542" s="6">
        <f t="shared" si="221"/>
        <v>46.125</v>
      </c>
      <c r="Q3542" t="s">
        <v>8317</v>
      </c>
      <c r="R3542" t="s">
        <v>8318</v>
      </c>
      <c r="S3542" s="10">
        <f t="shared" si="222"/>
        <v>42516.795034722221</v>
      </c>
      <c r="T3542" s="10">
        <f t="shared" si="223"/>
        <v>42546.795034722221</v>
      </c>
    </row>
    <row r="3543" spans="1:20"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220"/>
        <v>1.05</v>
      </c>
      <c r="P3543" s="6">
        <f t="shared" si="221"/>
        <v>39.375</v>
      </c>
      <c r="Q3543" t="s">
        <v>8317</v>
      </c>
      <c r="R3543" t="s">
        <v>8318</v>
      </c>
      <c r="S3543" s="10">
        <f t="shared" si="222"/>
        <v>42222.521701388883</v>
      </c>
      <c r="T3543" s="10">
        <f t="shared" si="223"/>
        <v>42247.521701388883</v>
      </c>
    </row>
    <row r="3544" spans="1:20"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220"/>
        <v>1.0223636363636364</v>
      </c>
      <c r="P3544" s="6">
        <f t="shared" si="221"/>
        <v>66.152941176470591</v>
      </c>
      <c r="Q3544" t="s">
        <v>8317</v>
      </c>
      <c r="R3544" t="s">
        <v>8318</v>
      </c>
      <c r="S3544" s="10">
        <f t="shared" si="222"/>
        <v>41829.391458333332</v>
      </c>
      <c r="T3544" s="10">
        <f t="shared" si="223"/>
        <v>41889.391458333332</v>
      </c>
    </row>
    <row r="3545" spans="1:20"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220"/>
        <v>1.0466666666666666</v>
      </c>
      <c r="P3545" s="6">
        <f t="shared" si="221"/>
        <v>54.137931034482762</v>
      </c>
      <c r="Q3545" t="s">
        <v>8317</v>
      </c>
      <c r="R3545" t="s">
        <v>8318</v>
      </c>
      <c r="S3545" s="10">
        <f t="shared" si="222"/>
        <v>42150.546979166662</v>
      </c>
      <c r="T3545" s="10">
        <f t="shared" si="223"/>
        <v>42180.546979166662</v>
      </c>
    </row>
    <row r="3546" spans="1:20"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220"/>
        <v>1</v>
      </c>
      <c r="P3546" s="6">
        <f t="shared" si="221"/>
        <v>104.16666666666667</v>
      </c>
      <c r="Q3546" t="s">
        <v>8317</v>
      </c>
      <c r="R3546" t="s">
        <v>8318</v>
      </c>
      <c r="S3546" s="10">
        <f t="shared" si="222"/>
        <v>42040.623344907406</v>
      </c>
      <c r="T3546" s="10">
        <f t="shared" si="223"/>
        <v>42070.623344907406</v>
      </c>
    </row>
    <row r="3547" spans="1:20"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220"/>
        <v>1.004</v>
      </c>
      <c r="P3547" s="6">
        <f t="shared" si="221"/>
        <v>31.375</v>
      </c>
      <c r="Q3547" t="s">
        <v>8317</v>
      </c>
      <c r="R3547" t="s">
        <v>8318</v>
      </c>
      <c r="S3547" s="10">
        <f t="shared" si="222"/>
        <v>42075.599062499998</v>
      </c>
      <c r="T3547" s="10">
        <f t="shared" si="223"/>
        <v>42105.599062499998</v>
      </c>
    </row>
    <row r="3548" spans="1:20"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220"/>
        <v>1.0227272727272727</v>
      </c>
      <c r="P3548" s="6">
        <f t="shared" si="221"/>
        <v>59.210526315789473</v>
      </c>
      <c r="Q3548" t="s">
        <v>8317</v>
      </c>
      <c r="R3548" t="s">
        <v>8318</v>
      </c>
      <c r="S3548" s="10">
        <f t="shared" si="222"/>
        <v>42073.452361111107</v>
      </c>
      <c r="T3548" s="10">
        <f t="shared" si="223"/>
        <v>42094.957638888889</v>
      </c>
    </row>
    <row r="3549" spans="1:20"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220"/>
        <v>1.1440928571428572</v>
      </c>
      <c r="P3549" s="6">
        <f t="shared" si="221"/>
        <v>119.17633928571429</v>
      </c>
      <c r="Q3549" t="s">
        <v>8317</v>
      </c>
      <c r="R3549" t="s">
        <v>8318</v>
      </c>
      <c r="S3549" s="10">
        <f t="shared" si="222"/>
        <v>42479.870381944442</v>
      </c>
      <c r="T3549" s="10">
        <f t="shared" si="223"/>
        <v>42503.957638888889</v>
      </c>
    </row>
    <row r="3550" spans="1:20"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220"/>
        <v>1.019047619047619</v>
      </c>
      <c r="P3550" s="6">
        <f t="shared" si="221"/>
        <v>164.61538461538461</v>
      </c>
      <c r="Q3550" t="s">
        <v>8317</v>
      </c>
      <c r="R3550" t="s">
        <v>8318</v>
      </c>
      <c r="S3550" s="10">
        <f t="shared" si="222"/>
        <v>42411.733958333331</v>
      </c>
      <c r="T3550" s="10">
        <f t="shared" si="223"/>
        <v>42433.833333333336</v>
      </c>
    </row>
    <row r="3551" spans="1:20"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220"/>
        <v>1.02</v>
      </c>
      <c r="P3551" s="6">
        <f t="shared" si="221"/>
        <v>24.285714285714285</v>
      </c>
      <c r="Q3551" t="s">
        <v>8317</v>
      </c>
      <c r="R3551" t="s">
        <v>8318</v>
      </c>
      <c r="S3551" s="10">
        <f t="shared" si="222"/>
        <v>42223.186030092591</v>
      </c>
      <c r="T3551" s="10">
        <f t="shared" si="223"/>
        <v>42251.186030092591</v>
      </c>
    </row>
    <row r="3552" spans="1:20"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220"/>
        <v>1.048</v>
      </c>
      <c r="P3552" s="6">
        <f t="shared" si="221"/>
        <v>40.9375</v>
      </c>
      <c r="Q3552" t="s">
        <v>8317</v>
      </c>
      <c r="R3552" t="s">
        <v>8318</v>
      </c>
      <c r="S3552" s="10">
        <f t="shared" si="222"/>
        <v>42462.685162037036</v>
      </c>
      <c r="T3552" s="10">
        <f t="shared" si="223"/>
        <v>42492.685162037036</v>
      </c>
    </row>
    <row r="3553" spans="1:20"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220"/>
        <v>1.0183333333333333</v>
      </c>
      <c r="P3553" s="6">
        <f t="shared" si="221"/>
        <v>61.1</v>
      </c>
      <c r="Q3553" t="s">
        <v>8317</v>
      </c>
      <c r="R3553" t="s">
        <v>8318</v>
      </c>
      <c r="S3553" s="10">
        <f t="shared" si="222"/>
        <v>41753.307523148142</v>
      </c>
      <c r="T3553" s="10">
        <f t="shared" si="223"/>
        <v>41781.713194444441</v>
      </c>
    </row>
    <row r="3554" spans="1:20"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220"/>
        <v>1</v>
      </c>
      <c r="P3554" s="6">
        <f t="shared" si="221"/>
        <v>38.65</v>
      </c>
      <c r="Q3554" t="s">
        <v>8317</v>
      </c>
      <c r="R3554" t="s">
        <v>8318</v>
      </c>
      <c r="S3554" s="10">
        <f t="shared" si="222"/>
        <v>41788.378749999996</v>
      </c>
      <c r="T3554" s="10">
        <f t="shared" si="223"/>
        <v>41818.378749999996</v>
      </c>
    </row>
    <row r="3555" spans="1:20"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220"/>
        <v>1.0627272727272727</v>
      </c>
      <c r="P3555" s="6">
        <f t="shared" si="221"/>
        <v>56.20192307692308</v>
      </c>
      <c r="Q3555" t="s">
        <v>8317</v>
      </c>
      <c r="R3555" t="s">
        <v>8318</v>
      </c>
      <c r="S3555" s="10">
        <f t="shared" si="222"/>
        <v>42195.820370370369</v>
      </c>
      <c r="T3555" s="10">
        <f t="shared" si="223"/>
        <v>42227.791666666664</v>
      </c>
    </row>
    <row r="3556" spans="1:20"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220"/>
        <v>1.1342219999999998</v>
      </c>
      <c r="P3556" s="6">
        <f t="shared" si="221"/>
        <v>107.00207547169811</v>
      </c>
      <c r="Q3556" t="s">
        <v>8317</v>
      </c>
      <c r="R3556" t="s">
        <v>8318</v>
      </c>
      <c r="S3556" s="10">
        <f t="shared" si="222"/>
        <v>42015.842118055552</v>
      </c>
      <c r="T3556" s="10">
        <f t="shared" si="223"/>
        <v>42046.499999999993</v>
      </c>
    </row>
    <row r="3557" spans="1:20"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220"/>
        <v>1</v>
      </c>
      <c r="P3557" s="6">
        <f t="shared" si="221"/>
        <v>171.42857142857142</v>
      </c>
      <c r="Q3557" t="s">
        <v>8317</v>
      </c>
      <c r="R3557" t="s">
        <v>8318</v>
      </c>
      <c r="S3557" s="10">
        <f t="shared" si="222"/>
        <v>42661.233726851853</v>
      </c>
      <c r="T3557" s="10">
        <f t="shared" si="223"/>
        <v>42691.275393518517</v>
      </c>
    </row>
    <row r="3558" spans="1:20"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220"/>
        <v>1.0045454545454546</v>
      </c>
      <c r="P3558" s="6">
        <f t="shared" si="221"/>
        <v>110.5</v>
      </c>
      <c r="Q3558" t="s">
        <v>8317</v>
      </c>
      <c r="R3558" t="s">
        <v>8318</v>
      </c>
      <c r="S3558" s="10">
        <f t="shared" si="222"/>
        <v>41808.441249999996</v>
      </c>
      <c r="T3558" s="10">
        <f t="shared" si="223"/>
        <v>41868.441249999996</v>
      </c>
    </row>
    <row r="3559" spans="1:20"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220"/>
        <v>1.0003599999999999</v>
      </c>
      <c r="P3559" s="6">
        <f t="shared" si="221"/>
        <v>179.27598566308242</v>
      </c>
      <c r="Q3559" t="s">
        <v>8317</v>
      </c>
      <c r="R3559" t="s">
        <v>8318</v>
      </c>
      <c r="S3559" s="10">
        <f t="shared" si="222"/>
        <v>41730.068414351852</v>
      </c>
      <c r="T3559" s="10">
        <f t="shared" si="223"/>
        <v>41764.068414351852</v>
      </c>
    </row>
    <row r="3560" spans="1:20"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220"/>
        <v>1.44</v>
      </c>
      <c r="P3560" s="6">
        <f t="shared" si="221"/>
        <v>22.90909090909091</v>
      </c>
      <c r="Q3560" t="s">
        <v>8317</v>
      </c>
      <c r="R3560" t="s">
        <v>8318</v>
      </c>
      <c r="S3560" s="10">
        <f t="shared" si="222"/>
        <v>42139.608506944445</v>
      </c>
      <c r="T3560" s="10">
        <f t="shared" si="223"/>
        <v>42181.666666666664</v>
      </c>
    </row>
    <row r="3561" spans="1:20"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220"/>
        <v>1.0349999999999999</v>
      </c>
      <c r="P3561" s="6">
        <f t="shared" si="221"/>
        <v>43.125</v>
      </c>
      <c r="Q3561" t="s">
        <v>8317</v>
      </c>
      <c r="R3561" t="s">
        <v>8318</v>
      </c>
      <c r="S3561" s="10">
        <f t="shared" si="222"/>
        <v>42193.887824074067</v>
      </c>
      <c r="T3561" s="10">
        <f t="shared" si="223"/>
        <v>42216.165277777771</v>
      </c>
    </row>
    <row r="3562" spans="1:20"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220"/>
        <v>1.0843750000000001</v>
      </c>
      <c r="P3562" s="6">
        <f t="shared" si="221"/>
        <v>46.891891891891895</v>
      </c>
      <c r="Q3562" t="s">
        <v>8317</v>
      </c>
      <c r="R3562" t="s">
        <v>8318</v>
      </c>
      <c r="S3562" s="10">
        <f t="shared" si="222"/>
        <v>42115.68131944444</v>
      </c>
      <c r="T3562" s="10">
        <f t="shared" si="223"/>
        <v>42150.906249999993</v>
      </c>
    </row>
    <row r="3563" spans="1:20"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220"/>
        <v>1.024</v>
      </c>
      <c r="P3563" s="6">
        <f t="shared" si="221"/>
        <v>47.407407407407405</v>
      </c>
      <c r="Q3563" t="s">
        <v>8317</v>
      </c>
      <c r="R3563" t="s">
        <v>8318</v>
      </c>
      <c r="S3563" s="10">
        <f t="shared" si="222"/>
        <v>42203.471967592595</v>
      </c>
      <c r="T3563" s="10">
        <f t="shared" si="223"/>
        <v>42221.566666666666</v>
      </c>
    </row>
    <row r="3564" spans="1:20"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220"/>
        <v>1.4888888888888889</v>
      </c>
      <c r="P3564" s="6">
        <f t="shared" si="221"/>
        <v>15.129032258064516</v>
      </c>
      <c r="Q3564" t="s">
        <v>8317</v>
      </c>
      <c r="R3564" t="s">
        <v>8318</v>
      </c>
      <c r="S3564" s="10">
        <f t="shared" si="222"/>
        <v>42433.553553240738</v>
      </c>
      <c r="T3564" s="10">
        <f t="shared" si="223"/>
        <v>42442.708333333336</v>
      </c>
    </row>
    <row r="3565" spans="1:20"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220"/>
        <v>1.0549000000000002</v>
      </c>
      <c r="P3565" s="6">
        <f t="shared" si="221"/>
        <v>21.098000000000003</v>
      </c>
      <c r="Q3565" t="s">
        <v>8317</v>
      </c>
      <c r="R3565" t="s">
        <v>8318</v>
      </c>
      <c r="S3565" s="10">
        <f t="shared" si="222"/>
        <v>42555.46361111111</v>
      </c>
      <c r="T3565" s="10">
        <f t="shared" si="223"/>
        <v>42583.583333333336</v>
      </c>
    </row>
    <row r="3566" spans="1:20"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220"/>
        <v>1.0049999999999999</v>
      </c>
      <c r="P3566" s="6">
        <f t="shared" si="221"/>
        <v>59.117647058823529</v>
      </c>
      <c r="Q3566" t="s">
        <v>8317</v>
      </c>
      <c r="R3566" t="s">
        <v>8318</v>
      </c>
      <c r="S3566" s="10">
        <f t="shared" si="222"/>
        <v>42236.414918981478</v>
      </c>
      <c r="T3566" s="10">
        <f t="shared" si="223"/>
        <v>42282.458333333336</v>
      </c>
    </row>
    <row r="3567" spans="1:20"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220"/>
        <v>1.3055555555555556</v>
      </c>
      <c r="P3567" s="6">
        <f t="shared" si="221"/>
        <v>97.916666666666671</v>
      </c>
      <c r="Q3567" t="s">
        <v>8317</v>
      </c>
      <c r="R3567" t="s">
        <v>8318</v>
      </c>
      <c r="S3567" s="10">
        <f t="shared" si="222"/>
        <v>41974.534814814811</v>
      </c>
      <c r="T3567" s="10">
        <f t="shared" si="223"/>
        <v>42004.534814814811</v>
      </c>
    </row>
    <row r="3568" spans="1:20"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220"/>
        <v>1.0475000000000001</v>
      </c>
      <c r="P3568" s="6">
        <f t="shared" si="221"/>
        <v>55.131578947368418</v>
      </c>
      <c r="Q3568" t="s">
        <v>8317</v>
      </c>
      <c r="R3568" t="s">
        <v>8318</v>
      </c>
      <c r="S3568" s="10">
        <f t="shared" si="222"/>
        <v>41997.299571759257</v>
      </c>
      <c r="T3568" s="10">
        <f t="shared" si="223"/>
        <v>42027.299571759257</v>
      </c>
    </row>
    <row r="3569" spans="1:20"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220"/>
        <v>1.0880000000000001</v>
      </c>
      <c r="P3569" s="6">
        <f t="shared" si="221"/>
        <v>26.536585365853657</v>
      </c>
      <c r="Q3569" t="s">
        <v>8317</v>
      </c>
      <c r="R3569" t="s">
        <v>8318</v>
      </c>
      <c r="S3569" s="10">
        <f t="shared" si="222"/>
        <v>42135.602361111109</v>
      </c>
      <c r="T3569" s="10">
        <f t="shared" si="223"/>
        <v>42165.602361111109</v>
      </c>
    </row>
    <row r="3570" spans="1:20"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220"/>
        <v>1.1100000000000001</v>
      </c>
      <c r="P3570" s="6">
        <f t="shared" si="221"/>
        <v>58.421052631578945</v>
      </c>
      <c r="Q3570" t="s">
        <v>8317</v>
      </c>
      <c r="R3570" t="s">
        <v>8318</v>
      </c>
      <c r="S3570" s="10">
        <f t="shared" si="222"/>
        <v>41869.532337962963</v>
      </c>
      <c r="T3570" s="10">
        <f t="shared" si="223"/>
        <v>41899.532337962963</v>
      </c>
    </row>
    <row r="3571" spans="1:20"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220"/>
        <v>1.0047999999999999</v>
      </c>
      <c r="P3571" s="6">
        <f t="shared" si="221"/>
        <v>122.53658536585365</v>
      </c>
      <c r="Q3571" t="s">
        <v>8317</v>
      </c>
      <c r="R3571" t="s">
        <v>8318</v>
      </c>
      <c r="S3571" s="10">
        <f t="shared" si="222"/>
        <v>41982.480277777773</v>
      </c>
      <c r="T3571" s="10">
        <f t="shared" si="223"/>
        <v>42012.480277777773</v>
      </c>
    </row>
    <row r="3572" spans="1:20"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220"/>
        <v>1.1435</v>
      </c>
      <c r="P3572" s="6">
        <f t="shared" si="221"/>
        <v>87.961538461538467</v>
      </c>
      <c r="Q3572" t="s">
        <v>8317</v>
      </c>
      <c r="R3572" t="s">
        <v>8318</v>
      </c>
      <c r="S3572" s="10">
        <f t="shared" si="222"/>
        <v>41976.12364583333</v>
      </c>
      <c r="T3572" s="10">
        <f t="shared" si="223"/>
        <v>42004.083333333336</v>
      </c>
    </row>
    <row r="3573" spans="1:20"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220"/>
        <v>1.2206666666666666</v>
      </c>
      <c r="P3573" s="6">
        <f t="shared" si="221"/>
        <v>73.239999999999995</v>
      </c>
      <c r="Q3573" t="s">
        <v>8317</v>
      </c>
      <c r="R3573" t="s">
        <v>8318</v>
      </c>
      <c r="S3573" s="10">
        <f t="shared" si="222"/>
        <v>41912.650613425925</v>
      </c>
      <c r="T3573" s="10">
        <f t="shared" si="223"/>
        <v>41942.650613425925</v>
      </c>
    </row>
    <row r="3574" spans="1:20"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220"/>
        <v>1</v>
      </c>
      <c r="P3574" s="6">
        <f t="shared" si="221"/>
        <v>55.555555555555557</v>
      </c>
      <c r="Q3574" t="s">
        <v>8317</v>
      </c>
      <c r="R3574" t="s">
        <v>8318</v>
      </c>
      <c r="S3574" s="10">
        <f t="shared" si="222"/>
        <v>42146.36206018518</v>
      </c>
      <c r="T3574" s="10">
        <f t="shared" si="223"/>
        <v>42176.36206018518</v>
      </c>
    </row>
    <row r="3575" spans="1:20"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220"/>
        <v>1.028</v>
      </c>
      <c r="P3575" s="6">
        <f t="shared" si="221"/>
        <v>39.53846153846154</v>
      </c>
      <c r="Q3575" t="s">
        <v>8317</v>
      </c>
      <c r="R3575" t="s">
        <v>8318</v>
      </c>
      <c r="S3575" s="10">
        <f t="shared" si="222"/>
        <v>41921.167199074072</v>
      </c>
      <c r="T3575" s="10">
        <f t="shared" si="223"/>
        <v>41951.208865740737</v>
      </c>
    </row>
    <row r="3576" spans="1:20"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220"/>
        <v>1.0612068965517241</v>
      </c>
      <c r="P3576" s="6">
        <f t="shared" si="221"/>
        <v>136.77777777777777</v>
      </c>
      <c r="Q3576" t="s">
        <v>8317</v>
      </c>
      <c r="R3576" t="s">
        <v>8318</v>
      </c>
      <c r="S3576" s="10">
        <f t="shared" si="222"/>
        <v>41926.734351851854</v>
      </c>
      <c r="T3576" s="10">
        <f t="shared" si="223"/>
        <v>41956.776018518511</v>
      </c>
    </row>
    <row r="3577" spans="1:20"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220"/>
        <v>1.0133000000000001</v>
      </c>
      <c r="P3577" s="6">
        <f t="shared" si="221"/>
        <v>99.343137254901961</v>
      </c>
      <c r="Q3577" t="s">
        <v>8317</v>
      </c>
      <c r="R3577" t="s">
        <v>8318</v>
      </c>
      <c r="S3577" s="10">
        <f t="shared" si="222"/>
        <v>42561.575543981475</v>
      </c>
      <c r="T3577" s="10">
        <f t="shared" si="223"/>
        <v>42592.957638888889</v>
      </c>
    </row>
    <row r="3578" spans="1:20"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220"/>
        <v>1</v>
      </c>
      <c r="P3578" s="6">
        <f t="shared" si="221"/>
        <v>20</v>
      </c>
      <c r="Q3578" t="s">
        <v>8317</v>
      </c>
      <c r="R3578" t="s">
        <v>8318</v>
      </c>
      <c r="S3578" s="10">
        <f t="shared" si="222"/>
        <v>42649.340902777774</v>
      </c>
      <c r="T3578" s="10">
        <f t="shared" si="223"/>
        <v>42709.382569444446</v>
      </c>
    </row>
    <row r="3579" spans="1:20"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220"/>
        <v>1.3</v>
      </c>
      <c r="P3579" s="6">
        <f t="shared" si="221"/>
        <v>28.888888888888889</v>
      </c>
      <c r="Q3579" t="s">
        <v>8317</v>
      </c>
      <c r="R3579" t="s">
        <v>8318</v>
      </c>
      <c r="S3579" s="10">
        <f t="shared" si="222"/>
        <v>42093.578506944446</v>
      </c>
      <c r="T3579" s="10">
        <f t="shared" si="223"/>
        <v>42120.061111111114</v>
      </c>
    </row>
    <row r="3580" spans="1:20"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220"/>
        <v>1.0001333333333333</v>
      </c>
      <c r="P3580" s="6">
        <f t="shared" si="221"/>
        <v>40.545945945945945</v>
      </c>
      <c r="Q3580" t="s">
        <v>8317</v>
      </c>
      <c r="R3580" t="s">
        <v>8318</v>
      </c>
      <c r="S3580" s="10">
        <f t="shared" si="222"/>
        <v>42460.525196759256</v>
      </c>
      <c r="T3580" s="10">
        <f t="shared" si="223"/>
        <v>42490.525196759256</v>
      </c>
    </row>
    <row r="3581" spans="1:20"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220"/>
        <v>1</v>
      </c>
      <c r="P3581" s="6">
        <f t="shared" si="221"/>
        <v>35.714285714285715</v>
      </c>
      <c r="Q3581" t="s">
        <v>8317</v>
      </c>
      <c r="R3581" t="s">
        <v>8318</v>
      </c>
      <c r="S3581" s="10">
        <f t="shared" si="222"/>
        <v>42430.553888888891</v>
      </c>
      <c r="T3581" s="10">
        <f t="shared" si="223"/>
        <v>42460.51222222222</v>
      </c>
    </row>
    <row r="3582" spans="1:20"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220"/>
        <v>1.1388888888888888</v>
      </c>
      <c r="P3582" s="6">
        <f t="shared" si="221"/>
        <v>37.962962962962962</v>
      </c>
      <c r="Q3582" t="s">
        <v>8317</v>
      </c>
      <c r="R3582" t="s">
        <v>8318</v>
      </c>
      <c r="S3582" s="10">
        <f t="shared" si="222"/>
        <v>42025.967847222222</v>
      </c>
      <c r="T3582" s="10">
        <f t="shared" si="223"/>
        <v>42063.999305555553</v>
      </c>
    </row>
    <row r="3583" spans="1:20"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220"/>
        <v>1</v>
      </c>
      <c r="P3583" s="6">
        <f t="shared" si="221"/>
        <v>33.333333333333336</v>
      </c>
      <c r="Q3583" t="s">
        <v>8317</v>
      </c>
      <c r="R3583" t="s">
        <v>8318</v>
      </c>
      <c r="S3583" s="10">
        <f t="shared" si="222"/>
        <v>41836.26284722222</v>
      </c>
      <c r="T3583" s="10">
        <f t="shared" si="223"/>
        <v>41850.26284722222</v>
      </c>
    </row>
    <row r="3584" spans="1:20"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220"/>
        <v>2.87</v>
      </c>
      <c r="P3584" s="6">
        <f t="shared" si="221"/>
        <v>58.571428571428569</v>
      </c>
      <c r="Q3584" t="s">
        <v>8317</v>
      </c>
      <c r="R3584" t="s">
        <v>8318</v>
      </c>
      <c r="S3584" s="10">
        <f t="shared" si="222"/>
        <v>42450.887523148143</v>
      </c>
      <c r="T3584" s="10">
        <f t="shared" si="223"/>
        <v>42464.887523148143</v>
      </c>
    </row>
    <row r="3585" spans="1:20"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220"/>
        <v>1.085</v>
      </c>
      <c r="P3585" s="6">
        <f t="shared" si="221"/>
        <v>135.625</v>
      </c>
      <c r="Q3585" t="s">
        <v>8317</v>
      </c>
      <c r="R3585" t="s">
        <v>8318</v>
      </c>
      <c r="S3585" s="10">
        <f t="shared" si="222"/>
        <v>42418.217650462961</v>
      </c>
      <c r="T3585" s="10">
        <f t="shared" si="223"/>
        <v>42478.175983796296</v>
      </c>
    </row>
    <row r="3586" spans="1:20"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220"/>
        <v>1.155</v>
      </c>
      <c r="P3586" s="6">
        <f t="shared" si="221"/>
        <v>30.9375</v>
      </c>
      <c r="Q3586" t="s">
        <v>8317</v>
      </c>
      <c r="R3586" t="s">
        <v>8318</v>
      </c>
      <c r="S3586" s="10">
        <f t="shared" si="222"/>
        <v>42168.108148148145</v>
      </c>
      <c r="T3586" s="10">
        <f t="shared" si="223"/>
        <v>42198.108148148145</v>
      </c>
    </row>
    <row r="3587" spans="1:20"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224">IFERROR(E3587/D3587,"")</f>
        <v>1.1911764705882353</v>
      </c>
      <c r="P3587" s="6">
        <f t="shared" ref="P3587:P3650" si="225">IFERROR(E3587/L3587,"")</f>
        <v>176.08695652173913</v>
      </c>
      <c r="Q3587" t="s">
        <v>8317</v>
      </c>
      <c r="R3587" t="s">
        <v>8318</v>
      </c>
      <c r="S3587" s="10">
        <f t="shared" ref="S3587:S3650" si="226">(J3587/86400)+25569+(-5/24)</f>
        <v>41964.507986111108</v>
      </c>
      <c r="T3587" s="10">
        <f t="shared" ref="T3587:T3650" si="227">(I3587/86400)+25569+(-5/24)</f>
        <v>41994.507986111108</v>
      </c>
    </row>
    <row r="3588" spans="1:20"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224"/>
        <v>1.0942666666666667</v>
      </c>
      <c r="P3588" s="6">
        <f t="shared" si="225"/>
        <v>151.9814814814815</v>
      </c>
      <c r="Q3588" t="s">
        <v>8317</v>
      </c>
      <c r="R3588" t="s">
        <v>8318</v>
      </c>
      <c r="S3588" s="10">
        <f t="shared" si="226"/>
        <v>42576.489236111105</v>
      </c>
      <c r="T3588" s="10">
        <f t="shared" si="227"/>
        <v>42636.489236111105</v>
      </c>
    </row>
    <row r="3589" spans="1:20"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224"/>
        <v>1.266</v>
      </c>
      <c r="P3589" s="6">
        <f t="shared" si="225"/>
        <v>22.607142857142858</v>
      </c>
      <c r="Q3589" t="s">
        <v>8317</v>
      </c>
      <c r="R3589" t="s">
        <v>8318</v>
      </c>
      <c r="S3589" s="10">
        <f t="shared" si="226"/>
        <v>42503.331643518519</v>
      </c>
      <c r="T3589" s="10">
        <f t="shared" si="227"/>
        <v>42548.583333333336</v>
      </c>
    </row>
    <row r="3590" spans="1:20"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224"/>
        <v>1.0049999999999999</v>
      </c>
      <c r="P3590" s="6">
        <f t="shared" si="225"/>
        <v>18.272727272727273</v>
      </c>
      <c r="Q3590" t="s">
        <v>8317</v>
      </c>
      <c r="R3590" t="s">
        <v>8318</v>
      </c>
      <c r="S3590" s="10">
        <f t="shared" si="226"/>
        <v>42101.620486111111</v>
      </c>
      <c r="T3590" s="10">
        <f t="shared" si="227"/>
        <v>42123.749999999993</v>
      </c>
    </row>
    <row r="3591" spans="1:20"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224"/>
        <v>1.2749999999999999</v>
      </c>
      <c r="P3591" s="6">
        <f t="shared" si="225"/>
        <v>82.258064516129039</v>
      </c>
      <c r="Q3591" t="s">
        <v>8317</v>
      </c>
      <c r="R3591" t="s">
        <v>8318</v>
      </c>
      <c r="S3591" s="10">
        <f t="shared" si="226"/>
        <v>42125.439201388886</v>
      </c>
      <c r="T3591" s="10">
        <f t="shared" si="227"/>
        <v>42150.439201388886</v>
      </c>
    </row>
    <row r="3592" spans="1:20"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224"/>
        <v>1.0005999999999999</v>
      </c>
      <c r="P3592" s="6">
        <f t="shared" si="225"/>
        <v>68.534246575342465</v>
      </c>
      <c r="Q3592" t="s">
        <v>8317</v>
      </c>
      <c r="R3592" t="s">
        <v>8318</v>
      </c>
      <c r="S3592" s="10">
        <f t="shared" si="226"/>
        <v>41902.125393518516</v>
      </c>
      <c r="T3592" s="10">
        <f t="shared" si="227"/>
        <v>41932.125393518516</v>
      </c>
    </row>
    <row r="3593" spans="1:20"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224"/>
        <v>1.75</v>
      </c>
      <c r="P3593" s="6">
        <f t="shared" si="225"/>
        <v>68.055555555555557</v>
      </c>
      <c r="Q3593" t="s">
        <v>8317</v>
      </c>
      <c r="R3593" t="s">
        <v>8318</v>
      </c>
      <c r="S3593" s="10">
        <f t="shared" si="226"/>
        <v>42003.74009259259</v>
      </c>
      <c r="T3593" s="10">
        <f t="shared" si="227"/>
        <v>42027.999305555553</v>
      </c>
    </row>
    <row r="3594" spans="1:20"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224"/>
        <v>1.2725</v>
      </c>
      <c r="P3594" s="6">
        <f t="shared" si="225"/>
        <v>72.714285714285708</v>
      </c>
      <c r="Q3594" t="s">
        <v>8317</v>
      </c>
      <c r="R3594" t="s">
        <v>8318</v>
      </c>
      <c r="S3594" s="10">
        <f t="shared" si="226"/>
        <v>41988.621608796289</v>
      </c>
      <c r="T3594" s="10">
        <f t="shared" si="227"/>
        <v>42045.999305555553</v>
      </c>
    </row>
    <row r="3595" spans="1:20"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224"/>
        <v>1.1063333333333334</v>
      </c>
      <c r="P3595" s="6">
        <f t="shared" si="225"/>
        <v>77.186046511627907</v>
      </c>
      <c r="Q3595" t="s">
        <v>8317</v>
      </c>
      <c r="R3595" t="s">
        <v>8318</v>
      </c>
      <c r="S3595" s="10">
        <f t="shared" si="226"/>
        <v>41974.690266203703</v>
      </c>
      <c r="T3595" s="10">
        <f t="shared" si="227"/>
        <v>42009.643055555549</v>
      </c>
    </row>
    <row r="3596" spans="1:20"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224"/>
        <v>1.2593749999999999</v>
      </c>
      <c r="P3596" s="6">
        <f t="shared" si="225"/>
        <v>55.972222222222221</v>
      </c>
      <c r="Q3596" t="s">
        <v>8317</v>
      </c>
      <c r="R3596" t="s">
        <v>8318</v>
      </c>
      <c r="S3596" s="10">
        <f t="shared" si="226"/>
        <v>42591.858587962961</v>
      </c>
      <c r="T3596" s="10">
        <f t="shared" si="227"/>
        <v>42616.858587962961</v>
      </c>
    </row>
    <row r="3597" spans="1:20"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224"/>
        <v>1.1850000000000001</v>
      </c>
      <c r="P3597" s="6">
        <f t="shared" si="225"/>
        <v>49.693548387096776</v>
      </c>
      <c r="Q3597" t="s">
        <v>8317</v>
      </c>
      <c r="R3597" t="s">
        <v>8318</v>
      </c>
      <c r="S3597" s="10">
        <f t="shared" si="226"/>
        <v>42049.800034722219</v>
      </c>
      <c r="T3597" s="10">
        <f t="shared" si="227"/>
        <v>42076.082638888889</v>
      </c>
    </row>
    <row r="3598" spans="1:20"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224"/>
        <v>1.0772727272727274</v>
      </c>
      <c r="P3598" s="6">
        <f t="shared" si="225"/>
        <v>79</v>
      </c>
      <c r="Q3598" t="s">
        <v>8317</v>
      </c>
      <c r="R3598" t="s">
        <v>8318</v>
      </c>
      <c r="S3598" s="10">
        <f t="shared" si="226"/>
        <v>41856.506736111107</v>
      </c>
      <c r="T3598" s="10">
        <f t="shared" si="227"/>
        <v>41877.506736111107</v>
      </c>
    </row>
    <row r="3599" spans="1:20"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224"/>
        <v>1.026</v>
      </c>
      <c r="P3599" s="6">
        <f t="shared" si="225"/>
        <v>77.727272727272734</v>
      </c>
      <c r="Q3599" t="s">
        <v>8317</v>
      </c>
      <c r="R3599" t="s">
        <v>8318</v>
      </c>
      <c r="S3599" s="10">
        <f t="shared" si="226"/>
        <v>42417.377199074072</v>
      </c>
      <c r="T3599" s="10">
        <f t="shared" si="227"/>
        <v>42432.040972222218</v>
      </c>
    </row>
    <row r="3600" spans="1:20"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224"/>
        <v>1.101</v>
      </c>
      <c r="P3600" s="6">
        <f t="shared" si="225"/>
        <v>40.777777777777779</v>
      </c>
      <c r="Q3600" t="s">
        <v>8317</v>
      </c>
      <c r="R3600" t="s">
        <v>8318</v>
      </c>
      <c r="S3600" s="10">
        <f t="shared" si="226"/>
        <v>41866.590532407405</v>
      </c>
      <c r="T3600" s="10">
        <f t="shared" si="227"/>
        <v>41884.999305555553</v>
      </c>
    </row>
    <row r="3601" spans="1:20"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224"/>
        <v>2.02</v>
      </c>
      <c r="P3601" s="6">
        <f t="shared" si="225"/>
        <v>59.411764705882355</v>
      </c>
      <c r="Q3601" t="s">
        <v>8317</v>
      </c>
      <c r="R3601" t="s">
        <v>8318</v>
      </c>
      <c r="S3601" s="10">
        <f t="shared" si="226"/>
        <v>42220.586539351854</v>
      </c>
      <c r="T3601" s="10">
        <f t="shared" si="227"/>
        <v>42245.791666666664</v>
      </c>
    </row>
    <row r="3602" spans="1:20"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224"/>
        <v>1.3</v>
      </c>
      <c r="P3602" s="6">
        <f t="shared" si="225"/>
        <v>3.25</v>
      </c>
      <c r="Q3602" t="s">
        <v>8317</v>
      </c>
      <c r="R3602" t="s">
        <v>8318</v>
      </c>
      <c r="S3602" s="10">
        <f t="shared" si="226"/>
        <v>42628.640787037039</v>
      </c>
      <c r="T3602" s="10">
        <f t="shared" si="227"/>
        <v>42656.640787037039</v>
      </c>
    </row>
    <row r="3603" spans="1:20"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224"/>
        <v>1.0435000000000001</v>
      </c>
      <c r="P3603" s="6">
        <f t="shared" si="225"/>
        <v>39.377358490566039</v>
      </c>
      <c r="Q3603" t="s">
        <v>8317</v>
      </c>
      <c r="R3603" t="s">
        <v>8318</v>
      </c>
      <c r="S3603" s="10">
        <f t="shared" si="226"/>
        <v>41990.790300925924</v>
      </c>
      <c r="T3603" s="10">
        <f t="shared" si="227"/>
        <v>42020.790300925924</v>
      </c>
    </row>
    <row r="3604" spans="1:20"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224"/>
        <v>1.0004999999999999</v>
      </c>
      <c r="P3604" s="6">
        <f t="shared" si="225"/>
        <v>81.673469387755105</v>
      </c>
      <c r="Q3604" t="s">
        <v>8317</v>
      </c>
      <c r="R3604" t="s">
        <v>8318</v>
      </c>
      <c r="S3604" s="10">
        <f t="shared" si="226"/>
        <v>42447.68609953703</v>
      </c>
      <c r="T3604" s="10">
        <f t="shared" si="227"/>
        <v>42507.68609953703</v>
      </c>
    </row>
    <row r="3605" spans="1:20"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224"/>
        <v>1.7066666666666668</v>
      </c>
      <c r="P3605" s="6">
        <f t="shared" si="225"/>
        <v>44.912280701754383</v>
      </c>
      <c r="Q3605" t="s">
        <v>8317</v>
      </c>
      <c r="R3605" t="s">
        <v>8318</v>
      </c>
      <c r="S3605" s="10">
        <f t="shared" si="226"/>
        <v>42283.656018518515</v>
      </c>
      <c r="T3605" s="10">
        <f t="shared" si="227"/>
        <v>42313.697685185187</v>
      </c>
    </row>
    <row r="3606" spans="1:20"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224"/>
        <v>1.1283333333333334</v>
      </c>
      <c r="P3606" s="6">
        <f t="shared" si="225"/>
        <v>49.05797101449275</v>
      </c>
      <c r="Q3606" t="s">
        <v>8317</v>
      </c>
      <c r="R3606" t="s">
        <v>8318</v>
      </c>
      <c r="S3606" s="10">
        <f t="shared" si="226"/>
        <v>42482.80736111111</v>
      </c>
      <c r="T3606" s="10">
        <f t="shared" si="227"/>
        <v>42489.082638888889</v>
      </c>
    </row>
    <row r="3607" spans="1:20"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224"/>
        <v>1.84</v>
      </c>
      <c r="P3607" s="6">
        <f t="shared" si="225"/>
        <v>30.666666666666668</v>
      </c>
      <c r="Q3607" t="s">
        <v>8317</v>
      </c>
      <c r="R3607" t="s">
        <v>8318</v>
      </c>
      <c r="S3607" s="10">
        <f t="shared" si="226"/>
        <v>42383.584791666661</v>
      </c>
      <c r="T3607" s="10">
        <f t="shared" si="227"/>
        <v>42413.584791666661</v>
      </c>
    </row>
    <row r="3608" spans="1:20"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224"/>
        <v>1.3026666666666666</v>
      </c>
      <c r="P3608" s="6">
        <f t="shared" si="225"/>
        <v>61.0625</v>
      </c>
      <c r="Q3608" t="s">
        <v>8317</v>
      </c>
      <c r="R3608" t="s">
        <v>8318</v>
      </c>
      <c r="S3608" s="10">
        <f t="shared" si="226"/>
        <v>42566.396493055552</v>
      </c>
      <c r="T3608" s="10">
        <f t="shared" si="227"/>
        <v>42596.396493055552</v>
      </c>
    </row>
    <row r="3609" spans="1:20"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224"/>
        <v>1.0545454545454545</v>
      </c>
      <c r="P3609" s="6">
        <f t="shared" si="225"/>
        <v>29</v>
      </c>
      <c r="Q3609" t="s">
        <v>8317</v>
      </c>
      <c r="R3609" t="s">
        <v>8318</v>
      </c>
      <c r="S3609" s="10">
        <f t="shared" si="226"/>
        <v>42338.755578703705</v>
      </c>
      <c r="T3609" s="10">
        <f t="shared" si="227"/>
        <v>42352.791666666664</v>
      </c>
    </row>
    <row r="3610" spans="1:20"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224"/>
        <v>1</v>
      </c>
      <c r="P3610" s="6">
        <f t="shared" si="225"/>
        <v>29.62962962962963</v>
      </c>
      <c r="Q3610" t="s">
        <v>8317</v>
      </c>
      <c r="R3610" t="s">
        <v>8318</v>
      </c>
      <c r="S3610" s="10">
        <f t="shared" si="226"/>
        <v>42506.501041666663</v>
      </c>
      <c r="T3610" s="10">
        <f t="shared" si="227"/>
        <v>42538.374999999993</v>
      </c>
    </row>
    <row r="3611" spans="1:20"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224"/>
        <v>1.5331632653061225</v>
      </c>
      <c r="P3611" s="6">
        <f t="shared" si="225"/>
        <v>143.0952380952381</v>
      </c>
      <c r="Q3611" t="s">
        <v>8317</v>
      </c>
      <c r="R3611" t="s">
        <v>8318</v>
      </c>
      <c r="S3611" s="10">
        <f t="shared" si="226"/>
        <v>42429.783391203702</v>
      </c>
      <c r="T3611" s="10">
        <f t="shared" si="227"/>
        <v>42459.741724537038</v>
      </c>
    </row>
    <row r="3612" spans="1:20"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224"/>
        <v>1.623</v>
      </c>
      <c r="P3612" s="6">
        <f t="shared" si="225"/>
        <v>52.354838709677416</v>
      </c>
      <c r="Q3612" t="s">
        <v>8317</v>
      </c>
      <c r="R3612" t="s">
        <v>8318</v>
      </c>
      <c r="S3612" s="10">
        <f t="shared" si="226"/>
        <v>42203.22379629629</v>
      </c>
      <c r="T3612" s="10">
        <f t="shared" si="227"/>
        <v>42233.22379629629</v>
      </c>
    </row>
    <row r="3613" spans="1:20"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224"/>
        <v>1.36</v>
      </c>
      <c r="P3613" s="6">
        <f t="shared" si="225"/>
        <v>66.666666666666671</v>
      </c>
      <c r="Q3613" t="s">
        <v>8317</v>
      </c>
      <c r="R3613" t="s">
        <v>8318</v>
      </c>
      <c r="S3613" s="10">
        <f t="shared" si="226"/>
        <v>42072.162048611113</v>
      </c>
      <c r="T3613" s="10">
        <f t="shared" si="227"/>
        <v>42102.162048611113</v>
      </c>
    </row>
    <row r="3614" spans="1:20"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224"/>
        <v>1.444</v>
      </c>
      <c r="P3614" s="6">
        <f t="shared" si="225"/>
        <v>126.66666666666667</v>
      </c>
      <c r="Q3614" t="s">
        <v>8317</v>
      </c>
      <c r="R3614" t="s">
        <v>8318</v>
      </c>
      <c r="S3614" s="10">
        <f t="shared" si="226"/>
        <v>41789.518645833326</v>
      </c>
      <c r="T3614" s="10">
        <f t="shared" si="227"/>
        <v>41799.518645833326</v>
      </c>
    </row>
    <row r="3615" spans="1:20"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224"/>
        <v>1</v>
      </c>
      <c r="P3615" s="6">
        <f t="shared" si="225"/>
        <v>62.5</v>
      </c>
      <c r="Q3615" t="s">
        <v>8317</v>
      </c>
      <c r="R3615" t="s">
        <v>8318</v>
      </c>
      <c r="S3615" s="10">
        <f t="shared" si="226"/>
        <v>41788.381643518514</v>
      </c>
      <c r="T3615" s="10">
        <f t="shared" si="227"/>
        <v>41818.381643518514</v>
      </c>
    </row>
    <row r="3616" spans="1:20"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224"/>
        <v>1.008</v>
      </c>
      <c r="P3616" s="6">
        <f t="shared" si="225"/>
        <v>35.492957746478872</v>
      </c>
      <c r="Q3616" t="s">
        <v>8317</v>
      </c>
      <c r="R3616" t="s">
        <v>8318</v>
      </c>
      <c r="S3616" s="10">
        <f t="shared" si="226"/>
        <v>42143.833518518521</v>
      </c>
      <c r="T3616" s="10">
        <f t="shared" si="227"/>
        <v>42173.833518518521</v>
      </c>
    </row>
    <row r="3617" spans="1:20"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224"/>
        <v>1.0680000000000001</v>
      </c>
      <c r="P3617" s="6">
        <f t="shared" si="225"/>
        <v>37.083333333333336</v>
      </c>
      <c r="Q3617" t="s">
        <v>8317</v>
      </c>
      <c r="R3617" t="s">
        <v>8318</v>
      </c>
      <c r="S3617" s="10">
        <f t="shared" si="226"/>
        <v>42318.385370370372</v>
      </c>
      <c r="T3617" s="10">
        <f t="shared" si="227"/>
        <v>42348.385370370372</v>
      </c>
    </row>
    <row r="3618" spans="1:20"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224"/>
        <v>1.248</v>
      </c>
      <c r="P3618" s="6">
        <f t="shared" si="225"/>
        <v>69.333333333333329</v>
      </c>
      <c r="Q3618" t="s">
        <v>8317</v>
      </c>
      <c r="R3618" t="s">
        <v>8318</v>
      </c>
      <c r="S3618" s="10">
        <f t="shared" si="226"/>
        <v>42052.741481481477</v>
      </c>
      <c r="T3618" s="10">
        <f t="shared" si="227"/>
        <v>42082.699814814812</v>
      </c>
    </row>
    <row r="3619" spans="1:20"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224"/>
        <v>1.1891891891891893</v>
      </c>
      <c r="P3619" s="6">
        <f t="shared" si="225"/>
        <v>17.254901960784313</v>
      </c>
      <c r="Q3619" t="s">
        <v>8317</v>
      </c>
      <c r="R3619" t="s">
        <v>8318</v>
      </c>
      <c r="S3619" s="10">
        <f t="shared" si="226"/>
        <v>42779.401956018519</v>
      </c>
      <c r="T3619" s="10">
        <f t="shared" si="227"/>
        <v>42793.791666666664</v>
      </c>
    </row>
    <row r="3620" spans="1:20"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224"/>
        <v>1.01</v>
      </c>
      <c r="P3620" s="6">
        <f t="shared" si="225"/>
        <v>36.071428571428569</v>
      </c>
      <c r="Q3620" t="s">
        <v>8317</v>
      </c>
      <c r="R3620" t="s">
        <v>8318</v>
      </c>
      <c r="S3620" s="10">
        <f t="shared" si="226"/>
        <v>42128.419560185182</v>
      </c>
      <c r="T3620" s="10">
        <f t="shared" si="227"/>
        <v>42158.419560185182</v>
      </c>
    </row>
    <row r="3621" spans="1:20"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224"/>
        <v>1.1299999999999999</v>
      </c>
      <c r="P3621" s="6">
        <f t="shared" si="225"/>
        <v>66.470588235294116</v>
      </c>
      <c r="Q3621" t="s">
        <v>8317</v>
      </c>
      <c r="R3621" t="s">
        <v>8318</v>
      </c>
      <c r="S3621" s="10">
        <f t="shared" si="226"/>
        <v>42660.923912037033</v>
      </c>
      <c r="T3621" s="10">
        <f t="shared" si="227"/>
        <v>42693.708333333336</v>
      </c>
    </row>
    <row r="3622" spans="1:20"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224"/>
        <v>1.0519047619047619</v>
      </c>
      <c r="P3622" s="6">
        <f t="shared" si="225"/>
        <v>56.065989847715734</v>
      </c>
      <c r="Q3622" t="s">
        <v>8317</v>
      </c>
      <c r="R3622" t="s">
        <v>8318</v>
      </c>
      <c r="S3622" s="10">
        <f t="shared" si="226"/>
        <v>42037.72987268518</v>
      </c>
      <c r="T3622" s="10">
        <f t="shared" si="227"/>
        <v>42067.958333333336</v>
      </c>
    </row>
    <row r="3623" spans="1:20"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224"/>
        <v>1.0973333333333333</v>
      </c>
      <c r="P3623" s="6">
        <f t="shared" si="225"/>
        <v>47.028571428571432</v>
      </c>
      <c r="Q3623" t="s">
        <v>8317</v>
      </c>
      <c r="R3623" t="s">
        <v>8318</v>
      </c>
      <c r="S3623" s="10">
        <f t="shared" si="226"/>
        <v>42619.727361111109</v>
      </c>
      <c r="T3623" s="10">
        <f t="shared" si="227"/>
        <v>42643.666666666664</v>
      </c>
    </row>
    <row r="3624" spans="1:20"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224"/>
        <v>1.00099</v>
      </c>
      <c r="P3624" s="6">
        <f t="shared" si="225"/>
        <v>47.666190476190479</v>
      </c>
      <c r="Q3624" t="s">
        <v>8317</v>
      </c>
      <c r="R3624" t="s">
        <v>8318</v>
      </c>
      <c r="S3624" s="10">
        <f t="shared" si="226"/>
        <v>41877.013553240737</v>
      </c>
      <c r="T3624" s="10">
        <f t="shared" si="227"/>
        <v>41909.932638888888</v>
      </c>
    </row>
    <row r="3625" spans="1:20"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224"/>
        <v>1.2</v>
      </c>
      <c r="P3625" s="6">
        <f t="shared" si="225"/>
        <v>88.235294117647058</v>
      </c>
      <c r="Q3625" t="s">
        <v>8317</v>
      </c>
      <c r="R3625" t="s">
        <v>8318</v>
      </c>
      <c r="S3625" s="10">
        <f t="shared" si="226"/>
        <v>41828.528587962959</v>
      </c>
      <c r="T3625" s="10">
        <f t="shared" si="227"/>
        <v>41846.083333333328</v>
      </c>
    </row>
    <row r="3626" spans="1:20"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224"/>
        <v>1.0493333333333332</v>
      </c>
      <c r="P3626" s="6">
        <f t="shared" si="225"/>
        <v>80.717948717948715</v>
      </c>
      <c r="Q3626" t="s">
        <v>8317</v>
      </c>
      <c r="R3626" t="s">
        <v>8318</v>
      </c>
      <c r="S3626" s="10">
        <f t="shared" si="226"/>
        <v>42545.56585648148</v>
      </c>
      <c r="T3626" s="10">
        <f t="shared" si="227"/>
        <v>42605.56585648148</v>
      </c>
    </row>
    <row r="3627" spans="1:20"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224"/>
        <v>1.0266666666666666</v>
      </c>
      <c r="P3627" s="6">
        <f t="shared" si="225"/>
        <v>39.487179487179489</v>
      </c>
      <c r="Q3627" t="s">
        <v>8317</v>
      </c>
      <c r="R3627" t="s">
        <v>8318</v>
      </c>
      <c r="S3627" s="10">
        <f t="shared" si="226"/>
        <v>42157.444178240738</v>
      </c>
      <c r="T3627" s="10">
        <f t="shared" si="227"/>
        <v>42187.444178240738</v>
      </c>
    </row>
    <row r="3628" spans="1:20"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224"/>
        <v>1.0182500000000001</v>
      </c>
      <c r="P3628" s="6">
        <f t="shared" si="225"/>
        <v>84.854166666666671</v>
      </c>
      <c r="Q3628" t="s">
        <v>8317</v>
      </c>
      <c r="R3628" t="s">
        <v>8318</v>
      </c>
      <c r="S3628" s="10">
        <f t="shared" si="226"/>
        <v>41846.458993055552</v>
      </c>
      <c r="T3628" s="10">
        <f t="shared" si="227"/>
        <v>41867.458993055552</v>
      </c>
    </row>
    <row r="3629" spans="1:20"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224"/>
        <v>1</v>
      </c>
      <c r="P3629" s="6">
        <f t="shared" si="225"/>
        <v>68.965517241379317</v>
      </c>
      <c r="Q3629" t="s">
        <v>8317</v>
      </c>
      <c r="R3629" t="s">
        <v>8318</v>
      </c>
      <c r="S3629" s="10">
        <f t="shared" si="226"/>
        <v>42460.533414351848</v>
      </c>
      <c r="T3629" s="10">
        <f t="shared" si="227"/>
        <v>42510.957638888889</v>
      </c>
    </row>
    <row r="3630" spans="1:20"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224"/>
        <v>0</v>
      </c>
      <c r="P3630" s="6" t="str">
        <f t="shared" si="225"/>
        <v/>
      </c>
      <c r="Q3630" t="s">
        <v>8317</v>
      </c>
      <c r="R3630" t="s">
        <v>8359</v>
      </c>
      <c r="S3630" s="10">
        <f t="shared" si="226"/>
        <v>42291.6249537037</v>
      </c>
      <c r="T3630" s="10">
        <f t="shared" si="227"/>
        <v>42351.666620370372</v>
      </c>
    </row>
    <row r="3631" spans="1:20"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224"/>
        <v>1.9999999999999999E-6</v>
      </c>
      <c r="P3631" s="6">
        <f t="shared" si="225"/>
        <v>1</v>
      </c>
      <c r="Q3631" t="s">
        <v>8317</v>
      </c>
      <c r="R3631" t="s">
        <v>8359</v>
      </c>
      <c r="S3631" s="10">
        <f t="shared" si="226"/>
        <v>42436.886157407404</v>
      </c>
      <c r="T3631" s="10">
        <f t="shared" si="227"/>
        <v>42495.499999999993</v>
      </c>
    </row>
    <row r="3632" spans="1:20"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224"/>
        <v>3.3333333333333332E-4</v>
      </c>
      <c r="P3632" s="6">
        <f t="shared" si="225"/>
        <v>1</v>
      </c>
      <c r="Q3632" t="s">
        <v>8317</v>
      </c>
      <c r="R3632" t="s">
        <v>8359</v>
      </c>
      <c r="S3632" s="10">
        <f t="shared" si="226"/>
        <v>41942.638773148145</v>
      </c>
      <c r="T3632" s="10">
        <f t="shared" si="227"/>
        <v>41972.680439814816</v>
      </c>
    </row>
    <row r="3633" spans="1:20"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224"/>
        <v>0.51023391812865493</v>
      </c>
      <c r="P3633" s="6">
        <f t="shared" si="225"/>
        <v>147.88135593220338</v>
      </c>
      <c r="Q3633" t="s">
        <v>8317</v>
      </c>
      <c r="R3633" t="s">
        <v>8359</v>
      </c>
      <c r="S3633" s="10">
        <f t="shared" si="226"/>
        <v>41880.54510416666</v>
      </c>
      <c r="T3633" s="10">
        <f t="shared" si="227"/>
        <v>41904.957638888889</v>
      </c>
    </row>
    <row r="3634" spans="1:20"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224"/>
        <v>0.2</v>
      </c>
      <c r="P3634" s="6">
        <f t="shared" si="225"/>
        <v>100</v>
      </c>
      <c r="Q3634" t="s">
        <v>8317</v>
      </c>
      <c r="R3634" t="s">
        <v>8359</v>
      </c>
      <c r="S3634" s="10">
        <f t="shared" si="226"/>
        <v>41946.728576388887</v>
      </c>
      <c r="T3634" s="10">
        <f t="shared" si="227"/>
        <v>41966.728576388887</v>
      </c>
    </row>
    <row r="3635" spans="1:20"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224"/>
        <v>0.35239999999999999</v>
      </c>
      <c r="P3635" s="6">
        <f t="shared" si="225"/>
        <v>56.838709677419352</v>
      </c>
      <c r="Q3635" t="s">
        <v>8317</v>
      </c>
      <c r="R3635" t="s">
        <v>8359</v>
      </c>
      <c r="S3635" s="10">
        <f t="shared" si="226"/>
        <v>42649.415127314809</v>
      </c>
      <c r="T3635" s="10">
        <f t="shared" si="227"/>
        <v>42692.833333333336</v>
      </c>
    </row>
    <row r="3636" spans="1:20"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224"/>
        <v>4.2466666666666666E-2</v>
      </c>
      <c r="P3636" s="6">
        <f t="shared" si="225"/>
        <v>176.94444444444446</v>
      </c>
      <c r="Q3636" t="s">
        <v>8317</v>
      </c>
      <c r="R3636" t="s">
        <v>8359</v>
      </c>
      <c r="S3636" s="10">
        <f t="shared" si="226"/>
        <v>42700.958032407405</v>
      </c>
      <c r="T3636" s="10">
        <f t="shared" si="227"/>
        <v>42748.957638888889</v>
      </c>
    </row>
    <row r="3637" spans="1:20"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224"/>
        <v>0.36457142857142855</v>
      </c>
      <c r="P3637" s="6">
        <f t="shared" si="225"/>
        <v>127.6</v>
      </c>
      <c r="Q3637" t="s">
        <v>8317</v>
      </c>
      <c r="R3637" t="s">
        <v>8359</v>
      </c>
      <c r="S3637" s="10">
        <f t="shared" si="226"/>
        <v>42450.674490740734</v>
      </c>
      <c r="T3637" s="10">
        <f t="shared" si="227"/>
        <v>42480.674490740734</v>
      </c>
    </row>
    <row r="3638" spans="1:20"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224"/>
        <v>0</v>
      </c>
      <c r="P3638" s="6" t="str">
        <f t="shared" si="225"/>
        <v/>
      </c>
      <c r="Q3638" t="s">
        <v>8317</v>
      </c>
      <c r="R3638" t="s">
        <v>8359</v>
      </c>
      <c r="S3638" s="10">
        <f t="shared" si="226"/>
        <v>42226.486446759256</v>
      </c>
      <c r="T3638" s="10">
        <f t="shared" si="227"/>
        <v>42261.486446759256</v>
      </c>
    </row>
    <row r="3639" spans="1:20"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224"/>
        <v>0.30866666666666664</v>
      </c>
      <c r="P3639" s="6">
        <f t="shared" si="225"/>
        <v>66.142857142857139</v>
      </c>
      <c r="Q3639" t="s">
        <v>8317</v>
      </c>
      <c r="R3639" t="s">
        <v>8359</v>
      </c>
      <c r="S3639" s="10">
        <f t="shared" si="226"/>
        <v>41975.492303240739</v>
      </c>
      <c r="T3639" s="10">
        <f t="shared" si="227"/>
        <v>42005.492303240739</v>
      </c>
    </row>
    <row r="3640" spans="1:20"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224"/>
        <v>6.545454545454546E-2</v>
      </c>
      <c r="P3640" s="6">
        <f t="shared" si="225"/>
        <v>108</v>
      </c>
      <c r="Q3640" t="s">
        <v>8317</v>
      </c>
      <c r="R3640" t="s">
        <v>8359</v>
      </c>
      <c r="S3640" s="10">
        <f t="shared" si="226"/>
        <v>42053.464490740742</v>
      </c>
      <c r="T3640" s="10">
        <f t="shared" si="227"/>
        <v>42113.42282407407</v>
      </c>
    </row>
    <row r="3641" spans="1:20"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224"/>
        <v>4.0000000000000003E-5</v>
      </c>
      <c r="P3641" s="6">
        <f t="shared" si="225"/>
        <v>1</v>
      </c>
      <c r="Q3641" t="s">
        <v>8317</v>
      </c>
      <c r="R3641" t="s">
        <v>8359</v>
      </c>
      <c r="S3641" s="10">
        <f t="shared" si="226"/>
        <v>42590.468819444439</v>
      </c>
      <c r="T3641" s="10">
        <f t="shared" si="227"/>
        <v>42650.424305555549</v>
      </c>
    </row>
    <row r="3642" spans="1:20"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224"/>
        <v>5.5E-2</v>
      </c>
      <c r="P3642" s="6">
        <f t="shared" si="225"/>
        <v>18.333333333333332</v>
      </c>
      <c r="Q3642" t="s">
        <v>8317</v>
      </c>
      <c r="R3642" t="s">
        <v>8359</v>
      </c>
      <c r="S3642" s="10">
        <f t="shared" si="226"/>
        <v>42104.573263888888</v>
      </c>
      <c r="T3642" s="10">
        <f t="shared" si="227"/>
        <v>42134.573263888888</v>
      </c>
    </row>
    <row r="3643" spans="1:20"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224"/>
        <v>0</v>
      </c>
      <c r="P3643" s="6" t="str">
        <f t="shared" si="225"/>
        <v/>
      </c>
      <c r="Q3643" t="s">
        <v>8317</v>
      </c>
      <c r="R3643" t="s">
        <v>8359</v>
      </c>
      <c r="S3643" s="10">
        <f t="shared" si="226"/>
        <v>41899.41873842592</v>
      </c>
      <c r="T3643" s="10">
        <f t="shared" si="227"/>
        <v>41917</v>
      </c>
    </row>
    <row r="3644" spans="1:20"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224"/>
        <v>2.1428571428571429E-2</v>
      </c>
      <c r="P3644" s="6">
        <f t="shared" si="225"/>
        <v>7.5</v>
      </c>
      <c r="Q3644" t="s">
        <v>8317</v>
      </c>
      <c r="R3644" t="s">
        <v>8359</v>
      </c>
      <c r="S3644" s="10">
        <f t="shared" si="226"/>
        <v>42297.607951388891</v>
      </c>
      <c r="T3644" s="10">
        <f t="shared" si="227"/>
        <v>42338.499999999993</v>
      </c>
    </row>
    <row r="3645" spans="1:20"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224"/>
        <v>0</v>
      </c>
      <c r="P3645" s="6" t="str">
        <f t="shared" si="225"/>
        <v/>
      </c>
      <c r="Q3645" t="s">
        <v>8317</v>
      </c>
      <c r="R3645" t="s">
        <v>8359</v>
      </c>
      <c r="S3645" s="10">
        <f t="shared" si="226"/>
        <v>42284.935636574075</v>
      </c>
      <c r="T3645" s="10">
        <f t="shared" si="227"/>
        <v>42324.977303240739</v>
      </c>
    </row>
    <row r="3646" spans="1:20"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224"/>
        <v>0.16420000000000001</v>
      </c>
      <c r="P3646" s="6">
        <f t="shared" si="225"/>
        <v>68.416666666666671</v>
      </c>
      <c r="Q3646" t="s">
        <v>8317</v>
      </c>
      <c r="R3646" t="s">
        <v>8359</v>
      </c>
      <c r="S3646" s="10">
        <f t="shared" si="226"/>
        <v>42409.033414351848</v>
      </c>
      <c r="T3646" s="10">
        <f t="shared" si="227"/>
        <v>42436.999305555553</v>
      </c>
    </row>
    <row r="3647" spans="1:20"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224"/>
        <v>1E-3</v>
      </c>
      <c r="P3647" s="6">
        <f t="shared" si="225"/>
        <v>1</v>
      </c>
      <c r="Q3647" t="s">
        <v>8317</v>
      </c>
      <c r="R3647" t="s">
        <v>8359</v>
      </c>
      <c r="S3647" s="10">
        <f t="shared" si="226"/>
        <v>42665.762013888881</v>
      </c>
      <c r="T3647" s="10">
        <f t="shared" si="227"/>
        <v>42695.803680555553</v>
      </c>
    </row>
    <row r="3648" spans="1:20"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224"/>
        <v>4.8099999999999997E-2</v>
      </c>
      <c r="P3648" s="6">
        <f t="shared" si="225"/>
        <v>60.125</v>
      </c>
      <c r="Q3648" t="s">
        <v>8317</v>
      </c>
      <c r="R3648" t="s">
        <v>8359</v>
      </c>
      <c r="S3648" s="10">
        <f t="shared" si="226"/>
        <v>42140.21298611111</v>
      </c>
      <c r="T3648" s="10">
        <f t="shared" si="227"/>
        <v>42171.770833333336</v>
      </c>
    </row>
    <row r="3649" spans="1:20"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224"/>
        <v>0.06</v>
      </c>
      <c r="P3649" s="6">
        <f t="shared" si="225"/>
        <v>15</v>
      </c>
      <c r="Q3649" t="s">
        <v>8317</v>
      </c>
      <c r="R3649" t="s">
        <v>8359</v>
      </c>
      <c r="S3649" s="10">
        <f t="shared" si="226"/>
        <v>42598.540821759256</v>
      </c>
      <c r="T3649" s="10">
        <f t="shared" si="227"/>
        <v>42643.540821759256</v>
      </c>
    </row>
    <row r="3650" spans="1:20"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224"/>
        <v>1.003825</v>
      </c>
      <c r="P3650" s="6">
        <f t="shared" si="225"/>
        <v>550.04109589041093</v>
      </c>
      <c r="Q3650" t="s">
        <v>8317</v>
      </c>
      <c r="R3650" t="s">
        <v>8318</v>
      </c>
      <c r="S3650" s="10">
        <f t="shared" si="226"/>
        <v>41887.083854166667</v>
      </c>
      <c r="T3650" s="10">
        <f t="shared" si="227"/>
        <v>41917.083854166667</v>
      </c>
    </row>
    <row r="3651" spans="1:20"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228">IFERROR(E3651/D3651,"")</f>
        <v>1.04</v>
      </c>
      <c r="P3651" s="6">
        <f t="shared" ref="P3651:P3714" si="229">IFERROR(E3651/L3651,"")</f>
        <v>97.5</v>
      </c>
      <c r="Q3651" t="s">
        <v>8317</v>
      </c>
      <c r="R3651" t="s">
        <v>8318</v>
      </c>
      <c r="S3651" s="10">
        <f t="shared" ref="S3651:S3714" si="230">(J3651/86400)+25569+(-5/24)</f>
        <v>41780.504560185182</v>
      </c>
      <c r="T3651" s="10">
        <f t="shared" ref="T3651:T3714" si="231">(I3651/86400)+25569+(-5/24)</f>
        <v>41806.504560185182</v>
      </c>
    </row>
    <row r="3652" spans="1:20"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228"/>
        <v>1</v>
      </c>
      <c r="P3652" s="6">
        <f t="shared" si="229"/>
        <v>29.411764705882351</v>
      </c>
      <c r="Q3652" t="s">
        <v>8317</v>
      </c>
      <c r="R3652" t="s">
        <v>8318</v>
      </c>
      <c r="S3652" s="10">
        <f t="shared" si="230"/>
        <v>42381.270648148151</v>
      </c>
      <c r="T3652" s="10">
        <f t="shared" si="231"/>
        <v>42402.270648148151</v>
      </c>
    </row>
    <row r="3653" spans="1:20"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228"/>
        <v>1.04</v>
      </c>
      <c r="P3653" s="6">
        <f t="shared" si="229"/>
        <v>57.777777777777779</v>
      </c>
      <c r="Q3653" t="s">
        <v>8317</v>
      </c>
      <c r="R3653" t="s">
        <v>8318</v>
      </c>
      <c r="S3653" s="10">
        <f t="shared" si="230"/>
        <v>41828.437986111108</v>
      </c>
      <c r="T3653" s="10">
        <f t="shared" si="231"/>
        <v>41861.457638888889</v>
      </c>
    </row>
    <row r="3654" spans="1:20"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228"/>
        <v>2.5066666666666668</v>
      </c>
      <c r="P3654" s="6">
        <f t="shared" si="229"/>
        <v>44.235294117647058</v>
      </c>
      <c r="Q3654" t="s">
        <v>8317</v>
      </c>
      <c r="R3654" t="s">
        <v>8318</v>
      </c>
      <c r="S3654" s="10">
        <f t="shared" si="230"/>
        <v>42596.436365740738</v>
      </c>
      <c r="T3654" s="10">
        <f t="shared" si="231"/>
        <v>42606.957638888889</v>
      </c>
    </row>
    <row r="3655" spans="1:20"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228"/>
        <v>1.0049999999999999</v>
      </c>
      <c r="P3655" s="6">
        <f t="shared" si="229"/>
        <v>60.909090909090907</v>
      </c>
      <c r="Q3655" t="s">
        <v>8317</v>
      </c>
      <c r="R3655" t="s">
        <v>8318</v>
      </c>
      <c r="S3655" s="10">
        <f t="shared" si="230"/>
        <v>42191.155173611107</v>
      </c>
      <c r="T3655" s="10">
        <f t="shared" si="231"/>
        <v>42221.155173611107</v>
      </c>
    </row>
    <row r="3656" spans="1:20"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228"/>
        <v>1.744</v>
      </c>
      <c r="P3656" s="6">
        <f t="shared" si="229"/>
        <v>68.84210526315789</v>
      </c>
      <c r="Q3656" t="s">
        <v>8317</v>
      </c>
      <c r="R3656" t="s">
        <v>8318</v>
      </c>
      <c r="S3656" s="10">
        <f t="shared" si="230"/>
        <v>42440.20817129629</v>
      </c>
      <c r="T3656" s="10">
        <f t="shared" si="231"/>
        <v>42463.499999999993</v>
      </c>
    </row>
    <row r="3657" spans="1:20"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228"/>
        <v>1.1626000000000001</v>
      </c>
      <c r="P3657" s="6">
        <f t="shared" si="229"/>
        <v>73.582278481012665</v>
      </c>
      <c r="Q3657" t="s">
        <v>8317</v>
      </c>
      <c r="R3657" t="s">
        <v>8318</v>
      </c>
      <c r="S3657" s="10">
        <f t="shared" si="230"/>
        <v>42173.594884259255</v>
      </c>
      <c r="T3657" s="10">
        <f t="shared" si="231"/>
        <v>42203.082638888889</v>
      </c>
    </row>
    <row r="3658" spans="1:20"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228"/>
        <v>1.0582</v>
      </c>
      <c r="P3658" s="6">
        <f t="shared" si="229"/>
        <v>115.02173913043478</v>
      </c>
      <c r="Q3658" t="s">
        <v>8317</v>
      </c>
      <c r="R3658" t="s">
        <v>8318</v>
      </c>
      <c r="S3658" s="10">
        <f t="shared" si="230"/>
        <v>42737.701805555553</v>
      </c>
      <c r="T3658" s="10">
        <f t="shared" si="231"/>
        <v>42767.749305555553</v>
      </c>
    </row>
    <row r="3659" spans="1:20"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228"/>
        <v>1.1074999999999999</v>
      </c>
      <c r="P3659" s="6">
        <f t="shared" si="229"/>
        <v>110.75</v>
      </c>
      <c r="Q3659" t="s">
        <v>8317</v>
      </c>
      <c r="R3659" t="s">
        <v>8318</v>
      </c>
      <c r="S3659" s="10">
        <f t="shared" si="230"/>
        <v>42499.4215162037</v>
      </c>
      <c r="T3659" s="10">
        <f t="shared" si="231"/>
        <v>42522.695833333331</v>
      </c>
    </row>
    <row r="3660" spans="1:20"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228"/>
        <v>1.0066666666666666</v>
      </c>
      <c r="P3660" s="6">
        <f t="shared" si="229"/>
        <v>75.5</v>
      </c>
      <c r="Q3660" t="s">
        <v>8317</v>
      </c>
      <c r="R3660" t="s">
        <v>8318</v>
      </c>
      <c r="S3660" s="10">
        <f t="shared" si="230"/>
        <v>41775.650231481479</v>
      </c>
      <c r="T3660" s="10">
        <f t="shared" si="231"/>
        <v>41821.957638888889</v>
      </c>
    </row>
    <row r="3661" spans="1:20"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228"/>
        <v>1.0203333333333333</v>
      </c>
      <c r="P3661" s="6">
        <f t="shared" si="229"/>
        <v>235.46153846153845</v>
      </c>
      <c r="Q3661" t="s">
        <v>8317</v>
      </c>
      <c r="R3661" t="s">
        <v>8318</v>
      </c>
      <c r="S3661" s="10">
        <f t="shared" si="230"/>
        <v>42055.068865740737</v>
      </c>
      <c r="T3661" s="10">
        <f t="shared" si="231"/>
        <v>42082.402083333327</v>
      </c>
    </row>
    <row r="3662" spans="1:20"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228"/>
        <v>1</v>
      </c>
      <c r="P3662" s="6">
        <f t="shared" si="229"/>
        <v>11.363636363636363</v>
      </c>
      <c r="Q3662" t="s">
        <v>8317</v>
      </c>
      <c r="R3662" t="s">
        <v>8318</v>
      </c>
      <c r="S3662" s="10">
        <f t="shared" si="230"/>
        <v>41971.672743055555</v>
      </c>
      <c r="T3662" s="10">
        <f t="shared" si="231"/>
        <v>41996.672743055555</v>
      </c>
    </row>
    <row r="3663" spans="1:20"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228"/>
        <v>1.1100000000000001</v>
      </c>
      <c r="P3663" s="6">
        <f t="shared" si="229"/>
        <v>92.5</v>
      </c>
      <c r="Q3663" t="s">
        <v>8317</v>
      </c>
      <c r="R3663" t="s">
        <v>8318</v>
      </c>
      <c r="S3663" s="10">
        <f t="shared" si="230"/>
        <v>42447.688333333332</v>
      </c>
      <c r="T3663" s="10">
        <f t="shared" si="231"/>
        <v>42469.958333333336</v>
      </c>
    </row>
    <row r="3664" spans="1:20"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228"/>
        <v>1.0142500000000001</v>
      </c>
      <c r="P3664" s="6">
        <f t="shared" si="229"/>
        <v>202.85</v>
      </c>
      <c r="Q3664" t="s">
        <v>8317</v>
      </c>
      <c r="R3664" t="s">
        <v>8318</v>
      </c>
      <c r="S3664" s="10">
        <f t="shared" si="230"/>
        <v>42064.011736111112</v>
      </c>
      <c r="T3664" s="10">
        <f t="shared" si="231"/>
        <v>42093.97006944444</v>
      </c>
    </row>
    <row r="3665" spans="1:20"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228"/>
        <v>1.04</v>
      </c>
      <c r="P3665" s="6">
        <f t="shared" si="229"/>
        <v>26</v>
      </c>
      <c r="Q3665" t="s">
        <v>8317</v>
      </c>
      <c r="R3665" t="s">
        <v>8318</v>
      </c>
      <c r="S3665" s="10">
        <f t="shared" si="230"/>
        <v>42665.243402777771</v>
      </c>
      <c r="T3665" s="10">
        <f t="shared" si="231"/>
        <v>42725.285069444442</v>
      </c>
    </row>
    <row r="3666" spans="1:20"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228"/>
        <v>1.09375</v>
      </c>
      <c r="P3666" s="6">
        <f t="shared" si="229"/>
        <v>46.05263157894737</v>
      </c>
      <c r="Q3666" t="s">
        <v>8317</v>
      </c>
      <c r="R3666" t="s">
        <v>8318</v>
      </c>
      <c r="S3666" s="10">
        <f t="shared" si="230"/>
        <v>42523.04038194444</v>
      </c>
      <c r="T3666" s="10">
        <f t="shared" si="231"/>
        <v>42537.04038194444</v>
      </c>
    </row>
    <row r="3667" spans="1:20"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228"/>
        <v>1.1516129032258065</v>
      </c>
      <c r="P3667" s="6">
        <f t="shared" si="229"/>
        <v>51</v>
      </c>
      <c r="Q3667" t="s">
        <v>8317</v>
      </c>
      <c r="R3667" t="s">
        <v>8318</v>
      </c>
      <c r="S3667" s="10">
        <f t="shared" si="230"/>
        <v>42294.59979166666</v>
      </c>
      <c r="T3667" s="10">
        <f t="shared" si="231"/>
        <v>42305.620833333327</v>
      </c>
    </row>
    <row r="3668" spans="1:20"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228"/>
        <v>1</v>
      </c>
      <c r="P3668" s="6">
        <f t="shared" si="229"/>
        <v>31.578947368421051</v>
      </c>
      <c r="Q3668" t="s">
        <v>8317</v>
      </c>
      <c r="R3668" t="s">
        <v>8318</v>
      </c>
      <c r="S3668" s="10">
        <f t="shared" si="230"/>
        <v>41822.696550925924</v>
      </c>
      <c r="T3668" s="10">
        <f t="shared" si="231"/>
        <v>41844.083333333328</v>
      </c>
    </row>
    <row r="3669" spans="1:20"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228"/>
        <v>1.0317033333333334</v>
      </c>
      <c r="P3669" s="6">
        <f t="shared" si="229"/>
        <v>53.363965517241382</v>
      </c>
      <c r="Q3669" t="s">
        <v>8317</v>
      </c>
      <c r="R3669" t="s">
        <v>8318</v>
      </c>
      <c r="S3669" s="10">
        <f t="shared" si="230"/>
        <v>42173.761793981474</v>
      </c>
      <c r="T3669" s="10">
        <f t="shared" si="231"/>
        <v>42203.761793981474</v>
      </c>
    </row>
    <row r="3670" spans="1:20"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228"/>
        <v>1.0349999999999999</v>
      </c>
      <c r="P3670" s="6">
        <f t="shared" si="229"/>
        <v>36.964285714285715</v>
      </c>
      <c r="Q3670" t="s">
        <v>8317</v>
      </c>
      <c r="R3670" t="s">
        <v>8318</v>
      </c>
      <c r="S3670" s="10">
        <f t="shared" si="230"/>
        <v>42185.347824074073</v>
      </c>
      <c r="T3670" s="10">
        <f t="shared" si="231"/>
        <v>42208.564583333333</v>
      </c>
    </row>
    <row r="3671" spans="1:20"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228"/>
        <v>1.3819999999999999</v>
      </c>
      <c r="P3671" s="6">
        <f t="shared" si="229"/>
        <v>81.294117647058826</v>
      </c>
      <c r="Q3671" t="s">
        <v>8317</v>
      </c>
      <c r="R3671" t="s">
        <v>8318</v>
      </c>
      <c r="S3671" s="10">
        <f t="shared" si="230"/>
        <v>42136.466863425921</v>
      </c>
      <c r="T3671" s="10">
        <f t="shared" si="231"/>
        <v>42166.466863425921</v>
      </c>
    </row>
    <row r="3672" spans="1:20"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228"/>
        <v>1.0954545454545455</v>
      </c>
      <c r="P3672" s="6">
        <f t="shared" si="229"/>
        <v>20.083333333333332</v>
      </c>
      <c r="Q3672" t="s">
        <v>8317</v>
      </c>
      <c r="R3672" t="s">
        <v>8318</v>
      </c>
      <c r="S3672" s="10">
        <f t="shared" si="230"/>
        <v>42142.305682870363</v>
      </c>
      <c r="T3672" s="10">
        <f t="shared" si="231"/>
        <v>42155.749999999993</v>
      </c>
    </row>
    <row r="3673" spans="1:20"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228"/>
        <v>1.0085714285714287</v>
      </c>
      <c r="P3673" s="6">
        <f t="shared" si="229"/>
        <v>88.25</v>
      </c>
      <c r="Q3673" t="s">
        <v>8317</v>
      </c>
      <c r="R3673" t="s">
        <v>8318</v>
      </c>
      <c r="S3673" s="10">
        <f t="shared" si="230"/>
        <v>41820.419756944444</v>
      </c>
      <c r="T3673" s="10">
        <f t="shared" si="231"/>
        <v>41840.957638888889</v>
      </c>
    </row>
    <row r="3674" spans="1:20"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228"/>
        <v>1.0153333333333334</v>
      </c>
      <c r="P3674" s="6">
        <f t="shared" si="229"/>
        <v>53.438596491228068</v>
      </c>
      <c r="Q3674" t="s">
        <v>8317</v>
      </c>
      <c r="R3674" t="s">
        <v>8318</v>
      </c>
      <c r="S3674" s="10">
        <f t="shared" si="230"/>
        <v>41878.738240740735</v>
      </c>
      <c r="T3674" s="10">
        <f t="shared" si="231"/>
        <v>41908.738240740735</v>
      </c>
    </row>
    <row r="3675" spans="1:20"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228"/>
        <v>1.13625</v>
      </c>
      <c r="P3675" s="6">
        <f t="shared" si="229"/>
        <v>39.868421052631582</v>
      </c>
      <c r="Q3675" t="s">
        <v>8317</v>
      </c>
      <c r="R3675" t="s">
        <v>8318</v>
      </c>
      <c r="S3675" s="10">
        <f t="shared" si="230"/>
        <v>41914.086770833332</v>
      </c>
      <c r="T3675" s="10">
        <f t="shared" si="231"/>
        <v>41948.327777777777</v>
      </c>
    </row>
    <row r="3676" spans="1:20"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228"/>
        <v>1</v>
      </c>
      <c r="P3676" s="6">
        <f t="shared" si="229"/>
        <v>145.16129032258064</v>
      </c>
      <c r="Q3676" t="s">
        <v>8317</v>
      </c>
      <c r="R3676" t="s">
        <v>8318</v>
      </c>
      <c r="S3676" s="10">
        <f t="shared" si="230"/>
        <v>42556.664687499993</v>
      </c>
      <c r="T3676" s="10">
        <f t="shared" si="231"/>
        <v>42616.664687499993</v>
      </c>
    </row>
    <row r="3677" spans="1:20"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228"/>
        <v>1.4</v>
      </c>
      <c r="P3677" s="6">
        <f t="shared" si="229"/>
        <v>23.333333333333332</v>
      </c>
      <c r="Q3677" t="s">
        <v>8317</v>
      </c>
      <c r="R3677" t="s">
        <v>8318</v>
      </c>
      <c r="S3677" s="10">
        <f t="shared" si="230"/>
        <v>42493.388680555552</v>
      </c>
      <c r="T3677" s="10">
        <f t="shared" si="231"/>
        <v>42505.749999999993</v>
      </c>
    </row>
    <row r="3678" spans="1:20"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228"/>
        <v>1.2875000000000001</v>
      </c>
      <c r="P3678" s="6">
        <f t="shared" si="229"/>
        <v>64.375</v>
      </c>
      <c r="Q3678" t="s">
        <v>8317</v>
      </c>
      <c r="R3678" t="s">
        <v>8318</v>
      </c>
      <c r="S3678" s="10">
        <f t="shared" si="230"/>
        <v>41876.607453703698</v>
      </c>
      <c r="T3678" s="10">
        <f t="shared" si="231"/>
        <v>41894.607453703698</v>
      </c>
    </row>
    <row r="3679" spans="1:20"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228"/>
        <v>1.0290416666666666</v>
      </c>
      <c r="P3679" s="6">
        <f t="shared" si="229"/>
        <v>62.052763819095475</v>
      </c>
      <c r="Q3679" t="s">
        <v>8317</v>
      </c>
      <c r="R3679" t="s">
        <v>8318</v>
      </c>
      <c r="S3679" s="10">
        <f t="shared" si="230"/>
        <v>41802.365949074076</v>
      </c>
      <c r="T3679" s="10">
        <f t="shared" si="231"/>
        <v>41822.957638888889</v>
      </c>
    </row>
    <row r="3680" spans="1:20"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228"/>
        <v>1.0249999999999999</v>
      </c>
      <c r="P3680" s="6">
        <f t="shared" si="229"/>
        <v>66.129032258064512</v>
      </c>
      <c r="Q3680" t="s">
        <v>8317</v>
      </c>
      <c r="R3680" t="s">
        <v>8318</v>
      </c>
      <c r="S3680" s="10">
        <f t="shared" si="230"/>
        <v>42120.322893518511</v>
      </c>
      <c r="T3680" s="10">
        <f t="shared" si="231"/>
        <v>42155.322893518511</v>
      </c>
    </row>
    <row r="3681" spans="1:20"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228"/>
        <v>1.101</v>
      </c>
      <c r="P3681" s="6">
        <f t="shared" si="229"/>
        <v>73.400000000000006</v>
      </c>
      <c r="Q3681" t="s">
        <v>8317</v>
      </c>
      <c r="R3681" t="s">
        <v>8318</v>
      </c>
      <c r="S3681" s="10">
        <f t="shared" si="230"/>
        <v>41786.553020833329</v>
      </c>
      <c r="T3681" s="10">
        <f t="shared" si="231"/>
        <v>41820.999305555553</v>
      </c>
    </row>
    <row r="3682" spans="1:20"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228"/>
        <v>1.1276666666666666</v>
      </c>
      <c r="P3682" s="6">
        <f t="shared" si="229"/>
        <v>99.5</v>
      </c>
      <c r="Q3682" t="s">
        <v>8317</v>
      </c>
      <c r="R3682" t="s">
        <v>8318</v>
      </c>
      <c r="S3682" s="10">
        <f t="shared" si="230"/>
        <v>42627.245763888888</v>
      </c>
      <c r="T3682" s="10">
        <f t="shared" si="231"/>
        <v>42648.245763888888</v>
      </c>
    </row>
    <row r="3683" spans="1:20"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228"/>
        <v>1.119</v>
      </c>
      <c r="P3683" s="6">
        <f t="shared" si="229"/>
        <v>62.166666666666664</v>
      </c>
      <c r="Q3683" t="s">
        <v>8317</v>
      </c>
      <c r="R3683" t="s">
        <v>8318</v>
      </c>
      <c r="S3683" s="10">
        <f t="shared" si="230"/>
        <v>42374.443171296291</v>
      </c>
      <c r="T3683" s="10">
        <f t="shared" si="231"/>
        <v>42384.443171296291</v>
      </c>
    </row>
    <row r="3684" spans="1:20"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228"/>
        <v>1.3919999999999999</v>
      </c>
      <c r="P3684" s="6">
        <f t="shared" si="229"/>
        <v>62.328358208955223</v>
      </c>
      <c r="Q3684" t="s">
        <v>8317</v>
      </c>
      <c r="R3684" t="s">
        <v>8318</v>
      </c>
      <c r="S3684" s="10">
        <f t="shared" si="230"/>
        <v>41772.477060185185</v>
      </c>
      <c r="T3684" s="10">
        <f t="shared" si="231"/>
        <v>41806.082638888889</v>
      </c>
    </row>
    <row r="3685" spans="1:20"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228"/>
        <v>1.1085714285714285</v>
      </c>
      <c r="P3685" s="6">
        <f t="shared" si="229"/>
        <v>58.787878787878789</v>
      </c>
      <c r="Q3685" t="s">
        <v>8317</v>
      </c>
      <c r="R3685" t="s">
        <v>8318</v>
      </c>
      <c r="S3685" s="10">
        <f t="shared" si="230"/>
        <v>42632.908518518518</v>
      </c>
      <c r="T3685" s="10">
        <f t="shared" si="231"/>
        <v>42662.908518518518</v>
      </c>
    </row>
    <row r="3686" spans="1:20"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228"/>
        <v>1.3906666666666667</v>
      </c>
      <c r="P3686" s="6">
        <f t="shared" si="229"/>
        <v>45.347826086956523</v>
      </c>
      <c r="Q3686" t="s">
        <v>8317</v>
      </c>
      <c r="R3686" t="s">
        <v>8318</v>
      </c>
      <c r="S3686" s="10">
        <f t="shared" si="230"/>
        <v>42218.97206018518</v>
      </c>
      <c r="T3686" s="10">
        <f t="shared" si="231"/>
        <v>42248.97206018518</v>
      </c>
    </row>
    <row r="3687" spans="1:20"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228"/>
        <v>1.0569999999999999</v>
      </c>
      <c r="P3687" s="6">
        <f t="shared" si="229"/>
        <v>41.944444444444443</v>
      </c>
      <c r="Q3687" t="s">
        <v>8317</v>
      </c>
      <c r="R3687" t="s">
        <v>8318</v>
      </c>
      <c r="S3687" s="10">
        <f t="shared" si="230"/>
        <v>41753.384942129625</v>
      </c>
      <c r="T3687" s="10">
        <f t="shared" si="231"/>
        <v>41778.666666666664</v>
      </c>
    </row>
    <row r="3688" spans="1:20"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228"/>
        <v>1.0142857142857142</v>
      </c>
      <c r="P3688" s="6">
        <f t="shared" si="229"/>
        <v>59.166666666666664</v>
      </c>
      <c r="Q3688" t="s">
        <v>8317</v>
      </c>
      <c r="R3688" t="s">
        <v>8318</v>
      </c>
      <c r="S3688" s="10">
        <f t="shared" si="230"/>
        <v>42230.454398148147</v>
      </c>
      <c r="T3688" s="10">
        <f t="shared" si="231"/>
        <v>42244.957638888889</v>
      </c>
    </row>
    <row r="3689" spans="1:20"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228"/>
        <v>1.0024500000000001</v>
      </c>
      <c r="P3689" s="6">
        <f t="shared" si="229"/>
        <v>200.49</v>
      </c>
      <c r="Q3689" t="s">
        <v>8317</v>
      </c>
      <c r="R3689" t="s">
        <v>8318</v>
      </c>
      <c r="S3689" s="10">
        <f t="shared" si="230"/>
        <v>41787.009895833333</v>
      </c>
      <c r="T3689" s="10">
        <f t="shared" si="231"/>
        <v>41817.009895833333</v>
      </c>
    </row>
    <row r="3690" spans="1:20"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228"/>
        <v>1.0916666666666666</v>
      </c>
      <c r="P3690" s="6">
        <f t="shared" si="229"/>
        <v>83.974358974358978</v>
      </c>
      <c r="Q3690" t="s">
        <v>8317</v>
      </c>
      <c r="R3690" t="s">
        <v>8318</v>
      </c>
      <c r="S3690" s="10">
        <f t="shared" si="230"/>
        <v>41829.578749999993</v>
      </c>
      <c r="T3690" s="10">
        <f t="shared" si="231"/>
        <v>41859.578749999993</v>
      </c>
    </row>
    <row r="3691" spans="1:20"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228"/>
        <v>1.1833333333333333</v>
      </c>
      <c r="P3691" s="6">
        <f t="shared" si="229"/>
        <v>57.258064516129032</v>
      </c>
      <c r="Q3691" t="s">
        <v>8317</v>
      </c>
      <c r="R3691" t="s">
        <v>8318</v>
      </c>
      <c r="S3691" s="10">
        <f t="shared" si="230"/>
        <v>42147.61850694444</v>
      </c>
      <c r="T3691" s="10">
        <f t="shared" si="231"/>
        <v>42176.725694444445</v>
      </c>
    </row>
    <row r="3692" spans="1:20"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228"/>
        <v>1.2</v>
      </c>
      <c r="P3692" s="6">
        <f t="shared" si="229"/>
        <v>58.064516129032256</v>
      </c>
      <c r="Q3692" t="s">
        <v>8317</v>
      </c>
      <c r="R3692" t="s">
        <v>8318</v>
      </c>
      <c r="S3692" s="10">
        <f t="shared" si="230"/>
        <v>41940.38984953703</v>
      </c>
      <c r="T3692" s="10">
        <f t="shared" si="231"/>
        <v>41970.431516203702</v>
      </c>
    </row>
    <row r="3693" spans="1:20"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228"/>
        <v>1.2796000000000001</v>
      </c>
      <c r="P3693" s="6">
        <f t="shared" si="229"/>
        <v>186.80291970802921</v>
      </c>
      <c r="Q3693" t="s">
        <v>8317</v>
      </c>
      <c r="R3693" t="s">
        <v>8318</v>
      </c>
      <c r="S3693" s="10">
        <f t="shared" si="230"/>
        <v>42020.492233796293</v>
      </c>
      <c r="T3693" s="10">
        <f t="shared" si="231"/>
        <v>42064.999305555553</v>
      </c>
    </row>
    <row r="3694" spans="1:20"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228"/>
        <v>1.26</v>
      </c>
      <c r="P3694" s="6">
        <f t="shared" si="229"/>
        <v>74.117647058823536</v>
      </c>
      <c r="Q3694" t="s">
        <v>8317</v>
      </c>
      <c r="R3694" t="s">
        <v>8318</v>
      </c>
      <c r="S3694" s="10">
        <f t="shared" si="230"/>
        <v>41891.756701388884</v>
      </c>
      <c r="T3694" s="10">
        <f t="shared" si="231"/>
        <v>41900.791666666664</v>
      </c>
    </row>
    <row r="3695" spans="1:20"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228"/>
        <v>1.2912912912912913</v>
      </c>
      <c r="P3695" s="6">
        <f t="shared" si="229"/>
        <v>30.714285714285715</v>
      </c>
      <c r="Q3695" t="s">
        <v>8317</v>
      </c>
      <c r="R3695" t="s">
        <v>8318</v>
      </c>
      <c r="S3695" s="10">
        <f t="shared" si="230"/>
        <v>42308.98297453703</v>
      </c>
      <c r="T3695" s="10">
        <f t="shared" si="231"/>
        <v>42338.729166666664</v>
      </c>
    </row>
    <row r="3696" spans="1:20"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228"/>
        <v>1.0742857142857143</v>
      </c>
      <c r="P3696" s="6">
        <f t="shared" si="229"/>
        <v>62.666666666666664</v>
      </c>
      <c r="Q3696" t="s">
        <v>8317</v>
      </c>
      <c r="R3696" t="s">
        <v>8318</v>
      </c>
      <c r="S3696" s="10">
        <f t="shared" si="230"/>
        <v>42489.925543981481</v>
      </c>
      <c r="T3696" s="10">
        <f t="shared" si="231"/>
        <v>42526.874999999993</v>
      </c>
    </row>
    <row r="3697" spans="1:20"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228"/>
        <v>1.00125</v>
      </c>
      <c r="P3697" s="6">
        <f t="shared" si="229"/>
        <v>121.36363636363636</v>
      </c>
      <c r="Q3697" t="s">
        <v>8317</v>
      </c>
      <c r="R3697" t="s">
        <v>8318</v>
      </c>
      <c r="S3697" s="10">
        <f t="shared" si="230"/>
        <v>41995.662152777775</v>
      </c>
      <c r="T3697" s="10">
        <f t="shared" si="231"/>
        <v>42015.662152777775</v>
      </c>
    </row>
    <row r="3698" spans="1:20"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228"/>
        <v>1.55</v>
      </c>
      <c r="P3698" s="6">
        <f t="shared" si="229"/>
        <v>39.743589743589745</v>
      </c>
      <c r="Q3698" t="s">
        <v>8317</v>
      </c>
      <c r="R3698" t="s">
        <v>8318</v>
      </c>
      <c r="S3698" s="10">
        <f t="shared" si="230"/>
        <v>41988.408749999995</v>
      </c>
      <c r="T3698" s="10">
        <f t="shared" si="231"/>
        <v>42048.408749999995</v>
      </c>
    </row>
    <row r="3699" spans="1:20"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228"/>
        <v>1.08</v>
      </c>
      <c r="P3699" s="6">
        <f t="shared" si="229"/>
        <v>72</v>
      </c>
      <c r="Q3699" t="s">
        <v>8317</v>
      </c>
      <c r="R3699" t="s">
        <v>8318</v>
      </c>
      <c r="S3699" s="10">
        <f t="shared" si="230"/>
        <v>42479.2575</v>
      </c>
      <c r="T3699" s="10">
        <f t="shared" si="231"/>
        <v>42500.2575</v>
      </c>
    </row>
    <row r="3700" spans="1:20"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228"/>
        <v>1.1052</v>
      </c>
      <c r="P3700" s="6">
        <f t="shared" si="229"/>
        <v>40.632352941176471</v>
      </c>
      <c r="Q3700" t="s">
        <v>8317</v>
      </c>
      <c r="R3700" t="s">
        <v>8318</v>
      </c>
      <c r="S3700" s="10">
        <f t="shared" si="230"/>
        <v>42401.598229166666</v>
      </c>
      <c r="T3700" s="10">
        <f t="shared" si="231"/>
        <v>42431.598229166666</v>
      </c>
    </row>
    <row r="3701" spans="1:20"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228"/>
        <v>1.008</v>
      </c>
      <c r="P3701" s="6">
        <f t="shared" si="229"/>
        <v>63</v>
      </c>
      <c r="Q3701" t="s">
        <v>8317</v>
      </c>
      <c r="R3701" t="s">
        <v>8318</v>
      </c>
      <c r="S3701" s="10">
        <f t="shared" si="230"/>
        <v>41897.393703703703</v>
      </c>
      <c r="T3701" s="10">
        <f t="shared" si="231"/>
        <v>41927.393703703703</v>
      </c>
    </row>
    <row r="3702" spans="1:20"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228"/>
        <v>1.212</v>
      </c>
      <c r="P3702" s="6">
        <f t="shared" si="229"/>
        <v>33.666666666666664</v>
      </c>
      <c r="Q3702" t="s">
        <v>8317</v>
      </c>
      <c r="R3702" t="s">
        <v>8318</v>
      </c>
      <c r="S3702" s="10">
        <f t="shared" si="230"/>
        <v>41882.37731481481</v>
      </c>
      <c r="T3702" s="10">
        <f t="shared" si="231"/>
        <v>41912.458333333328</v>
      </c>
    </row>
    <row r="3703" spans="1:20"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228"/>
        <v>1.0033333333333334</v>
      </c>
      <c r="P3703" s="6">
        <f t="shared" si="229"/>
        <v>38.589743589743591</v>
      </c>
      <c r="Q3703" t="s">
        <v>8317</v>
      </c>
      <c r="R3703" t="s">
        <v>8318</v>
      </c>
      <c r="S3703" s="10">
        <f t="shared" si="230"/>
        <v>42129.333252314813</v>
      </c>
      <c r="T3703" s="10">
        <f t="shared" si="231"/>
        <v>42159.333252314813</v>
      </c>
    </row>
    <row r="3704" spans="1:20"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228"/>
        <v>1.0916666666666666</v>
      </c>
      <c r="P3704" s="6">
        <f t="shared" si="229"/>
        <v>155.95238095238096</v>
      </c>
      <c r="Q3704" t="s">
        <v>8317</v>
      </c>
      <c r="R3704" t="s">
        <v>8318</v>
      </c>
      <c r="S3704" s="10">
        <f t="shared" si="230"/>
        <v>42524.329675925925</v>
      </c>
      <c r="T3704" s="10">
        <f t="shared" si="231"/>
        <v>42561.749305555553</v>
      </c>
    </row>
    <row r="3705" spans="1:20"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228"/>
        <v>1.2342857142857142</v>
      </c>
      <c r="P3705" s="6">
        <f t="shared" si="229"/>
        <v>43.2</v>
      </c>
      <c r="Q3705" t="s">
        <v>8317</v>
      </c>
      <c r="R3705" t="s">
        <v>8318</v>
      </c>
      <c r="S3705" s="10">
        <f t="shared" si="230"/>
        <v>42556.296157407407</v>
      </c>
      <c r="T3705" s="10">
        <f t="shared" si="231"/>
        <v>42595.082638888889</v>
      </c>
    </row>
    <row r="3706" spans="1:20"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228"/>
        <v>1.3633666666666666</v>
      </c>
      <c r="P3706" s="6">
        <f t="shared" si="229"/>
        <v>15.148518518518518</v>
      </c>
      <c r="Q3706" t="s">
        <v>8317</v>
      </c>
      <c r="R3706" t="s">
        <v>8318</v>
      </c>
      <c r="S3706" s="10">
        <f t="shared" si="230"/>
        <v>42461.481412037036</v>
      </c>
      <c r="T3706" s="10">
        <f t="shared" si="231"/>
        <v>42521.481412037036</v>
      </c>
    </row>
    <row r="3707" spans="1:20"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228"/>
        <v>1.0346657233816767</v>
      </c>
      <c r="P3707" s="6">
        <f t="shared" si="229"/>
        <v>83.571428571428569</v>
      </c>
      <c r="Q3707" t="s">
        <v>8317</v>
      </c>
      <c r="R3707" t="s">
        <v>8318</v>
      </c>
      <c r="S3707" s="10">
        <f t="shared" si="230"/>
        <v>41792.334652777776</v>
      </c>
      <c r="T3707" s="10">
        <f t="shared" si="231"/>
        <v>41813.541666666664</v>
      </c>
    </row>
    <row r="3708" spans="1:20"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228"/>
        <v>1.2133333333333334</v>
      </c>
      <c r="P3708" s="6">
        <f t="shared" si="229"/>
        <v>140</v>
      </c>
      <c r="Q3708" t="s">
        <v>8317</v>
      </c>
      <c r="R3708" t="s">
        <v>8318</v>
      </c>
      <c r="S3708" s="10">
        <f t="shared" si="230"/>
        <v>41879.705428240741</v>
      </c>
      <c r="T3708" s="10">
        <f t="shared" si="231"/>
        <v>41894.705428240741</v>
      </c>
    </row>
    <row r="3709" spans="1:20"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228"/>
        <v>1.86</v>
      </c>
      <c r="P3709" s="6">
        <f t="shared" si="229"/>
        <v>80.869565217391298</v>
      </c>
      <c r="Q3709" t="s">
        <v>8317</v>
      </c>
      <c r="R3709" t="s">
        <v>8318</v>
      </c>
      <c r="S3709" s="10">
        <f t="shared" si="230"/>
        <v>42551.840023148143</v>
      </c>
      <c r="T3709" s="10">
        <f t="shared" si="231"/>
        <v>42573.018055555549</v>
      </c>
    </row>
    <row r="3710" spans="1:20"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228"/>
        <v>3</v>
      </c>
      <c r="P3710" s="6">
        <f t="shared" si="229"/>
        <v>53.846153846153847</v>
      </c>
      <c r="Q3710" t="s">
        <v>8317</v>
      </c>
      <c r="R3710" t="s">
        <v>8318</v>
      </c>
      <c r="S3710" s="10">
        <f t="shared" si="230"/>
        <v>41809.933865740742</v>
      </c>
      <c r="T3710" s="10">
        <f t="shared" si="231"/>
        <v>41823.933865740742</v>
      </c>
    </row>
    <row r="3711" spans="1:20"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228"/>
        <v>1.0825</v>
      </c>
      <c r="P3711" s="6">
        <f t="shared" si="229"/>
        <v>30.928571428571427</v>
      </c>
      <c r="Q3711" t="s">
        <v>8317</v>
      </c>
      <c r="R3711" t="s">
        <v>8318</v>
      </c>
      <c r="S3711" s="10">
        <f t="shared" si="230"/>
        <v>41785.499374999999</v>
      </c>
      <c r="T3711" s="10">
        <f t="shared" si="231"/>
        <v>41815.499374999999</v>
      </c>
    </row>
    <row r="3712" spans="1:20"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228"/>
        <v>1.4115384615384616</v>
      </c>
      <c r="P3712" s="6">
        <f t="shared" si="229"/>
        <v>67.962962962962962</v>
      </c>
      <c r="Q3712" t="s">
        <v>8317</v>
      </c>
      <c r="R3712" t="s">
        <v>8318</v>
      </c>
      <c r="S3712" s="10">
        <f t="shared" si="230"/>
        <v>42072.367916666662</v>
      </c>
      <c r="T3712" s="10">
        <f t="shared" si="231"/>
        <v>42097.367916666662</v>
      </c>
    </row>
    <row r="3713" spans="1:20"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228"/>
        <v>1.1399999999999999</v>
      </c>
      <c r="P3713" s="6">
        <f t="shared" si="229"/>
        <v>27.142857142857142</v>
      </c>
      <c r="Q3713" t="s">
        <v>8317</v>
      </c>
      <c r="R3713" t="s">
        <v>8318</v>
      </c>
      <c r="S3713" s="10">
        <f t="shared" si="230"/>
        <v>41779.5158912037</v>
      </c>
      <c r="T3713" s="10">
        <f t="shared" si="231"/>
        <v>41805.458333333328</v>
      </c>
    </row>
    <row r="3714" spans="1:20"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228"/>
        <v>1.5373333333333334</v>
      </c>
      <c r="P3714" s="6">
        <f t="shared" si="229"/>
        <v>110.86538461538461</v>
      </c>
      <c r="Q3714" t="s">
        <v>8317</v>
      </c>
      <c r="R3714" t="s">
        <v>8318</v>
      </c>
      <c r="S3714" s="10">
        <f t="shared" si="230"/>
        <v>42133.963738425919</v>
      </c>
      <c r="T3714" s="10">
        <f t="shared" si="231"/>
        <v>42155.082638888889</v>
      </c>
    </row>
    <row r="3715" spans="1:20"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232">IFERROR(E3715/D3715,"")</f>
        <v>1.0149999999999999</v>
      </c>
      <c r="P3715" s="6">
        <f t="shared" ref="P3715:P3778" si="233">IFERROR(E3715/L3715,"")</f>
        <v>106.84210526315789</v>
      </c>
      <c r="Q3715" t="s">
        <v>8317</v>
      </c>
      <c r="R3715" t="s">
        <v>8318</v>
      </c>
      <c r="S3715" s="10">
        <f t="shared" ref="S3715:S3778" si="234">(J3715/86400)+25569+(-5/24)</f>
        <v>42505.529699074068</v>
      </c>
      <c r="T3715" s="10">
        <f t="shared" ref="T3715:T3778" si="235">(I3715/86400)+25569+(-5/24)</f>
        <v>42525.529699074068</v>
      </c>
    </row>
    <row r="3716" spans="1:20"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232"/>
        <v>1.0235000000000001</v>
      </c>
      <c r="P3716" s="6">
        <f t="shared" si="233"/>
        <v>105.51546391752578</v>
      </c>
      <c r="Q3716" t="s">
        <v>8317</v>
      </c>
      <c r="R3716" t="s">
        <v>8318</v>
      </c>
      <c r="S3716" s="10">
        <f t="shared" si="234"/>
        <v>42118.347997685181</v>
      </c>
      <c r="T3716" s="10">
        <f t="shared" si="235"/>
        <v>42149.957638888889</v>
      </c>
    </row>
    <row r="3717" spans="1:20"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232"/>
        <v>1.0257142857142858</v>
      </c>
      <c r="P3717" s="6">
        <f t="shared" si="233"/>
        <v>132.96296296296296</v>
      </c>
      <c r="Q3717" t="s">
        <v>8317</v>
      </c>
      <c r="R3717" t="s">
        <v>8318</v>
      </c>
      <c r="S3717" s="10">
        <f t="shared" si="234"/>
        <v>42036.787256944437</v>
      </c>
      <c r="T3717" s="10">
        <f t="shared" si="235"/>
        <v>42094.327777777777</v>
      </c>
    </row>
    <row r="3718" spans="1:20"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232"/>
        <v>1.5575000000000001</v>
      </c>
      <c r="P3718" s="6">
        <f t="shared" si="233"/>
        <v>51.916666666666664</v>
      </c>
      <c r="Q3718" t="s">
        <v>8317</v>
      </c>
      <c r="R3718" t="s">
        <v>8318</v>
      </c>
      <c r="S3718" s="10">
        <f t="shared" si="234"/>
        <v>42360.679502314808</v>
      </c>
      <c r="T3718" s="10">
        <f t="shared" si="235"/>
        <v>42390.679502314808</v>
      </c>
    </row>
    <row r="3719" spans="1:20"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232"/>
        <v>1.0075000000000001</v>
      </c>
      <c r="P3719" s="6">
        <f t="shared" si="233"/>
        <v>310</v>
      </c>
      <c r="Q3719" t="s">
        <v>8317</v>
      </c>
      <c r="R3719" t="s">
        <v>8318</v>
      </c>
      <c r="S3719" s="10">
        <f t="shared" si="234"/>
        <v>42102.657974537033</v>
      </c>
      <c r="T3719" s="10">
        <f t="shared" si="235"/>
        <v>42133.657974537033</v>
      </c>
    </row>
    <row r="3720" spans="1:20"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232"/>
        <v>2.3940000000000001</v>
      </c>
      <c r="P3720" s="6">
        <f t="shared" si="233"/>
        <v>26.021739130434781</v>
      </c>
      <c r="Q3720" t="s">
        <v>8317</v>
      </c>
      <c r="R3720" t="s">
        <v>8318</v>
      </c>
      <c r="S3720" s="10">
        <f t="shared" si="234"/>
        <v>42032.507812499993</v>
      </c>
      <c r="T3720" s="10">
        <f t="shared" si="235"/>
        <v>42062.507812499993</v>
      </c>
    </row>
    <row r="3721" spans="1:20"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232"/>
        <v>2.1</v>
      </c>
      <c r="P3721" s="6">
        <f t="shared" si="233"/>
        <v>105</v>
      </c>
      <c r="Q3721" t="s">
        <v>8317</v>
      </c>
      <c r="R3721" t="s">
        <v>8318</v>
      </c>
      <c r="S3721" s="10">
        <f t="shared" si="234"/>
        <v>42147.521597222221</v>
      </c>
      <c r="T3721" s="10">
        <f t="shared" si="235"/>
        <v>42177.521597222221</v>
      </c>
    </row>
    <row r="3722" spans="1:20"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232"/>
        <v>1.0451515151515152</v>
      </c>
      <c r="P3722" s="6">
        <f t="shared" si="233"/>
        <v>86.224999999999994</v>
      </c>
      <c r="Q3722" t="s">
        <v>8317</v>
      </c>
      <c r="R3722" t="s">
        <v>8318</v>
      </c>
      <c r="S3722" s="10">
        <f t="shared" si="234"/>
        <v>42165.784791666665</v>
      </c>
      <c r="T3722" s="10">
        <f t="shared" si="235"/>
        <v>42187.784791666665</v>
      </c>
    </row>
    <row r="3723" spans="1:20"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232"/>
        <v>1.008</v>
      </c>
      <c r="P3723" s="6">
        <f t="shared" si="233"/>
        <v>114.54545454545455</v>
      </c>
      <c r="Q3723" t="s">
        <v>8317</v>
      </c>
      <c r="R3723" t="s">
        <v>8318</v>
      </c>
      <c r="S3723" s="10">
        <f t="shared" si="234"/>
        <v>41927.727824074071</v>
      </c>
      <c r="T3723" s="10">
        <f t="shared" si="235"/>
        <v>41948.769490740735</v>
      </c>
    </row>
    <row r="3724" spans="1:20"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232"/>
        <v>1.1120000000000001</v>
      </c>
      <c r="P3724" s="6">
        <f t="shared" si="233"/>
        <v>47.657142857142858</v>
      </c>
      <c r="Q3724" t="s">
        <v>8317</v>
      </c>
      <c r="R3724" t="s">
        <v>8318</v>
      </c>
      <c r="S3724" s="10">
        <f t="shared" si="234"/>
        <v>42381.463506944441</v>
      </c>
      <c r="T3724" s="10">
        <f t="shared" si="235"/>
        <v>42411.749305555553</v>
      </c>
    </row>
    <row r="3725" spans="1:20"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232"/>
        <v>1.0204444444444445</v>
      </c>
      <c r="P3725" s="6">
        <f t="shared" si="233"/>
        <v>72.888888888888886</v>
      </c>
      <c r="Q3725" t="s">
        <v>8317</v>
      </c>
      <c r="R3725" t="s">
        <v>8318</v>
      </c>
      <c r="S3725" s="10">
        <f t="shared" si="234"/>
        <v>41943.544699074067</v>
      </c>
      <c r="T3725" s="10">
        <f t="shared" si="235"/>
        <v>41973.586365740739</v>
      </c>
    </row>
    <row r="3726" spans="1:20"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232"/>
        <v>1.0254767441860466</v>
      </c>
      <c r="P3726" s="6">
        <f t="shared" si="233"/>
        <v>49.545505617977533</v>
      </c>
      <c r="Q3726" t="s">
        <v>8317</v>
      </c>
      <c r="R3726" t="s">
        <v>8318</v>
      </c>
      <c r="S3726" s="10">
        <f t="shared" si="234"/>
        <v>42465.283101851848</v>
      </c>
      <c r="T3726" s="10">
        <f t="shared" si="235"/>
        <v>42494.749999999993</v>
      </c>
    </row>
    <row r="3727" spans="1:20"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232"/>
        <v>1.27</v>
      </c>
      <c r="P3727" s="6">
        <f t="shared" si="233"/>
        <v>25.4</v>
      </c>
      <c r="Q3727" t="s">
        <v>8317</v>
      </c>
      <c r="R3727" t="s">
        <v>8318</v>
      </c>
      <c r="S3727" s="10">
        <f t="shared" si="234"/>
        <v>42401.736886574072</v>
      </c>
      <c r="T3727" s="10">
        <f t="shared" si="235"/>
        <v>42418.687499999993</v>
      </c>
    </row>
    <row r="3728" spans="1:20"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232"/>
        <v>3.3870588235294119</v>
      </c>
      <c r="P3728" s="6">
        <f t="shared" si="233"/>
        <v>62.586956521739133</v>
      </c>
      <c r="Q3728" t="s">
        <v>8317</v>
      </c>
      <c r="R3728" t="s">
        <v>8318</v>
      </c>
      <c r="S3728" s="10">
        <f t="shared" si="234"/>
        <v>42461.932534722218</v>
      </c>
      <c r="T3728" s="10">
        <f t="shared" si="235"/>
        <v>42489.666666666664</v>
      </c>
    </row>
    <row r="3729" spans="1:20"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232"/>
        <v>1.0075000000000001</v>
      </c>
      <c r="P3729" s="6">
        <f t="shared" si="233"/>
        <v>61.060606060606062</v>
      </c>
      <c r="Q3729" t="s">
        <v>8317</v>
      </c>
      <c r="R3729" t="s">
        <v>8318</v>
      </c>
      <c r="S3729" s="10">
        <f t="shared" si="234"/>
        <v>42632.139976851853</v>
      </c>
      <c r="T3729" s="10">
        <f t="shared" si="235"/>
        <v>42662.996527777774</v>
      </c>
    </row>
    <row r="3730" spans="1:20"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232"/>
        <v>9.3100000000000002E-2</v>
      </c>
      <c r="P3730" s="6">
        <f t="shared" si="233"/>
        <v>60.064516129032256</v>
      </c>
      <c r="Q3730" t="s">
        <v>8317</v>
      </c>
      <c r="R3730" t="s">
        <v>8318</v>
      </c>
      <c r="S3730" s="10">
        <f t="shared" si="234"/>
        <v>42204.962685185186</v>
      </c>
      <c r="T3730" s="10">
        <f t="shared" si="235"/>
        <v>42234.962685185186</v>
      </c>
    </row>
    <row r="3731" spans="1:20"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232"/>
        <v>7.2400000000000006E-2</v>
      </c>
      <c r="P3731" s="6">
        <f t="shared" si="233"/>
        <v>72.400000000000006</v>
      </c>
      <c r="Q3731" t="s">
        <v>8317</v>
      </c>
      <c r="R3731" t="s">
        <v>8318</v>
      </c>
      <c r="S3731" s="10">
        <f t="shared" si="234"/>
        <v>42040.996666666666</v>
      </c>
      <c r="T3731" s="10">
        <f t="shared" si="235"/>
        <v>42085.954999999994</v>
      </c>
    </row>
    <row r="3732" spans="1:20"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232"/>
        <v>0.1</v>
      </c>
      <c r="P3732" s="6">
        <f t="shared" si="233"/>
        <v>100</v>
      </c>
      <c r="Q3732" t="s">
        <v>8317</v>
      </c>
      <c r="R3732" t="s">
        <v>8318</v>
      </c>
      <c r="S3732" s="10">
        <f t="shared" si="234"/>
        <v>42203.46943287037</v>
      </c>
      <c r="T3732" s="10">
        <f t="shared" si="235"/>
        <v>42233.46943287037</v>
      </c>
    </row>
    <row r="3733" spans="1:20"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232"/>
        <v>0.11272727272727273</v>
      </c>
      <c r="P3733" s="6">
        <f t="shared" si="233"/>
        <v>51.666666666666664</v>
      </c>
      <c r="Q3733" t="s">
        <v>8317</v>
      </c>
      <c r="R3733" t="s">
        <v>8318</v>
      </c>
      <c r="S3733" s="10">
        <f t="shared" si="234"/>
        <v>41983.544513888883</v>
      </c>
      <c r="T3733" s="10">
        <f t="shared" si="235"/>
        <v>42013.932638888888</v>
      </c>
    </row>
    <row r="3734" spans="1:20"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232"/>
        <v>0.15411764705882353</v>
      </c>
      <c r="P3734" s="6">
        <f t="shared" si="233"/>
        <v>32.75</v>
      </c>
      <c r="Q3734" t="s">
        <v>8317</v>
      </c>
      <c r="R3734" t="s">
        <v>8318</v>
      </c>
      <c r="S3734" s="10">
        <f t="shared" si="234"/>
        <v>41968.469131944446</v>
      </c>
      <c r="T3734" s="10">
        <f t="shared" si="235"/>
        <v>42028.291666666664</v>
      </c>
    </row>
    <row r="3735" spans="1:20"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232"/>
        <v>0</v>
      </c>
      <c r="P3735" s="6" t="str">
        <f t="shared" si="233"/>
        <v/>
      </c>
      <c r="Q3735" t="s">
        <v>8317</v>
      </c>
      <c r="R3735" t="s">
        <v>8318</v>
      </c>
      <c r="S3735" s="10">
        <f t="shared" si="234"/>
        <v>42102.816064814811</v>
      </c>
      <c r="T3735" s="10">
        <f t="shared" si="235"/>
        <v>42112.729166666664</v>
      </c>
    </row>
    <row r="3736" spans="1:20"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232"/>
        <v>0.28466666666666668</v>
      </c>
      <c r="P3736" s="6">
        <f t="shared" si="233"/>
        <v>61</v>
      </c>
      <c r="Q3736" t="s">
        <v>8317</v>
      </c>
      <c r="R3736" t="s">
        <v>8318</v>
      </c>
      <c r="S3736" s="10">
        <f t="shared" si="234"/>
        <v>42089.693240740737</v>
      </c>
      <c r="T3736" s="10">
        <f t="shared" si="235"/>
        <v>42149.693240740737</v>
      </c>
    </row>
    <row r="3737" spans="1:20"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232"/>
        <v>0.13333333333333333</v>
      </c>
      <c r="P3737" s="6">
        <f t="shared" si="233"/>
        <v>10</v>
      </c>
      <c r="Q3737" t="s">
        <v>8317</v>
      </c>
      <c r="R3737" t="s">
        <v>8318</v>
      </c>
      <c r="S3737" s="10">
        <f t="shared" si="234"/>
        <v>42122.484826388885</v>
      </c>
      <c r="T3737" s="10">
        <f t="shared" si="235"/>
        <v>42152.484826388885</v>
      </c>
    </row>
    <row r="3738" spans="1:20"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232"/>
        <v>6.6666666666666671E-3</v>
      </c>
      <c r="P3738" s="6">
        <f t="shared" si="233"/>
        <v>10</v>
      </c>
      <c r="Q3738" t="s">
        <v>8317</v>
      </c>
      <c r="R3738" t="s">
        <v>8318</v>
      </c>
      <c r="S3738" s="10">
        <f t="shared" si="234"/>
        <v>42048.503391203696</v>
      </c>
      <c r="T3738" s="10">
        <f t="shared" si="235"/>
        <v>42086.541666666664</v>
      </c>
    </row>
    <row r="3739" spans="1:20"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232"/>
        <v>0.21428571428571427</v>
      </c>
      <c r="P3739" s="6">
        <f t="shared" si="233"/>
        <v>37.5</v>
      </c>
      <c r="Q3739" t="s">
        <v>8317</v>
      </c>
      <c r="R3739" t="s">
        <v>8318</v>
      </c>
      <c r="S3739" s="10">
        <f t="shared" si="234"/>
        <v>42297.482673611106</v>
      </c>
      <c r="T3739" s="10">
        <f t="shared" si="235"/>
        <v>42320.082638888889</v>
      </c>
    </row>
    <row r="3740" spans="1:20"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232"/>
        <v>0.18</v>
      </c>
      <c r="P3740" s="6">
        <f t="shared" si="233"/>
        <v>45</v>
      </c>
      <c r="Q3740" t="s">
        <v>8317</v>
      </c>
      <c r="R3740" t="s">
        <v>8318</v>
      </c>
      <c r="S3740" s="10">
        <f t="shared" si="234"/>
        <v>41813.730381944442</v>
      </c>
      <c r="T3740" s="10">
        <f t="shared" si="235"/>
        <v>41835.708333333328</v>
      </c>
    </row>
    <row r="3741" spans="1:20"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232"/>
        <v>0.20125000000000001</v>
      </c>
      <c r="P3741" s="6">
        <f t="shared" si="233"/>
        <v>100.625</v>
      </c>
      <c r="Q3741" t="s">
        <v>8317</v>
      </c>
      <c r="R3741" t="s">
        <v>8318</v>
      </c>
      <c r="S3741" s="10">
        <f t="shared" si="234"/>
        <v>42548.241527777776</v>
      </c>
      <c r="T3741" s="10">
        <f t="shared" si="235"/>
        <v>42568.241527777776</v>
      </c>
    </row>
    <row r="3742" spans="1:20"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232"/>
        <v>0.17899999999999999</v>
      </c>
      <c r="P3742" s="6">
        <f t="shared" si="233"/>
        <v>25.571428571428573</v>
      </c>
      <c r="Q3742" t="s">
        <v>8317</v>
      </c>
      <c r="R3742" t="s">
        <v>8318</v>
      </c>
      <c r="S3742" s="10">
        <f t="shared" si="234"/>
        <v>41832.881423611107</v>
      </c>
      <c r="T3742" s="10">
        <f t="shared" si="235"/>
        <v>41862.870810185181</v>
      </c>
    </row>
    <row r="3743" spans="1:20"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232"/>
        <v>0</v>
      </c>
      <c r="P3743" s="6" t="str">
        <f t="shared" si="233"/>
        <v/>
      </c>
      <c r="Q3743" t="s">
        <v>8317</v>
      </c>
      <c r="R3743" t="s">
        <v>8318</v>
      </c>
      <c r="S3743" s="10">
        <f t="shared" si="234"/>
        <v>42325.712384259255</v>
      </c>
      <c r="T3743" s="10">
        <f t="shared" si="235"/>
        <v>42355.712384259255</v>
      </c>
    </row>
    <row r="3744" spans="1:20"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232"/>
        <v>0.02</v>
      </c>
      <c r="P3744" s="6">
        <f t="shared" si="233"/>
        <v>25</v>
      </c>
      <c r="Q3744" t="s">
        <v>8317</v>
      </c>
      <c r="R3744" t="s">
        <v>8318</v>
      </c>
      <c r="S3744" s="10">
        <f t="shared" si="234"/>
        <v>41858.006296296291</v>
      </c>
      <c r="T3744" s="10">
        <f t="shared" si="235"/>
        <v>41888.006296296291</v>
      </c>
    </row>
    <row r="3745" spans="1:20"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232"/>
        <v>0</v>
      </c>
      <c r="P3745" s="6" t="str">
        <f t="shared" si="233"/>
        <v/>
      </c>
      <c r="Q3745" t="s">
        <v>8317</v>
      </c>
      <c r="R3745" t="s">
        <v>8318</v>
      </c>
      <c r="S3745" s="10">
        <f t="shared" si="234"/>
        <v>41793.501898148148</v>
      </c>
      <c r="T3745" s="10">
        <f t="shared" si="235"/>
        <v>41823.501898148148</v>
      </c>
    </row>
    <row r="3746" spans="1:20"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232"/>
        <v>0</v>
      </c>
      <c r="P3746" s="6" t="str">
        <f t="shared" si="233"/>
        <v/>
      </c>
      <c r="Q3746" t="s">
        <v>8317</v>
      </c>
      <c r="R3746" t="s">
        <v>8318</v>
      </c>
      <c r="S3746" s="10">
        <f t="shared" si="234"/>
        <v>41793.605925925927</v>
      </c>
      <c r="T3746" s="10">
        <f t="shared" si="235"/>
        <v>41824.957638888889</v>
      </c>
    </row>
    <row r="3747" spans="1:20"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232"/>
        <v>0.1</v>
      </c>
      <c r="P3747" s="6">
        <f t="shared" si="233"/>
        <v>10</v>
      </c>
      <c r="Q3747" t="s">
        <v>8317</v>
      </c>
      <c r="R3747" t="s">
        <v>8318</v>
      </c>
      <c r="S3747" s="10">
        <f t="shared" si="234"/>
        <v>41831.489606481475</v>
      </c>
      <c r="T3747" s="10">
        <f t="shared" si="235"/>
        <v>41861.489606481475</v>
      </c>
    </row>
    <row r="3748" spans="1:20"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232"/>
        <v>2.3764705882352941E-2</v>
      </c>
      <c r="P3748" s="6">
        <f t="shared" si="233"/>
        <v>202</v>
      </c>
      <c r="Q3748" t="s">
        <v>8317</v>
      </c>
      <c r="R3748" t="s">
        <v>8318</v>
      </c>
      <c r="S3748" s="10">
        <f t="shared" si="234"/>
        <v>42621.18100694444</v>
      </c>
      <c r="T3748" s="10">
        <f t="shared" si="235"/>
        <v>42651.18100694444</v>
      </c>
    </row>
    <row r="3749" spans="1:20"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232"/>
        <v>0.01</v>
      </c>
      <c r="P3749" s="6">
        <f t="shared" si="233"/>
        <v>25</v>
      </c>
      <c r="Q3749" t="s">
        <v>8317</v>
      </c>
      <c r="R3749" t="s">
        <v>8318</v>
      </c>
      <c r="S3749" s="10">
        <f t="shared" si="234"/>
        <v>42164.091388888883</v>
      </c>
      <c r="T3749" s="10">
        <f t="shared" si="235"/>
        <v>42190.749305555553</v>
      </c>
    </row>
    <row r="3750" spans="1:20"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232"/>
        <v>1.0351999999999999</v>
      </c>
      <c r="P3750" s="6">
        <f t="shared" si="233"/>
        <v>99.538461538461533</v>
      </c>
      <c r="Q3750" t="s">
        <v>8317</v>
      </c>
      <c r="R3750" t="s">
        <v>8359</v>
      </c>
      <c r="S3750" s="10">
        <f t="shared" si="234"/>
        <v>42395.498101851852</v>
      </c>
      <c r="T3750" s="10">
        <f t="shared" si="235"/>
        <v>42416.040972222218</v>
      </c>
    </row>
    <row r="3751" spans="1:20"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232"/>
        <v>1.05</v>
      </c>
      <c r="P3751" s="6">
        <f t="shared" si="233"/>
        <v>75</v>
      </c>
      <c r="Q3751" t="s">
        <v>8317</v>
      </c>
      <c r="R3751" t="s">
        <v>8359</v>
      </c>
      <c r="S3751" s="10">
        <f t="shared" si="234"/>
        <v>42457.918842592589</v>
      </c>
      <c r="T3751" s="10">
        <f t="shared" si="235"/>
        <v>42488.957638888889</v>
      </c>
    </row>
    <row r="3752" spans="1:20"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232"/>
        <v>1.0044999999999999</v>
      </c>
      <c r="P3752" s="6">
        <f t="shared" si="233"/>
        <v>215.25</v>
      </c>
      <c r="Q3752" t="s">
        <v>8317</v>
      </c>
      <c r="R3752" t="s">
        <v>8359</v>
      </c>
      <c r="S3752" s="10">
        <f t="shared" si="234"/>
        <v>42016.773240740738</v>
      </c>
      <c r="T3752" s="10">
        <f t="shared" si="235"/>
        <v>42045.124305555553</v>
      </c>
    </row>
    <row r="3753" spans="1:20"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232"/>
        <v>1.3260000000000001</v>
      </c>
      <c r="P3753" s="6">
        <f t="shared" si="233"/>
        <v>120.54545454545455</v>
      </c>
      <c r="Q3753" t="s">
        <v>8317</v>
      </c>
      <c r="R3753" t="s">
        <v>8359</v>
      </c>
      <c r="S3753" s="10">
        <f t="shared" si="234"/>
        <v>42402.827233796292</v>
      </c>
      <c r="T3753" s="10">
        <f t="shared" si="235"/>
        <v>42462.785567129627</v>
      </c>
    </row>
    <row r="3754" spans="1:20"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232"/>
        <v>1.1299999999999999</v>
      </c>
      <c r="P3754" s="6">
        <f t="shared" si="233"/>
        <v>37.666666666666664</v>
      </c>
      <c r="Q3754" t="s">
        <v>8317</v>
      </c>
      <c r="R3754" t="s">
        <v>8359</v>
      </c>
      <c r="S3754" s="10">
        <f t="shared" si="234"/>
        <v>42619.594155092585</v>
      </c>
      <c r="T3754" s="10">
        <f t="shared" si="235"/>
        <v>42659.666666666664</v>
      </c>
    </row>
    <row r="3755" spans="1:20"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232"/>
        <v>1.0334000000000001</v>
      </c>
      <c r="P3755" s="6">
        <f t="shared" si="233"/>
        <v>172.23333333333332</v>
      </c>
      <c r="Q3755" t="s">
        <v>8317</v>
      </c>
      <c r="R3755" t="s">
        <v>8359</v>
      </c>
      <c r="S3755" s="10">
        <f t="shared" si="234"/>
        <v>42128.615740740737</v>
      </c>
      <c r="T3755" s="10">
        <f t="shared" si="235"/>
        <v>42157.791666666664</v>
      </c>
    </row>
    <row r="3756" spans="1:20"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232"/>
        <v>1.2</v>
      </c>
      <c r="P3756" s="6">
        <f t="shared" si="233"/>
        <v>111.11111111111111</v>
      </c>
      <c r="Q3756" t="s">
        <v>8317</v>
      </c>
      <c r="R3756" t="s">
        <v>8359</v>
      </c>
      <c r="S3756" s="10">
        <f t="shared" si="234"/>
        <v>41808.67288194444</v>
      </c>
      <c r="T3756" s="10">
        <f t="shared" si="235"/>
        <v>41845.999305555553</v>
      </c>
    </row>
    <row r="3757" spans="1:20"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232"/>
        <v>1.2963636363636364</v>
      </c>
      <c r="P3757" s="6">
        <f t="shared" si="233"/>
        <v>25.464285714285715</v>
      </c>
      <c r="Q3757" t="s">
        <v>8317</v>
      </c>
      <c r="R3757" t="s">
        <v>8359</v>
      </c>
      <c r="S3757" s="10">
        <f t="shared" si="234"/>
        <v>42445.658645833326</v>
      </c>
      <c r="T3757" s="10">
        <f t="shared" si="235"/>
        <v>42475.658645833326</v>
      </c>
    </row>
    <row r="3758" spans="1:20"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232"/>
        <v>1.0111111111111111</v>
      </c>
      <c r="P3758" s="6">
        <f t="shared" si="233"/>
        <v>267.64705882352939</v>
      </c>
      <c r="Q3758" t="s">
        <v>8317</v>
      </c>
      <c r="R3758" t="s">
        <v>8359</v>
      </c>
      <c r="S3758" s="10">
        <f t="shared" si="234"/>
        <v>41771.606458333328</v>
      </c>
      <c r="T3758" s="10">
        <f t="shared" si="235"/>
        <v>41801.606458333328</v>
      </c>
    </row>
    <row r="3759" spans="1:20"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232"/>
        <v>1.0851428571428572</v>
      </c>
      <c r="P3759" s="6">
        <f t="shared" si="233"/>
        <v>75.959999999999994</v>
      </c>
      <c r="Q3759" t="s">
        <v>8317</v>
      </c>
      <c r="R3759" t="s">
        <v>8359</v>
      </c>
      <c r="S3759" s="10">
        <f t="shared" si="234"/>
        <v>41954.642534722218</v>
      </c>
      <c r="T3759" s="10">
        <f t="shared" si="235"/>
        <v>41974.642534722218</v>
      </c>
    </row>
    <row r="3760" spans="1:20"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232"/>
        <v>1.0233333333333334</v>
      </c>
      <c r="P3760" s="6">
        <f t="shared" si="233"/>
        <v>59.03846153846154</v>
      </c>
      <c r="Q3760" t="s">
        <v>8317</v>
      </c>
      <c r="R3760" t="s">
        <v>8359</v>
      </c>
      <c r="S3760" s="10">
        <f t="shared" si="234"/>
        <v>41747.263171296298</v>
      </c>
      <c r="T3760" s="10">
        <f t="shared" si="235"/>
        <v>41778</v>
      </c>
    </row>
    <row r="3761" spans="1:20"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232"/>
        <v>1.1024425000000002</v>
      </c>
      <c r="P3761" s="6">
        <f t="shared" si="233"/>
        <v>50.111022727272733</v>
      </c>
      <c r="Q3761" t="s">
        <v>8317</v>
      </c>
      <c r="R3761" t="s">
        <v>8359</v>
      </c>
      <c r="S3761" s="10">
        <f t="shared" si="234"/>
        <v>42181.899918981479</v>
      </c>
      <c r="T3761" s="10">
        <f t="shared" si="235"/>
        <v>42241.899918981479</v>
      </c>
    </row>
    <row r="3762" spans="1:20"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232"/>
        <v>1.010154</v>
      </c>
      <c r="P3762" s="6">
        <f t="shared" si="233"/>
        <v>55.502967032967035</v>
      </c>
      <c r="Q3762" t="s">
        <v>8317</v>
      </c>
      <c r="R3762" t="s">
        <v>8359</v>
      </c>
      <c r="S3762" s="10">
        <f t="shared" si="234"/>
        <v>41739.316967592589</v>
      </c>
      <c r="T3762" s="10">
        <f t="shared" si="235"/>
        <v>41764.316967592589</v>
      </c>
    </row>
    <row r="3763" spans="1:20"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232"/>
        <v>1</v>
      </c>
      <c r="P3763" s="6">
        <f t="shared" si="233"/>
        <v>166.66666666666666</v>
      </c>
      <c r="Q3763" t="s">
        <v>8317</v>
      </c>
      <c r="R3763" t="s">
        <v>8359</v>
      </c>
      <c r="S3763" s="10">
        <f t="shared" si="234"/>
        <v>42173.258530092593</v>
      </c>
      <c r="T3763" s="10">
        <f t="shared" si="235"/>
        <v>42226.749999999993</v>
      </c>
    </row>
    <row r="3764" spans="1:20"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232"/>
        <v>1.0624</v>
      </c>
      <c r="P3764" s="6">
        <f t="shared" si="233"/>
        <v>47.428571428571431</v>
      </c>
      <c r="Q3764" t="s">
        <v>8317</v>
      </c>
      <c r="R3764" t="s">
        <v>8359</v>
      </c>
      <c r="S3764" s="10">
        <f t="shared" si="234"/>
        <v>42193.605196759258</v>
      </c>
      <c r="T3764" s="10">
        <f t="shared" si="235"/>
        <v>42218.605196759258</v>
      </c>
    </row>
    <row r="3765" spans="1:20"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232"/>
        <v>1</v>
      </c>
      <c r="P3765" s="6">
        <f t="shared" si="233"/>
        <v>64.935064935064929</v>
      </c>
      <c r="Q3765" t="s">
        <v>8317</v>
      </c>
      <c r="R3765" t="s">
        <v>8359</v>
      </c>
      <c r="S3765" s="10">
        <f t="shared" si="234"/>
        <v>42065.541967592588</v>
      </c>
      <c r="T3765" s="10">
        <f t="shared" si="235"/>
        <v>42095.500300925924</v>
      </c>
    </row>
    <row r="3766" spans="1:20"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232"/>
        <v>1</v>
      </c>
      <c r="P3766" s="6">
        <f t="shared" si="233"/>
        <v>55.555555555555557</v>
      </c>
      <c r="Q3766" t="s">
        <v>8317</v>
      </c>
      <c r="R3766" t="s">
        <v>8359</v>
      </c>
      <c r="S3766" s="10">
        <f t="shared" si="234"/>
        <v>42499.634629629632</v>
      </c>
      <c r="T3766" s="10">
        <f t="shared" si="235"/>
        <v>42518.816666666666</v>
      </c>
    </row>
    <row r="3767" spans="1:20"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232"/>
        <v>1.1345714285714286</v>
      </c>
      <c r="P3767" s="6">
        <f t="shared" si="233"/>
        <v>74.224299065420567</v>
      </c>
      <c r="Q3767" t="s">
        <v>8317</v>
      </c>
      <c r="R3767" t="s">
        <v>8359</v>
      </c>
      <c r="S3767" s="10">
        <f t="shared" si="234"/>
        <v>41820.568078703705</v>
      </c>
      <c r="T3767" s="10">
        <f t="shared" si="235"/>
        <v>41850.568078703705</v>
      </c>
    </row>
    <row r="3768" spans="1:20"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232"/>
        <v>1.0265010000000001</v>
      </c>
      <c r="P3768" s="6">
        <f t="shared" si="233"/>
        <v>106.9271875</v>
      </c>
      <c r="Q3768" t="s">
        <v>8317</v>
      </c>
      <c r="R3768" t="s">
        <v>8359</v>
      </c>
      <c r="S3768" s="10">
        <f t="shared" si="234"/>
        <v>41787.958854166667</v>
      </c>
      <c r="T3768" s="10">
        <f t="shared" si="235"/>
        <v>41822.958854166667</v>
      </c>
    </row>
    <row r="3769" spans="1:20"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232"/>
        <v>1.1675</v>
      </c>
      <c r="P3769" s="6">
        <f t="shared" si="233"/>
        <v>41.696428571428569</v>
      </c>
      <c r="Q3769" t="s">
        <v>8317</v>
      </c>
      <c r="R3769" t="s">
        <v>8359</v>
      </c>
      <c r="S3769" s="10">
        <f t="shared" si="234"/>
        <v>42049.811307870368</v>
      </c>
      <c r="T3769" s="10">
        <f t="shared" si="235"/>
        <v>42063.999305555553</v>
      </c>
    </row>
    <row r="3770" spans="1:20"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232"/>
        <v>1.0765274999999999</v>
      </c>
      <c r="P3770" s="6">
        <f t="shared" si="233"/>
        <v>74.243275862068955</v>
      </c>
      <c r="Q3770" t="s">
        <v>8317</v>
      </c>
      <c r="R3770" t="s">
        <v>8359</v>
      </c>
      <c r="S3770" s="10">
        <f t="shared" si="234"/>
        <v>41772.519560185181</v>
      </c>
      <c r="T3770" s="10">
        <f t="shared" si="235"/>
        <v>41802.519560185181</v>
      </c>
    </row>
    <row r="3771" spans="1:20"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232"/>
        <v>1</v>
      </c>
      <c r="P3771" s="6">
        <f t="shared" si="233"/>
        <v>73.333333333333329</v>
      </c>
      <c r="Q3771" t="s">
        <v>8317</v>
      </c>
      <c r="R3771" t="s">
        <v>8359</v>
      </c>
      <c r="S3771" s="10">
        <f t="shared" si="234"/>
        <v>42445.389803240738</v>
      </c>
      <c r="T3771" s="10">
        <f t="shared" si="235"/>
        <v>42475.389803240738</v>
      </c>
    </row>
    <row r="3772" spans="1:20"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232"/>
        <v>1</v>
      </c>
      <c r="P3772" s="6">
        <f t="shared" si="233"/>
        <v>100</v>
      </c>
      <c r="Q3772" t="s">
        <v>8317</v>
      </c>
      <c r="R3772" t="s">
        <v>8359</v>
      </c>
      <c r="S3772" s="10">
        <f t="shared" si="234"/>
        <v>42138.722337962965</v>
      </c>
      <c r="T3772" s="10">
        <f t="shared" si="235"/>
        <v>42168.722337962965</v>
      </c>
    </row>
    <row r="3773" spans="1:20"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232"/>
        <v>1.46</v>
      </c>
      <c r="P3773" s="6">
        <f t="shared" si="233"/>
        <v>38.421052631578945</v>
      </c>
      <c r="Q3773" t="s">
        <v>8317</v>
      </c>
      <c r="R3773" t="s">
        <v>8359</v>
      </c>
      <c r="S3773" s="10">
        <f t="shared" si="234"/>
        <v>42493.64875</v>
      </c>
      <c r="T3773" s="10">
        <f t="shared" si="235"/>
        <v>42507.791666666664</v>
      </c>
    </row>
    <row r="3774" spans="1:20"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232"/>
        <v>1.1020000000000001</v>
      </c>
      <c r="P3774" s="6">
        <f t="shared" si="233"/>
        <v>166.96969696969697</v>
      </c>
      <c r="Q3774" t="s">
        <v>8317</v>
      </c>
      <c r="R3774" t="s">
        <v>8359</v>
      </c>
      <c r="S3774" s="10">
        <f t="shared" si="234"/>
        <v>42682.408634259256</v>
      </c>
      <c r="T3774" s="10">
        <f t="shared" si="235"/>
        <v>42703.041666666664</v>
      </c>
    </row>
    <row r="3775" spans="1:20"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232"/>
        <v>1.0820000000000001</v>
      </c>
      <c r="P3775" s="6">
        <f t="shared" si="233"/>
        <v>94.912280701754383</v>
      </c>
      <c r="Q3775" t="s">
        <v>8317</v>
      </c>
      <c r="R3775" t="s">
        <v>8359</v>
      </c>
      <c r="S3775" s="10">
        <f t="shared" si="234"/>
        <v>42655.796840277777</v>
      </c>
      <c r="T3775" s="10">
        <f t="shared" si="235"/>
        <v>42688.880555555552</v>
      </c>
    </row>
    <row r="3776" spans="1:20"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232"/>
        <v>1</v>
      </c>
      <c r="P3776" s="6">
        <f t="shared" si="233"/>
        <v>100</v>
      </c>
      <c r="Q3776" t="s">
        <v>8317</v>
      </c>
      <c r="R3776" t="s">
        <v>8359</v>
      </c>
      <c r="S3776" s="10">
        <f t="shared" si="234"/>
        <v>42087.583969907406</v>
      </c>
      <c r="T3776" s="10">
        <f t="shared" si="235"/>
        <v>42103.583969907406</v>
      </c>
    </row>
    <row r="3777" spans="1:20"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232"/>
        <v>1.0024999999999999</v>
      </c>
      <c r="P3777" s="6">
        <f t="shared" si="233"/>
        <v>143.21428571428572</v>
      </c>
      <c r="Q3777" t="s">
        <v>8317</v>
      </c>
      <c r="R3777" t="s">
        <v>8359</v>
      </c>
      <c r="S3777" s="10">
        <f t="shared" si="234"/>
        <v>42075.734293981477</v>
      </c>
      <c r="T3777" s="10">
        <f t="shared" si="235"/>
        <v>42102.958333333336</v>
      </c>
    </row>
    <row r="3778" spans="1:20"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232"/>
        <v>1.0671250000000001</v>
      </c>
      <c r="P3778" s="6">
        <f t="shared" si="233"/>
        <v>90.819148936170208</v>
      </c>
      <c r="Q3778" t="s">
        <v>8317</v>
      </c>
      <c r="R3778" t="s">
        <v>8359</v>
      </c>
      <c r="S3778" s="10">
        <f t="shared" si="234"/>
        <v>41814.159467592588</v>
      </c>
      <c r="T3778" s="10">
        <f t="shared" si="235"/>
        <v>41851.833333333328</v>
      </c>
    </row>
    <row r="3779" spans="1:20"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236">IFERROR(E3779/D3779,"")</f>
        <v>1.4319999999999999</v>
      </c>
      <c r="P3779" s="6">
        <f t="shared" ref="P3779:P3842" si="237">IFERROR(E3779/L3779,"")</f>
        <v>48.542372881355931</v>
      </c>
      <c r="Q3779" t="s">
        <v>8317</v>
      </c>
      <c r="R3779" t="s">
        <v>8359</v>
      </c>
      <c r="S3779" s="10">
        <f t="shared" ref="S3779:S3842" si="238">(J3779/86400)+25569+(-5/24)</f>
        <v>41886.903020833335</v>
      </c>
      <c r="T3779" s="10">
        <f t="shared" ref="T3779:T3842" si="239">(I3779/86400)+25569+(-5/24)</f>
        <v>41908.958333333328</v>
      </c>
    </row>
    <row r="3780" spans="1:20"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236"/>
        <v>1.0504166666666668</v>
      </c>
      <c r="P3780" s="6">
        <f t="shared" si="237"/>
        <v>70.027777777777771</v>
      </c>
      <c r="Q3780" t="s">
        <v>8317</v>
      </c>
      <c r="R3780" t="s">
        <v>8359</v>
      </c>
      <c r="S3780" s="10">
        <f t="shared" si="238"/>
        <v>41989.610879629625</v>
      </c>
      <c r="T3780" s="10">
        <f t="shared" si="239"/>
        <v>42049.610879629625</v>
      </c>
    </row>
    <row r="3781" spans="1:20"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236"/>
        <v>1.0398000000000001</v>
      </c>
      <c r="P3781" s="6">
        <f t="shared" si="237"/>
        <v>135.62608695652173</v>
      </c>
      <c r="Q3781" t="s">
        <v>8317</v>
      </c>
      <c r="R3781" t="s">
        <v>8359</v>
      </c>
      <c r="S3781" s="10">
        <f t="shared" si="238"/>
        <v>42425.527083333327</v>
      </c>
      <c r="T3781" s="10">
        <f t="shared" si="239"/>
        <v>42455.485416666663</v>
      </c>
    </row>
    <row r="3782" spans="1:20"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236"/>
        <v>1.2</v>
      </c>
      <c r="P3782" s="6">
        <f t="shared" si="237"/>
        <v>100</v>
      </c>
      <c r="Q3782" t="s">
        <v>8317</v>
      </c>
      <c r="R3782" t="s">
        <v>8359</v>
      </c>
      <c r="S3782" s="10">
        <f t="shared" si="238"/>
        <v>42166.011400462965</v>
      </c>
      <c r="T3782" s="10">
        <f t="shared" si="239"/>
        <v>42198.629166666666</v>
      </c>
    </row>
    <row r="3783" spans="1:20"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236"/>
        <v>1.0966666666666667</v>
      </c>
      <c r="P3783" s="6">
        <f t="shared" si="237"/>
        <v>94.90384615384616</v>
      </c>
      <c r="Q3783" t="s">
        <v>8317</v>
      </c>
      <c r="R3783" t="s">
        <v>8359</v>
      </c>
      <c r="S3783" s="10">
        <f t="shared" si="238"/>
        <v>41865.674594907403</v>
      </c>
      <c r="T3783" s="10">
        <f t="shared" si="239"/>
        <v>41890.674594907403</v>
      </c>
    </row>
    <row r="3784" spans="1:20"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236"/>
        <v>1.0175000000000001</v>
      </c>
      <c r="P3784" s="6">
        <f t="shared" si="237"/>
        <v>75.370370370370367</v>
      </c>
      <c r="Q3784" t="s">
        <v>8317</v>
      </c>
      <c r="R3784" t="s">
        <v>8359</v>
      </c>
      <c r="S3784" s="10">
        <f t="shared" si="238"/>
        <v>42546.653900462959</v>
      </c>
      <c r="T3784" s="10">
        <f t="shared" si="239"/>
        <v>42575.749999999993</v>
      </c>
    </row>
    <row r="3785" spans="1:20"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236"/>
        <v>1.2891666666666666</v>
      </c>
      <c r="P3785" s="6">
        <f t="shared" si="237"/>
        <v>64.458333333333329</v>
      </c>
      <c r="Q3785" t="s">
        <v>8317</v>
      </c>
      <c r="R3785" t="s">
        <v>8359</v>
      </c>
      <c r="S3785" s="10">
        <f t="shared" si="238"/>
        <v>42419.931944444441</v>
      </c>
      <c r="T3785" s="10">
        <f t="shared" si="239"/>
        <v>42444.458333333336</v>
      </c>
    </row>
    <row r="3786" spans="1:20"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236"/>
        <v>1.1499999999999999</v>
      </c>
      <c r="P3786" s="6">
        <f t="shared" si="237"/>
        <v>115</v>
      </c>
      <c r="Q3786" t="s">
        <v>8317</v>
      </c>
      <c r="R3786" t="s">
        <v>8359</v>
      </c>
      <c r="S3786" s="10">
        <f t="shared" si="238"/>
        <v>42531.772361111107</v>
      </c>
      <c r="T3786" s="10">
        <f t="shared" si="239"/>
        <v>42561.772361111107</v>
      </c>
    </row>
    <row r="3787" spans="1:20"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236"/>
        <v>1.5075000000000001</v>
      </c>
      <c r="P3787" s="6">
        <f t="shared" si="237"/>
        <v>100.5</v>
      </c>
      <c r="Q3787" t="s">
        <v>8317</v>
      </c>
      <c r="R3787" t="s">
        <v>8359</v>
      </c>
      <c r="S3787" s="10">
        <f t="shared" si="238"/>
        <v>42548.430196759255</v>
      </c>
      <c r="T3787" s="10">
        <f t="shared" si="239"/>
        <v>42584.210416666661</v>
      </c>
    </row>
    <row r="3788" spans="1:20"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236"/>
        <v>1.1096666666666666</v>
      </c>
      <c r="P3788" s="6">
        <f t="shared" si="237"/>
        <v>93.774647887323937</v>
      </c>
      <c r="Q3788" t="s">
        <v>8317</v>
      </c>
      <c r="R3788" t="s">
        <v>8359</v>
      </c>
      <c r="S3788" s="10">
        <f t="shared" si="238"/>
        <v>42486.829571759255</v>
      </c>
      <c r="T3788" s="10">
        <f t="shared" si="239"/>
        <v>42516.829571759255</v>
      </c>
    </row>
    <row r="3789" spans="1:20"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236"/>
        <v>1.0028571428571429</v>
      </c>
      <c r="P3789" s="6">
        <f t="shared" si="237"/>
        <v>35.1</v>
      </c>
      <c r="Q3789" t="s">
        <v>8317</v>
      </c>
      <c r="R3789" t="s">
        <v>8359</v>
      </c>
      <c r="S3789" s="10">
        <f t="shared" si="238"/>
        <v>42167.326458333329</v>
      </c>
      <c r="T3789" s="10">
        <f t="shared" si="239"/>
        <v>42195.957638888889</v>
      </c>
    </row>
    <row r="3790" spans="1:20"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236"/>
        <v>6.6666666666666671E-3</v>
      </c>
      <c r="P3790" s="6">
        <f t="shared" si="237"/>
        <v>500</v>
      </c>
      <c r="Q3790" t="s">
        <v>8317</v>
      </c>
      <c r="R3790" t="s">
        <v>8359</v>
      </c>
      <c r="S3790" s="10">
        <f t="shared" si="238"/>
        <v>42333.487488425926</v>
      </c>
      <c r="T3790" s="10">
        <f t="shared" si="239"/>
        <v>42361.470833333333</v>
      </c>
    </row>
    <row r="3791" spans="1:20"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236"/>
        <v>3.267605633802817E-2</v>
      </c>
      <c r="P3791" s="6">
        <f t="shared" si="237"/>
        <v>29</v>
      </c>
      <c r="Q3791" t="s">
        <v>8317</v>
      </c>
      <c r="R3791" t="s">
        <v>8359</v>
      </c>
      <c r="S3791" s="10">
        <f t="shared" si="238"/>
        <v>42138.590486111112</v>
      </c>
      <c r="T3791" s="10">
        <f t="shared" si="239"/>
        <v>42170.590486111112</v>
      </c>
    </row>
    <row r="3792" spans="1:20"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236"/>
        <v>0</v>
      </c>
      <c r="P3792" s="6" t="str">
        <f t="shared" si="237"/>
        <v/>
      </c>
      <c r="Q3792" t="s">
        <v>8317</v>
      </c>
      <c r="R3792" t="s">
        <v>8359</v>
      </c>
      <c r="S3792" s="10">
        <f t="shared" si="238"/>
        <v>42666.458599537036</v>
      </c>
      <c r="T3792" s="10">
        <f t="shared" si="239"/>
        <v>42696.5002662037</v>
      </c>
    </row>
    <row r="3793" spans="1:20"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236"/>
        <v>0</v>
      </c>
      <c r="P3793" s="6" t="str">
        <f t="shared" si="237"/>
        <v/>
      </c>
      <c r="Q3793" t="s">
        <v>8317</v>
      </c>
      <c r="R3793" t="s">
        <v>8359</v>
      </c>
      <c r="S3793" s="10">
        <f t="shared" si="238"/>
        <v>41766.4837037037</v>
      </c>
      <c r="T3793" s="10">
        <f t="shared" si="239"/>
        <v>41826.4837037037</v>
      </c>
    </row>
    <row r="3794" spans="1:20"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236"/>
        <v>2.8E-3</v>
      </c>
      <c r="P3794" s="6">
        <f t="shared" si="237"/>
        <v>17.5</v>
      </c>
      <c r="Q3794" t="s">
        <v>8317</v>
      </c>
      <c r="R3794" t="s">
        <v>8359</v>
      </c>
      <c r="S3794" s="10">
        <f t="shared" si="238"/>
        <v>42170.238680555551</v>
      </c>
      <c r="T3794" s="10">
        <f t="shared" si="239"/>
        <v>42200.238680555551</v>
      </c>
    </row>
    <row r="3795" spans="1:20"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236"/>
        <v>0.59657142857142853</v>
      </c>
      <c r="P3795" s="6">
        <f t="shared" si="237"/>
        <v>174</v>
      </c>
      <c r="Q3795" t="s">
        <v>8317</v>
      </c>
      <c r="R3795" t="s">
        <v>8359</v>
      </c>
      <c r="S3795" s="10">
        <f t="shared" si="238"/>
        <v>41968.73065972222</v>
      </c>
      <c r="T3795" s="10">
        <f t="shared" si="239"/>
        <v>41989.73065972222</v>
      </c>
    </row>
    <row r="3796" spans="1:20"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236"/>
        <v>0.01</v>
      </c>
      <c r="P3796" s="6">
        <f t="shared" si="237"/>
        <v>50</v>
      </c>
      <c r="Q3796" t="s">
        <v>8317</v>
      </c>
      <c r="R3796" t="s">
        <v>8359</v>
      </c>
      <c r="S3796" s="10">
        <f t="shared" si="238"/>
        <v>42132.372152777774</v>
      </c>
      <c r="T3796" s="10">
        <f t="shared" si="239"/>
        <v>42162.372152777774</v>
      </c>
    </row>
    <row r="3797" spans="1:20"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236"/>
        <v>1.6666666666666666E-2</v>
      </c>
      <c r="P3797" s="6">
        <f t="shared" si="237"/>
        <v>5</v>
      </c>
      <c r="Q3797" t="s">
        <v>8317</v>
      </c>
      <c r="R3797" t="s">
        <v>8359</v>
      </c>
      <c r="S3797" s="10">
        <f t="shared" si="238"/>
        <v>42201.227893518517</v>
      </c>
      <c r="T3797" s="10">
        <f t="shared" si="239"/>
        <v>42244.729166666664</v>
      </c>
    </row>
    <row r="3798" spans="1:20"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236"/>
        <v>4.4444444444444447E-5</v>
      </c>
      <c r="P3798" s="6">
        <f t="shared" si="237"/>
        <v>1</v>
      </c>
      <c r="Q3798" t="s">
        <v>8317</v>
      </c>
      <c r="R3798" t="s">
        <v>8359</v>
      </c>
      <c r="S3798" s="10">
        <f t="shared" si="238"/>
        <v>42688.821250000001</v>
      </c>
      <c r="T3798" s="10">
        <f t="shared" si="239"/>
        <v>42748.821250000001</v>
      </c>
    </row>
    <row r="3799" spans="1:20"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236"/>
        <v>0.89666666666666661</v>
      </c>
      <c r="P3799" s="6">
        <f t="shared" si="237"/>
        <v>145.40540540540542</v>
      </c>
      <c r="Q3799" t="s">
        <v>8317</v>
      </c>
      <c r="R3799" t="s">
        <v>8359</v>
      </c>
      <c r="S3799" s="10">
        <f t="shared" si="238"/>
        <v>42084.673206018517</v>
      </c>
      <c r="T3799" s="10">
        <f t="shared" si="239"/>
        <v>42114.673206018517</v>
      </c>
    </row>
    <row r="3800" spans="1:20"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236"/>
        <v>1.4642857142857143E-2</v>
      </c>
      <c r="P3800" s="6">
        <f t="shared" si="237"/>
        <v>205</v>
      </c>
      <c r="Q3800" t="s">
        <v>8317</v>
      </c>
      <c r="R3800" t="s">
        <v>8359</v>
      </c>
      <c r="S3800" s="10">
        <f t="shared" si="238"/>
        <v>41831.514444444438</v>
      </c>
      <c r="T3800" s="10">
        <f t="shared" si="239"/>
        <v>41861.514444444438</v>
      </c>
    </row>
    <row r="3801" spans="1:20"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236"/>
        <v>4.02E-2</v>
      </c>
      <c r="P3801" s="6">
        <f t="shared" si="237"/>
        <v>100.5</v>
      </c>
      <c r="Q3801" t="s">
        <v>8317</v>
      </c>
      <c r="R3801" t="s">
        <v>8359</v>
      </c>
      <c r="S3801" s="10">
        <f t="shared" si="238"/>
        <v>42410.722719907404</v>
      </c>
      <c r="T3801" s="10">
        <f t="shared" si="239"/>
        <v>42440.722719907404</v>
      </c>
    </row>
    <row r="3802" spans="1:20"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236"/>
        <v>4.0045454545454544E-2</v>
      </c>
      <c r="P3802" s="6">
        <f t="shared" si="237"/>
        <v>55.0625</v>
      </c>
      <c r="Q3802" t="s">
        <v>8317</v>
      </c>
      <c r="R3802" t="s">
        <v>8359</v>
      </c>
      <c r="S3802" s="10">
        <f t="shared" si="238"/>
        <v>41982.528738425921</v>
      </c>
      <c r="T3802" s="10">
        <f t="shared" si="239"/>
        <v>42014.999305555553</v>
      </c>
    </row>
    <row r="3803" spans="1:20"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236"/>
        <v>8.5199999999999998E-2</v>
      </c>
      <c r="P3803" s="6">
        <f t="shared" si="237"/>
        <v>47.333333333333336</v>
      </c>
      <c r="Q3803" t="s">
        <v>8317</v>
      </c>
      <c r="R3803" t="s">
        <v>8359</v>
      </c>
      <c r="S3803" s="10">
        <f t="shared" si="238"/>
        <v>41975.467777777776</v>
      </c>
      <c r="T3803" s="10">
        <f t="shared" si="239"/>
        <v>42006.467777777776</v>
      </c>
    </row>
    <row r="3804" spans="1:20"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236"/>
        <v>0</v>
      </c>
      <c r="P3804" s="6" t="str">
        <f t="shared" si="237"/>
        <v/>
      </c>
      <c r="Q3804" t="s">
        <v>8317</v>
      </c>
      <c r="R3804" t="s">
        <v>8359</v>
      </c>
      <c r="S3804" s="10">
        <f t="shared" si="238"/>
        <v>42268.917893518512</v>
      </c>
      <c r="T3804" s="10">
        <f t="shared" si="239"/>
        <v>42298.917893518512</v>
      </c>
    </row>
    <row r="3805" spans="1:20"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236"/>
        <v>0.19650000000000001</v>
      </c>
      <c r="P3805" s="6">
        <f t="shared" si="237"/>
        <v>58.95</v>
      </c>
      <c r="Q3805" t="s">
        <v>8317</v>
      </c>
      <c r="R3805" t="s">
        <v>8359</v>
      </c>
      <c r="S3805" s="10">
        <f t="shared" si="238"/>
        <v>42403.763518518514</v>
      </c>
      <c r="T3805" s="10">
        <f t="shared" si="239"/>
        <v>42433.763518518514</v>
      </c>
    </row>
    <row r="3806" spans="1:20"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236"/>
        <v>0</v>
      </c>
      <c r="P3806" s="6" t="str">
        <f t="shared" si="237"/>
        <v/>
      </c>
      <c r="Q3806" t="s">
        <v>8317</v>
      </c>
      <c r="R3806" t="s">
        <v>8359</v>
      </c>
      <c r="S3806" s="10">
        <f t="shared" si="238"/>
        <v>42526.801203703704</v>
      </c>
      <c r="T3806" s="10">
        <f t="shared" si="239"/>
        <v>42582.083333333336</v>
      </c>
    </row>
    <row r="3807" spans="1:20"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236"/>
        <v>2.0000000000000002E-5</v>
      </c>
      <c r="P3807" s="6">
        <f t="shared" si="237"/>
        <v>1.5</v>
      </c>
      <c r="Q3807" t="s">
        <v>8317</v>
      </c>
      <c r="R3807" t="s">
        <v>8359</v>
      </c>
      <c r="S3807" s="10">
        <f t="shared" si="238"/>
        <v>41849.678703703699</v>
      </c>
      <c r="T3807" s="10">
        <f t="shared" si="239"/>
        <v>41909.678703703699</v>
      </c>
    </row>
    <row r="3808" spans="1:20"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236"/>
        <v>6.6666666666666664E-4</v>
      </c>
      <c r="P3808" s="6">
        <f t="shared" si="237"/>
        <v>5</v>
      </c>
      <c r="Q3808" t="s">
        <v>8317</v>
      </c>
      <c r="R3808" t="s">
        <v>8359</v>
      </c>
      <c r="S3808" s="10">
        <f t="shared" si="238"/>
        <v>41799.050706018512</v>
      </c>
      <c r="T3808" s="10">
        <f t="shared" si="239"/>
        <v>41819.050706018512</v>
      </c>
    </row>
    <row r="3809" spans="1:20"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236"/>
        <v>0.30333333333333334</v>
      </c>
      <c r="P3809" s="6">
        <f t="shared" si="237"/>
        <v>50.555555555555557</v>
      </c>
      <c r="Q3809" t="s">
        <v>8317</v>
      </c>
      <c r="R3809" t="s">
        <v>8359</v>
      </c>
      <c r="S3809" s="10">
        <f t="shared" si="238"/>
        <v>42090.700682870367</v>
      </c>
      <c r="T3809" s="10">
        <f t="shared" si="239"/>
        <v>42097.700682870367</v>
      </c>
    </row>
    <row r="3810" spans="1:20"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236"/>
        <v>1</v>
      </c>
      <c r="P3810" s="6">
        <f t="shared" si="237"/>
        <v>41.666666666666664</v>
      </c>
      <c r="Q3810" t="s">
        <v>8317</v>
      </c>
      <c r="R3810" t="s">
        <v>8318</v>
      </c>
      <c r="S3810" s="10">
        <f t="shared" si="238"/>
        <v>42059.24559027778</v>
      </c>
      <c r="T3810" s="10">
        <f t="shared" si="239"/>
        <v>42119.203923611109</v>
      </c>
    </row>
    <row r="3811" spans="1:20"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236"/>
        <v>1.0125</v>
      </c>
      <c r="P3811" s="6">
        <f t="shared" si="237"/>
        <v>53.289473684210527</v>
      </c>
      <c r="Q3811" t="s">
        <v>8317</v>
      </c>
      <c r="R3811" t="s">
        <v>8318</v>
      </c>
      <c r="S3811" s="10">
        <f t="shared" si="238"/>
        <v>41800.318368055552</v>
      </c>
      <c r="T3811" s="10">
        <f t="shared" si="239"/>
        <v>41850.75</v>
      </c>
    </row>
    <row r="3812" spans="1:20"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236"/>
        <v>1.2173333333333334</v>
      </c>
      <c r="P3812" s="6">
        <f t="shared" si="237"/>
        <v>70.230769230769226</v>
      </c>
      <c r="Q3812" t="s">
        <v>8317</v>
      </c>
      <c r="R3812" t="s">
        <v>8318</v>
      </c>
      <c r="S3812" s="10">
        <f t="shared" si="238"/>
        <v>42054.640717592592</v>
      </c>
      <c r="T3812" s="10">
        <f t="shared" si="239"/>
        <v>42084.599050925921</v>
      </c>
    </row>
    <row r="3813" spans="1:20"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236"/>
        <v>3.3</v>
      </c>
      <c r="P3813" s="6">
        <f t="shared" si="237"/>
        <v>43.421052631578945</v>
      </c>
      <c r="Q3813" t="s">
        <v>8317</v>
      </c>
      <c r="R3813" t="s">
        <v>8318</v>
      </c>
      <c r="S3813" s="10">
        <f t="shared" si="238"/>
        <v>42487.418668981474</v>
      </c>
      <c r="T3813" s="10">
        <f t="shared" si="239"/>
        <v>42521.249999999993</v>
      </c>
    </row>
    <row r="3814" spans="1:20"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236"/>
        <v>1.0954999999999999</v>
      </c>
      <c r="P3814" s="6">
        <f t="shared" si="237"/>
        <v>199.18181818181819</v>
      </c>
      <c r="Q3814" t="s">
        <v>8317</v>
      </c>
      <c r="R3814" t="s">
        <v>8318</v>
      </c>
      <c r="S3814" s="10">
        <f t="shared" si="238"/>
        <v>42109.542916666665</v>
      </c>
      <c r="T3814" s="10">
        <f t="shared" si="239"/>
        <v>42155.957638888889</v>
      </c>
    </row>
    <row r="3815" spans="1:20"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236"/>
        <v>1.0095190476190474</v>
      </c>
      <c r="P3815" s="6">
        <f t="shared" si="237"/>
        <v>78.518148148148143</v>
      </c>
      <c r="Q3815" t="s">
        <v>8317</v>
      </c>
      <c r="R3815" t="s">
        <v>8318</v>
      </c>
      <c r="S3815" s="10">
        <f t="shared" si="238"/>
        <v>42497.067372685182</v>
      </c>
      <c r="T3815" s="10">
        <f t="shared" si="239"/>
        <v>42535.696527777771</v>
      </c>
    </row>
    <row r="3816" spans="1:20"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236"/>
        <v>1.4013333333333333</v>
      </c>
      <c r="P3816" s="6">
        <f t="shared" si="237"/>
        <v>61.823529411764703</v>
      </c>
      <c r="Q3816" t="s">
        <v>8317</v>
      </c>
      <c r="R3816" t="s">
        <v>8318</v>
      </c>
      <c r="S3816" s="10">
        <f t="shared" si="238"/>
        <v>42058.695740740739</v>
      </c>
      <c r="T3816" s="10">
        <f t="shared" si="239"/>
        <v>42094.957638888889</v>
      </c>
    </row>
    <row r="3817" spans="1:20"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236"/>
        <v>1.0000100000000001</v>
      </c>
      <c r="P3817" s="6">
        <f t="shared" si="237"/>
        <v>50.000500000000002</v>
      </c>
      <c r="Q3817" t="s">
        <v>8317</v>
      </c>
      <c r="R3817" t="s">
        <v>8318</v>
      </c>
      <c r="S3817" s="10">
        <f t="shared" si="238"/>
        <v>42207.051585648143</v>
      </c>
      <c r="T3817" s="10">
        <f t="shared" si="239"/>
        <v>42236.749999999993</v>
      </c>
    </row>
    <row r="3818" spans="1:20"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236"/>
        <v>1.19238</v>
      </c>
      <c r="P3818" s="6">
        <f t="shared" si="237"/>
        <v>48.339729729729726</v>
      </c>
      <c r="Q3818" t="s">
        <v>8317</v>
      </c>
      <c r="R3818" t="s">
        <v>8318</v>
      </c>
      <c r="S3818" s="10">
        <f t="shared" si="238"/>
        <v>41807.481747685182</v>
      </c>
      <c r="T3818" s="10">
        <f t="shared" si="239"/>
        <v>41837.481747685182</v>
      </c>
    </row>
    <row r="3819" spans="1:20"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236"/>
        <v>1.0725</v>
      </c>
      <c r="P3819" s="6">
        <f t="shared" si="237"/>
        <v>107.25</v>
      </c>
      <c r="Q3819" t="s">
        <v>8317</v>
      </c>
      <c r="R3819" t="s">
        <v>8318</v>
      </c>
      <c r="S3819" s="10">
        <f t="shared" si="238"/>
        <v>42284.488611111105</v>
      </c>
      <c r="T3819" s="10">
        <f t="shared" si="239"/>
        <v>42300.957638888889</v>
      </c>
    </row>
    <row r="3820" spans="1:20"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236"/>
        <v>2.2799999999999998</v>
      </c>
      <c r="P3820" s="6">
        <f t="shared" si="237"/>
        <v>57</v>
      </c>
      <c r="Q3820" t="s">
        <v>8317</v>
      </c>
      <c r="R3820" t="s">
        <v>8318</v>
      </c>
      <c r="S3820" s="10">
        <f t="shared" si="238"/>
        <v>42045.634050925924</v>
      </c>
      <c r="T3820" s="10">
        <f t="shared" si="239"/>
        <v>42075.592384259253</v>
      </c>
    </row>
    <row r="3821" spans="1:20"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236"/>
        <v>1.0640000000000001</v>
      </c>
      <c r="P3821" s="6">
        <f t="shared" si="237"/>
        <v>40.92307692307692</v>
      </c>
      <c r="Q3821" t="s">
        <v>8317</v>
      </c>
      <c r="R3821" t="s">
        <v>8318</v>
      </c>
      <c r="S3821" s="10">
        <f t="shared" si="238"/>
        <v>42184.001203703701</v>
      </c>
      <c r="T3821" s="10">
        <f t="shared" si="239"/>
        <v>42202.668055555558</v>
      </c>
    </row>
    <row r="3822" spans="1:20"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236"/>
        <v>1.4333333333333333</v>
      </c>
      <c r="P3822" s="6">
        <f t="shared" si="237"/>
        <v>21.5</v>
      </c>
      <c r="Q3822" t="s">
        <v>8317</v>
      </c>
      <c r="R3822" t="s">
        <v>8318</v>
      </c>
      <c r="S3822" s="10">
        <f t="shared" si="238"/>
        <v>42160.443483796298</v>
      </c>
      <c r="T3822" s="10">
        <f t="shared" si="239"/>
        <v>42190.443483796298</v>
      </c>
    </row>
    <row r="3823" spans="1:20"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236"/>
        <v>1.0454285714285714</v>
      </c>
      <c r="P3823" s="6">
        <f t="shared" si="237"/>
        <v>79.543478260869563</v>
      </c>
      <c r="Q3823" t="s">
        <v>8317</v>
      </c>
      <c r="R3823" t="s">
        <v>8318</v>
      </c>
      <c r="S3823" s="10">
        <f t="shared" si="238"/>
        <v>42340.972303240742</v>
      </c>
      <c r="T3823" s="10">
        <f t="shared" si="239"/>
        <v>42372.972303240742</v>
      </c>
    </row>
    <row r="3824" spans="1:20"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236"/>
        <v>1.1002000000000001</v>
      </c>
      <c r="P3824" s="6">
        <f t="shared" si="237"/>
        <v>72.381578947368425</v>
      </c>
      <c r="Q3824" t="s">
        <v>8317</v>
      </c>
      <c r="R3824" t="s">
        <v>8318</v>
      </c>
      <c r="S3824" s="10">
        <f t="shared" si="238"/>
        <v>42329.629826388882</v>
      </c>
      <c r="T3824" s="10">
        <f t="shared" si="239"/>
        <v>42388.749305555553</v>
      </c>
    </row>
    <row r="3825" spans="1:20"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236"/>
        <v>1.06</v>
      </c>
      <c r="P3825" s="6">
        <f t="shared" si="237"/>
        <v>64.634146341463421</v>
      </c>
      <c r="Q3825" t="s">
        <v>8317</v>
      </c>
      <c r="R3825" t="s">
        <v>8318</v>
      </c>
      <c r="S3825" s="10">
        <f t="shared" si="238"/>
        <v>42170.701898148145</v>
      </c>
      <c r="T3825" s="10">
        <f t="shared" si="239"/>
        <v>42204.957638888889</v>
      </c>
    </row>
    <row r="3826" spans="1:20"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236"/>
        <v>1.08</v>
      </c>
      <c r="P3826" s="6">
        <f t="shared" si="237"/>
        <v>38.571428571428569</v>
      </c>
      <c r="Q3826" t="s">
        <v>8317</v>
      </c>
      <c r="R3826" t="s">
        <v>8318</v>
      </c>
      <c r="S3826" s="10">
        <f t="shared" si="238"/>
        <v>42571.417858796289</v>
      </c>
      <c r="T3826" s="10">
        <f t="shared" si="239"/>
        <v>42583.361805555549</v>
      </c>
    </row>
    <row r="3827" spans="1:20"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236"/>
        <v>1.0542</v>
      </c>
      <c r="P3827" s="6">
        <f t="shared" si="237"/>
        <v>107.57142857142857</v>
      </c>
      <c r="Q3827" t="s">
        <v>8317</v>
      </c>
      <c r="R3827" t="s">
        <v>8318</v>
      </c>
      <c r="S3827" s="10">
        <f t="shared" si="238"/>
        <v>42150.861273148148</v>
      </c>
      <c r="T3827" s="10">
        <f t="shared" si="239"/>
        <v>42171.861273148148</v>
      </c>
    </row>
    <row r="3828" spans="1:20"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236"/>
        <v>1.1916666666666667</v>
      </c>
      <c r="P3828" s="6">
        <f t="shared" si="237"/>
        <v>27.5</v>
      </c>
      <c r="Q3828" t="s">
        <v>8317</v>
      </c>
      <c r="R3828" t="s">
        <v>8318</v>
      </c>
      <c r="S3828" s="10">
        <f t="shared" si="238"/>
        <v>42101.215208333328</v>
      </c>
      <c r="T3828" s="10">
        <f t="shared" si="239"/>
        <v>42131.215208333328</v>
      </c>
    </row>
    <row r="3829" spans="1:20"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236"/>
        <v>1.5266666666666666</v>
      </c>
      <c r="P3829" s="6">
        <f t="shared" si="237"/>
        <v>70.461538461538467</v>
      </c>
      <c r="Q3829" t="s">
        <v>8317</v>
      </c>
      <c r="R3829" t="s">
        <v>8318</v>
      </c>
      <c r="S3829" s="10">
        <f t="shared" si="238"/>
        <v>42034.719918981478</v>
      </c>
      <c r="T3829" s="10">
        <f t="shared" si="239"/>
        <v>42089.791666666664</v>
      </c>
    </row>
    <row r="3830" spans="1:20"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236"/>
        <v>1</v>
      </c>
      <c r="P3830" s="6">
        <f t="shared" si="237"/>
        <v>178.57142857142858</v>
      </c>
      <c r="Q3830" t="s">
        <v>8317</v>
      </c>
      <c r="R3830" t="s">
        <v>8318</v>
      </c>
      <c r="S3830" s="10">
        <f t="shared" si="238"/>
        <v>41944.319293981483</v>
      </c>
      <c r="T3830" s="10">
        <f t="shared" si="239"/>
        <v>42004.36096064814</v>
      </c>
    </row>
    <row r="3831" spans="1:20"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236"/>
        <v>1.002</v>
      </c>
      <c r="P3831" s="6">
        <f t="shared" si="237"/>
        <v>62.625</v>
      </c>
      <c r="Q3831" t="s">
        <v>8317</v>
      </c>
      <c r="R3831" t="s">
        <v>8318</v>
      </c>
      <c r="S3831" s="10">
        <f t="shared" si="238"/>
        <v>42593.657071759262</v>
      </c>
      <c r="T3831" s="10">
        <f t="shared" si="239"/>
        <v>42613.657071759262</v>
      </c>
    </row>
    <row r="3832" spans="1:20"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236"/>
        <v>2.25</v>
      </c>
      <c r="P3832" s="6">
        <f t="shared" si="237"/>
        <v>75</v>
      </c>
      <c r="Q3832" t="s">
        <v>8317</v>
      </c>
      <c r="R3832" t="s">
        <v>8318</v>
      </c>
      <c r="S3832" s="10">
        <f t="shared" si="238"/>
        <v>42503.532534722217</v>
      </c>
      <c r="T3832" s="10">
        <f t="shared" si="239"/>
        <v>42517.532534722217</v>
      </c>
    </row>
    <row r="3833" spans="1:20"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236"/>
        <v>1.0602199999999999</v>
      </c>
      <c r="P3833" s="6">
        <f t="shared" si="237"/>
        <v>58.901111111111113</v>
      </c>
      <c r="Q3833" t="s">
        <v>8317</v>
      </c>
      <c r="R3833" t="s">
        <v>8318</v>
      </c>
      <c r="S3833" s="10">
        <f t="shared" si="238"/>
        <v>41927.640567129631</v>
      </c>
      <c r="T3833" s="10">
        <f t="shared" si="239"/>
        <v>41948.682233796295</v>
      </c>
    </row>
    <row r="3834" spans="1:20"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236"/>
        <v>1.0466666666666666</v>
      </c>
      <c r="P3834" s="6">
        <f t="shared" si="237"/>
        <v>139.55555555555554</v>
      </c>
      <c r="Q3834" t="s">
        <v>8317</v>
      </c>
      <c r="R3834" t="s">
        <v>8318</v>
      </c>
      <c r="S3834" s="10">
        <f t="shared" si="238"/>
        <v>42374.906655092585</v>
      </c>
      <c r="T3834" s="10">
        <f t="shared" si="239"/>
        <v>42419.906655092585</v>
      </c>
    </row>
    <row r="3835" spans="1:20"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236"/>
        <v>1.1666666666666667</v>
      </c>
      <c r="P3835" s="6">
        <f t="shared" si="237"/>
        <v>70</v>
      </c>
      <c r="Q3835" t="s">
        <v>8317</v>
      </c>
      <c r="R3835" t="s">
        <v>8318</v>
      </c>
      <c r="S3835" s="10">
        <f t="shared" si="238"/>
        <v>41963.664027777777</v>
      </c>
      <c r="T3835" s="10">
        <f t="shared" si="239"/>
        <v>41974.589583333327</v>
      </c>
    </row>
    <row r="3836" spans="1:20"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236"/>
        <v>1.0903333333333334</v>
      </c>
      <c r="P3836" s="6">
        <f t="shared" si="237"/>
        <v>57.385964912280699</v>
      </c>
      <c r="Q3836" t="s">
        <v>8317</v>
      </c>
      <c r="R3836" t="s">
        <v>8318</v>
      </c>
      <c r="S3836" s="10">
        <f t="shared" si="238"/>
        <v>42143.236886574072</v>
      </c>
      <c r="T3836" s="10">
        <f t="shared" si="239"/>
        <v>42173.236886574072</v>
      </c>
    </row>
    <row r="3837" spans="1:20"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236"/>
        <v>1.6</v>
      </c>
      <c r="P3837" s="6">
        <f t="shared" si="237"/>
        <v>40</v>
      </c>
      <c r="Q3837" t="s">
        <v>8317</v>
      </c>
      <c r="R3837" t="s">
        <v>8318</v>
      </c>
      <c r="S3837" s="10">
        <f t="shared" si="238"/>
        <v>42460.733888888884</v>
      </c>
      <c r="T3837" s="10">
        <f t="shared" si="239"/>
        <v>42481.733888888884</v>
      </c>
    </row>
    <row r="3838" spans="1:20"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236"/>
        <v>1.125</v>
      </c>
      <c r="P3838" s="6">
        <f t="shared" si="237"/>
        <v>64.285714285714292</v>
      </c>
      <c r="Q3838" t="s">
        <v>8317</v>
      </c>
      <c r="R3838" t="s">
        <v>8318</v>
      </c>
      <c r="S3838" s="10">
        <f t="shared" si="238"/>
        <v>42553.718194444438</v>
      </c>
      <c r="T3838" s="10">
        <f t="shared" si="239"/>
        <v>42584.964583333327</v>
      </c>
    </row>
    <row r="3839" spans="1:20"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236"/>
        <v>1.0209999999999999</v>
      </c>
      <c r="P3839" s="6">
        <f t="shared" si="237"/>
        <v>120.11764705882354</v>
      </c>
      <c r="Q3839" t="s">
        <v>8317</v>
      </c>
      <c r="R3839" t="s">
        <v>8318</v>
      </c>
      <c r="S3839" s="10">
        <f t="shared" si="238"/>
        <v>42152.557384259257</v>
      </c>
      <c r="T3839" s="10">
        <f t="shared" si="239"/>
        <v>42188.557384259257</v>
      </c>
    </row>
    <row r="3840" spans="1:20"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236"/>
        <v>1.00824</v>
      </c>
      <c r="P3840" s="6">
        <f t="shared" si="237"/>
        <v>1008.24</v>
      </c>
      <c r="Q3840" t="s">
        <v>8317</v>
      </c>
      <c r="R3840" t="s">
        <v>8318</v>
      </c>
      <c r="S3840" s="10">
        <f t="shared" si="238"/>
        <v>42116.502418981479</v>
      </c>
      <c r="T3840" s="10">
        <f t="shared" si="239"/>
        <v>42146.502418981479</v>
      </c>
    </row>
    <row r="3841" spans="1:20"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236"/>
        <v>1.0125</v>
      </c>
      <c r="P3841" s="6">
        <f t="shared" si="237"/>
        <v>63.28125</v>
      </c>
      <c r="Q3841" t="s">
        <v>8317</v>
      </c>
      <c r="R3841" t="s">
        <v>8318</v>
      </c>
      <c r="S3841" s="10">
        <f t="shared" si="238"/>
        <v>42154.934305555558</v>
      </c>
      <c r="T3841" s="10">
        <f t="shared" si="239"/>
        <v>42214.934305555558</v>
      </c>
    </row>
    <row r="3842" spans="1:20"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236"/>
        <v>65</v>
      </c>
      <c r="P3842" s="6">
        <f t="shared" si="237"/>
        <v>21.666666666666668</v>
      </c>
      <c r="Q3842" t="s">
        <v>8317</v>
      </c>
      <c r="R3842" t="s">
        <v>8318</v>
      </c>
      <c r="S3842" s="10">
        <f t="shared" si="238"/>
        <v>42432.493391203701</v>
      </c>
      <c r="T3842" s="10">
        <f t="shared" si="239"/>
        <v>42457.45172453703</v>
      </c>
    </row>
    <row r="3843" spans="1:20"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240">IFERROR(E3843/D3843,"")</f>
        <v>8.72E-2</v>
      </c>
      <c r="P3843" s="6">
        <f t="shared" ref="P3843:P3906" si="241">IFERROR(E3843/L3843,"")</f>
        <v>25.647058823529413</v>
      </c>
      <c r="Q3843" t="s">
        <v>8317</v>
      </c>
      <c r="R3843" t="s">
        <v>8318</v>
      </c>
      <c r="S3843" s="10">
        <f t="shared" ref="S3843:S3906" si="242">(J3843/86400)+25569+(-5/24)</f>
        <v>41780.57739583333</v>
      </c>
      <c r="T3843" s="10">
        <f t="shared" ref="T3843:T3906" si="243">(I3843/86400)+25569+(-5/24)</f>
        <v>41840.57739583333</v>
      </c>
    </row>
    <row r="3844" spans="1:20"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240"/>
        <v>0.21940000000000001</v>
      </c>
      <c r="P3844" s="6">
        <f t="shared" si="241"/>
        <v>47.695652173913047</v>
      </c>
      <c r="Q3844" t="s">
        <v>8317</v>
      </c>
      <c r="R3844" t="s">
        <v>8318</v>
      </c>
      <c r="S3844" s="10">
        <f t="shared" si="242"/>
        <v>41740.285324074073</v>
      </c>
      <c r="T3844" s="10">
        <f t="shared" si="243"/>
        <v>41770.285324074073</v>
      </c>
    </row>
    <row r="3845" spans="1:20"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240"/>
        <v>0.21299999999999999</v>
      </c>
      <c r="P3845" s="6">
        <f t="shared" si="241"/>
        <v>56.05263157894737</v>
      </c>
      <c r="Q3845" t="s">
        <v>8317</v>
      </c>
      <c r="R3845" t="s">
        <v>8318</v>
      </c>
      <c r="S3845" s="10">
        <f t="shared" si="242"/>
        <v>41765.864166666666</v>
      </c>
      <c r="T3845" s="10">
        <f t="shared" si="243"/>
        <v>41790.864166666666</v>
      </c>
    </row>
    <row r="3846" spans="1:20"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240"/>
        <v>0.41489795918367345</v>
      </c>
      <c r="P3846" s="6">
        <f t="shared" si="241"/>
        <v>81.319999999999993</v>
      </c>
      <c r="Q3846" t="s">
        <v>8317</v>
      </c>
      <c r="R3846" t="s">
        <v>8318</v>
      </c>
      <c r="S3846" s="10">
        <f t="shared" si="242"/>
        <v>41766.408958333333</v>
      </c>
      <c r="T3846" s="10">
        <f t="shared" si="243"/>
        <v>41793.082638888889</v>
      </c>
    </row>
    <row r="3847" spans="1:20"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240"/>
        <v>2.1049999999999999E-2</v>
      </c>
      <c r="P3847" s="6">
        <f t="shared" si="241"/>
        <v>70.166666666666671</v>
      </c>
      <c r="Q3847" t="s">
        <v>8317</v>
      </c>
      <c r="R3847" t="s">
        <v>8318</v>
      </c>
      <c r="S3847" s="10">
        <f t="shared" si="242"/>
        <v>42248.418680555558</v>
      </c>
      <c r="T3847" s="10">
        <f t="shared" si="243"/>
        <v>42278.418680555558</v>
      </c>
    </row>
    <row r="3848" spans="1:20"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240"/>
        <v>2.7E-2</v>
      </c>
      <c r="P3848" s="6">
        <f t="shared" si="241"/>
        <v>23.625</v>
      </c>
      <c r="Q3848" t="s">
        <v>8317</v>
      </c>
      <c r="R3848" t="s">
        <v>8318</v>
      </c>
      <c r="S3848" s="10">
        <f t="shared" si="242"/>
        <v>41885.01321759259</v>
      </c>
      <c r="T3848" s="10">
        <f t="shared" si="243"/>
        <v>41916.082638888889</v>
      </c>
    </row>
    <row r="3849" spans="1:20"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240"/>
        <v>0.16161904761904761</v>
      </c>
      <c r="P3849" s="6">
        <f t="shared" si="241"/>
        <v>188.55555555555554</v>
      </c>
      <c r="Q3849" t="s">
        <v>8317</v>
      </c>
      <c r="R3849" t="s">
        <v>8318</v>
      </c>
      <c r="S3849" s="10">
        <f t="shared" si="242"/>
        <v>42159.016099537032</v>
      </c>
      <c r="T3849" s="10">
        <f t="shared" si="243"/>
        <v>42204.016099537032</v>
      </c>
    </row>
    <row r="3850" spans="1:20"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240"/>
        <v>0.16376923076923078</v>
      </c>
      <c r="P3850" s="6">
        <f t="shared" si="241"/>
        <v>49.511627906976742</v>
      </c>
      <c r="Q3850" t="s">
        <v>8317</v>
      </c>
      <c r="R3850" t="s">
        <v>8318</v>
      </c>
      <c r="S3850" s="10">
        <f t="shared" si="242"/>
        <v>42265.608668981477</v>
      </c>
      <c r="T3850" s="10">
        <f t="shared" si="243"/>
        <v>42295.608668981477</v>
      </c>
    </row>
    <row r="3851" spans="1:20"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240"/>
        <v>7.0433333333333334E-2</v>
      </c>
      <c r="P3851" s="6">
        <f t="shared" si="241"/>
        <v>75.464285714285708</v>
      </c>
      <c r="Q3851" t="s">
        <v>8317</v>
      </c>
      <c r="R3851" t="s">
        <v>8318</v>
      </c>
      <c r="S3851" s="10">
        <f t="shared" si="242"/>
        <v>42136.558842592589</v>
      </c>
      <c r="T3851" s="10">
        <f t="shared" si="243"/>
        <v>42166.558842592589</v>
      </c>
    </row>
    <row r="3852" spans="1:20"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240"/>
        <v>3.7999999999999999E-2</v>
      </c>
      <c r="P3852" s="6">
        <f t="shared" si="241"/>
        <v>9.5</v>
      </c>
      <c r="Q3852" t="s">
        <v>8317</v>
      </c>
      <c r="R3852" t="s">
        <v>8318</v>
      </c>
      <c r="S3852" s="10">
        <f t="shared" si="242"/>
        <v>41974.916006944441</v>
      </c>
      <c r="T3852" s="10">
        <f t="shared" si="243"/>
        <v>42004.916006944441</v>
      </c>
    </row>
    <row r="3853" spans="1:20"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240"/>
        <v>0.34079999999999999</v>
      </c>
      <c r="P3853" s="6">
        <f t="shared" si="241"/>
        <v>35.5</v>
      </c>
      <c r="Q3853" t="s">
        <v>8317</v>
      </c>
      <c r="R3853" t="s">
        <v>8318</v>
      </c>
      <c r="S3853" s="10">
        <f t="shared" si="242"/>
        <v>42172.23123842592</v>
      </c>
      <c r="T3853" s="10">
        <f t="shared" si="243"/>
        <v>42202.23123842592</v>
      </c>
    </row>
    <row r="3854" spans="1:20"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240"/>
        <v>2E-3</v>
      </c>
      <c r="P3854" s="6">
        <f t="shared" si="241"/>
        <v>10</v>
      </c>
      <c r="Q3854" t="s">
        <v>8317</v>
      </c>
      <c r="R3854" t="s">
        <v>8318</v>
      </c>
      <c r="S3854" s="10">
        <f t="shared" si="242"/>
        <v>42064.982361111113</v>
      </c>
      <c r="T3854" s="10">
        <f t="shared" si="243"/>
        <v>42089.940694444442</v>
      </c>
    </row>
    <row r="3855" spans="1:20"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240"/>
        <v>2.5999999999999998E-4</v>
      </c>
      <c r="P3855" s="6">
        <f t="shared" si="241"/>
        <v>13</v>
      </c>
      <c r="Q3855" t="s">
        <v>8317</v>
      </c>
      <c r="R3855" t="s">
        <v>8318</v>
      </c>
      <c r="S3855" s="10">
        <f t="shared" si="242"/>
        <v>41848.631689814814</v>
      </c>
      <c r="T3855" s="10">
        <f t="shared" si="243"/>
        <v>41883.631689814814</v>
      </c>
    </row>
    <row r="3856" spans="1:20"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240"/>
        <v>0.16254545454545455</v>
      </c>
      <c r="P3856" s="6">
        <f t="shared" si="241"/>
        <v>89.4</v>
      </c>
      <c r="Q3856" t="s">
        <v>8317</v>
      </c>
      <c r="R3856" t="s">
        <v>8318</v>
      </c>
      <c r="S3856" s="10">
        <f t="shared" si="242"/>
        <v>42103.67659722222</v>
      </c>
      <c r="T3856" s="10">
        <f t="shared" si="243"/>
        <v>42133.67659722222</v>
      </c>
    </row>
    <row r="3857" spans="1:20"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240"/>
        <v>2.5000000000000001E-2</v>
      </c>
      <c r="P3857" s="6">
        <f t="shared" si="241"/>
        <v>25</v>
      </c>
      <c r="Q3857" t="s">
        <v>8317</v>
      </c>
      <c r="R3857" t="s">
        <v>8318</v>
      </c>
      <c r="S3857" s="10">
        <f t="shared" si="242"/>
        <v>42059.762395833335</v>
      </c>
      <c r="T3857" s="10">
        <f t="shared" si="243"/>
        <v>42089.720729166664</v>
      </c>
    </row>
    <row r="3858" spans="1:20"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240"/>
        <v>2.0000000000000001E-4</v>
      </c>
      <c r="P3858" s="6">
        <f t="shared" si="241"/>
        <v>1</v>
      </c>
      <c r="Q3858" t="s">
        <v>8317</v>
      </c>
      <c r="R3858" t="s">
        <v>8318</v>
      </c>
      <c r="S3858" s="10">
        <f t="shared" si="242"/>
        <v>42041.534756944442</v>
      </c>
      <c r="T3858" s="10">
        <f t="shared" si="243"/>
        <v>42071.493090277778</v>
      </c>
    </row>
    <row r="3859" spans="1:20"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240"/>
        <v>5.1999999999999998E-2</v>
      </c>
      <c r="P3859" s="6">
        <f t="shared" si="241"/>
        <v>65</v>
      </c>
      <c r="Q3859" t="s">
        <v>8317</v>
      </c>
      <c r="R3859" t="s">
        <v>8318</v>
      </c>
      <c r="S3859" s="10">
        <f t="shared" si="242"/>
        <v>41829.528819444444</v>
      </c>
      <c r="T3859" s="10">
        <f t="shared" si="243"/>
        <v>41852.508333333331</v>
      </c>
    </row>
    <row r="3860" spans="1:20"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240"/>
        <v>0.02</v>
      </c>
      <c r="P3860" s="6">
        <f t="shared" si="241"/>
        <v>10</v>
      </c>
      <c r="Q3860" t="s">
        <v>8317</v>
      </c>
      <c r="R3860" t="s">
        <v>8318</v>
      </c>
      <c r="S3860" s="10">
        <f t="shared" si="242"/>
        <v>42128.222731481474</v>
      </c>
      <c r="T3860" s="10">
        <f t="shared" si="243"/>
        <v>42146.666666666664</v>
      </c>
    </row>
    <row r="3861" spans="1:20"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240"/>
        <v>4.0000000000000002E-4</v>
      </c>
      <c r="P3861" s="6">
        <f t="shared" si="241"/>
        <v>1</v>
      </c>
      <c r="Q3861" t="s">
        <v>8317</v>
      </c>
      <c r="R3861" t="s">
        <v>8318</v>
      </c>
      <c r="S3861" s="10">
        <f t="shared" si="242"/>
        <v>41789.685266203705</v>
      </c>
      <c r="T3861" s="10">
        <f t="shared" si="243"/>
        <v>41815.666666666664</v>
      </c>
    </row>
    <row r="3862" spans="1:20"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240"/>
        <v>0.17666666666666667</v>
      </c>
      <c r="P3862" s="6">
        <f t="shared" si="241"/>
        <v>81.538461538461533</v>
      </c>
      <c r="Q3862" t="s">
        <v>8317</v>
      </c>
      <c r="R3862" t="s">
        <v>8318</v>
      </c>
      <c r="S3862" s="10">
        <f t="shared" si="242"/>
        <v>41833.452662037038</v>
      </c>
      <c r="T3862" s="10">
        <f t="shared" si="243"/>
        <v>41863.452662037038</v>
      </c>
    </row>
    <row r="3863" spans="1:20"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240"/>
        <v>0.05</v>
      </c>
      <c r="P3863" s="6">
        <f t="shared" si="241"/>
        <v>100</v>
      </c>
      <c r="Q3863" t="s">
        <v>8317</v>
      </c>
      <c r="R3863" t="s">
        <v>8318</v>
      </c>
      <c r="S3863" s="10">
        <f t="shared" si="242"/>
        <v>41914.381678240738</v>
      </c>
      <c r="T3863" s="10">
        <f t="shared" si="243"/>
        <v>41955.699305555558</v>
      </c>
    </row>
    <row r="3864" spans="1:20"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240"/>
        <v>1.3333333333333334E-4</v>
      </c>
      <c r="P3864" s="6">
        <f t="shared" si="241"/>
        <v>1</v>
      </c>
      <c r="Q3864" t="s">
        <v>8317</v>
      </c>
      <c r="R3864" t="s">
        <v>8318</v>
      </c>
      <c r="S3864" s="10">
        <f t="shared" si="242"/>
        <v>42611.052731481475</v>
      </c>
      <c r="T3864" s="10">
        <f t="shared" si="243"/>
        <v>42625.499305555553</v>
      </c>
    </row>
    <row r="3865" spans="1:20"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240"/>
        <v>0</v>
      </c>
      <c r="P3865" s="6" t="str">
        <f t="shared" si="241"/>
        <v/>
      </c>
      <c r="Q3865" t="s">
        <v>8317</v>
      </c>
      <c r="R3865" t="s">
        <v>8318</v>
      </c>
      <c r="S3865" s="10">
        <f t="shared" si="242"/>
        <v>42253.424826388888</v>
      </c>
      <c r="T3865" s="10">
        <f t="shared" si="243"/>
        <v>42313.466493055552</v>
      </c>
    </row>
    <row r="3866" spans="1:20"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240"/>
        <v>1.2E-2</v>
      </c>
      <c r="P3866" s="6">
        <f t="shared" si="241"/>
        <v>20</v>
      </c>
      <c r="Q3866" t="s">
        <v>8317</v>
      </c>
      <c r="R3866" t="s">
        <v>8318</v>
      </c>
      <c r="S3866" s="10">
        <f t="shared" si="242"/>
        <v>42295.683495370373</v>
      </c>
      <c r="T3866" s="10">
        <f t="shared" si="243"/>
        <v>42325.72516203703</v>
      </c>
    </row>
    <row r="3867" spans="1:20"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240"/>
        <v>0.26937422295897223</v>
      </c>
      <c r="P3867" s="6">
        <f t="shared" si="241"/>
        <v>46.428571428571431</v>
      </c>
      <c r="Q3867" t="s">
        <v>8317</v>
      </c>
      <c r="R3867" t="s">
        <v>8318</v>
      </c>
      <c r="S3867" s="10">
        <f t="shared" si="242"/>
        <v>41841.44326388889</v>
      </c>
      <c r="T3867" s="10">
        <f t="shared" si="243"/>
        <v>41881.020833333328</v>
      </c>
    </row>
    <row r="3868" spans="1:20"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240"/>
        <v>5.4999999999999997E-3</v>
      </c>
      <c r="P3868" s="6">
        <f t="shared" si="241"/>
        <v>5.5</v>
      </c>
      <c r="Q3868" t="s">
        <v>8317</v>
      </c>
      <c r="R3868" t="s">
        <v>8318</v>
      </c>
      <c r="S3868" s="10">
        <f t="shared" si="242"/>
        <v>42402.738668981481</v>
      </c>
      <c r="T3868" s="10">
        <f t="shared" si="243"/>
        <v>42451.936805555553</v>
      </c>
    </row>
    <row r="3869" spans="1:20"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240"/>
        <v>0.1255</v>
      </c>
      <c r="P3869" s="6">
        <f t="shared" si="241"/>
        <v>50.2</v>
      </c>
      <c r="Q3869" t="s">
        <v>8317</v>
      </c>
      <c r="R3869" t="s">
        <v>8318</v>
      </c>
      <c r="S3869" s="10">
        <f t="shared" si="242"/>
        <v>42509.605775462966</v>
      </c>
      <c r="T3869" s="10">
        <f t="shared" si="243"/>
        <v>42539.605775462966</v>
      </c>
    </row>
    <row r="3870" spans="1:20"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240"/>
        <v>2E-3</v>
      </c>
      <c r="P3870" s="6">
        <f t="shared" si="241"/>
        <v>10</v>
      </c>
      <c r="Q3870" t="s">
        <v>8317</v>
      </c>
      <c r="R3870" t="s">
        <v>8359</v>
      </c>
      <c r="S3870" s="10">
        <f t="shared" si="242"/>
        <v>41865.45144675926</v>
      </c>
      <c r="T3870" s="10">
        <f t="shared" si="243"/>
        <v>41890.45144675926</v>
      </c>
    </row>
    <row r="3871" spans="1:20"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240"/>
        <v>3.44748684310884E-2</v>
      </c>
      <c r="P3871" s="6">
        <f t="shared" si="241"/>
        <v>30.133333333333333</v>
      </c>
      <c r="Q3871" t="s">
        <v>8317</v>
      </c>
      <c r="R3871" t="s">
        <v>8359</v>
      </c>
      <c r="S3871" s="10">
        <f t="shared" si="242"/>
        <v>42047.516111111108</v>
      </c>
      <c r="T3871" s="10">
        <f t="shared" si="243"/>
        <v>42076.924305555549</v>
      </c>
    </row>
    <row r="3872" spans="1:20"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240"/>
        <v>0.15</v>
      </c>
      <c r="P3872" s="6">
        <f t="shared" si="241"/>
        <v>150</v>
      </c>
      <c r="Q3872" t="s">
        <v>8317</v>
      </c>
      <c r="R3872" t="s">
        <v>8359</v>
      </c>
      <c r="S3872" s="10">
        <f t="shared" si="242"/>
        <v>41792.963865740741</v>
      </c>
      <c r="T3872" s="10">
        <f t="shared" si="243"/>
        <v>41822.963865740741</v>
      </c>
    </row>
    <row r="3873" spans="1:20"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240"/>
        <v>2.6666666666666668E-2</v>
      </c>
      <c r="P3873" s="6">
        <f t="shared" si="241"/>
        <v>13.333333333333334</v>
      </c>
      <c r="Q3873" t="s">
        <v>8317</v>
      </c>
      <c r="R3873" t="s">
        <v>8359</v>
      </c>
      <c r="S3873" s="10">
        <f t="shared" si="242"/>
        <v>42763.572337962956</v>
      </c>
      <c r="T3873" s="10">
        <f t="shared" si="243"/>
        <v>42823.530671296299</v>
      </c>
    </row>
    <row r="3874" spans="1:20"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240"/>
        <v>0</v>
      </c>
      <c r="P3874" s="6" t="str">
        <f t="shared" si="241"/>
        <v/>
      </c>
      <c r="Q3874" t="s">
        <v>8317</v>
      </c>
      <c r="R3874" t="s">
        <v>8359</v>
      </c>
      <c r="S3874" s="10">
        <f t="shared" si="242"/>
        <v>42179.9374537037</v>
      </c>
      <c r="T3874" s="10">
        <f t="shared" si="243"/>
        <v>42229.9374537037</v>
      </c>
    </row>
    <row r="3875" spans="1:20"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240"/>
        <v>0</v>
      </c>
      <c r="P3875" s="6" t="str">
        <f t="shared" si="241"/>
        <v/>
      </c>
      <c r="Q3875" t="s">
        <v>8317</v>
      </c>
      <c r="R3875" t="s">
        <v>8359</v>
      </c>
      <c r="S3875" s="10">
        <f t="shared" si="242"/>
        <v>42255.487673611111</v>
      </c>
      <c r="T3875" s="10">
        <f t="shared" si="243"/>
        <v>42285.487673611111</v>
      </c>
    </row>
    <row r="3876" spans="1:20"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240"/>
        <v>0</v>
      </c>
      <c r="P3876" s="6" t="str">
        <f t="shared" si="241"/>
        <v/>
      </c>
      <c r="Q3876" t="s">
        <v>8317</v>
      </c>
      <c r="R3876" t="s">
        <v>8359</v>
      </c>
      <c r="S3876" s="10">
        <f t="shared" si="242"/>
        <v>42006.808124999996</v>
      </c>
      <c r="T3876" s="10">
        <f t="shared" si="243"/>
        <v>42027.833333333336</v>
      </c>
    </row>
    <row r="3877" spans="1:20"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240"/>
        <v>0</v>
      </c>
      <c r="P3877" s="6" t="str">
        <f t="shared" si="241"/>
        <v/>
      </c>
      <c r="Q3877" t="s">
        <v>8317</v>
      </c>
      <c r="R3877" t="s">
        <v>8359</v>
      </c>
      <c r="S3877" s="10">
        <f t="shared" si="242"/>
        <v>42615.138483796291</v>
      </c>
      <c r="T3877" s="10">
        <f t="shared" si="243"/>
        <v>42616.208333333336</v>
      </c>
    </row>
    <row r="3878" spans="1:20"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240"/>
        <v>0.52794871794871789</v>
      </c>
      <c r="P3878" s="6">
        <f t="shared" si="241"/>
        <v>44.760869565217391</v>
      </c>
      <c r="Q3878" t="s">
        <v>8317</v>
      </c>
      <c r="R3878" t="s">
        <v>8359</v>
      </c>
      <c r="S3878" s="10">
        <f t="shared" si="242"/>
        <v>42372.415833333333</v>
      </c>
      <c r="T3878" s="10">
        <f t="shared" si="243"/>
        <v>42402.415833333333</v>
      </c>
    </row>
    <row r="3879" spans="1:20"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240"/>
        <v>4.9639999999999997E-2</v>
      </c>
      <c r="P3879" s="6">
        <f t="shared" si="241"/>
        <v>88.642857142857139</v>
      </c>
      <c r="Q3879" t="s">
        <v>8317</v>
      </c>
      <c r="R3879" t="s">
        <v>8359</v>
      </c>
      <c r="S3879" s="10">
        <f t="shared" si="242"/>
        <v>42682.469351851854</v>
      </c>
      <c r="T3879" s="10">
        <f t="shared" si="243"/>
        <v>42712.469351851854</v>
      </c>
    </row>
    <row r="3880" spans="1:20"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240"/>
        <v>5.5555555555555556E-4</v>
      </c>
      <c r="P3880" s="6">
        <f t="shared" si="241"/>
        <v>10</v>
      </c>
      <c r="Q3880" t="s">
        <v>8317</v>
      </c>
      <c r="R3880" t="s">
        <v>8359</v>
      </c>
      <c r="S3880" s="10">
        <f t="shared" si="242"/>
        <v>42154.610486111109</v>
      </c>
      <c r="T3880" s="10">
        <f t="shared" si="243"/>
        <v>42184.957638888889</v>
      </c>
    </row>
    <row r="3881" spans="1:20"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240"/>
        <v>0</v>
      </c>
      <c r="P3881" s="6" t="str">
        <f t="shared" si="241"/>
        <v/>
      </c>
      <c r="Q3881" t="s">
        <v>8317</v>
      </c>
      <c r="R3881" t="s">
        <v>8359</v>
      </c>
      <c r="S3881" s="10">
        <f t="shared" si="242"/>
        <v>41999.652731481481</v>
      </c>
      <c r="T3881" s="10">
        <f t="shared" si="243"/>
        <v>42029.652731481481</v>
      </c>
    </row>
    <row r="3882" spans="1:20"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240"/>
        <v>0.13066666666666665</v>
      </c>
      <c r="P3882" s="6">
        <f t="shared" si="241"/>
        <v>57.647058823529413</v>
      </c>
      <c r="Q3882" t="s">
        <v>8317</v>
      </c>
      <c r="R3882" t="s">
        <v>8359</v>
      </c>
      <c r="S3882" s="10">
        <f t="shared" si="242"/>
        <v>41815.606712962959</v>
      </c>
      <c r="T3882" s="10">
        <f t="shared" si="243"/>
        <v>41850.75</v>
      </c>
    </row>
    <row r="3883" spans="1:20"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240"/>
        <v>0.05</v>
      </c>
      <c r="P3883" s="6">
        <f t="shared" si="241"/>
        <v>25</v>
      </c>
      <c r="Q3883" t="s">
        <v>8317</v>
      </c>
      <c r="R3883" t="s">
        <v>8359</v>
      </c>
      <c r="S3883" s="10">
        <f t="shared" si="242"/>
        <v>42755.810173611106</v>
      </c>
      <c r="T3883" s="10">
        <f t="shared" si="243"/>
        <v>42785.810173611106</v>
      </c>
    </row>
    <row r="3884" spans="1:20"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240"/>
        <v>0</v>
      </c>
      <c r="P3884" s="6" t="str">
        <f t="shared" si="241"/>
        <v/>
      </c>
      <c r="Q3884" t="s">
        <v>8317</v>
      </c>
      <c r="R3884" t="s">
        <v>8359</v>
      </c>
      <c r="S3884" s="10">
        <f t="shared" si="242"/>
        <v>42373.77511574074</v>
      </c>
      <c r="T3884" s="10">
        <f t="shared" si="243"/>
        <v>42400.752083333333</v>
      </c>
    </row>
    <row r="3885" spans="1:20"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240"/>
        <v>0</v>
      </c>
      <c r="P3885" s="6" t="str">
        <f t="shared" si="241"/>
        <v/>
      </c>
      <c r="Q3885" t="s">
        <v>8317</v>
      </c>
      <c r="R3885" t="s">
        <v>8359</v>
      </c>
      <c r="S3885" s="10">
        <f t="shared" si="242"/>
        <v>41854.394317129627</v>
      </c>
      <c r="T3885" s="10">
        <f t="shared" si="243"/>
        <v>41884.394317129627</v>
      </c>
    </row>
    <row r="3886" spans="1:20"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240"/>
        <v>0</v>
      </c>
      <c r="P3886" s="6" t="str">
        <f t="shared" si="241"/>
        <v/>
      </c>
      <c r="Q3886" t="s">
        <v>8317</v>
      </c>
      <c r="R3886" t="s">
        <v>8359</v>
      </c>
      <c r="S3886" s="10">
        <f t="shared" si="242"/>
        <v>42065.583240740736</v>
      </c>
      <c r="T3886" s="10">
        <f t="shared" si="243"/>
        <v>42090.541574074072</v>
      </c>
    </row>
    <row r="3887" spans="1:20"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240"/>
        <v>0</v>
      </c>
      <c r="P3887" s="6" t="str">
        <f t="shared" si="241"/>
        <v/>
      </c>
      <c r="Q3887" t="s">
        <v>8317</v>
      </c>
      <c r="R3887" t="s">
        <v>8359</v>
      </c>
      <c r="S3887" s="10">
        <f t="shared" si="242"/>
        <v>42469.742951388886</v>
      </c>
      <c r="T3887" s="10">
        <f t="shared" si="243"/>
        <v>42499.742951388886</v>
      </c>
    </row>
    <row r="3888" spans="1:20"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240"/>
        <v>0</v>
      </c>
      <c r="P3888" s="6" t="str">
        <f t="shared" si="241"/>
        <v/>
      </c>
      <c r="Q3888" t="s">
        <v>8317</v>
      </c>
      <c r="R3888" t="s">
        <v>8359</v>
      </c>
      <c r="S3888" s="10">
        <f t="shared" si="242"/>
        <v>41954.019699074073</v>
      </c>
      <c r="T3888" s="10">
        <f t="shared" si="243"/>
        <v>41984.019699074073</v>
      </c>
    </row>
    <row r="3889" spans="1:20"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240"/>
        <v>1.7500000000000002E-2</v>
      </c>
      <c r="P3889" s="6">
        <f t="shared" si="241"/>
        <v>17.5</v>
      </c>
      <c r="Q3889" t="s">
        <v>8317</v>
      </c>
      <c r="R3889" t="s">
        <v>8359</v>
      </c>
      <c r="S3889" s="10">
        <f t="shared" si="242"/>
        <v>42079.649641203701</v>
      </c>
      <c r="T3889" s="10">
        <f t="shared" si="243"/>
        <v>42125.708333333336</v>
      </c>
    </row>
    <row r="3890" spans="1:20"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240"/>
        <v>0.27100000000000002</v>
      </c>
      <c r="P3890" s="6">
        <f t="shared" si="241"/>
        <v>38.714285714285715</v>
      </c>
      <c r="Q3890" t="s">
        <v>8317</v>
      </c>
      <c r="R3890" t="s">
        <v>8318</v>
      </c>
      <c r="S3890" s="10">
        <f t="shared" si="242"/>
        <v>42762.337476851848</v>
      </c>
      <c r="T3890" s="10">
        <f t="shared" si="243"/>
        <v>42792.337476851848</v>
      </c>
    </row>
    <row r="3891" spans="1:20"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240"/>
        <v>1.4749999999999999E-2</v>
      </c>
      <c r="P3891" s="6">
        <f t="shared" si="241"/>
        <v>13.111111111111111</v>
      </c>
      <c r="Q3891" t="s">
        <v>8317</v>
      </c>
      <c r="R3891" t="s">
        <v>8318</v>
      </c>
      <c r="S3891" s="10">
        <f t="shared" si="242"/>
        <v>41976.796643518515</v>
      </c>
      <c r="T3891" s="10">
        <f t="shared" si="243"/>
        <v>42008.768055555549</v>
      </c>
    </row>
    <row r="3892" spans="1:20"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240"/>
        <v>0.16826666666666668</v>
      </c>
      <c r="P3892" s="6">
        <f t="shared" si="241"/>
        <v>315.5</v>
      </c>
      <c r="Q3892" t="s">
        <v>8317</v>
      </c>
      <c r="R3892" t="s">
        <v>8318</v>
      </c>
      <c r="S3892" s="10">
        <f t="shared" si="242"/>
        <v>42171.55027777778</v>
      </c>
      <c r="T3892" s="10">
        <f t="shared" si="243"/>
        <v>42231.55027777778</v>
      </c>
    </row>
    <row r="3893" spans="1:20"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240"/>
        <v>0.32500000000000001</v>
      </c>
      <c r="P3893" s="6">
        <f t="shared" si="241"/>
        <v>37.142857142857146</v>
      </c>
      <c r="Q3893" t="s">
        <v>8317</v>
      </c>
      <c r="R3893" t="s">
        <v>8318</v>
      </c>
      <c r="S3893" s="10">
        <f t="shared" si="242"/>
        <v>42055.924120370364</v>
      </c>
      <c r="T3893" s="10">
        <f t="shared" si="243"/>
        <v>42085.999305555553</v>
      </c>
    </row>
    <row r="3894" spans="1:20"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240"/>
        <v>0</v>
      </c>
      <c r="P3894" s="6" t="str">
        <f t="shared" si="241"/>
        <v/>
      </c>
      <c r="Q3894" t="s">
        <v>8317</v>
      </c>
      <c r="R3894" t="s">
        <v>8318</v>
      </c>
      <c r="S3894" s="10">
        <f t="shared" si="242"/>
        <v>41867.443946759253</v>
      </c>
      <c r="T3894" s="10">
        <f t="shared" si="243"/>
        <v>41875.083333333328</v>
      </c>
    </row>
    <row r="3895" spans="1:20"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240"/>
        <v>0.2155</v>
      </c>
      <c r="P3895" s="6">
        <f t="shared" si="241"/>
        <v>128.27380952380952</v>
      </c>
      <c r="Q3895" t="s">
        <v>8317</v>
      </c>
      <c r="R3895" t="s">
        <v>8318</v>
      </c>
      <c r="S3895" s="10">
        <f t="shared" si="242"/>
        <v>41779.449537037035</v>
      </c>
      <c r="T3895" s="10">
        <f t="shared" si="243"/>
        <v>41821.041666666664</v>
      </c>
    </row>
    <row r="3896" spans="1:20"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240"/>
        <v>3.4666666666666665E-2</v>
      </c>
      <c r="P3896" s="6">
        <f t="shared" si="241"/>
        <v>47.272727272727273</v>
      </c>
      <c r="Q3896" t="s">
        <v>8317</v>
      </c>
      <c r="R3896" t="s">
        <v>8318</v>
      </c>
      <c r="S3896" s="10">
        <f t="shared" si="242"/>
        <v>42679.750138888885</v>
      </c>
      <c r="T3896" s="10">
        <f t="shared" si="243"/>
        <v>42709.999305555553</v>
      </c>
    </row>
    <row r="3897" spans="1:20"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240"/>
        <v>0.05</v>
      </c>
      <c r="P3897" s="6">
        <f t="shared" si="241"/>
        <v>50</v>
      </c>
      <c r="Q3897" t="s">
        <v>8317</v>
      </c>
      <c r="R3897" t="s">
        <v>8318</v>
      </c>
      <c r="S3897" s="10">
        <f t="shared" si="242"/>
        <v>42032.041875000003</v>
      </c>
      <c r="T3897" s="10">
        <f t="shared" si="243"/>
        <v>42063.041875000003</v>
      </c>
    </row>
    <row r="3898" spans="1:20"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240"/>
        <v>0.10625</v>
      </c>
      <c r="P3898" s="6">
        <f t="shared" si="241"/>
        <v>42.5</v>
      </c>
      <c r="Q3898" t="s">
        <v>8317</v>
      </c>
      <c r="R3898" t="s">
        <v>8318</v>
      </c>
      <c r="S3898" s="10">
        <f t="shared" si="242"/>
        <v>41792.983541666668</v>
      </c>
      <c r="T3898" s="10">
        <f t="shared" si="243"/>
        <v>41806.983541666668</v>
      </c>
    </row>
    <row r="3899" spans="1:20"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240"/>
        <v>0.17599999999999999</v>
      </c>
      <c r="P3899" s="6">
        <f t="shared" si="241"/>
        <v>44</v>
      </c>
      <c r="Q3899" t="s">
        <v>8317</v>
      </c>
      <c r="R3899" t="s">
        <v>8318</v>
      </c>
      <c r="S3899" s="10">
        <f t="shared" si="242"/>
        <v>41982.665312499994</v>
      </c>
      <c r="T3899" s="10">
        <f t="shared" si="243"/>
        <v>42012.665312499994</v>
      </c>
    </row>
    <row r="3900" spans="1:20"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240"/>
        <v>0.3256</v>
      </c>
      <c r="P3900" s="6">
        <f t="shared" si="241"/>
        <v>50.875</v>
      </c>
      <c r="Q3900" t="s">
        <v>8317</v>
      </c>
      <c r="R3900" t="s">
        <v>8318</v>
      </c>
      <c r="S3900" s="10">
        <f t="shared" si="242"/>
        <v>42193.273958333331</v>
      </c>
      <c r="T3900" s="10">
        <f t="shared" si="243"/>
        <v>42233.458333333336</v>
      </c>
    </row>
    <row r="3901" spans="1:20"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240"/>
        <v>1.2500000000000001E-2</v>
      </c>
      <c r="P3901" s="6">
        <f t="shared" si="241"/>
        <v>62.5</v>
      </c>
      <c r="Q3901" t="s">
        <v>8317</v>
      </c>
      <c r="R3901" t="s">
        <v>8318</v>
      </c>
      <c r="S3901" s="10">
        <f t="shared" si="242"/>
        <v>41843.566678240742</v>
      </c>
      <c r="T3901" s="10">
        <f t="shared" si="243"/>
        <v>41863.566678240742</v>
      </c>
    </row>
    <row r="3902" spans="1:20"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240"/>
        <v>5.3999999999999999E-2</v>
      </c>
      <c r="P3902" s="6">
        <f t="shared" si="241"/>
        <v>27</v>
      </c>
      <c r="Q3902" t="s">
        <v>8317</v>
      </c>
      <c r="R3902" t="s">
        <v>8318</v>
      </c>
      <c r="S3902" s="10">
        <f t="shared" si="242"/>
        <v>42135.884155092594</v>
      </c>
      <c r="T3902" s="10">
        <f t="shared" si="243"/>
        <v>42165.884155092594</v>
      </c>
    </row>
    <row r="3903" spans="1:20"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240"/>
        <v>8.3333333333333332E-3</v>
      </c>
      <c r="P3903" s="6">
        <f t="shared" si="241"/>
        <v>25</v>
      </c>
      <c r="Q3903" t="s">
        <v>8317</v>
      </c>
      <c r="R3903" t="s">
        <v>8318</v>
      </c>
      <c r="S3903" s="10">
        <f t="shared" si="242"/>
        <v>42317.618043981478</v>
      </c>
      <c r="T3903" s="10">
        <f t="shared" si="243"/>
        <v>42357.618043981478</v>
      </c>
    </row>
    <row r="3904" spans="1:20"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240"/>
        <v>0.48833333333333334</v>
      </c>
      <c r="P3904" s="6">
        <f t="shared" si="241"/>
        <v>47.258064516129032</v>
      </c>
      <c r="Q3904" t="s">
        <v>8317</v>
      </c>
      <c r="R3904" t="s">
        <v>8318</v>
      </c>
      <c r="S3904" s="10">
        <f t="shared" si="242"/>
        <v>42663.259745370371</v>
      </c>
      <c r="T3904" s="10">
        <f t="shared" si="243"/>
        <v>42688.301412037035</v>
      </c>
    </row>
    <row r="3905" spans="1:20"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240"/>
        <v>0</v>
      </c>
      <c r="P3905" s="6" t="str">
        <f t="shared" si="241"/>
        <v/>
      </c>
      <c r="Q3905" t="s">
        <v>8317</v>
      </c>
      <c r="R3905" t="s">
        <v>8318</v>
      </c>
      <c r="S3905" s="10">
        <f t="shared" si="242"/>
        <v>42185.802835648145</v>
      </c>
      <c r="T3905" s="10">
        <f t="shared" si="243"/>
        <v>42230.609722222223</v>
      </c>
    </row>
    <row r="3906" spans="1:20"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240"/>
        <v>2.9999999999999997E-4</v>
      </c>
      <c r="P3906" s="6">
        <f t="shared" si="241"/>
        <v>1.5</v>
      </c>
      <c r="Q3906" t="s">
        <v>8317</v>
      </c>
      <c r="R3906" t="s">
        <v>8318</v>
      </c>
      <c r="S3906" s="10">
        <f t="shared" si="242"/>
        <v>42095.020833333336</v>
      </c>
      <c r="T3906" s="10">
        <f t="shared" si="243"/>
        <v>42109.00277777778</v>
      </c>
    </row>
    <row r="3907" spans="1:20"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244">IFERROR(E3907/D3907,"")</f>
        <v>0.11533333333333333</v>
      </c>
      <c r="P3907" s="6">
        <f t="shared" ref="P3907:P3970" si="245">IFERROR(E3907/L3907,"")</f>
        <v>24.714285714285715</v>
      </c>
      <c r="Q3907" t="s">
        <v>8317</v>
      </c>
      <c r="R3907" t="s">
        <v>8318</v>
      </c>
      <c r="S3907" s="10">
        <f t="shared" ref="S3907:S3970" si="246">(J3907/86400)+25569+(-5/24)</f>
        <v>42124.415543981479</v>
      </c>
      <c r="T3907" s="10">
        <f t="shared" ref="T3907:T3970" si="247">(I3907/86400)+25569+(-5/24)</f>
        <v>42166.749999999993</v>
      </c>
    </row>
    <row r="3908" spans="1:20"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244"/>
        <v>0.67333333333333334</v>
      </c>
      <c r="P3908" s="6">
        <f t="shared" si="245"/>
        <v>63.125</v>
      </c>
      <c r="Q3908" t="s">
        <v>8317</v>
      </c>
      <c r="R3908" t="s">
        <v>8318</v>
      </c>
      <c r="S3908" s="10">
        <f t="shared" si="246"/>
        <v>42143.709409722222</v>
      </c>
      <c r="T3908" s="10">
        <f t="shared" si="247"/>
        <v>42181.350694444445</v>
      </c>
    </row>
    <row r="3909" spans="1:20"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244"/>
        <v>0.153</v>
      </c>
      <c r="P3909" s="6">
        <f t="shared" si="245"/>
        <v>38.25</v>
      </c>
      <c r="Q3909" t="s">
        <v>8317</v>
      </c>
      <c r="R3909" t="s">
        <v>8318</v>
      </c>
      <c r="S3909" s="10">
        <f t="shared" si="246"/>
        <v>41906.611180555556</v>
      </c>
      <c r="T3909" s="10">
        <f t="shared" si="247"/>
        <v>41938.630555555552</v>
      </c>
    </row>
    <row r="3910" spans="1:20"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244"/>
        <v>8.666666666666667E-2</v>
      </c>
      <c r="P3910" s="6">
        <f t="shared" si="245"/>
        <v>16.25</v>
      </c>
      <c r="Q3910" t="s">
        <v>8317</v>
      </c>
      <c r="R3910" t="s">
        <v>8318</v>
      </c>
      <c r="S3910" s="10">
        <f t="shared" si="246"/>
        <v>41833.927037037036</v>
      </c>
      <c r="T3910" s="10">
        <f t="shared" si="247"/>
        <v>41848.927037037036</v>
      </c>
    </row>
    <row r="3911" spans="1:20"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244"/>
        <v>2.2499999999999998E-3</v>
      </c>
      <c r="P3911" s="6">
        <f t="shared" si="245"/>
        <v>33.75</v>
      </c>
      <c r="Q3911" t="s">
        <v>8317</v>
      </c>
      <c r="R3911" t="s">
        <v>8318</v>
      </c>
      <c r="S3911" s="10">
        <f t="shared" si="246"/>
        <v>41863.150949074072</v>
      </c>
      <c r="T3911" s="10">
        <f t="shared" si="247"/>
        <v>41893.150949074072</v>
      </c>
    </row>
    <row r="3912" spans="1:20"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244"/>
        <v>3.0833333333333334E-2</v>
      </c>
      <c r="P3912" s="6">
        <f t="shared" si="245"/>
        <v>61.666666666666664</v>
      </c>
      <c r="Q3912" t="s">
        <v>8317</v>
      </c>
      <c r="R3912" t="s">
        <v>8318</v>
      </c>
      <c r="S3912" s="10">
        <f t="shared" si="246"/>
        <v>42224.548576388886</v>
      </c>
      <c r="T3912" s="10">
        <f t="shared" si="247"/>
        <v>42254.548576388886</v>
      </c>
    </row>
    <row r="3913" spans="1:20"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244"/>
        <v>0.37412499999999999</v>
      </c>
      <c r="P3913" s="6">
        <f t="shared" si="245"/>
        <v>83.138888888888886</v>
      </c>
      <c r="Q3913" t="s">
        <v>8317</v>
      </c>
      <c r="R3913" t="s">
        <v>8318</v>
      </c>
      <c r="S3913" s="10">
        <f t="shared" si="246"/>
        <v>41939.603900462964</v>
      </c>
      <c r="T3913" s="10">
        <f t="shared" si="247"/>
        <v>41969.645567129628</v>
      </c>
    </row>
    <row r="3914" spans="1:20"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244"/>
        <v>6.666666666666667E-5</v>
      </c>
      <c r="P3914" s="6">
        <f t="shared" si="245"/>
        <v>1</v>
      </c>
      <c r="Q3914" t="s">
        <v>8317</v>
      </c>
      <c r="R3914" t="s">
        <v>8318</v>
      </c>
      <c r="S3914" s="10">
        <f t="shared" si="246"/>
        <v>42059.061689814807</v>
      </c>
      <c r="T3914" s="10">
        <f t="shared" si="247"/>
        <v>42118.982638888883</v>
      </c>
    </row>
    <row r="3915" spans="1:20"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244"/>
        <v>0.1</v>
      </c>
      <c r="P3915" s="6">
        <f t="shared" si="245"/>
        <v>142.85714285714286</v>
      </c>
      <c r="Q3915" t="s">
        <v>8317</v>
      </c>
      <c r="R3915" t="s">
        <v>8318</v>
      </c>
      <c r="S3915" s="10">
        <f t="shared" si="246"/>
        <v>42308.002881944441</v>
      </c>
      <c r="T3915" s="10">
        <f t="shared" si="247"/>
        <v>42338.044548611106</v>
      </c>
    </row>
    <row r="3916" spans="1:20"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244"/>
        <v>0.36359999999999998</v>
      </c>
      <c r="P3916" s="6">
        <f t="shared" si="245"/>
        <v>33.666666666666664</v>
      </c>
      <c r="Q3916" t="s">
        <v>8317</v>
      </c>
      <c r="R3916" t="s">
        <v>8318</v>
      </c>
      <c r="S3916" s="10">
        <f t="shared" si="246"/>
        <v>42114.610601851855</v>
      </c>
      <c r="T3916" s="10">
        <f t="shared" si="247"/>
        <v>42134.749305555553</v>
      </c>
    </row>
    <row r="3917" spans="1:20"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244"/>
        <v>3.3333333333333335E-3</v>
      </c>
      <c r="P3917" s="6">
        <f t="shared" si="245"/>
        <v>5</v>
      </c>
      <c r="Q3917" t="s">
        <v>8317</v>
      </c>
      <c r="R3917" t="s">
        <v>8318</v>
      </c>
      <c r="S3917" s="10">
        <f t="shared" si="246"/>
        <v>42492.776724537034</v>
      </c>
      <c r="T3917" s="10">
        <f t="shared" si="247"/>
        <v>42522.776724537034</v>
      </c>
    </row>
    <row r="3918" spans="1:20"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244"/>
        <v>0</v>
      </c>
      <c r="P3918" s="6" t="str">
        <f t="shared" si="245"/>
        <v/>
      </c>
      <c r="Q3918" t="s">
        <v>8317</v>
      </c>
      <c r="R3918" t="s">
        <v>8318</v>
      </c>
      <c r="S3918" s="10">
        <f t="shared" si="246"/>
        <v>42494.263333333329</v>
      </c>
      <c r="T3918" s="10">
        <f t="shared" si="247"/>
        <v>42524.263333333329</v>
      </c>
    </row>
    <row r="3919" spans="1:20"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244"/>
        <v>2.8571428571428571E-3</v>
      </c>
      <c r="P3919" s="6">
        <f t="shared" si="245"/>
        <v>10</v>
      </c>
      <c r="Q3919" t="s">
        <v>8317</v>
      </c>
      <c r="R3919" t="s">
        <v>8318</v>
      </c>
      <c r="S3919" s="10">
        <f t="shared" si="246"/>
        <v>41863.318993055553</v>
      </c>
      <c r="T3919" s="10">
        <f t="shared" si="247"/>
        <v>41893.318993055553</v>
      </c>
    </row>
    <row r="3920" spans="1:20"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244"/>
        <v>2E-3</v>
      </c>
      <c r="P3920" s="6">
        <f t="shared" si="245"/>
        <v>40</v>
      </c>
      <c r="Q3920" t="s">
        <v>8317</v>
      </c>
      <c r="R3920" t="s">
        <v>8318</v>
      </c>
      <c r="S3920" s="10">
        <f t="shared" si="246"/>
        <v>41843.456284722219</v>
      </c>
      <c r="T3920" s="10">
        <f t="shared" si="247"/>
        <v>41855.458333333328</v>
      </c>
    </row>
    <row r="3921" spans="1:20"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244"/>
        <v>1.7999999999999999E-2</v>
      </c>
      <c r="P3921" s="6">
        <f t="shared" si="245"/>
        <v>30</v>
      </c>
      <c r="Q3921" t="s">
        <v>8317</v>
      </c>
      <c r="R3921" t="s">
        <v>8318</v>
      </c>
      <c r="S3921" s="10">
        <f t="shared" si="246"/>
        <v>42358.476539351854</v>
      </c>
      <c r="T3921" s="10">
        <f t="shared" si="247"/>
        <v>42386.791666666664</v>
      </c>
    </row>
    <row r="3922" spans="1:20"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244"/>
        <v>5.3999999999999999E-2</v>
      </c>
      <c r="P3922" s="6">
        <f t="shared" si="245"/>
        <v>45</v>
      </c>
      <c r="Q3922" t="s">
        <v>8317</v>
      </c>
      <c r="R3922" t="s">
        <v>8318</v>
      </c>
      <c r="S3922" s="10">
        <f t="shared" si="246"/>
        <v>42657.178935185184</v>
      </c>
      <c r="T3922" s="10">
        <f t="shared" si="247"/>
        <v>42687.220601851848</v>
      </c>
    </row>
    <row r="3923" spans="1:20"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244"/>
        <v>0</v>
      </c>
      <c r="P3923" s="6" t="str">
        <f t="shared" si="245"/>
        <v/>
      </c>
      <c r="Q3923" t="s">
        <v>8317</v>
      </c>
      <c r="R3923" t="s">
        <v>8318</v>
      </c>
      <c r="S3923" s="10">
        <f t="shared" si="246"/>
        <v>41926.333969907406</v>
      </c>
      <c r="T3923" s="10">
        <f t="shared" si="247"/>
        <v>41938.541666666664</v>
      </c>
    </row>
    <row r="3924" spans="1:20"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244"/>
        <v>8.1333333333333327E-2</v>
      </c>
      <c r="P3924" s="6">
        <f t="shared" si="245"/>
        <v>10.166666666666666</v>
      </c>
      <c r="Q3924" t="s">
        <v>8317</v>
      </c>
      <c r="R3924" t="s">
        <v>8318</v>
      </c>
      <c r="S3924" s="10">
        <f t="shared" si="246"/>
        <v>42020.560300925928</v>
      </c>
      <c r="T3924" s="10">
        <f t="shared" si="247"/>
        <v>42065.749999999993</v>
      </c>
    </row>
    <row r="3925" spans="1:20"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244"/>
        <v>0.12034782608695652</v>
      </c>
      <c r="P3925" s="6">
        <f t="shared" si="245"/>
        <v>81.411764705882348</v>
      </c>
      <c r="Q3925" t="s">
        <v>8317</v>
      </c>
      <c r="R3925" t="s">
        <v>8318</v>
      </c>
      <c r="S3925" s="10">
        <f t="shared" si="246"/>
        <v>42075.771655092591</v>
      </c>
      <c r="T3925" s="10">
        <f t="shared" si="247"/>
        <v>42103.771655092591</v>
      </c>
    </row>
    <row r="3926" spans="1:20"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244"/>
        <v>0.15266666666666667</v>
      </c>
      <c r="P3926" s="6">
        <f t="shared" si="245"/>
        <v>57.25</v>
      </c>
      <c r="Q3926" t="s">
        <v>8317</v>
      </c>
      <c r="R3926" t="s">
        <v>8318</v>
      </c>
      <c r="S3926" s="10">
        <f t="shared" si="246"/>
        <v>41786.751412037032</v>
      </c>
      <c r="T3926" s="10">
        <f t="shared" si="247"/>
        <v>41816.751412037032</v>
      </c>
    </row>
    <row r="3927" spans="1:20"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244"/>
        <v>0.1</v>
      </c>
      <c r="P3927" s="6">
        <f t="shared" si="245"/>
        <v>5</v>
      </c>
      <c r="Q3927" t="s">
        <v>8317</v>
      </c>
      <c r="R3927" t="s">
        <v>8318</v>
      </c>
      <c r="S3927" s="10">
        <f t="shared" si="246"/>
        <v>41820.662488425922</v>
      </c>
      <c r="T3927" s="10">
        <f t="shared" si="247"/>
        <v>41850.662488425922</v>
      </c>
    </row>
    <row r="3928" spans="1:20"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244"/>
        <v>3.0000000000000001E-3</v>
      </c>
      <c r="P3928" s="6">
        <f t="shared" si="245"/>
        <v>15</v>
      </c>
      <c r="Q3928" t="s">
        <v>8317</v>
      </c>
      <c r="R3928" t="s">
        <v>8318</v>
      </c>
      <c r="S3928" s="10">
        <f t="shared" si="246"/>
        <v>41969.876712962963</v>
      </c>
      <c r="T3928" s="10">
        <f t="shared" si="247"/>
        <v>41999.876712962963</v>
      </c>
    </row>
    <row r="3929" spans="1:20"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244"/>
        <v>0.01</v>
      </c>
      <c r="P3929" s="6">
        <f t="shared" si="245"/>
        <v>12.5</v>
      </c>
      <c r="Q3929" t="s">
        <v>8317</v>
      </c>
      <c r="R3929" t="s">
        <v>8318</v>
      </c>
      <c r="S3929" s="10">
        <f t="shared" si="246"/>
        <v>41830.059074074074</v>
      </c>
      <c r="T3929" s="10">
        <f t="shared" si="247"/>
        <v>41860.059074074074</v>
      </c>
    </row>
    <row r="3930" spans="1:20"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244"/>
        <v>0.13020000000000001</v>
      </c>
      <c r="P3930" s="6">
        <f t="shared" si="245"/>
        <v>93</v>
      </c>
      <c r="Q3930" t="s">
        <v>8317</v>
      </c>
      <c r="R3930" t="s">
        <v>8318</v>
      </c>
      <c r="S3930" s="10">
        <f t="shared" si="246"/>
        <v>42265.474849537037</v>
      </c>
      <c r="T3930" s="10">
        <f t="shared" si="247"/>
        <v>42292.999305555553</v>
      </c>
    </row>
    <row r="3931" spans="1:20"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244"/>
        <v>2.265E-2</v>
      </c>
      <c r="P3931" s="6">
        <f t="shared" si="245"/>
        <v>32.357142857142854</v>
      </c>
      <c r="Q3931" t="s">
        <v>8317</v>
      </c>
      <c r="R3931" t="s">
        <v>8318</v>
      </c>
      <c r="S3931" s="10">
        <f t="shared" si="246"/>
        <v>42601.618807870364</v>
      </c>
      <c r="T3931" s="10">
        <f t="shared" si="247"/>
        <v>42631.618807870364</v>
      </c>
    </row>
    <row r="3932" spans="1:20"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244"/>
        <v>0</v>
      </c>
      <c r="P3932" s="6" t="str">
        <f t="shared" si="245"/>
        <v/>
      </c>
      <c r="Q3932" t="s">
        <v>8317</v>
      </c>
      <c r="R3932" t="s">
        <v>8318</v>
      </c>
      <c r="S3932" s="10">
        <f t="shared" si="246"/>
        <v>42433.13041666666</v>
      </c>
      <c r="T3932" s="10">
        <f t="shared" si="247"/>
        <v>42461.041666666664</v>
      </c>
    </row>
    <row r="3933" spans="1:20"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244"/>
        <v>0</v>
      </c>
      <c r="P3933" s="6" t="str">
        <f t="shared" si="245"/>
        <v/>
      </c>
      <c r="Q3933" t="s">
        <v>8317</v>
      </c>
      <c r="R3933" t="s">
        <v>8318</v>
      </c>
      <c r="S3933" s="10">
        <f t="shared" si="246"/>
        <v>42227.943368055552</v>
      </c>
      <c r="T3933" s="10">
        <f t="shared" si="247"/>
        <v>42252.943368055552</v>
      </c>
    </row>
    <row r="3934" spans="1:20"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244"/>
        <v>8.3333333333333331E-5</v>
      </c>
      <c r="P3934" s="6">
        <f t="shared" si="245"/>
        <v>1</v>
      </c>
      <c r="Q3934" t="s">
        <v>8317</v>
      </c>
      <c r="R3934" t="s">
        <v>8318</v>
      </c>
      <c r="S3934" s="10">
        <f t="shared" si="246"/>
        <v>42414.960231481477</v>
      </c>
      <c r="T3934" s="10">
        <f t="shared" si="247"/>
        <v>42444.918564814812</v>
      </c>
    </row>
    <row r="3935" spans="1:20"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244"/>
        <v>0.15742857142857142</v>
      </c>
      <c r="P3935" s="6">
        <f t="shared" si="245"/>
        <v>91.833333333333329</v>
      </c>
      <c r="Q3935" t="s">
        <v>8317</v>
      </c>
      <c r="R3935" t="s">
        <v>8318</v>
      </c>
      <c r="S3935" s="10">
        <f t="shared" si="246"/>
        <v>42538.759976851848</v>
      </c>
      <c r="T3935" s="10">
        <f t="shared" si="247"/>
        <v>42567.821527777771</v>
      </c>
    </row>
    <row r="3936" spans="1:20"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244"/>
        <v>0.11</v>
      </c>
      <c r="P3936" s="6">
        <f t="shared" si="245"/>
        <v>45.833333333333336</v>
      </c>
      <c r="Q3936" t="s">
        <v>8317</v>
      </c>
      <c r="R3936" t="s">
        <v>8318</v>
      </c>
      <c r="S3936" s="10">
        <f t="shared" si="246"/>
        <v>42233.463414351849</v>
      </c>
      <c r="T3936" s="10">
        <f t="shared" si="247"/>
        <v>42278.333333333336</v>
      </c>
    </row>
    <row r="3937" spans="1:20"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244"/>
        <v>0.43833333333333335</v>
      </c>
      <c r="P3937" s="6">
        <f t="shared" si="245"/>
        <v>57.173913043478258</v>
      </c>
      <c r="Q3937" t="s">
        <v>8317</v>
      </c>
      <c r="R3937" t="s">
        <v>8318</v>
      </c>
      <c r="S3937" s="10">
        <f t="shared" si="246"/>
        <v>42221.448449074072</v>
      </c>
      <c r="T3937" s="10">
        <f t="shared" si="247"/>
        <v>42281.448449074072</v>
      </c>
    </row>
    <row r="3938" spans="1:20"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244"/>
        <v>0</v>
      </c>
      <c r="P3938" s="6" t="str">
        <f t="shared" si="245"/>
        <v/>
      </c>
      <c r="Q3938" t="s">
        <v>8317</v>
      </c>
      <c r="R3938" t="s">
        <v>8318</v>
      </c>
      <c r="S3938" s="10">
        <f t="shared" si="246"/>
        <v>42675.054629629631</v>
      </c>
      <c r="T3938" s="10">
        <f t="shared" si="247"/>
        <v>42705.096296296295</v>
      </c>
    </row>
    <row r="3939" spans="1:20"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244"/>
        <v>0.86135181975736563</v>
      </c>
      <c r="P3939" s="6">
        <f t="shared" si="245"/>
        <v>248.5</v>
      </c>
      <c r="Q3939" t="s">
        <v>8317</v>
      </c>
      <c r="R3939" t="s">
        <v>8318</v>
      </c>
      <c r="S3939" s="10">
        <f t="shared" si="246"/>
        <v>42534.423148148147</v>
      </c>
      <c r="T3939" s="10">
        <f t="shared" si="247"/>
        <v>42562.423148148147</v>
      </c>
    </row>
    <row r="3940" spans="1:20"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244"/>
        <v>0.12196620583717357</v>
      </c>
      <c r="P3940" s="6">
        <f t="shared" si="245"/>
        <v>79.400000000000006</v>
      </c>
      <c r="Q3940" t="s">
        <v>8317</v>
      </c>
      <c r="R3940" t="s">
        <v>8318</v>
      </c>
      <c r="S3940" s="10">
        <f t="shared" si="246"/>
        <v>42151.697384259256</v>
      </c>
      <c r="T3940" s="10">
        <f t="shared" si="247"/>
        <v>42182.697384259256</v>
      </c>
    </row>
    <row r="3941" spans="1:20"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244"/>
        <v>1E-3</v>
      </c>
      <c r="P3941" s="6">
        <f t="shared" si="245"/>
        <v>5</v>
      </c>
      <c r="Q3941" t="s">
        <v>8317</v>
      </c>
      <c r="R3941" t="s">
        <v>8318</v>
      </c>
      <c r="S3941" s="10">
        <f t="shared" si="246"/>
        <v>41915.191886574074</v>
      </c>
      <c r="T3941" s="10">
        <f t="shared" si="247"/>
        <v>41918.979166666664</v>
      </c>
    </row>
    <row r="3942" spans="1:20"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244"/>
        <v>2.2000000000000001E-3</v>
      </c>
      <c r="P3942" s="6">
        <f t="shared" si="245"/>
        <v>5.5</v>
      </c>
      <c r="Q3942" t="s">
        <v>8317</v>
      </c>
      <c r="R3942" t="s">
        <v>8318</v>
      </c>
      <c r="S3942" s="10">
        <f t="shared" si="246"/>
        <v>41961.284155092588</v>
      </c>
      <c r="T3942" s="10">
        <f t="shared" si="247"/>
        <v>42006.284155092588</v>
      </c>
    </row>
    <row r="3943" spans="1:20"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244"/>
        <v>9.0909090909090905E-3</v>
      </c>
      <c r="P3943" s="6">
        <f t="shared" si="245"/>
        <v>25</v>
      </c>
      <c r="Q3943" t="s">
        <v>8317</v>
      </c>
      <c r="R3943" t="s">
        <v>8318</v>
      </c>
      <c r="S3943" s="10">
        <f t="shared" si="246"/>
        <v>41940.378900462958</v>
      </c>
      <c r="T3943" s="10">
        <f t="shared" si="247"/>
        <v>41967.833333333336</v>
      </c>
    </row>
    <row r="3944" spans="1:20"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244"/>
        <v>0</v>
      </c>
      <c r="P3944" s="6" t="str">
        <f t="shared" si="245"/>
        <v/>
      </c>
      <c r="Q3944" t="s">
        <v>8317</v>
      </c>
      <c r="R3944" t="s">
        <v>8318</v>
      </c>
      <c r="S3944" s="10">
        <f t="shared" si="246"/>
        <v>42111.695763888885</v>
      </c>
      <c r="T3944" s="10">
        <f t="shared" si="247"/>
        <v>42171.695763888885</v>
      </c>
    </row>
    <row r="3945" spans="1:20"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244"/>
        <v>0.35639999999999999</v>
      </c>
      <c r="P3945" s="6">
        <f t="shared" si="245"/>
        <v>137.07692307692307</v>
      </c>
      <c r="Q3945" t="s">
        <v>8317</v>
      </c>
      <c r="R3945" t="s">
        <v>8318</v>
      </c>
      <c r="S3945" s="10">
        <f t="shared" si="246"/>
        <v>42279.570231481477</v>
      </c>
      <c r="T3945" s="10">
        <f t="shared" si="247"/>
        <v>42310.493055555555</v>
      </c>
    </row>
    <row r="3946" spans="1:20"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244"/>
        <v>0</v>
      </c>
      <c r="P3946" s="6" t="str">
        <f t="shared" si="245"/>
        <v/>
      </c>
      <c r="Q3946" t="s">
        <v>8317</v>
      </c>
      <c r="R3946" t="s">
        <v>8318</v>
      </c>
      <c r="S3946" s="10">
        <f t="shared" si="246"/>
        <v>42213.454571759255</v>
      </c>
      <c r="T3946" s="10">
        <f t="shared" si="247"/>
        <v>42243.454571759255</v>
      </c>
    </row>
    <row r="3947" spans="1:20"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244"/>
        <v>2.5000000000000001E-3</v>
      </c>
      <c r="P3947" s="6">
        <f t="shared" si="245"/>
        <v>5</v>
      </c>
      <c r="Q3947" t="s">
        <v>8317</v>
      </c>
      <c r="R3947" t="s">
        <v>8318</v>
      </c>
      <c r="S3947" s="10">
        <f t="shared" si="246"/>
        <v>42109.593379629623</v>
      </c>
      <c r="T3947" s="10">
        <f t="shared" si="247"/>
        <v>42139.593379629623</v>
      </c>
    </row>
    <row r="3948" spans="1:20"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244"/>
        <v>3.2500000000000001E-2</v>
      </c>
      <c r="P3948" s="6">
        <f t="shared" si="245"/>
        <v>39</v>
      </c>
      <c r="Q3948" t="s">
        <v>8317</v>
      </c>
      <c r="R3948" t="s">
        <v>8318</v>
      </c>
      <c r="S3948" s="10">
        <f t="shared" si="246"/>
        <v>42031.625254629624</v>
      </c>
      <c r="T3948" s="10">
        <f t="shared" si="247"/>
        <v>42063.124999999993</v>
      </c>
    </row>
    <row r="3949" spans="1:20"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244"/>
        <v>3.3666666666666664E-2</v>
      </c>
      <c r="P3949" s="6">
        <f t="shared" si="245"/>
        <v>50.5</v>
      </c>
      <c r="Q3949" t="s">
        <v>8317</v>
      </c>
      <c r="R3949" t="s">
        <v>8318</v>
      </c>
      <c r="S3949" s="10">
        <f t="shared" si="246"/>
        <v>42614.934537037036</v>
      </c>
      <c r="T3949" s="10">
        <f t="shared" si="247"/>
        <v>42644.934537037036</v>
      </c>
    </row>
    <row r="3950" spans="1:20"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244"/>
        <v>0</v>
      </c>
      <c r="P3950" s="6" t="str">
        <f t="shared" si="245"/>
        <v/>
      </c>
      <c r="Q3950" t="s">
        <v>8317</v>
      </c>
      <c r="R3950" t="s">
        <v>8318</v>
      </c>
      <c r="S3950" s="10">
        <f t="shared" si="246"/>
        <v>41829.117164351854</v>
      </c>
      <c r="T3950" s="10">
        <f t="shared" si="247"/>
        <v>41889.117164351854</v>
      </c>
    </row>
    <row r="3951" spans="1:20"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244"/>
        <v>0.15770000000000001</v>
      </c>
      <c r="P3951" s="6">
        <f t="shared" si="245"/>
        <v>49.28125</v>
      </c>
      <c r="Q3951" t="s">
        <v>8317</v>
      </c>
      <c r="R3951" t="s">
        <v>8318</v>
      </c>
      <c r="S3951" s="10">
        <f t="shared" si="246"/>
        <v>42015.912280092591</v>
      </c>
      <c r="T3951" s="10">
        <f t="shared" si="247"/>
        <v>42045.912280092591</v>
      </c>
    </row>
    <row r="3952" spans="1:20"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244"/>
        <v>6.2500000000000003E-3</v>
      </c>
      <c r="P3952" s="6">
        <f t="shared" si="245"/>
        <v>25</v>
      </c>
      <c r="Q3952" t="s">
        <v>8317</v>
      </c>
      <c r="R3952" t="s">
        <v>8318</v>
      </c>
      <c r="S3952" s="10">
        <f t="shared" si="246"/>
        <v>42439.493981481479</v>
      </c>
      <c r="T3952" s="10">
        <f t="shared" si="247"/>
        <v>42468.565972222219</v>
      </c>
    </row>
    <row r="3953" spans="1:20"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244"/>
        <v>5.0000000000000004E-6</v>
      </c>
      <c r="P3953" s="6">
        <f t="shared" si="245"/>
        <v>1</v>
      </c>
      <c r="Q3953" t="s">
        <v>8317</v>
      </c>
      <c r="R3953" t="s">
        <v>8318</v>
      </c>
      <c r="S3953" s="10">
        <f t="shared" si="246"/>
        <v>42433.617384259262</v>
      </c>
      <c r="T3953" s="10">
        <f t="shared" si="247"/>
        <v>42493.57571759259</v>
      </c>
    </row>
    <row r="3954" spans="1:20"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244"/>
        <v>9.6153846153846159E-4</v>
      </c>
      <c r="P3954" s="6">
        <f t="shared" si="245"/>
        <v>25</v>
      </c>
      <c r="Q3954" t="s">
        <v>8317</v>
      </c>
      <c r="R3954" t="s">
        <v>8318</v>
      </c>
      <c r="S3954" s="10">
        <f t="shared" si="246"/>
        <v>42243.582060185181</v>
      </c>
      <c r="T3954" s="10">
        <f t="shared" si="247"/>
        <v>42303.582060185181</v>
      </c>
    </row>
    <row r="3955" spans="1:20"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244"/>
        <v>0</v>
      </c>
      <c r="P3955" s="6" t="str">
        <f t="shared" si="245"/>
        <v/>
      </c>
      <c r="Q3955" t="s">
        <v>8317</v>
      </c>
      <c r="R3955" t="s">
        <v>8318</v>
      </c>
      <c r="S3955" s="10">
        <f t="shared" si="246"/>
        <v>42549.840115740742</v>
      </c>
      <c r="T3955" s="10">
        <f t="shared" si="247"/>
        <v>42580.770138888889</v>
      </c>
    </row>
    <row r="3956" spans="1:20"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244"/>
        <v>0</v>
      </c>
      <c r="P3956" s="6" t="str">
        <f t="shared" si="245"/>
        <v/>
      </c>
      <c r="Q3956" t="s">
        <v>8317</v>
      </c>
      <c r="R3956" t="s">
        <v>8318</v>
      </c>
      <c r="S3956" s="10">
        <f t="shared" si="246"/>
        <v>41774.442870370367</v>
      </c>
      <c r="T3956" s="10">
        <f t="shared" si="247"/>
        <v>41834.442870370367</v>
      </c>
    </row>
    <row r="3957" spans="1:20"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244"/>
        <v>0.24285714285714285</v>
      </c>
      <c r="P3957" s="6">
        <f t="shared" si="245"/>
        <v>53.125</v>
      </c>
      <c r="Q3957" t="s">
        <v>8317</v>
      </c>
      <c r="R3957" t="s">
        <v>8318</v>
      </c>
      <c r="S3957" s="10">
        <f t="shared" si="246"/>
        <v>42306.640520833331</v>
      </c>
      <c r="T3957" s="10">
        <f t="shared" si="247"/>
        <v>42336.682187499995</v>
      </c>
    </row>
    <row r="3958" spans="1:20"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244"/>
        <v>0</v>
      </c>
      <c r="P3958" s="6" t="str">
        <f t="shared" si="245"/>
        <v/>
      </c>
      <c r="Q3958" t="s">
        <v>8317</v>
      </c>
      <c r="R3958" t="s">
        <v>8318</v>
      </c>
      <c r="S3958" s="10">
        <f t="shared" si="246"/>
        <v>42457.723692129628</v>
      </c>
      <c r="T3958" s="10">
        <f t="shared" si="247"/>
        <v>42484.805555555555</v>
      </c>
    </row>
    <row r="3959" spans="1:20"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244"/>
        <v>2.5000000000000001E-4</v>
      </c>
      <c r="P3959" s="6">
        <f t="shared" si="245"/>
        <v>7</v>
      </c>
      <c r="Q3959" t="s">
        <v>8317</v>
      </c>
      <c r="R3959" t="s">
        <v>8318</v>
      </c>
      <c r="S3959" s="10">
        <f t="shared" si="246"/>
        <v>42513.76798611111</v>
      </c>
      <c r="T3959" s="10">
        <f t="shared" si="247"/>
        <v>42559.76798611111</v>
      </c>
    </row>
    <row r="3960" spans="1:20"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244"/>
        <v>0.32050000000000001</v>
      </c>
      <c r="P3960" s="6">
        <f t="shared" si="245"/>
        <v>40.0625</v>
      </c>
      <c r="Q3960" t="s">
        <v>8317</v>
      </c>
      <c r="R3960" t="s">
        <v>8318</v>
      </c>
      <c r="S3960" s="10">
        <f t="shared" si="246"/>
        <v>41816.742037037031</v>
      </c>
      <c r="T3960" s="10">
        <f t="shared" si="247"/>
        <v>41853.375</v>
      </c>
    </row>
    <row r="3961" spans="1:20"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244"/>
        <v>0.24333333333333335</v>
      </c>
      <c r="P3961" s="6">
        <f t="shared" si="245"/>
        <v>24.333333333333332</v>
      </c>
      <c r="Q3961" t="s">
        <v>8317</v>
      </c>
      <c r="R3961" t="s">
        <v>8318</v>
      </c>
      <c r="S3961" s="10">
        <f t="shared" si="246"/>
        <v>41880.580509259256</v>
      </c>
      <c r="T3961" s="10">
        <f t="shared" si="247"/>
        <v>41910.580509259256</v>
      </c>
    </row>
    <row r="3962" spans="1:20"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244"/>
        <v>1.4999999999999999E-2</v>
      </c>
      <c r="P3962" s="6">
        <f t="shared" si="245"/>
        <v>11.25</v>
      </c>
      <c r="Q3962" t="s">
        <v>8317</v>
      </c>
      <c r="R3962" t="s">
        <v>8318</v>
      </c>
      <c r="S3962" s="10">
        <f t="shared" si="246"/>
        <v>42342.63722222222</v>
      </c>
      <c r="T3962" s="10">
        <f t="shared" si="247"/>
        <v>42372.63722222222</v>
      </c>
    </row>
    <row r="3963" spans="1:20"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244"/>
        <v>4.1999999999999997E-3</v>
      </c>
      <c r="P3963" s="6">
        <f t="shared" si="245"/>
        <v>10.5</v>
      </c>
      <c r="Q3963" t="s">
        <v>8317</v>
      </c>
      <c r="R3963" t="s">
        <v>8318</v>
      </c>
      <c r="S3963" s="10">
        <f t="shared" si="246"/>
        <v>41745.682986111111</v>
      </c>
      <c r="T3963" s="10">
        <f t="shared" si="247"/>
        <v>41767.682986111111</v>
      </c>
    </row>
    <row r="3964" spans="1:20"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244"/>
        <v>3.214285714285714E-2</v>
      </c>
      <c r="P3964" s="6">
        <f t="shared" si="245"/>
        <v>15</v>
      </c>
      <c r="Q3964" t="s">
        <v>8317</v>
      </c>
      <c r="R3964" t="s">
        <v>8318</v>
      </c>
      <c r="S3964" s="10">
        <f t="shared" si="246"/>
        <v>42311.413124999999</v>
      </c>
      <c r="T3964" s="10">
        <f t="shared" si="247"/>
        <v>42336.413124999999</v>
      </c>
    </row>
    <row r="3965" spans="1:20"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244"/>
        <v>0</v>
      </c>
      <c r="P3965" s="6" t="str">
        <f t="shared" si="245"/>
        <v/>
      </c>
      <c r="Q3965" t="s">
        <v>8317</v>
      </c>
      <c r="R3965" t="s">
        <v>8318</v>
      </c>
      <c r="S3965" s="10">
        <f t="shared" si="246"/>
        <v>42295.945798611108</v>
      </c>
      <c r="T3965" s="10">
        <f t="shared" si="247"/>
        <v>42325.987465277773</v>
      </c>
    </row>
    <row r="3966" spans="1:20"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244"/>
        <v>6.3E-2</v>
      </c>
      <c r="P3966" s="6">
        <f t="shared" si="245"/>
        <v>42</v>
      </c>
      <c r="Q3966" t="s">
        <v>8317</v>
      </c>
      <c r="R3966" t="s">
        <v>8318</v>
      </c>
      <c r="S3966" s="10">
        <f t="shared" si="246"/>
        <v>42053.513726851852</v>
      </c>
      <c r="T3966" s="10">
        <f t="shared" si="247"/>
        <v>42113.47206018518</v>
      </c>
    </row>
    <row r="3967" spans="1:20"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244"/>
        <v>0.14249999999999999</v>
      </c>
      <c r="P3967" s="6">
        <f t="shared" si="245"/>
        <v>71.25</v>
      </c>
      <c r="Q3967" t="s">
        <v>8317</v>
      </c>
      <c r="R3967" t="s">
        <v>8318</v>
      </c>
      <c r="S3967" s="10">
        <f t="shared" si="246"/>
        <v>42414.027546296296</v>
      </c>
      <c r="T3967" s="10">
        <f t="shared" si="247"/>
        <v>42473.985879629625</v>
      </c>
    </row>
    <row r="3968" spans="1:20"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244"/>
        <v>6.0000000000000001E-3</v>
      </c>
      <c r="P3968" s="6">
        <f t="shared" si="245"/>
        <v>22.5</v>
      </c>
      <c r="Q3968" t="s">
        <v>8317</v>
      </c>
      <c r="R3968" t="s">
        <v>8318</v>
      </c>
      <c r="S3968" s="10">
        <f t="shared" si="246"/>
        <v>41801.503217592588</v>
      </c>
      <c r="T3968" s="10">
        <f t="shared" si="247"/>
        <v>41843.915972222218</v>
      </c>
    </row>
    <row r="3969" spans="1:20"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244"/>
        <v>0.2411764705882353</v>
      </c>
      <c r="P3969" s="6">
        <f t="shared" si="245"/>
        <v>41</v>
      </c>
      <c r="Q3969" t="s">
        <v>8317</v>
      </c>
      <c r="R3969" t="s">
        <v>8318</v>
      </c>
      <c r="S3969" s="10">
        <f t="shared" si="246"/>
        <v>42770.082256944443</v>
      </c>
      <c r="T3969" s="10">
        <f t="shared" si="247"/>
        <v>42800.082256944443</v>
      </c>
    </row>
    <row r="3970" spans="1:20"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244"/>
        <v>0.10539999999999999</v>
      </c>
      <c r="P3970" s="6">
        <f t="shared" si="245"/>
        <v>47.909090909090907</v>
      </c>
      <c r="Q3970" t="s">
        <v>8317</v>
      </c>
      <c r="R3970" t="s">
        <v>8318</v>
      </c>
      <c r="S3970" s="10">
        <f t="shared" si="246"/>
        <v>42452.60732638889</v>
      </c>
      <c r="T3970" s="10">
        <f t="shared" si="247"/>
        <v>42512.60732638889</v>
      </c>
    </row>
    <row r="3971" spans="1:20"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248">IFERROR(E3971/D3971,"")</f>
        <v>7.4690265486725665E-2</v>
      </c>
      <c r="P3971" s="6">
        <f t="shared" ref="P3971:P4034" si="249">IFERROR(E3971/L3971,"")</f>
        <v>35.166666666666664</v>
      </c>
      <c r="Q3971" t="s">
        <v>8317</v>
      </c>
      <c r="R3971" t="s">
        <v>8318</v>
      </c>
      <c r="S3971" s="10">
        <f t="shared" ref="S3971:S4034" si="250">(J3971/86400)+25569+(-5/24)</f>
        <v>42601.646365740737</v>
      </c>
      <c r="T3971" s="10">
        <f t="shared" ref="T3971:T4034" si="251">(I3971/86400)+25569+(-5/24)</f>
        <v>42610.954861111109</v>
      </c>
    </row>
    <row r="3972" spans="1:20"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248"/>
        <v>7.3333333333333334E-4</v>
      </c>
      <c r="P3972" s="6">
        <f t="shared" si="249"/>
        <v>5.5</v>
      </c>
      <c r="Q3972" t="s">
        <v>8317</v>
      </c>
      <c r="R3972" t="s">
        <v>8318</v>
      </c>
      <c r="S3972" s="10">
        <f t="shared" si="250"/>
        <v>42447.655219907407</v>
      </c>
      <c r="T3972" s="10">
        <f t="shared" si="251"/>
        <v>42477.655219907407</v>
      </c>
    </row>
    <row r="3973" spans="1:20"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248"/>
        <v>9.7142857142857135E-3</v>
      </c>
      <c r="P3973" s="6">
        <f t="shared" si="249"/>
        <v>22.666666666666668</v>
      </c>
      <c r="Q3973" t="s">
        <v>8317</v>
      </c>
      <c r="R3973" t="s">
        <v>8318</v>
      </c>
      <c r="S3973" s="10">
        <f t="shared" si="250"/>
        <v>41811.327847222223</v>
      </c>
      <c r="T3973" s="10">
        <f t="shared" si="251"/>
        <v>41841.327847222223</v>
      </c>
    </row>
    <row r="3974" spans="1:20"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248"/>
        <v>0.21099999999999999</v>
      </c>
      <c r="P3974" s="6">
        <f t="shared" si="249"/>
        <v>26.375</v>
      </c>
      <c r="Q3974" t="s">
        <v>8317</v>
      </c>
      <c r="R3974" t="s">
        <v>8318</v>
      </c>
      <c r="S3974" s="10">
        <f t="shared" si="250"/>
        <v>41980.859189814808</v>
      </c>
      <c r="T3974" s="10">
        <f t="shared" si="251"/>
        <v>42040.859189814808</v>
      </c>
    </row>
    <row r="3975" spans="1:20"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248"/>
        <v>0.78100000000000003</v>
      </c>
      <c r="P3975" s="6">
        <f t="shared" si="249"/>
        <v>105.54054054054055</v>
      </c>
      <c r="Q3975" t="s">
        <v>8317</v>
      </c>
      <c r="R3975" t="s">
        <v>8318</v>
      </c>
      <c r="S3975" s="10">
        <f t="shared" si="250"/>
        <v>42469.475810185184</v>
      </c>
      <c r="T3975" s="10">
        <f t="shared" si="251"/>
        <v>42498.958333333336</v>
      </c>
    </row>
    <row r="3976" spans="1:20"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248"/>
        <v>0.32</v>
      </c>
      <c r="P3976" s="6">
        <f t="shared" si="249"/>
        <v>29.09090909090909</v>
      </c>
      <c r="Q3976" t="s">
        <v>8317</v>
      </c>
      <c r="R3976" t="s">
        <v>8318</v>
      </c>
      <c r="S3976" s="10">
        <f t="shared" si="250"/>
        <v>42493.338518518511</v>
      </c>
      <c r="T3976" s="10">
        <f t="shared" si="251"/>
        <v>42523.338518518511</v>
      </c>
    </row>
    <row r="3977" spans="1:20"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248"/>
        <v>0</v>
      </c>
      <c r="P3977" s="6" t="str">
        <f t="shared" si="249"/>
        <v/>
      </c>
      <c r="Q3977" t="s">
        <v>8317</v>
      </c>
      <c r="R3977" t="s">
        <v>8318</v>
      </c>
      <c r="S3977" s="10">
        <f t="shared" si="250"/>
        <v>42534.658541666664</v>
      </c>
      <c r="T3977" s="10">
        <f t="shared" si="251"/>
        <v>42564.658541666664</v>
      </c>
    </row>
    <row r="3978" spans="1:20"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248"/>
        <v>0.47692307692307695</v>
      </c>
      <c r="P3978" s="6">
        <f t="shared" si="249"/>
        <v>62</v>
      </c>
      <c r="Q3978" t="s">
        <v>8317</v>
      </c>
      <c r="R3978" t="s">
        <v>8318</v>
      </c>
      <c r="S3978" s="10">
        <f t="shared" si="250"/>
        <v>41830.650011574071</v>
      </c>
      <c r="T3978" s="10">
        <f t="shared" si="251"/>
        <v>41852.083333333328</v>
      </c>
    </row>
    <row r="3979" spans="1:20"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248"/>
        <v>1.4500000000000001E-2</v>
      </c>
      <c r="P3979" s="6">
        <f t="shared" si="249"/>
        <v>217.5</v>
      </c>
      <c r="Q3979" t="s">
        <v>8317</v>
      </c>
      <c r="R3979" t="s">
        <v>8318</v>
      </c>
      <c r="S3979" s="10">
        <f t="shared" si="250"/>
        <v>42543.580231481479</v>
      </c>
      <c r="T3979" s="10">
        <f t="shared" si="251"/>
        <v>42573.580231481479</v>
      </c>
    </row>
    <row r="3980" spans="1:20"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248"/>
        <v>0.107</v>
      </c>
      <c r="P3980" s="6">
        <f t="shared" si="249"/>
        <v>26.75</v>
      </c>
      <c r="Q3980" t="s">
        <v>8317</v>
      </c>
      <c r="R3980" t="s">
        <v>8318</v>
      </c>
      <c r="S3980" s="10">
        <f t="shared" si="250"/>
        <v>41975.434641203705</v>
      </c>
      <c r="T3980" s="10">
        <f t="shared" si="251"/>
        <v>42035.434641203705</v>
      </c>
    </row>
    <row r="3981" spans="1:20"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248"/>
        <v>1.8333333333333333E-2</v>
      </c>
      <c r="P3981" s="6">
        <f t="shared" si="249"/>
        <v>18.333333333333332</v>
      </c>
      <c r="Q3981" t="s">
        <v>8317</v>
      </c>
      <c r="R3981" t="s">
        <v>8318</v>
      </c>
      <c r="S3981" s="10">
        <f t="shared" si="250"/>
        <v>42069.695104166669</v>
      </c>
      <c r="T3981" s="10">
        <f t="shared" si="251"/>
        <v>42092.624999999993</v>
      </c>
    </row>
    <row r="3982" spans="1:20"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248"/>
        <v>0.18</v>
      </c>
      <c r="P3982" s="6">
        <f t="shared" si="249"/>
        <v>64.285714285714292</v>
      </c>
      <c r="Q3982" t="s">
        <v>8317</v>
      </c>
      <c r="R3982" t="s">
        <v>8318</v>
      </c>
      <c r="S3982" s="10">
        <f t="shared" si="250"/>
        <v>41795.390590277777</v>
      </c>
      <c r="T3982" s="10">
        <f t="shared" si="251"/>
        <v>41825.390590277777</v>
      </c>
    </row>
    <row r="3983" spans="1:20"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248"/>
        <v>4.0833333333333333E-2</v>
      </c>
      <c r="P3983" s="6">
        <f t="shared" si="249"/>
        <v>175</v>
      </c>
      <c r="Q3983" t="s">
        <v>8317</v>
      </c>
      <c r="R3983" t="s">
        <v>8318</v>
      </c>
      <c r="S3983" s="10">
        <f t="shared" si="250"/>
        <v>42507.971631944441</v>
      </c>
      <c r="T3983" s="10">
        <f t="shared" si="251"/>
        <v>42567.971631944441</v>
      </c>
    </row>
    <row r="3984" spans="1:20"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248"/>
        <v>0.2</v>
      </c>
      <c r="P3984" s="6">
        <f t="shared" si="249"/>
        <v>34</v>
      </c>
      <c r="Q3984" t="s">
        <v>8317</v>
      </c>
      <c r="R3984" t="s">
        <v>8318</v>
      </c>
      <c r="S3984" s="10">
        <f t="shared" si="250"/>
        <v>42132.601620370369</v>
      </c>
      <c r="T3984" s="10">
        <f t="shared" si="251"/>
        <v>42192.601620370369</v>
      </c>
    </row>
    <row r="3985" spans="1:20"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248"/>
        <v>0.34802513464991025</v>
      </c>
      <c r="P3985" s="6">
        <f t="shared" si="249"/>
        <v>84.282608695652172</v>
      </c>
      <c r="Q3985" t="s">
        <v>8317</v>
      </c>
      <c r="R3985" t="s">
        <v>8318</v>
      </c>
      <c r="S3985" s="10">
        <f t="shared" si="250"/>
        <v>41747.661527777775</v>
      </c>
      <c r="T3985" s="10">
        <f t="shared" si="251"/>
        <v>41779.082638888889</v>
      </c>
    </row>
    <row r="3986" spans="1:20"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248"/>
        <v>6.3333333333333339E-2</v>
      </c>
      <c r="P3986" s="6">
        <f t="shared" si="249"/>
        <v>9.5</v>
      </c>
      <c r="Q3986" t="s">
        <v>8317</v>
      </c>
      <c r="R3986" t="s">
        <v>8318</v>
      </c>
      <c r="S3986" s="10">
        <f t="shared" si="250"/>
        <v>41920.75513888889</v>
      </c>
      <c r="T3986" s="10">
        <f t="shared" si="251"/>
        <v>41950.791666666664</v>
      </c>
    </row>
    <row r="3987" spans="1:20"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248"/>
        <v>0.32050000000000001</v>
      </c>
      <c r="P3987" s="6">
        <f t="shared" si="249"/>
        <v>33.736842105263158</v>
      </c>
      <c r="Q3987" t="s">
        <v>8317</v>
      </c>
      <c r="R3987" t="s">
        <v>8318</v>
      </c>
      <c r="S3987" s="10">
        <f t="shared" si="250"/>
        <v>42399.499074074069</v>
      </c>
      <c r="T3987" s="10">
        <f t="shared" si="251"/>
        <v>42420.670138888883</v>
      </c>
    </row>
    <row r="3988" spans="1:20"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248"/>
        <v>9.7600000000000006E-2</v>
      </c>
      <c r="P3988" s="6">
        <f t="shared" si="249"/>
        <v>37.53846153846154</v>
      </c>
      <c r="Q3988" t="s">
        <v>8317</v>
      </c>
      <c r="R3988" t="s">
        <v>8318</v>
      </c>
      <c r="S3988" s="10">
        <f t="shared" si="250"/>
        <v>42467.340208333328</v>
      </c>
      <c r="T3988" s="10">
        <f t="shared" si="251"/>
        <v>42496.336111111108</v>
      </c>
    </row>
    <row r="3989" spans="1:20"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248"/>
        <v>0.3775</v>
      </c>
      <c r="P3989" s="6">
        <f t="shared" si="249"/>
        <v>11.615384615384615</v>
      </c>
      <c r="Q3989" t="s">
        <v>8317</v>
      </c>
      <c r="R3989" t="s">
        <v>8318</v>
      </c>
      <c r="S3989" s="10">
        <f t="shared" si="250"/>
        <v>41765.716319444444</v>
      </c>
      <c r="T3989" s="10">
        <f t="shared" si="251"/>
        <v>41775.716319444444</v>
      </c>
    </row>
    <row r="3990" spans="1:20"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248"/>
        <v>2.1333333333333333E-2</v>
      </c>
      <c r="P3990" s="6">
        <f t="shared" si="249"/>
        <v>8</v>
      </c>
      <c r="Q3990" t="s">
        <v>8317</v>
      </c>
      <c r="R3990" t="s">
        <v>8318</v>
      </c>
      <c r="S3990" s="10">
        <f t="shared" si="250"/>
        <v>42229.872835648144</v>
      </c>
      <c r="T3990" s="10">
        <f t="shared" si="251"/>
        <v>42244.872835648144</v>
      </c>
    </row>
    <row r="3991" spans="1:20"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248"/>
        <v>0</v>
      </c>
      <c r="P3991" s="6" t="str">
        <f t="shared" si="249"/>
        <v/>
      </c>
      <c r="Q3991" t="s">
        <v>8317</v>
      </c>
      <c r="R3991" t="s">
        <v>8318</v>
      </c>
      <c r="S3991" s="10">
        <f t="shared" si="250"/>
        <v>42286.541446759256</v>
      </c>
      <c r="T3991" s="10">
        <f t="shared" si="251"/>
        <v>42316.583113425928</v>
      </c>
    </row>
    <row r="3992" spans="1:20"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248"/>
        <v>4.1818181818181817E-2</v>
      </c>
      <c r="P3992" s="6">
        <f t="shared" si="249"/>
        <v>23</v>
      </c>
      <c r="Q3992" t="s">
        <v>8317</v>
      </c>
      <c r="R3992" t="s">
        <v>8318</v>
      </c>
      <c r="S3992" s="10">
        <f t="shared" si="250"/>
        <v>42401.464039351849</v>
      </c>
      <c r="T3992" s="10">
        <f t="shared" si="251"/>
        <v>42431.464039351849</v>
      </c>
    </row>
    <row r="3993" spans="1:20"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248"/>
        <v>0.2</v>
      </c>
      <c r="P3993" s="6">
        <f t="shared" si="249"/>
        <v>100</v>
      </c>
      <c r="Q3993" t="s">
        <v>8317</v>
      </c>
      <c r="R3993" t="s">
        <v>8318</v>
      </c>
      <c r="S3993" s="10">
        <f t="shared" si="250"/>
        <v>42125.436134259253</v>
      </c>
      <c r="T3993" s="10">
        <f t="shared" si="251"/>
        <v>42155.436134259253</v>
      </c>
    </row>
    <row r="3994" spans="1:20"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248"/>
        <v>5.4100000000000002E-2</v>
      </c>
      <c r="P3994" s="6">
        <f t="shared" si="249"/>
        <v>60.111111111111114</v>
      </c>
      <c r="Q3994" t="s">
        <v>8317</v>
      </c>
      <c r="R3994" t="s">
        <v>8318</v>
      </c>
      <c r="S3994" s="10">
        <f t="shared" si="250"/>
        <v>42289.732164351844</v>
      </c>
      <c r="T3994" s="10">
        <f t="shared" si="251"/>
        <v>42349.773831018516</v>
      </c>
    </row>
    <row r="3995" spans="1:20"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248"/>
        <v>6.0000000000000002E-5</v>
      </c>
      <c r="P3995" s="6">
        <f t="shared" si="249"/>
        <v>3</v>
      </c>
      <c r="Q3995" t="s">
        <v>8317</v>
      </c>
      <c r="R3995" t="s">
        <v>8318</v>
      </c>
      <c r="S3995" s="10">
        <f t="shared" si="250"/>
        <v>42107.656388888885</v>
      </c>
      <c r="T3995" s="10">
        <f t="shared" si="251"/>
        <v>42137.656388888885</v>
      </c>
    </row>
    <row r="3996" spans="1:20"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248"/>
        <v>2.5000000000000001E-3</v>
      </c>
      <c r="P3996" s="6">
        <f t="shared" si="249"/>
        <v>5</v>
      </c>
      <c r="Q3996" t="s">
        <v>8317</v>
      </c>
      <c r="R3996" t="s">
        <v>8318</v>
      </c>
      <c r="S3996" s="10">
        <f t="shared" si="250"/>
        <v>41809.181597222218</v>
      </c>
      <c r="T3996" s="10">
        <f t="shared" si="251"/>
        <v>41839.181597222218</v>
      </c>
    </row>
    <row r="3997" spans="1:20"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248"/>
        <v>0.35</v>
      </c>
      <c r="P3997" s="6">
        <f t="shared" si="249"/>
        <v>17.5</v>
      </c>
      <c r="Q3997" t="s">
        <v>8317</v>
      </c>
      <c r="R3997" t="s">
        <v>8318</v>
      </c>
      <c r="S3997" s="10">
        <f t="shared" si="250"/>
        <v>42019.475428240738</v>
      </c>
      <c r="T3997" s="10">
        <f t="shared" si="251"/>
        <v>42049.268749999996</v>
      </c>
    </row>
    <row r="3998" spans="1:20"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248"/>
        <v>0.16566666666666666</v>
      </c>
      <c r="P3998" s="6">
        <f t="shared" si="249"/>
        <v>29.235294117647058</v>
      </c>
      <c r="Q3998" t="s">
        <v>8317</v>
      </c>
      <c r="R3998" t="s">
        <v>8318</v>
      </c>
      <c r="S3998" s="10">
        <f t="shared" si="250"/>
        <v>41950.058611111112</v>
      </c>
      <c r="T3998" s="10">
        <f t="shared" si="251"/>
        <v>41963.461111111108</v>
      </c>
    </row>
    <row r="3999" spans="1:20"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248"/>
        <v>0</v>
      </c>
      <c r="P3999" s="6" t="str">
        <f t="shared" si="249"/>
        <v/>
      </c>
      <c r="Q3999" t="s">
        <v>8317</v>
      </c>
      <c r="R3999" t="s">
        <v>8318</v>
      </c>
      <c r="S3999" s="10">
        <f t="shared" si="250"/>
        <v>42069.183113425919</v>
      </c>
      <c r="T3999" s="10">
        <f t="shared" si="251"/>
        <v>42099.141446759262</v>
      </c>
    </row>
    <row r="4000" spans="1:20"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248"/>
        <v>0.57199999999999995</v>
      </c>
      <c r="P4000" s="6">
        <f t="shared" si="249"/>
        <v>59.583333333333336</v>
      </c>
      <c r="Q4000" t="s">
        <v>8317</v>
      </c>
      <c r="R4000" t="s">
        <v>8318</v>
      </c>
      <c r="S4000" s="10">
        <f t="shared" si="250"/>
        <v>42061.754930555551</v>
      </c>
      <c r="T4000" s="10">
        <f t="shared" si="251"/>
        <v>42091.713263888887</v>
      </c>
    </row>
    <row r="4001" spans="1:20"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248"/>
        <v>0.16514285714285715</v>
      </c>
      <c r="P4001" s="6">
        <f t="shared" si="249"/>
        <v>82.571428571428569</v>
      </c>
      <c r="Q4001" t="s">
        <v>8317</v>
      </c>
      <c r="R4001" t="s">
        <v>8318</v>
      </c>
      <c r="S4001" s="10">
        <f t="shared" si="250"/>
        <v>41842.620347222219</v>
      </c>
      <c r="T4001" s="10">
        <f t="shared" si="251"/>
        <v>41882.619317129625</v>
      </c>
    </row>
    <row r="4002" spans="1:20"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248"/>
        <v>1.25E-3</v>
      </c>
      <c r="P4002" s="6">
        <f t="shared" si="249"/>
        <v>10</v>
      </c>
      <c r="Q4002" t="s">
        <v>8317</v>
      </c>
      <c r="R4002" t="s">
        <v>8318</v>
      </c>
      <c r="S4002" s="10">
        <f t="shared" si="250"/>
        <v>42437.437013888884</v>
      </c>
      <c r="T4002" s="10">
        <f t="shared" si="251"/>
        <v>42497.39534722222</v>
      </c>
    </row>
    <row r="4003" spans="1:20"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248"/>
        <v>0.3775</v>
      </c>
      <c r="P4003" s="6">
        <f t="shared" si="249"/>
        <v>32.357142857142854</v>
      </c>
      <c r="Q4003" t="s">
        <v>8317</v>
      </c>
      <c r="R4003" t="s">
        <v>8318</v>
      </c>
      <c r="S4003" s="10">
        <f t="shared" si="250"/>
        <v>42775.755879629629</v>
      </c>
      <c r="T4003" s="10">
        <f t="shared" si="251"/>
        <v>42795.583333333336</v>
      </c>
    </row>
    <row r="4004" spans="1:20"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248"/>
        <v>1.84E-2</v>
      </c>
      <c r="P4004" s="6">
        <f t="shared" si="249"/>
        <v>5.75</v>
      </c>
      <c r="Q4004" t="s">
        <v>8317</v>
      </c>
      <c r="R4004" t="s">
        <v>8318</v>
      </c>
      <c r="S4004" s="10">
        <f t="shared" si="250"/>
        <v>41878.835196759253</v>
      </c>
      <c r="T4004" s="10">
        <f t="shared" si="251"/>
        <v>41908.835196759253</v>
      </c>
    </row>
    <row r="4005" spans="1:20"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248"/>
        <v>0.10050000000000001</v>
      </c>
      <c r="P4005" s="6">
        <f t="shared" si="249"/>
        <v>100.5</v>
      </c>
      <c r="Q4005" t="s">
        <v>8317</v>
      </c>
      <c r="R4005" t="s">
        <v>8318</v>
      </c>
      <c r="S4005" s="10">
        <f t="shared" si="250"/>
        <v>42020.379016203697</v>
      </c>
      <c r="T4005" s="10">
        <f t="shared" si="251"/>
        <v>42050.379016203697</v>
      </c>
    </row>
    <row r="4006" spans="1:20"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248"/>
        <v>2E-3</v>
      </c>
      <c r="P4006" s="6">
        <f t="shared" si="249"/>
        <v>1</v>
      </c>
      <c r="Q4006" t="s">
        <v>8317</v>
      </c>
      <c r="R4006" t="s">
        <v>8318</v>
      </c>
      <c r="S4006" s="10">
        <f t="shared" si="250"/>
        <v>41889.954363425924</v>
      </c>
      <c r="T4006" s="10">
        <f t="shared" si="251"/>
        <v>41919.954363425924</v>
      </c>
    </row>
    <row r="4007" spans="1:20"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248"/>
        <v>1.3333333333333334E-2</v>
      </c>
      <c r="P4007" s="6">
        <f t="shared" si="249"/>
        <v>20</v>
      </c>
      <c r="Q4007" t="s">
        <v>8317</v>
      </c>
      <c r="R4007" t="s">
        <v>8318</v>
      </c>
      <c r="S4007" s="10">
        <f t="shared" si="250"/>
        <v>41872.599363425921</v>
      </c>
      <c r="T4007" s="10">
        <f t="shared" si="251"/>
        <v>41932.599363425921</v>
      </c>
    </row>
    <row r="4008" spans="1:20"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248"/>
        <v>6.666666666666667E-5</v>
      </c>
      <c r="P4008" s="6">
        <f t="shared" si="249"/>
        <v>2</v>
      </c>
      <c r="Q4008" t="s">
        <v>8317</v>
      </c>
      <c r="R4008" t="s">
        <v>8318</v>
      </c>
      <c r="S4008" s="10">
        <f t="shared" si="250"/>
        <v>42391.564664351848</v>
      </c>
      <c r="T4008" s="10">
        <f t="shared" si="251"/>
        <v>42416.564664351848</v>
      </c>
    </row>
    <row r="4009" spans="1:20"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248"/>
        <v>2.5000000000000001E-3</v>
      </c>
      <c r="P4009" s="6">
        <f t="shared" si="249"/>
        <v>5</v>
      </c>
      <c r="Q4009" t="s">
        <v>8317</v>
      </c>
      <c r="R4009" t="s">
        <v>8318</v>
      </c>
      <c r="S4009" s="10">
        <f t="shared" si="250"/>
        <v>41848.564594907402</v>
      </c>
      <c r="T4009" s="10">
        <f t="shared" si="251"/>
        <v>41877.477777777771</v>
      </c>
    </row>
    <row r="4010" spans="1:20"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248"/>
        <v>0.06</v>
      </c>
      <c r="P4010" s="6">
        <f t="shared" si="249"/>
        <v>15</v>
      </c>
      <c r="Q4010" t="s">
        <v>8317</v>
      </c>
      <c r="R4010" t="s">
        <v>8318</v>
      </c>
      <c r="S4010" s="10">
        <f t="shared" si="250"/>
        <v>42177.755868055552</v>
      </c>
      <c r="T4010" s="10">
        <f t="shared" si="251"/>
        <v>42207.755868055552</v>
      </c>
    </row>
    <row r="4011" spans="1:20"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248"/>
        <v>3.8860103626943004E-2</v>
      </c>
      <c r="P4011" s="6">
        <f t="shared" si="249"/>
        <v>25</v>
      </c>
      <c r="Q4011" t="s">
        <v>8317</v>
      </c>
      <c r="R4011" t="s">
        <v>8318</v>
      </c>
      <c r="S4011" s="10">
        <f t="shared" si="250"/>
        <v>41851.492592592593</v>
      </c>
      <c r="T4011" s="10">
        <f t="shared" si="251"/>
        <v>41891.492592592593</v>
      </c>
    </row>
    <row r="4012" spans="1:20"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248"/>
        <v>0.24194444444444443</v>
      </c>
      <c r="P4012" s="6">
        <f t="shared" si="249"/>
        <v>45.842105263157897</v>
      </c>
      <c r="Q4012" t="s">
        <v>8317</v>
      </c>
      <c r="R4012" t="s">
        <v>8318</v>
      </c>
      <c r="S4012" s="10">
        <f t="shared" si="250"/>
        <v>41921.562106481477</v>
      </c>
      <c r="T4012" s="10">
        <f t="shared" si="251"/>
        <v>41938.562106481477</v>
      </c>
    </row>
    <row r="4013" spans="1:20"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248"/>
        <v>7.5999999999999998E-2</v>
      </c>
      <c r="P4013" s="6">
        <f t="shared" si="249"/>
        <v>4.75</v>
      </c>
      <c r="Q4013" t="s">
        <v>8317</v>
      </c>
      <c r="R4013" t="s">
        <v>8318</v>
      </c>
      <c r="S4013" s="10">
        <f t="shared" si="250"/>
        <v>42002.336550925924</v>
      </c>
      <c r="T4013" s="10">
        <f t="shared" si="251"/>
        <v>42032.336550925924</v>
      </c>
    </row>
    <row r="4014" spans="1:20"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248"/>
        <v>0</v>
      </c>
      <c r="P4014" s="6" t="str">
        <f t="shared" si="249"/>
        <v/>
      </c>
      <c r="Q4014" t="s">
        <v>8317</v>
      </c>
      <c r="R4014" t="s">
        <v>8318</v>
      </c>
      <c r="S4014" s="10">
        <f t="shared" si="250"/>
        <v>42096.336215277777</v>
      </c>
      <c r="T4014" s="10">
        <f t="shared" si="251"/>
        <v>42126.336215277777</v>
      </c>
    </row>
    <row r="4015" spans="1:20"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248"/>
        <v>1.2999999999999999E-2</v>
      </c>
      <c r="P4015" s="6">
        <f t="shared" si="249"/>
        <v>13</v>
      </c>
      <c r="Q4015" t="s">
        <v>8317</v>
      </c>
      <c r="R4015" t="s">
        <v>8318</v>
      </c>
      <c r="S4015" s="10">
        <f t="shared" si="250"/>
        <v>42021.092858796292</v>
      </c>
      <c r="T4015" s="10">
        <f t="shared" si="251"/>
        <v>42051.092858796292</v>
      </c>
    </row>
    <row r="4016" spans="1:20"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248"/>
        <v>0</v>
      </c>
      <c r="P4016" s="6" t="str">
        <f t="shared" si="249"/>
        <v/>
      </c>
      <c r="Q4016" t="s">
        <v>8317</v>
      </c>
      <c r="R4016" t="s">
        <v>8318</v>
      </c>
      <c r="S4016" s="10">
        <f t="shared" si="250"/>
        <v>42419.037835648145</v>
      </c>
      <c r="T4016" s="10">
        <f t="shared" si="251"/>
        <v>42434.037835648145</v>
      </c>
    </row>
    <row r="4017" spans="1:20"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248"/>
        <v>1.4285714285714287E-4</v>
      </c>
      <c r="P4017" s="6">
        <f t="shared" si="249"/>
        <v>1</v>
      </c>
      <c r="Q4017" t="s">
        <v>8317</v>
      </c>
      <c r="R4017" t="s">
        <v>8318</v>
      </c>
      <c r="S4017" s="10">
        <f t="shared" si="250"/>
        <v>42174.572488425925</v>
      </c>
      <c r="T4017" s="10">
        <f t="shared" si="251"/>
        <v>42204.572488425925</v>
      </c>
    </row>
    <row r="4018" spans="1:20"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248"/>
        <v>0.14000000000000001</v>
      </c>
      <c r="P4018" s="6">
        <f t="shared" si="249"/>
        <v>10</v>
      </c>
      <c r="Q4018" t="s">
        <v>8317</v>
      </c>
      <c r="R4018" t="s">
        <v>8318</v>
      </c>
      <c r="S4018" s="10">
        <f t="shared" si="250"/>
        <v>41869.664351851847</v>
      </c>
      <c r="T4018" s="10">
        <f t="shared" si="251"/>
        <v>41899.664351851847</v>
      </c>
    </row>
    <row r="4019" spans="1:20"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248"/>
        <v>1.0500000000000001E-2</v>
      </c>
      <c r="P4019" s="6">
        <f t="shared" si="249"/>
        <v>52.5</v>
      </c>
      <c r="Q4019" t="s">
        <v>8317</v>
      </c>
      <c r="R4019" t="s">
        <v>8318</v>
      </c>
      <c r="S4019" s="10">
        <f t="shared" si="250"/>
        <v>41856.463819444441</v>
      </c>
      <c r="T4019" s="10">
        <f t="shared" si="251"/>
        <v>41886.463819444441</v>
      </c>
    </row>
    <row r="4020" spans="1:20"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248"/>
        <v>8.666666666666667E-2</v>
      </c>
      <c r="P4020" s="6">
        <f t="shared" si="249"/>
        <v>32.5</v>
      </c>
      <c r="Q4020" t="s">
        <v>8317</v>
      </c>
      <c r="R4020" t="s">
        <v>8318</v>
      </c>
      <c r="S4020" s="10">
        <f t="shared" si="250"/>
        <v>42620.702638888884</v>
      </c>
      <c r="T4020" s="10">
        <f t="shared" si="251"/>
        <v>42650.702638888884</v>
      </c>
    </row>
    <row r="4021" spans="1:20"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248"/>
        <v>8.2857142857142851E-3</v>
      </c>
      <c r="P4021" s="6">
        <f t="shared" si="249"/>
        <v>7.25</v>
      </c>
      <c r="Q4021" t="s">
        <v>8317</v>
      </c>
      <c r="R4021" t="s">
        <v>8318</v>
      </c>
      <c r="S4021" s="10">
        <f t="shared" si="250"/>
        <v>42417.467546296299</v>
      </c>
      <c r="T4021" s="10">
        <f t="shared" si="251"/>
        <v>42475.477777777771</v>
      </c>
    </row>
    <row r="4022" spans="1:20"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248"/>
        <v>0.16666666666666666</v>
      </c>
      <c r="P4022" s="6">
        <f t="shared" si="249"/>
        <v>33.333333333333336</v>
      </c>
      <c r="Q4022" t="s">
        <v>8317</v>
      </c>
      <c r="R4022" t="s">
        <v>8318</v>
      </c>
      <c r="S4022" s="10">
        <f t="shared" si="250"/>
        <v>42056.982627314814</v>
      </c>
      <c r="T4022" s="10">
        <f t="shared" si="251"/>
        <v>42086.940960648142</v>
      </c>
    </row>
    <row r="4023" spans="1:20"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248"/>
        <v>8.3333333333333332E-3</v>
      </c>
      <c r="P4023" s="6">
        <f t="shared" si="249"/>
        <v>62.5</v>
      </c>
      <c r="Q4023" t="s">
        <v>8317</v>
      </c>
      <c r="R4023" t="s">
        <v>8318</v>
      </c>
      <c r="S4023" s="10">
        <f t="shared" si="250"/>
        <v>41878.703217592592</v>
      </c>
      <c r="T4023" s="10">
        <f t="shared" si="251"/>
        <v>41938.703217592592</v>
      </c>
    </row>
    <row r="4024" spans="1:20"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248"/>
        <v>0.69561111111111107</v>
      </c>
      <c r="P4024" s="6">
        <f t="shared" si="249"/>
        <v>63.558375634517766</v>
      </c>
      <c r="Q4024" t="s">
        <v>8317</v>
      </c>
      <c r="R4024" t="s">
        <v>8318</v>
      </c>
      <c r="S4024" s="10">
        <f t="shared" si="250"/>
        <v>41990.375775462962</v>
      </c>
      <c r="T4024" s="10">
        <f t="shared" si="251"/>
        <v>42035.912499999999</v>
      </c>
    </row>
    <row r="4025" spans="1:20"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248"/>
        <v>0</v>
      </c>
      <c r="P4025" s="6" t="str">
        <f t="shared" si="249"/>
        <v/>
      </c>
      <c r="Q4025" t="s">
        <v>8317</v>
      </c>
      <c r="R4025" t="s">
        <v>8318</v>
      </c>
      <c r="S4025" s="10">
        <f t="shared" si="250"/>
        <v>42408.791238425925</v>
      </c>
      <c r="T4025" s="10">
        <f t="shared" si="251"/>
        <v>42453.749571759261</v>
      </c>
    </row>
    <row r="4026" spans="1:20"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248"/>
        <v>1.2500000000000001E-2</v>
      </c>
      <c r="P4026" s="6">
        <f t="shared" si="249"/>
        <v>10</v>
      </c>
      <c r="Q4026" t="s">
        <v>8317</v>
      </c>
      <c r="R4026" t="s">
        <v>8318</v>
      </c>
      <c r="S4026" s="10">
        <f t="shared" si="250"/>
        <v>42217.461770833332</v>
      </c>
      <c r="T4026" s="10">
        <f t="shared" si="251"/>
        <v>42247.461770833332</v>
      </c>
    </row>
    <row r="4027" spans="1:20"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248"/>
        <v>0.05</v>
      </c>
      <c r="P4027" s="6">
        <f t="shared" si="249"/>
        <v>62.5</v>
      </c>
      <c r="Q4027" t="s">
        <v>8317</v>
      </c>
      <c r="R4027" t="s">
        <v>8318</v>
      </c>
      <c r="S4027" s="10">
        <f t="shared" si="250"/>
        <v>42151.029351851852</v>
      </c>
      <c r="T4027" s="10">
        <f t="shared" si="251"/>
        <v>42211.029351851852</v>
      </c>
    </row>
    <row r="4028" spans="1:20"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248"/>
        <v>0</v>
      </c>
      <c r="P4028" s="6" t="str">
        <f t="shared" si="249"/>
        <v/>
      </c>
      <c r="Q4028" t="s">
        <v>8317</v>
      </c>
      <c r="R4028" t="s">
        <v>8318</v>
      </c>
      <c r="S4028" s="10">
        <f t="shared" si="250"/>
        <v>42282.447210648148</v>
      </c>
      <c r="T4028" s="10">
        <f t="shared" si="251"/>
        <v>42342.488877314812</v>
      </c>
    </row>
    <row r="4029" spans="1:20"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248"/>
        <v>7.166666666666667E-2</v>
      </c>
      <c r="P4029" s="6">
        <f t="shared" si="249"/>
        <v>30.714285714285715</v>
      </c>
      <c r="Q4029" t="s">
        <v>8317</v>
      </c>
      <c r="R4029" t="s">
        <v>8318</v>
      </c>
      <c r="S4029" s="10">
        <f t="shared" si="250"/>
        <v>42768.762511574074</v>
      </c>
      <c r="T4029" s="10">
        <f t="shared" si="251"/>
        <v>42788.833333333336</v>
      </c>
    </row>
    <row r="4030" spans="1:20"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248"/>
        <v>0.28050000000000003</v>
      </c>
      <c r="P4030" s="6">
        <f t="shared" si="249"/>
        <v>51</v>
      </c>
      <c r="Q4030" t="s">
        <v>8317</v>
      </c>
      <c r="R4030" t="s">
        <v>8318</v>
      </c>
      <c r="S4030" s="10">
        <f t="shared" si="250"/>
        <v>41765.730324074073</v>
      </c>
      <c r="T4030" s="10">
        <f t="shared" si="251"/>
        <v>41795.730324074073</v>
      </c>
    </row>
    <row r="4031" spans="1:20"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248"/>
        <v>0</v>
      </c>
      <c r="P4031" s="6" t="str">
        <f t="shared" si="249"/>
        <v/>
      </c>
      <c r="Q4031" t="s">
        <v>8317</v>
      </c>
      <c r="R4031" t="s">
        <v>8318</v>
      </c>
      <c r="S4031" s="10">
        <f t="shared" si="250"/>
        <v>42321.816782407404</v>
      </c>
      <c r="T4031" s="10">
        <f t="shared" si="251"/>
        <v>42351.816782407404</v>
      </c>
    </row>
    <row r="4032" spans="1:20"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248"/>
        <v>0.16</v>
      </c>
      <c r="P4032" s="6">
        <f t="shared" si="249"/>
        <v>66.666666666666671</v>
      </c>
      <c r="Q4032" t="s">
        <v>8317</v>
      </c>
      <c r="R4032" t="s">
        <v>8318</v>
      </c>
      <c r="S4032" s="10">
        <f t="shared" si="250"/>
        <v>42374.446747685179</v>
      </c>
      <c r="T4032" s="10">
        <f t="shared" si="251"/>
        <v>42403.575694444444</v>
      </c>
    </row>
    <row r="4033" spans="1:20"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248"/>
        <v>0</v>
      </c>
      <c r="P4033" s="6" t="str">
        <f t="shared" si="249"/>
        <v/>
      </c>
      <c r="Q4033" t="s">
        <v>8317</v>
      </c>
      <c r="R4033" t="s">
        <v>8318</v>
      </c>
      <c r="S4033" s="10">
        <f t="shared" si="250"/>
        <v>41941.376898148148</v>
      </c>
      <c r="T4033" s="10">
        <f t="shared" si="251"/>
        <v>41991.418564814812</v>
      </c>
    </row>
    <row r="4034" spans="1:20"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248"/>
        <v>6.8287037037037035E-2</v>
      </c>
      <c r="P4034" s="6">
        <f t="shared" si="249"/>
        <v>59</v>
      </c>
      <c r="Q4034" t="s">
        <v>8317</v>
      </c>
      <c r="R4034" t="s">
        <v>8318</v>
      </c>
      <c r="S4034" s="10">
        <f t="shared" si="250"/>
        <v>42293.60087962963</v>
      </c>
      <c r="T4034" s="10">
        <f t="shared" si="251"/>
        <v>42353.642546296294</v>
      </c>
    </row>
    <row r="4035" spans="1:20"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252">IFERROR(E4035/D4035,"")</f>
        <v>0.25698702928870293</v>
      </c>
      <c r="P4035" s="6">
        <f t="shared" ref="P4035:P4098" si="253">IFERROR(E4035/L4035,"")</f>
        <v>65.340319148936175</v>
      </c>
      <c r="Q4035" t="s">
        <v>8317</v>
      </c>
      <c r="R4035" t="s">
        <v>8318</v>
      </c>
      <c r="S4035" s="10">
        <f t="shared" ref="S4035:S4098" si="254">(J4035/86400)+25569+(-5/24)</f>
        <v>42614.06046296296</v>
      </c>
      <c r="T4035" s="10">
        <f t="shared" ref="T4035:T4098" si="255">(I4035/86400)+25569+(-5/24)</f>
        <v>42645.166666666664</v>
      </c>
    </row>
    <row r="4036" spans="1:20"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252"/>
        <v>1.4814814814814815E-2</v>
      </c>
      <c r="P4036" s="6">
        <f t="shared" si="253"/>
        <v>100</v>
      </c>
      <c r="Q4036" t="s">
        <v>8317</v>
      </c>
      <c r="R4036" t="s">
        <v>8318</v>
      </c>
      <c r="S4036" s="10">
        <f t="shared" si="254"/>
        <v>42067.739004629628</v>
      </c>
      <c r="T4036" s="10">
        <f t="shared" si="255"/>
        <v>42097.697337962956</v>
      </c>
    </row>
    <row r="4037" spans="1:20"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252"/>
        <v>0.36849999999999999</v>
      </c>
      <c r="P4037" s="6">
        <f t="shared" si="253"/>
        <v>147.4</v>
      </c>
      <c r="Q4037" t="s">
        <v>8317</v>
      </c>
      <c r="R4037" t="s">
        <v>8318</v>
      </c>
      <c r="S4037" s="10">
        <f t="shared" si="254"/>
        <v>41903.674618055556</v>
      </c>
      <c r="T4037" s="10">
        <f t="shared" si="255"/>
        <v>41933.674618055556</v>
      </c>
    </row>
    <row r="4038" spans="1:20"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252"/>
        <v>0.47049999999999997</v>
      </c>
      <c r="P4038" s="6">
        <f t="shared" si="253"/>
        <v>166.05882352941177</v>
      </c>
      <c r="Q4038" t="s">
        <v>8317</v>
      </c>
      <c r="R4038" t="s">
        <v>8318</v>
      </c>
      <c r="S4038" s="10">
        <f t="shared" si="254"/>
        <v>41804.728750000002</v>
      </c>
      <c r="T4038" s="10">
        <f t="shared" si="255"/>
        <v>41821.729166666664</v>
      </c>
    </row>
    <row r="4039" spans="1:20"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252"/>
        <v>0.11428571428571428</v>
      </c>
      <c r="P4039" s="6">
        <f t="shared" si="253"/>
        <v>40</v>
      </c>
      <c r="Q4039" t="s">
        <v>8317</v>
      </c>
      <c r="R4039" t="s">
        <v>8318</v>
      </c>
      <c r="S4039" s="10">
        <f t="shared" si="254"/>
        <v>42496.862442129626</v>
      </c>
      <c r="T4039" s="10">
        <f t="shared" si="255"/>
        <v>42514.392361111109</v>
      </c>
    </row>
    <row r="4040" spans="1:20"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252"/>
        <v>0.12039999999999999</v>
      </c>
      <c r="P4040" s="6">
        <f t="shared" si="253"/>
        <v>75.25</v>
      </c>
      <c r="Q4040" t="s">
        <v>8317</v>
      </c>
      <c r="R4040" t="s">
        <v>8318</v>
      </c>
      <c r="S4040" s="10">
        <f t="shared" si="254"/>
        <v>41869.590393518512</v>
      </c>
      <c r="T4040" s="10">
        <f t="shared" si="255"/>
        <v>41929.590393518512</v>
      </c>
    </row>
    <row r="4041" spans="1:20"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252"/>
        <v>0.6</v>
      </c>
      <c r="P4041" s="6">
        <f t="shared" si="253"/>
        <v>60</v>
      </c>
      <c r="Q4041" t="s">
        <v>8317</v>
      </c>
      <c r="R4041" t="s">
        <v>8318</v>
      </c>
      <c r="S4041" s="10">
        <f t="shared" si="254"/>
        <v>42305.462581018517</v>
      </c>
      <c r="T4041" s="10">
        <f t="shared" si="255"/>
        <v>42339.040972222218</v>
      </c>
    </row>
    <row r="4042" spans="1:20"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252"/>
        <v>0.3125</v>
      </c>
      <c r="P4042" s="6">
        <f t="shared" si="253"/>
        <v>1250</v>
      </c>
      <c r="Q4042" t="s">
        <v>8317</v>
      </c>
      <c r="R4042" t="s">
        <v>8318</v>
      </c>
      <c r="S4042" s="10">
        <f t="shared" si="254"/>
        <v>42144.023194444446</v>
      </c>
      <c r="T4042" s="10">
        <f t="shared" si="255"/>
        <v>42202.916666666664</v>
      </c>
    </row>
    <row r="4043" spans="1:20"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252"/>
        <v>4.1999999999999997E-3</v>
      </c>
      <c r="P4043" s="6">
        <f t="shared" si="253"/>
        <v>10.5</v>
      </c>
      <c r="Q4043" t="s">
        <v>8317</v>
      </c>
      <c r="R4043" t="s">
        <v>8318</v>
      </c>
      <c r="S4043" s="10">
        <f t="shared" si="254"/>
        <v>42559.265671296293</v>
      </c>
      <c r="T4043" s="10">
        <f t="shared" si="255"/>
        <v>42619.265671296293</v>
      </c>
    </row>
    <row r="4044" spans="1:20"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252"/>
        <v>2.0999999999999999E-3</v>
      </c>
      <c r="P4044" s="6">
        <f t="shared" si="253"/>
        <v>7</v>
      </c>
      <c r="Q4044" t="s">
        <v>8317</v>
      </c>
      <c r="R4044" t="s">
        <v>8318</v>
      </c>
      <c r="S4044" s="10">
        <f t="shared" si="254"/>
        <v>41994.875740740739</v>
      </c>
      <c r="T4044" s="10">
        <f t="shared" si="255"/>
        <v>42024.594444444439</v>
      </c>
    </row>
    <row r="4045" spans="1:20"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252"/>
        <v>0</v>
      </c>
      <c r="P4045" s="6" t="str">
        <f t="shared" si="253"/>
        <v/>
      </c>
      <c r="Q4045" t="s">
        <v>8317</v>
      </c>
      <c r="R4045" t="s">
        <v>8318</v>
      </c>
      <c r="S4045" s="10">
        <f t="shared" si="254"/>
        <v>41948.749131944445</v>
      </c>
      <c r="T4045" s="10">
        <f t="shared" si="255"/>
        <v>41963.749131944445</v>
      </c>
    </row>
    <row r="4046" spans="1:20"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252"/>
        <v>0.375</v>
      </c>
      <c r="P4046" s="6">
        <f t="shared" si="253"/>
        <v>56.25</v>
      </c>
      <c r="Q4046" t="s">
        <v>8317</v>
      </c>
      <c r="R4046" t="s">
        <v>8318</v>
      </c>
      <c r="S4046" s="10">
        <f t="shared" si="254"/>
        <v>42074.011365740742</v>
      </c>
      <c r="T4046" s="10">
        <f t="shared" si="255"/>
        <v>42103.999999999993</v>
      </c>
    </row>
    <row r="4047" spans="1:20"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252"/>
        <v>2.0000000000000001E-4</v>
      </c>
      <c r="P4047" s="6">
        <f t="shared" si="253"/>
        <v>1</v>
      </c>
      <c r="Q4047" t="s">
        <v>8317</v>
      </c>
      <c r="R4047" t="s">
        <v>8318</v>
      </c>
      <c r="S4047" s="10">
        <f t="shared" si="254"/>
        <v>41841.992928240739</v>
      </c>
      <c r="T4047" s="10">
        <f t="shared" si="255"/>
        <v>41871.992928240739</v>
      </c>
    </row>
    <row r="4048" spans="1:20"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252"/>
        <v>8.2142857142857142E-2</v>
      </c>
      <c r="P4048" s="6">
        <f t="shared" si="253"/>
        <v>38.333333333333336</v>
      </c>
      <c r="Q4048" t="s">
        <v>8317</v>
      </c>
      <c r="R4048" t="s">
        <v>8318</v>
      </c>
      <c r="S4048" s="10">
        <f t="shared" si="254"/>
        <v>41904.442245370366</v>
      </c>
      <c r="T4048" s="10">
        <f t="shared" si="255"/>
        <v>41934.442245370366</v>
      </c>
    </row>
    <row r="4049" spans="1:20"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252"/>
        <v>2.1999999999999999E-2</v>
      </c>
      <c r="P4049" s="6">
        <f t="shared" si="253"/>
        <v>27.5</v>
      </c>
      <c r="Q4049" t="s">
        <v>8317</v>
      </c>
      <c r="R4049" t="s">
        <v>8318</v>
      </c>
      <c r="S4049" s="10">
        <f t="shared" si="254"/>
        <v>41990.814155092587</v>
      </c>
      <c r="T4049" s="10">
        <f t="shared" si="255"/>
        <v>42014.833333333336</v>
      </c>
    </row>
    <row r="4050" spans="1:20"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252"/>
        <v>0.17652941176470588</v>
      </c>
      <c r="P4050" s="6">
        <f t="shared" si="253"/>
        <v>32.978021978021978</v>
      </c>
      <c r="Q4050" t="s">
        <v>8317</v>
      </c>
      <c r="R4050" t="s">
        <v>8318</v>
      </c>
      <c r="S4050" s="10">
        <f t="shared" si="254"/>
        <v>42436.300775462958</v>
      </c>
      <c r="T4050" s="10">
        <f t="shared" si="255"/>
        <v>42471.259108796294</v>
      </c>
    </row>
    <row r="4051" spans="1:20"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252"/>
        <v>8.0000000000000004E-4</v>
      </c>
      <c r="P4051" s="6">
        <f t="shared" si="253"/>
        <v>16</v>
      </c>
      <c r="Q4051" t="s">
        <v>8317</v>
      </c>
      <c r="R4051" t="s">
        <v>8318</v>
      </c>
      <c r="S4051" s="10">
        <f t="shared" si="254"/>
        <v>42169.750173611108</v>
      </c>
      <c r="T4051" s="10">
        <f t="shared" si="255"/>
        <v>42199.750173611108</v>
      </c>
    </row>
    <row r="4052" spans="1:20"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252"/>
        <v>6.6666666666666664E-4</v>
      </c>
      <c r="P4052" s="6">
        <f t="shared" si="253"/>
        <v>1</v>
      </c>
      <c r="Q4052" t="s">
        <v>8317</v>
      </c>
      <c r="R4052" t="s">
        <v>8318</v>
      </c>
      <c r="S4052" s="10">
        <f t="shared" si="254"/>
        <v>41905.428136574068</v>
      </c>
      <c r="T4052" s="10">
        <f t="shared" si="255"/>
        <v>41935.428136574068</v>
      </c>
    </row>
    <row r="4053" spans="1:20"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252"/>
        <v>0</v>
      </c>
      <c r="P4053" s="6" t="str">
        <f t="shared" si="253"/>
        <v/>
      </c>
      <c r="Q4053" t="s">
        <v>8317</v>
      </c>
      <c r="R4053" t="s">
        <v>8318</v>
      </c>
      <c r="S4053" s="10">
        <f t="shared" si="254"/>
        <v>41761.601817129624</v>
      </c>
      <c r="T4053" s="10">
        <f t="shared" si="255"/>
        <v>41768.078472222223</v>
      </c>
    </row>
    <row r="4054" spans="1:20"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252"/>
        <v>0.37533333333333335</v>
      </c>
      <c r="P4054" s="6">
        <f t="shared" si="253"/>
        <v>86.615384615384613</v>
      </c>
      <c r="Q4054" t="s">
        <v>8317</v>
      </c>
      <c r="R4054" t="s">
        <v>8318</v>
      </c>
      <c r="S4054" s="10">
        <f t="shared" si="254"/>
        <v>41865.670324074068</v>
      </c>
      <c r="T4054" s="10">
        <f t="shared" si="255"/>
        <v>41925.670324074068</v>
      </c>
    </row>
    <row r="4055" spans="1:20"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252"/>
        <v>0.22</v>
      </c>
      <c r="P4055" s="6">
        <f t="shared" si="253"/>
        <v>55</v>
      </c>
      <c r="Q4055" t="s">
        <v>8317</v>
      </c>
      <c r="R4055" t="s">
        <v>8318</v>
      </c>
      <c r="S4055" s="10">
        <f t="shared" si="254"/>
        <v>41928.481805555552</v>
      </c>
      <c r="T4055" s="10">
        <f t="shared" si="255"/>
        <v>41958.624999999993</v>
      </c>
    </row>
    <row r="4056" spans="1:20"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252"/>
        <v>0</v>
      </c>
      <c r="P4056" s="6" t="str">
        <f t="shared" si="253"/>
        <v/>
      </c>
      <c r="Q4056" t="s">
        <v>8317</v>
      </c>
      <c r="R4056" t="s">
        <v>8318</v>
      </c>
      <c r="S4056" s="10">
        <f t="shared" si="254"/>
        <v>42613.632928240739</v>
      </c>
      <c r="T4056" s="10">
        <f t="shared" si="255"/>
        <v>42643.958333333336</v>
      </c>
    </row>
    <row r="4057" spans="1:20"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252"/>
        <v>0.1762</v>
      </c>
      <c r="P4057" s="6">
        <f t="shared" si="253"/>
        <v>41.952380952380949</v>
      </c>
      <c r="Q4057" t="s">
        <v>8317</v>
      </c>
      <c r="R4057" t="s">
        <v>8318</v>
      </c>
      <c r="S4057" s="10">
        <f t="shared" si="254"/>
        <v>41779.44017361111</v>
      </c>
      <c r="T4057" s="10">
        <f t="shared" si="255"/>
        <v>41809.44017361111</v>
      </c>
    </row>
    <row r="4058" spans="1:20"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252"/>
        <v>0.53</v>
      </c>
      <c r="P4058" s="6">
        <f t="shared" si="253"/>
        <v>88.333333333333329</v>
      </c>
      <c r="Q4058" t="s">
        <v>8317</v>
      </c>
      <c r="R4058" t="s">
        <v>8318</v>
      </c>
      <c r="S4058" s="10">
        <f t="shared" si="254"/>
        <v>42534.724988425922</v>
      </c>
      <c r="T4058" s="10">
        <f t="shared" si="255"/>
        <v>42554.624305555553</v>
      </c>
    </row>
    <row r="4059" spans="1:20"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252"/>
        <v>0.22142857142857142</v>
      </c>
      <c r="P4059" s="6">
        <f t="shared" si="253"/>
        <v>129.16666666666666</v>
      </c>
      <c r="Q4059" t="s">
        <v>8317</v>
      </c>
      <c r="R4059" t="s">
        <v>8318</v>
      </c>
      <c r="S4059" s="10">
        <f t="shared" si="254"/>
        <v>42310.760185185187</v>
      </c>
      <c r="T4059" s="10">
        <f t="shared" si="255"/>
        <v>42333.749999999993</v>
      </c>
    </row>
    <row r="4060" spans="1:20"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252"/>
        <v>2.5333333333333333E-2</v>
      </c>
      <c r="P4060" s="6">
        <f t="shared" si="253"/>
        <v>23.75</v>
      </c>
      <c r="Q4060" t="s">
        <v>8317</v>
      </c>
      <c r="R4060" t="s">
        <v>8318</v>
      </c>
      <c r="S4060" s="10">
        <f t="shared" si="254"/>
        <v>42445.852361111109</v>
      </c>
      <c r="T4060" s="10">
        <f t="shared" si="255"/>
        <v>42460.957638888889</v>
      </c>
    </row>
    <row r="4061" spans="1:20"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252"/>
        <v>2.5000000000000001E-2</v>
      </c>
      <c r="P4061" s="6">
        <f t="shared" si="253"/>
        <v>35.714285714285715</v>
      </c>
      <c r="Q4061" t="s">
        <v>8317</v>
      </c>
      <c r="R4061" t="s">
        <v>8318</v>
      </c>
      <c r="S4061" s="10">
        <f t="shared" si="254"/>
        <v>41866.432314814811</v>
      </c>
      <c r="T4061" s="10">
        <f t="shared" si="255"/>
        <v>41897.916666666664</v>
      </c>
    </row>
    <row r="4062" spans="1:20"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252"/>
        <v>2.8500000000000001E-2</v>
      </c>
      <c r="P4062" s="6">
        <f t="shared" si="253"/>
        <v>57</v>
      </c>
      <c r="Q4062" t="s">
        <v>8317</v>
      </c>
      <c r="R4062" t="s">
        <v>8318</v>
      </c>
      <c r="S4062" s="10">
        <f t="shared" si="254"/>
        <v>41779.486759259256</v>
      </c>
      <c r="T4062" s="10">
        <f t="shared" si="255"/>
        <v>41813.458333333328</v>
      </c>
    </row>
    <row r="4063" spans="1:20"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252"/>
        <v>0</v>
      </c>
      <c r="P4063" s="6" t="str">
        <f t="shared" si="253"/>
        <v/>
      </c>
      <c r="Q4063" t="s">
        <v>8317</v>
      </c>
      <c r="R4063" t="s">
        <v>8318</v>
      </c>
      <c r="S4063" s="10">
        <f t="shared" si="254"/>
        <v>42420.933136574073</v>
      </c>
      <c r="T4063" s="10">
        <f t="shared" si="255"/>
        <v>42480.891469907401</v>
      </c>
    </row>
    <row r="4064" spans="1:20"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252"/>
        <v>2.4500000000000001E-2</v>
      </c>
      <c r="P4064" s="6">
        <f t="shared" si="253"/>
        <v>163.33333333333334</v>
      </c>
      <c r="Q4064" t="s">
        <v>8317</v>
      </c>
      <c r="R4064" t="s">
        <v>8318</v>
      </c>
      <c r="S4064" s="10">
        <f t="shared" si="254"/>
        <v>42523.530879629623</v>
      </c>
      <c r="T4064" s="10">
        <f t="shared" si="255"/>
        <v>42553.530879629623</v>
      </c>
    </row>
    <row r="4065" spans="1:20"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252"/>
        <v>1.4210526315789474E-2</v>
      </c>
      <c r="P4065" s="6">
        <f t="shared" si="253"/>
        <v>15</v>
      </c>
      <c r="Q4065" t="s">
        <v>8317</v>
      </c>
      <c r="R4065" t="s">
        <v>8318</v>
      </c>
      <c r="S4065" s="10">
        <f t="shared" si="254"/>
        <v>41787.473194444443</v>
      </c>
      <c r="T4065" s="10">
        <f t="shared" si="255"/>
        <v>41817.473194444443</v>
      </c>
    </row>
    <row r="4066" spans="1:20"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252"/>
        <v>0.1925</v>
      </c>
      <c r="P4066" s="6">
        <f t="shared" si="253"/>
        <v>64.166666666666671</v>
      </c>
      <c r="Q4066" t="s">
        <v>8317</v>
      </c>
      <c r="R4066" t="s">
        <v>8318</v>
      </c>
      <c r="S4066" s="10">
        <f t="shared" si="254"/>
        <v>42093.379930555551</v>
      </c>
      <c r="T4066" s="10">
        <f t="shared" si="255"/>
        <v>42123.379930555551</v>
      </c>
    </row>
    <row r="4067" spans="1:20"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252"/>
        <v>6.7499999999999999E-3</v>
      </c>
      <c r="P4067" s="6">
        <f t="shared" si="253"/>
        <v>6.75</v>
      </c>
      <c r="Q4067" t="s">
        <v>8317</v>
      </c>
      <c r="R4067" t="s">
        <v>8318</v>
      </c>
      <c r="S4067" s="10">
        <f t="shared" si="254"/>
        <v>41833.74318287037</v>
      </c>
      <c r="T4067" s="10">
        <f t="shared" si="255"/>
        <v>41863.74318287037</v>
      </c>
    </row>
    <row r="4068" spans="1:20"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252"/>
        <v>1.6666666666666668E-3</v>
      </c>
      <c r="P4068" s="6">
        <f t="shared" si="253"/>
        <v>25</v>
      </c>
      <c r="Q4068" t="s">
        <v>8317</v>
      </c>
      <c r="R4068" t="s">
        <v>8318</v>
      </c>
      <c r="S4068" s="10">
        <f t="shared" si="254"/>
        <v>42478.830879629626</v>
      </c>
      <c r="T4068" s="10">
        <f t="shared" si="255"/>
        <v>42508.830879629626</v>
      </c>
    </row>
    <row r="4069" spans="1:20"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252"/>
        <v>0.60899999999999999</v>
      </c>
      <c r="P4069" s="6">
        <f t="shared" si="253"/>
        <v>179.11764705882354</v>
      </c>
      <c r="Q4069" t="s">
        <v>8317</v>
      </c>
      <c r="R4069" t="s">
        <v>8318</v>
      </c>
      <c r="S4069" s="10">
        <f t="shared" si="254"/>
        <v>42234.909143518518</v>
      </c>
      <c r="T4069" s="10">
        <f t="shared" si="255"/>
        <v>42274.909143518518</v>
      </c>
    </row>
    <row r="4070" spans="1:20"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252"/>
        <v>0.01</v>
      </c>
      <c r="P4070" s="6">
        <f t="shared" si="253"/>
        <v>34.950000000000003</v>
      </c>
      <c r="Q4070" t="s">
        <v>8317</v>
      </c>
      <c r="R4070" t="s">
        <v>8318</v>
      </c>
      <c r="S4070" s="10">
        <f t="shared" si="254"/>
        <v>42718.755266203698</v>
      </c>
      <c r="T4070" s="10">
        <f t="shared" si="255"/>
        <v>42748.753472222219</v>
      </c>
    </row>
    <row r="4071" spans="1:20"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252"/>
        <v>0.34399999999999997</v>
      </c>
      <c r="P4071" s="6">
        <f t="shared" si="253"/>
        <v>33.07692307692308</v>
      </c>
      <c r="Q4071" t="s">
        <v>8317</v>
      </c>
      <c r="R4071" t="s">
        <v>8318</v>
      </c>
      <c r="S4071" s="10">
        <f t="shared" si="254"/>
        <v>42022.453194444439</v>
      </c>
      <c r="T4071" s="10">
        <f t="shared" si="255"/>
        <v>42063.291666666664</v>
      </c>
    </row>
    <row r="4072" spans="1:20"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252"/>
        <v>0.16500000000000001</v>
      </c>
      <c r="P4072" s="6">
        <f t="shared" si="253"/>
        <v>27.5</v>
      </c>
      <c r="Q4072" t="s">
        <v>8317</v>
      </c>
      <c r="R4072" t="s">
        <v>8318</v>
      </c>
      <c r="S4072" s="10">
        <f t="shared" si="254"/>
        <v>42031.458564814813</v>
      </c>
      <c r="T4072" s="10">
        <f t="shared" si="255"/>
        <v>42063.916666666664</v>
      </c>
    </row>
    <row r="4073" spans="1:20"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252"/>
        <v>0</v>
      </c>
      <c r="P4073" s="6" t="str">
        <f t="shared" si="253"/>
        <v/>
      </c>
      <c r="Q4073" t="s">
        <v>8317</v>
      </c>
      <c r="R4073" t="s">
        <v>8318</v>
      </c>
      <c r="S4073" s="10">
        <f t="shared" si="254"/>
        <v>42700.59642361111</v>
      </c>
      <c r="T4073" s="10">
        <f t="shared" si="255"/>
        <v>42730.59642361111</v>
      </c>
    </row>
    <row r="4074" spans="1:20"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252"/>
        <v>4.0000000000000001E-3</v>
      </c>
      <c r="P4074" s="6">
        <f t="shared" si="253"/>
        <v>2</v>
      </c>
      <c r="Q4074" t="s">
        <v>8317</v>
      </c>
      <c r="R4074" t="s">
        <v>8318</v>
      </c>
      <c r="S4074" s="10">
        <f t="shared" si="254"/>
        <v>41812.566099537034</v>
      </c>
      <c r="T4074" s="10">
        <f t="shared" si="255"/>
        <v>41872.566099537034</v>
      </c>
    </row>
    <row r="4075" spans="1:20"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252"/>
        <v>1.0571428571428572E-2</v>
      </c>
      <c r="P4075" s="6">
        <f t="shared" si="253"/>
        <v>18.5</v>
      </c>
      <c r="Q4075" t="s">
        <v>8317</v>
      </c>
      <c r="R4075" t="s">
        <v>8318</v>
      </c>
      <c r="S4075" s="10">
        <f t="shared" si="254"/>
        <v>42078.136874999997</v>
      </c>
      <c r="T4075" s="10">
        <f t="shared" si="255"/>
        <v>42132.958333333336</v>
      </c>
    </row>
    <row r="4076" spans="1:20"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252"/>
        <v>0.26727272727272727</v>
      </c>
      <c r="P4076" s="6">
        <f t="shared" si="253"/>
        <v>35</v>
      </c>
      <c r="Q4076" t="s">
        <v>8317</v>
      </c>
      <c r="R4076" t="s">
        <v>8318</v>
      </c>
      <c r="S4076" s="10">
        <f t="shared" si="254"/>
        <v>42283.344618055555</v>
      </c>
      <c r="T4076" s="10">
        <f t="shared" si="255"/>
        <v>42313.386284722219</v>
      </c>
    </row>
    <row r="4077" spans="1:20"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252"/>
        <v>0.28799999999999998</v>
      </c>
      <c r="P4077" s="6">
        <f t="shared" si="253"/>
        <v>44.307692307692307</v>
      </c>
      <c r="Q4077" t="s">
        <v>8317</v>
      </c>
      <c r="R4077" t="s">
        <v>8318</v>
      </c>
      <c r="S4077" s="10">
        <f t="shared" si="254"/>
        <v>41778.837604166663</v>
      </c>
      <c r="T4077" s="10">
        <f t="shared" si="255"/>
        <v>41820.519444444442</v>
      </c>
    </row>
    <row r="4078" spans="1:20"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252"/>
        <v>0</v>
      </c>
      <c r="P4078" s="6" t="str">
        <f t="shared" si="253"/>
        <v/>
      </c>
      <c r="Q4078" t="s">
        <v>8317</v>
      </c>
      <c r="R4078" t="s">
        <v>8318</v>
      </c>
      <c r="S4078" s="10">
        <f t="shared" si="254"/>
        <v>41905.587372685179</v>
      </c>
      <c r="T4078" s="10">
        <f t="shared" si="255"/>
        <v>41933.618750000001</v>
      </c>
    </row>
    <row r="4079" spans="1:20"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252"/>
        <v>8.8999999999999996E-2</v>
      </c>
      <c r="P4079" s="6">
        <f t="shared" si="253"/>
        <v>222.5</v>
      </c>
      <c r="Q4079" t="s">
        <v>8317</v>
      </c>
      <c r="R4079" t="s">
        <v>8318</v>
      </c>
      <c r="S4079" s="10">
        <f t="shared" si="254"/>
        <v>42695.502245370364</v>
      </c>
      <c r="T4079" s="10">
        <f t="shared" si="255"/>
        <v>42725.502245370364</v>
      </c>
    </row>
    <row r="4080" spans="1:20"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252"/>
        <v>0</v>
      </c>
      <c r="P4080" s="6" t="str">
        <f t="shared" si="253"/>
        <v/>
      </c>
      <c r="Q4080" t="s">
        <v>8317</v>
      </c>
      <c r="R4080" t="s">
        <v>8318</v>
      </c>
      <c r="S4080" s="10">
        <f t="shared" si="254"/>
        <v>42732.579189814809</v>
      </c>
      <c r="T4080" s="10">
        <f t="shared" si="255"/>
        <v>42762.579189814809</v>
      </c>
    </row>
    <row r="4081" spans="1:20"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252"/>
        <v>1.6666666666666668E-3</v>
      </c>
      <c r="P4081" s="6">
        <f t="shared" si="253"/>
        <v>5</v>
      </c>
      <c r="Q4081" t="s">
        <v>8317</v>
      </c>
      <c r="R4081" t="s">
        <v>8318</v>
      </c>
      <c r="S4081" s="10">
        <f t="shared" si="254"/>
        <v>42510.730567129627</v>
      </c>
      <c r="T4081" s="10">
        <f t="shared" si="255"/>
        <v>42540.730567129627</v>
      </c>
    </row>
    <row r="4082" spans="1:20"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252"/>
        <v>0</v>
      </c>
      <c r="P4082" s="6" t="str">
        <f t="shared" si="253"/>
        <v/>
      </c>
      <c r="Q4082" t="s">
        <v>8317</v>
      </c>
      <c r="R4082" t="s">
        <v>8318</v>
      </c>
      <c r="S4082" s="10">
        <f t="shared" si="254"/>
        <v>42511.489768518521</v>
      </c>
      <c r="T4082" s="10">
        <f t="shared" si="255"/>
        <v>42535.579166666663</v>
      </c>
    </row>
    <row r="4083" spans="1:20"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252"/>
        <v>0.15737410071942445</v>
      </c>
      <c r="P4083" s="6">
        <f t="shared" si="253"/>
        <v>29.166666666666668</v>
      </c>
      <c r="Q4083" t="s">
        <v>8317</v>
      </c>
      <c r="R4083" t="s">
        <v>8318</v>
      </c>
      <c r="S4083" s="10">
        <f t="shared" si="254"/>
        <v>42041.372974537029</v>
      </c>
      <c r="T4083" s="10">
        <f t="shared" si="255"/>
        <v>42071.331307870372</v>
      </c>
    </row>
    <row r="4084" spans="1:20"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252"/>
        <v>0.02</v>
      </c>
      <c r="P4084" s="6">
        <f t="shared" si="253"/>
        <v>1.5</v>
      </c>
      <c r="Q4084" t="s">
        <v>8317</v>
      </c>
      <c r="R4084" t="s">
        <v>8318</v>
      </c>
      <c r="S4084" s="10">
        <f t="shared" si="254"/>
        <v>42306.980937499997</v>
      </c>
      <c r="T4084" s="10">
        <f t="shared" si="255"/>
        <v>42322.749999999993</v>
      </c>
    </row>
    <row r="4085" spans="1:20"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252"/>
        <v>0.21685714285714286</v>
      </c>
      <c r="P4085" s="6">
        <f t="shared" si="253"/>
        <v>126.5</v>
      </c>
      <c r="Q4085" t="s">
        <v>8317</v>
      </c>
      <c r="R4085" t="s">
        <v>8318</v>
      </c>
      <c r="S4085" s="10">
        <f t="shared" si="254"/>
        <v>42353.553425925922</v>
      </c>
      <c r="T4085" s="10">
        <f t="shared" si="255"/>
        <v>42383.553425925922</v>
      </c>
    </row>
    <row r="4086" spans="1:20"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252"/>
        <v>3.3333333333333335E-3</v>
      </c>
      <c r="P4086" s="6">
        <f t="shared" si="253"/>
        <v>10</v>
      </c>
      <c r="Q4086" t="s">
        <v>8317</v>
      </c>
      <c r="R4086" t="s">
        <v>8318</v>
      </c>
      <c r="S4086" s="10">
        <f t="shared" si="254"/>
        <v>42622.228078703702</v>
      </c>
      <c r="T4086" s="10">
        <f t="shared" si="255"/>
        <v>42652.228078703702</v>
      </c>
    </row>
    <row r="4087" spans="1:20"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252"/>
        <v>2.8571428571428571E-3</v>
      </c>
      <c r="P4087" s="6">
        <f t="shared" si="253"/>
        <v>10</v>
      </c>
      <c r="Q4087" t="s">
        <v>8317</v>
      </c>
      <c r="R4087" t="s">
        <v>8318</v>
      </c>
      <c r="S4087" s="10">
        <f t="shared" si="254"/>
        <v>42058.395543981482</v>
      </c>
      <c r="T4087" s="10">
        <f t="shared" si="255"/>
        <v>42086.957638888889</v>
      </c>
    </row>
    <row r="4088" spans="1:20"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252"/>
        <v>4.7E-2</v>
      </c>
      <c r="P4088" s="6">
        <f t="shared" si="253"/>
        <v>9.4</v>
      </c>
      <c r="Q4088" t="s">
        <v>8317</v>
      </c>
      <c r="R4088" t="s">
        <v>8318</v>
      </c>
      <c r="S4088" s="10">
        <f t="shared" si="254"/>
        <v>42304.732627314814</v>
      </c>
      <c r="T4088" s="10">
        <f t="shared" si="255"/>
        <v>42328.958333333336</v>
      </c>
    </row>
    <row r="4089" spans="1:20"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252"/>
        <v>0</v>
      </c>
      <c r="P4089" s="6" t="str">
        <f t="shared" si="253"/>
        <v/>
      </c>
      <c r="Q4089" t="s">
        <v>8317</v>
      </c>
      <c r="R4089" t="s">
        <v>8318</v>
      </c>
      <c r="S4089" s="10">
        <f t="shared" si="254"/>
        <v>42538.53456018518</v>
      </c>
      <c r="T4089" s="10">
        <f t="shared" si="255"/>
        <v>42568.53456018518</v>
      </c>
    </row>
    <row r="4090" spans="1:20"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252"/>
        <v>0.108</v>
      </c>
      <c r="P4090" s="6">
        <f t="shared" si="253"/>
        <v>72</v>
      </c>
      <c r="Q4090" t="s">
        <v>8317</v>
      </c>
      <c r="R4090" t="s">
        <v>8318</v>
      </c>
      <c r="S4090" s="10">
        <f t="shared" si="254"/>
        <v>41990.40421296296</v>
      </c>
      <c r="T4090" s="10">
        <f t="shared" si="255"/>
        <v>42020.226388888885</v>
      </c>
    </row>
    <row r="4091" spans="1:20"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252"/>
        <v>4.8000000000000001E-2</v>
      </c>
      <c r="P4091" s="6">
        <f t="shared" si="253"/>
        <v>30</v>
      </c>
      <c r="Q4091" t="s">
        <v>8317</v>
      </c>
      <c r="R4091" t="s">
        <v>8318</v>
      </c>
      <c r="S4091" s="10">
        <f t="shared" si="254"/>
        <v>42122.524166666662</v>
      </c>
      <c r="T4091" s="10">
        <f t="shared" si="255"/>
        <v>42155.524305555555</v>
      </c>
    </row>
    <row r="4092" spans="1:20"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252"/>
        <v>3.2000000000000001E-2</v>
      </c>
      <c r="P4092" s="6">
        <f t="shared" si="253"/>
        <v>10.666666666666666</v>
      </c>
      <c r="Q4092" t="s">
        <v>8317</v>
      </c>
      <c r="R4092" t="s">
        <v>8318</v>
      </c>
      <c r="S4092" s="10">
        <f t="shared" si="254"/>
        <v>42209.464548611104</v>
      </c>
      <c r="T4092" s="10">
        <f t="shared" si="255"/>
        <v>42223.416666666664</v>
      </c>
    </row>
    <row r="4093" spans="1:20"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252"/>
        <v>0.1275</v>
      </c>
      <c r="P4093" s="6">
        <f t="shared" si="253"/>
        <v>25.5</v>
      </c>
      <c r="Q4093" t="s">
        <v>8317</v>
      </c>
      <c r="R4093" t="s">
        <v>8318</v>
      </c>
      <c r="S4093" s="10">
        <f t="shared" si="254"/>
        <v>41990.298043981478</v>
      </c>
      <c r="T4093" s="10">
        <f t="shared" si="255"/>
        <v>42020.298043981478</v>
      </c>
    </row>
    <row r="4094" spans="1:20"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252"/>
        <v>1.8181818181818181E-4</v>
      </c>
      <c r="P4094" s="6">
        <f t="shared" si="253"/>
        <v>20</v>
      </c>
      <c r="Q4094" t="s">
        <v>8317</v>
      </c>
      <c r="R4094" t="s">
        <v>8318</v>
      </c>
      <c r="S4094" s="10">
        <f t="shared" si="254"/>
        <v>42038.986655092587</v>
      </c>
      <c r="T4094" s="10">
        <f t="shared" si="255"/>
        <v>42098.944988425923</v>
      </c>
    </row>
    <row r="4095" spans="1:20"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252"/>
        <v>2.4E-2</v>
      </c>
      <c r="P4095" s="6">
        <f t="shared" si="253"/>
        <v>15</v>
      </c>
      <c r="Q4095" t="s">
        <v>8317</v>
      </c>
      <c r="R4095" t="s">
        <v>8318</v>
      </c>
      <c r="S4095" s="10">
        <f t="shared" si="254"/>
        <v>42178.607557870368</v>
      </c>
      <c r="T4095" s="10">
        <f t="shared" si="255"/>
        <v>42238.607557870368</v>
      </c>
    </row>
    <row r="4096" spans="1:20"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252"/>
        <v>0.36499999999999999</v>
      </c>
      <c r="P4096" s="6">
        <f t="shared" si="253"/>
        <v>91.25</v>
      </c>
      <c r="Q4096" t="s">
        <v>8317</v>
      </c>
      <c r="R4096" t="s">
        <v>8318</v>
      </c>
      <c r="S4096" s="10">
        <f t="shared" si="254"/>
        <v>41889.878472222219</v>
      </c>
      <c r="T4096" s="10">
        <f t="shared" si="255"/>
        <v>41933.999305555553</v>
      </c>
    </row>
    <row r="4097" spans="1:20"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252"/>
        <v>2.6666666666666668E-2</v>
      </c>
      <c r="P4097" s="6">
        <f t="shared" si="253"/>
        <v>800</v>
      </c>
      <c r="Q4097" t="s">
        <v>8317</v>
      </c>
      <c r="R4097" t="s">
        <v>8318</v>
      </c>
      <c r="S4097" s="10">
        <f t="shared" si="254"/>
        <v>42692.823495370372</v>
      </c>
      <c r="T4097" s="10">
        <f t="shared" si="255"/>
        <v>42722.823495370372</v>
      </c>
    </row>
    <row r="4098" spans="1:20"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252"/>
        <v>0.11428571428571428</v>
      </c>
      <c r="P4098" s="6">
        <f t="shared" si="253"/>
        <v>80</v>
      </c>
      <c r="Q4098" t="s">
        <v>8317</v>
      </c>
      <c r="R4098" t="s">
        <v>8318</v>
      </c>
      <c r="S4098" s="10">
        <f t="shared" si="254"/>
        <v>42750.321979166663</v>
      </c>
      <c r="T4098" s="10">
        <f t="shared" si="255"/>
        <v>42794.160416666666</v>
      </c>
    </row>
    <row r="4099" spans="1:20"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256">IFERROR(E4099/D4099,"")</f>
        <v>0</v>
      </c>
      <c r="P4099" s="6" t="str">
        <f t="shared" ref="P4099:P4115" si="257">IFERROR(E4099/L4099,"")</f>
        <v/>
      </c>
      <c r="Q4099" t="s">
        <v>8317</v>
      </c>
      <c r="R4099" t="s">
        <v>8318</v>
      </c>
      <c r="S4099" s="10">
        <f t="shared" ref="S4099:S4115" si="258">(J4099/86400)+25569+(-5/24)</f>
        <v>42344.616168981483</v>
      </c>
      <c r="T4099" s="10">
        <f t="shared" ref="T4099:T4115" si="259">(I4099/86400)+25569+(-5/24)</f>
        <v>42400.788194444445</v>
      </c>
    </row>
    <row r="4100" spans="1:20"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256"/>
        <v>0</v>
      </c>
      <c r="P4100" s="6" t="str">
        <f t="shared" si="257"/>
        <v/>
      </c>
      <c r="Q4100" t="s">
        <v>8317</v>
      </c>
      <c r="R4100" t="s">
        <v>8318</v>
      </c>
      <c r="S4100" s="10">
        <f t="shared" si="258"/>
        <v>42495.51385416666</v>
      </c>
      <c r="T4100" s="10">
        <f t="shared" si="259"/>
        <v>42525.51385416666</v>
      </c>
    </row>
    <row r="4101" spans="1:20"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256"/>
        <v>1.1111111111111112E-2</v>
      </c>
      <c r="P4101" s="6">
        <f t="shared" si="257"/>
        <v>50</v>
      </c>
      <c r="Q4101" t="s">
        <v>8317</v>
      </c>
      <c r="R4101" t="s">
        <v>8318</v>
      </c>
      <c r="S4101" s="10">
        <f t="shared" si="258"/>
        <v>42570.642048611109</v>
      </c>
      <c r="T4101" s="10">
        <f t="shared" si="259"/>
        <v>42615.642048611109</v>
      </c>
    </row>
    <row r="4102" spans="1:20"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256"/>
        <v>0</v>
      </c>
      <c r="P4102" s="6" t="str">
        <f t="shared" si="257"/>
        <v/>
      </c>
      <c r="Q4102" t="s">
        <v>8317</v>
      </c>
      <c r="R4102" t="s">
        <v>8318</v>
      </c>
      <c r="S4102" s="10">
        <f t="shared" si="258"/>
        <v>41926.916550925926</v>
      </c>
      <c r="T4102" s="10">
        <f t="shared" si="259"/>
        <v>41936.916550925926</v>
      </c>
    </row>
    <row r="4103" spans="1:20"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256"/>
        <v>0</v>
      </c>
      <c r="P4103" s="6" t="str">
        <f t="shared" si="257"/>
        <v/>
      </c>
      <c r="Q4103" t="s">
        <v>8317</v>
      </c>
      <c r="R4103" t="s">
        <v>8318</v>
      </c>
      <c r="S4103" s="10">
        <f t="shared" si="258"/>
        <v>42730.695393518516</v>
      </c>
      <c r="T4103" s="10">
        <f t="shared" si="259"/>
        <v>42760.695393518516</v>
      </c>
    </row>
    <row r="4104" spans="1:20"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256"/>
        <v>0.27400000000000002</v>
      </c>
      <c r="P4104" s="6">
        <f t="shared" si="257"/>
        <v>22.833333333333332</v>
      </c>
      <c r="Q4104" t="s">
        <v>8317</v>
      </c>
      <c r="R4104" t="s">
        <v>8318</v>
      </c>
      <c r="S4104" s="10">
        <f t="shared" si="258"/>
        <v>42475.639733796292</v>
      </c>
      <c r="T4104" s="10">
        <f t="shared" si="259"/>
        <v>42505.639733796292</v>
      </c>
    </row>
    <row r="4105" spans="1:20"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256"/>
        <v>0.1</v>
      </c>
      <c r="P4105" s="6">
        <f t="shared" si="257"/>
        <v>16.666666666666668</v>
      </c>
      <c r="Q4105" t="s">
        <v>8317</v>
      </c>
      <c r="R4105" t="s">
        <v>8318</v>
      </c>
      <c r="S4105" s="10">
        <f t="shared" si="258"/>
        <v>42188.624606481484</v>
      </c>
      <c r="T4105" s="10">
        <f t="shared" si="259"/>
        <v>42242.563888888886</v>
      </c>
    </row>
    <row r="4106" spans="1:20"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256"/>
        <v>0.21366666666666667</v>
      </c>
      <c r="P4106" s="6">
        <f t="shared" si="257"/>
        <v>45.785714285714285</v>
      </c>
      <c r="Q4106" t="s">
        <v>8317</v>
      </c>
      <c r="R4106" t="s">
        <v>8318</v>
      </c>
      <c r="S4106" s="10">
        <f t="shared" si="258"/>
        <v>42640.069837962961</v>
      </c>
      <c r="T4106" s="10">
        <f t="shared" si="259"/>
        <v>42670.069837962961</v>
      </c>
    </row>
    <row r="4107" spans="1:20"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256"/>
        <v>6.9696969696969702E-2</v>
      </c>
      <c r="P4107" s="6">
        <f t="shared" si="257"/>
        <v>383.33333333333331</v>
      </c>
      <c r="Q4107" t="s">
        <v>8317</v>
      </c>
      <c r="R4107" t="s">
        <v>8318</v>
      </c>
      <c r="S4107" s="10">
        <f t="shared" si="258"/>
        <v>42696.802187499998</v>
      </c>
      <c r="T4107" s="10">
        <f t="shared" si="259"/>
        <v>42729.802187499998</v>
      </c>
    </row>
    <row r="4108" spans="1:20"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256"/>
        <v>0.70599999999999996</v>
      </c>
      <c r="P4108" s="6">
        <f t="shared" si="257"/>
        <v>106.96969696969697</v>
      </c>
      <c r="Q4108" t="s">
        <v>8317</v>
      </c>
      <c r="R4108" t="s">
        <v>8318</v>
      </c>
      <c r="S4108" s="10">
        <f t="shared" si="258"/>
        <v>42052.841041666667</v>
      </c>
      <c r="T4108" s="10">
        <f t="shared" si="259"/>
        <v>42095.833333333336</v>
      </c>
    </row>
    <row r="4109" spans="1:20"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256"/>
        <v>2.0500000000000001E-2</v>
      </c>
      <c r="P4109" s="6">
        <f t="shared" si="257"/>
        <v>10.25</v>
      </c>
      <c r="Q4109" t="s">
        <v>8317</v>
      </c>
      <c r="R4109" t="s">
        <v>8318</v>
      </c>
      <c r="S4109" s="10">
        <f t="shared" si="258"/>
        <v>41883.708344907405</v>
      </c>
      <c r="T4109" s="10">
        <f t="shared" si="259"/>
        <v>41906.708344907405</v>
      </c>
    </row>
    <row r="4110" spans="1:20"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256"/>
        <v>1.9666666666666666E-2</v>
      </c>
      <c r="P4110" s="6">
        <f t="shared" si="257"/>
        <v>59</v>
      </c>
      <c r="Q4110" t="s">
        <v>8317</v>
      </c>
      <c r="R4110" t="s">
        <v>8318</v>
      </c>
      <c r="S4110" s="10">
        <f t="shared" si="258"/>
        <v>42766.823344907403</v>
      </c>
      <c r="T4110" s="10">
        <f t="shared" si="259"/>
        <v>42796.999999999993</v>
      </c>
    </row>
    <row r="4111" spans="1:20"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256"/>
        <v>0</v>
      </c>
      <c r="P4111" s="6" t="str">
        <f t="shared" si="257"/>
        <v/>
      </c>
      <c r="Q4111" t="s">
        <v>8317</v>
      </c>
      <c r="R4111" t="s">
        <v>8318</v>
      </c>
      <c r="S4111" s="10">
        <f t="shared" si="258"/>
        <v>42307.331064814811</v>
      </c>
      <c r="T4111" s="10">
        <f t="shared" si="259"/>
        <v>42337.372731481482</v>
      </c>
    </row>
    <row r="4112" spans="1:20"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256"/>
        <v>0.28666666666666668</v>
      </c>
      <c r="P4112" s="6">
        <f t="shared" si="257"/>
        <v>14.333333333333334</v>
      </c>
      <c r="Q4112" t="s">
        <v>8317</v>
      </c>
      <c r="R4112" t="s">
        <v>8318</v>
      </c>
      <c r="S4112" s="10">
        <f t="shared" si="258"/>
        <v>42512.418414351851</v>
      </c>
      <c r="T4112" s="10">
        <f t="shared" si="259"/>
        <v>42572.418414351851</v>
      </c>
    </row>
    <row r="4113" spans="1:20"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256"/>
        <v>3.1333333333333331E-2</v>
      </c>
      <c r="P4113" s="6">
        <f t="shared" si="257"/>
        <v>15.666666666666666</v>
      </c>
      <c r="Q4113" t="s">
        <v>8317</v>
      </c>
      <c r="R4113" t="s">
        <v>8318</v>
      </c>
      <c r="S4113" s="10">
        <f t="shared" si="258"/>
        <v>42028.927546296291</v>
      </c>
      <c r="T4113" s="10">
        <f t="shared" si="259"/>
        <v>42058.927546296291</v>
      </c>
    </row>
    <row r="4114" spans="1:20"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256"/>
        <v>4.0000000000000002E-4</v>
      </c>
      <c r="P4114" s="6">
        <f t="shared" si="257"/>
        <v>1</v>
      </c>
      <c r="Q4114" t="s">
        <v>8317</v>
      </c>
      <c r="R4114" t="s">
        <v>8318</v>
      </c>
      <c r="S4114" s="10">
        <f t="shared" si="258"/>
        <v>42400.738263888888</v>
      </c>
      <c r="T4114" s="10">
        <f t="shared" si="259"/>
        <v>42427.791666666664</v>
      </c>
    </row>
    <row r="4115" spans="1:20"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256"/>
        <v>2E-3</v>
      </c>
      <c r="P4115" s="6">
        <f t="shared" si="257"/>
        <v>1</v>
      </c>
      <c r="Q4115" t="s">
        <v>8317</v>
      </c>
      <c r="R4115" t="s">
        <v>8318</v>
      </c>
      <c r="S4115" s="10">
        <f t="shared" si="258"/>
        <v>42358.364849537036</v>
      </c>
      <c r="T4115" s="10">
        <f t="shared" si="259"/>
        <v>42377.06527777778</v>
      </c>
    </row>
  </sheetData>
  <conditionalFormatting sqref="F2">
    <cfRule type="cellIs" dxfId="7" priority="8" operator="equal">
      <formula>"live"</formula>
    </cfRule>
    <cfRule type="cellIs" dxfId="6" priority="9" operator="equal">
      <formula>"cancelled"</formula>
    </cfRule>
    <cfRule type="cellIs" dxfId="5" priority="10" operator="equal">
      <formula>"Failed"</formula>
    </cfRule>
    <cfRule type="cellIs" dxfId="4" priority="12" operator="equal">
      <formula>"Successful"</formula>
    </cfRule>
  </conditionalFormatting>
  <conditionalFormatting sqref="F2:F1048576">
    <cfRule type="cellIs" dxfId="3" priority="4" operator="equal">
      <formula>"live"</formula>
    </cfRule>
    <cfRule type="cellIs" dxfId="2" priority="5" operator="equal">
      <formula>"canceled"</formula>
    </cfRule>
    <cfRule type="cellIs" dxfId="1" priority="6" operator="equal">
      <formula>"Failed"</formula>
    </cfRule>
    <cfRule type="cellIs" dxfId="0" priority="7" operator="equal">
      <formula>"Successful"</formula>
    </cfRule>
  </conditionalFormatting>
  <conditionalFormatting sqref="O4116:O1048576 O2">
    <cfRule type="colorScale" priority="2">
      <colorScale>
        <cfvo type="min"/>
        <cfvo type="percentile" val="50"/>
        <cfvo type="max"/>
        <color rgb="FFC00000"/>
        <color theme="9" tint="-0.499984740745262"/>
        <color theme="8" tint="-0.499984740745262"/>
      </colorScale>
    </cfRule>
  </conditionalFormatting>
  <conditionalFormatting sqref="O3:O4115">
    <cfRule type="colorScale" priority="1">
      <colorScale>
        <cfvo type="min"/>
        <cfvo type="percentile" val="50"/>
        <cfvo type="max"/>
        <color rgb="FFC00000"/>
        <color theme="9" tint="-0.499984740745262"/>
        <color theme="8" tint="-0.499984740745262"/>
      </colorScale>
    </cfRule>
  </conditionalFormatting>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295F2F-F3EA-49EA-B24B-3B3139D9A150}">
  <dimension ref="B1:I14"/>
  <sheetViews>
    <sheetView tabSelected="1" topLeftCell="A13" workbookViewId="0">
      <selection activeCell="E16" sqref="E16"/>
    </sheetView>
  </sheetViews>
  <sheetFormatPr defaultRowHeight="15" x14ac:dyDescent="0.25"/>
  <cols>
    <col min="1" max="1" width="21.42578125" customWidth="1"/>
    <col min="2" max="9" width="24.7109375" customWidth="1"/>
    <col min="10" max="10" width="19.42578125" customWidth="1"/>
  </cols>
  <sheetData>
    <row r="1" spans="2:9" x14ac:dyDescent="0.25">
      <c r="B1" t="s">
        <v>8380</v>
      </c>
      <c r="C1" t="s">
        <v>8381</v>
      </c>
      <c r="D1" t="s">
        <v>8382</v>
      </c>
      <c r="E1" t="s">
        <v>8383</v>
      </c>
      <c r="F1" t="s">
        <v>8384</v>
      </c>
      <c r="G1" t="s">
        <v>8385</v>
      </c>
      <c r="H1" t="s">
        <v>8386</v>
      </c>
      <c r="I1" t="s">
        <v>8387</v>
      </c>
    </row>
    <row r="3" spans="2:9" x14ac:dyDescent="0.25">
      <c r="B3" t="s">
        <v>8388</v>
      </c>
      <c r="C3">
        <f>COUNTIFS(Data!$F$2:$F$4115,"successful",Data!$D$2:$D$4115,"&lt;1000")</f>
        <v>367</v>
      </c>
      <c r="D3">
        <f>COUNTIFS(Data!$F$2:$F$4115,"failed",Data!$D$2:$D$4115,"&lt;1000")</f>
        <v>80</v>
      </c>
      <c r="E3">
        <f>COUNTIFS(Data!$F$2:$F$4115,"Canceled",Data!$D$2:$D$4115,"&lt;1000")</f>
        <v>6</v>
      </c>
      <c r="F3">
        <f>SUM(C3:E3)</f>
        <v>453</v>
      </c>
      <c r="G3" s="5">
        <f>C3/$F3</f>
        <v>0.8101545253863135</v>
      </c>
      <c r="H3" s="5">
        <f>D3/$F3</f>
        <v>0.17660044150110377</v>
      </c>
      <c r="I3" s="5">
        <f>E3/$F3</f>
        <v>1.3245033112582781E-2</v>
      </c>
    </row>
    <row r="4" spans="2:9" x14ac:dyDescent="0.25">
      <c r="B4" t="s">
        <v>8389</v>
      </c>
      <c r="C4">
        <f>COUNTIFS(Data!$F$2:$F$4115,"successful",Data!$D$2:$D$4115,"=1000",Data!$D$2:$D$4115,"&lt;5000")</f>
        <v>142</v>
      </c>
      <c r="D4">
        <f>COUNTIFS(Data!$F$2:$F$4115,"failed",Data!$D$2:$D$4115,"=1000",Data!$D$2:$D$4115,"&lt;5000")</f>
        <v>40</v>
      </c>
      <c r="E4">
        <f>COUNTIFS(Data!$F$2:$F$4115,"Canceled",Data!$D$2:$D$4115,"=1000",Data!$D$2:$D$4115,"&lt;5000")</f>
        <v>5</v>
      </c>
      <c r="F4">
        <f t="shared" ref="F4:F14" si="0">SUM(C4:E4)</f>
        <v>187</v>
      </c>
      <c r="G4" s="5">
        <f t="shared" ref="G4:G14" si="1">C4/$F4</f>
        <v>0.75935828877005351</v>
      </c>
      <c r="H4" s="5">
        <f t="shared" ref="H4:H14" si="2">D4/$F4</f>
        <v>0.21390374331550802</v>
      </c>
      <c r="I4" s="5">
        <f t="shared" ref="I4:I14" si="3">E4/$F4</f>
        <v>2.6737967914438502E-2</v>
      </c>
    </row>
    <row r="5" spans="2:9" x14ac:dyDescent="0.25">
      <c r="B5" t="s">
        <v>8390</v>
      </c>
      <c r="C5">
        <f>COUNTIFS(Data!$F$2:$F$4115,"successful",Data!$D$2:$D$4115,"=5000",Data!$D$2:$D$4115,"&lt;10000")</f>
        <v>213</v>
      </c>
      <c r="D5">
        <f>COUNTIFS(Data!$F$2:$F$4115,"failed",Data!$D$2:$D$4115,"=5000",Data!$D$2:$D$4115,"&lt;10000")</f>
        <v>77</v>
      </c>
      <c r="E5">
        <f>COUNTIFS(Data!$F$2:$F$4115,"Canceled",Data!$D$2:$D$4115,"=5000",Data!$D$2:$D$4115,"&lt;10000")</f>
        <v>6</v>
      </c>
      <c r="F5">
        <f t="shared" si="0"/>
        <v>296</v>
      </c>
      <c r="G5" s="5">
        <f t="shared" si="1"/>
        <v>0.71959459459459463</v>
      </c>
      <c r="H5" s="5">
        <f t="shared" si="2"/>
        <v>0.26013513513513514</v>
      </c>
      <c r="I5" s="5">
        <f t="shared" si="3"/>
        <v>2.0270270270270271E-2</v>
      </c>
    </row>
    <row r="6" spans="2:9" x14ac:dyDescent="0.25">
      <c r="B6" t="s">
        <v>8391</v>
      </c>
      <c r="C6">
        <f>COUNTIFS(Data!$F$2:$F$4115,"successful",Data!$D$2:$D$4115,"=10000",Data!$D$2:$D$4115,"&lt;15000")</f>
        <v>147</v>
      </c>
      <c r="D6">
        <f>COUNTIFS(Data!$F$2:$F$4115,"failed",Data!$D$2:$D$4115,"=10000",Data!$D$2:$D$4115,"&lt;15000")</f>
        <v>51</v>
      </c>
      <c r="E6">
        <f>COUNTIFS(Data!$F$2:$F$4115,"Canceled",Data!$D$2:$D$4115,"=10000",Data!$D$2:$D$4115,"&lt;15000")</f>
        <v>18</v>
      </c>
      <c r="F6">
        <f t="shared" si="0"/>
        <v>216</v>
      </c>
      <c r="G6" s="5">
        <f t="shared" si="1"/>
        <v>0.68055555555555558</v>
      </c>
      <c r="H6" s="5">
        <f t="shared" si="2"/>
        <v>0.2361111111111111</v>
      </c>
      <c r="I6" s="5">
        <f t="shared" si="3"/>
        <v>8.3333333333333329E-2</v>
      </c>
    </row>
    <row r="7" spans="2:9" x14ac:dyDescent="0.25">
      <c r="B7" t="s">
        <v>8392</v>
      </c>
      <c r="C7">
        <f>COUNTIFS(Data!$F$2:$F$4115,"successful",Data!$D$2:$D$4115,"=15000",Data!$D$2:$D$4115,"&lt;20000")</f>
        <v>91</v>
      </c>
      <c r="D7">
        <f>COUNTIFS(Data!$F$2:$F$4115,"failed",Data!$D$2:$D$4115,"=15000",Data!$D$2:$D$4115,"&lt;20000")</f>
        <v>28</v>
      </c>
      <c r="E7">
        <f>COUNTIFS(Data!$F$2:$F$4115,"Canceled",Data!$D$2:$D$4115,"=15000",Data!$D$2:$D$4115,"&lt;20000")</f>
        <v>8</v>
      </c>
      <c r="F7">
        <f t="shared" si="0"/>
        <v>127</v>
      </c>
      <c r="G7" s="5">
        <f t="shared" si="1"/>
        <v>0.71653543307086609</v>
      </c>
      <c r="H7" s="5">
        <f t="shared" si="2"/>
        <v>0.22047244094488189</v>
      </c>
      <c r="I7" s="5">
        <f t="shared" si="3"/>
        <v>6.2992125984251968E-2</v>
      </c>
    </row>
    <row r="8" spans="2:9" x14ac:dyDescent="0.25">
      <c r="B8" t="s">
        <v>8393</v>
      </c>
      <c r="C8">
        <f>COUNTIFS(Data!$F$2:$F$4115,"successful",Data!$D$2:$D$4115,"=20000",Data!$D$2:$D$4115,"&lt;25000")</f>
        <v>80</v>
      </c>
      <c r="D8">
        <f>COUNTIFS(Data!$F$2:$F$4115,"failed",Data!$D$2:$D$4115,"=20000",Data!$D$2:$D$4115,"&lt;25000")</f>
        <v>28</v>
      </c>
      <c r="E8">
        <f>COUNTIFS(Data!$F$2:$F$4115,"Canceled",Data!$D$2:$D$4115,"=20000",Data!$D$2:$D$4115,"&lt;25000")</f>
        <v>5</v>
      </c>
      <c r="F8">
        <f t="shared" si="0"/>
        <v>113</v>
      </c>
      <c r="G8" s="5">
        <f t="shared" si="1"/>
        <v>0.70796460176991149</v>
      </c>
      <c r="H8" s="5">
        <f t="shared" si="2"/>
        <v>0.24778761061946902</v>
      </c>
      <c r="I8" s="5">
        <f t="shared" si="3"/>
        <v>4.4247787610619468E-2</v>
      </c>
    </row>
    <row r="9" spans="2:9" x14ac:dyDescent="0.25">
      <c r="B9" t="s">
        <v>8394</v>
      </c>
      <c r="C9">
        <f>COUNTIFS(Data!$F$2:$F$4115,"successful",Data!$D$2:$D$4115,"=25000",Data!$D$2:$D$4115,"&lt;30000")</f>
        <v>81</v>
      </c>
      <c r="D9">
        <f>COUNTIFS(Data!$F$2:$F$4115,"failed",Data!$D$2:$D$4115,"=25000",Data!$D$2:$D$4115,"&lt;30000")</f>
        <v>26</v>
      </c>
      <c r="E9">
        <f>COUNTIFS(Data!$F$2:$F$4115,"Canceled",Data!$D$2:$D$4115,"=25000",Data!$D$2:$D$4115,"&lt;30000")</f>
        <v>6</v>
      </c>
      <c r="F9">
        <f t="shared" si="0"/>
        <v>113</v>
      </c>
      <c r="G9" s="5">
        <f t="shared" si="1"/>
        <v>0.7168141592920354</v>
      </c>
      <c r="H9" s="5">
        <f t="shared" si="2"/>
        <v>0.23008849557522124</v>
      </c>
      <c r="I9" s="5">
        <f t="shared" si="3"/>
        <v>5.3097345132743362E-2</v>
      </c>
    </row>
    <row r="10" spans="2:9" x14ac:dyDescent="0.25">
      <c r="B10" t="s">
        <v>8395</v>
      </c>
      <c r="C10">
        <f>COUNTIFS(Data!$F$2:$F$4115,"successful",Data!$D$2:$D$4115,"=30000",Data!$D$2:$D$4115,"&lt;35000")</f>
        <v>44</v>
      </c>
      <c r="D10">
        <f>COUNTIFS(Data!$F$2:$F$4115,"failed",Data!$D$2:$D$4115,"=30000",Data!$D$2:$D$4115,"&lt;35000")</f>
        <v>17</v>
      </c>
      <c r="E10">
        <f>COUNTIFS(Data!$F$2:$F$4115,"Canceled",Data!$D$2:$D$4115,"=30000",Data!$D$2:$D$4115,"&lt;35000")</f>
        <v>8</v>
      </c>
      <c r="F10">
        <f t="shared" si="0"/>
        <v>69</v>
      </c>
      <c r="G10" s="5">
        <f t="shared" si="1"/>
        <v>0.6376811594202898</v>
      </c>
      <c r="H10" s="5">
        <f t="shared" si="2"/>
        <v>0.24637681159420291</v>
      </c>
      <c r="I10" s="5">
        <f t="shared" si="3"/>
        <v>0.11594202898550725</v>
      </c>
    </row>
    <row r="11" spans="2:9" x14ac:dyDescent="0.25">
      <c r="B11" t="s">
        <v>8396</v>
      </c>
      <c r="C11">
        <f>COUNTIFS(Data!$F$2:$F$4115,"successful",Data!$D$2:$D$4115,"=35000",Data!$D$2:$D$4115,"&lt;40000")</f>
        <v>30</v>
      </c>
      <c r="D11">
        <f>COUNTIFS(Data!$F$2:$F$4115,"failed",Data!$D$2:$D$4115,"=35000",Data!$D$2:$D$4115,"&lt;40000")</f>
        <v>9</v>
      </c>
      <c r="E11">
        <f>COUNTIFS(Data!$F$2:$F$4115,"Canceled",Data!$D$2:$D$4115,"=35000",Data!$D$2:$D$4115,"&lt;40000")</f>
        <v>2</v>
      </c>
      <c r="F11">
        <f t="shared" si="0"/>
        <v>41</v>
      </c>
      <c r="G11" s="5">
        <f t="shared" si="1"/>
        <v>0.73170731707317072</v>
      </c>
      <c r="H11" s="5">
        <f t="shared" si="2"/>
        <v>0.21951219512195122</v>
      </c>
      <c r="I11" s="5">
        <f t="shared" si="3"/>
        <v>4.878048780487805E-2</v>
      </c>
    </row>
    <row r="12" spans="2:9" x14ac:dyDescent="0.25">
      <c r="B12" t="s">
        <v>8397</v>
      </c>
      <c r="C12">
        <f>COUNTIFS(Data!$F$2:$F$4115,"successful",Data!$D$2:$D$4115,"=40000",Data!$D$2:$D$4115,"&lt;45000")</f>
        <v>27</v>
      </c>
      <c r="D12">
        <f>COUNTIFS(Data!$F$2:$F$4115,"failed",Data!$D$2:$D$4115,"=40000",Data!$D$2:$D$4115,"&lt;45000")</f>
        <v>6</v>
      </c>
      <c r="E12">
        <f>COUNTIFS(Data!$F$2:$F$4115,"Canceled",Data!$D$2:$D$4115,"=40000",Data!$D$2:$D$4115,"&lt;45000")</f>
        <v>2</v>
      </c>
      <c r="F12">
        <f t="shared" si="0"/>
        <v>35</v>
      </c>
      <c r="G12" s="5">
        <f t="shared" si="1"/>
        <v>0.77142857142857146</v>
      </c>
      <c r="H12" s="5">
        <f t="shared" si="2"/>
        <v>0.17142857142857143</v>
      </c>
      <c r="I12" s="5">
        <f t="shared" si="3"/>
        <v>5.7142857142857141E-2</v>
      </c>
    </row>
    <row r="13" spans="2:9" x14ac:dyDescent="0.25">
      <c r="B13" t="s">
        <v>8398</v>
      </c>
      <c r="C13">
        <f>COUNTIFS(Data!$F$2:$F$4115,"successful",Data!$D$2:$D$4115,"=45000",Data!$D$2:$D$4115,"&lt;50000")</f>
        <v>8</v>
      </c>
      <c r="D13">
        <f>COUNTIFS(Data!$F$2:$F$4115,"failed",Data!$D$2:$D$4115,"=45000",Data!$D$2:$D$4115,"&lt;50000")</f>
        <v>2</v>
      </c>
      <c r="E13">
        <f>COUNTIFS(Data!$F$2:$F$4115,"Canceled",Data!$D$2:$D$4115,"=45000",Data!$D$2:$D$4115,"&lt;50000")</f>
        <v>1</v>
      </c>
      <c r="F13">
        <f t="shared" si="0"/>
        <v>11</v>
      </c>
      <c r="G13" s="5">
        <f t="shared" si="1"/>
        <v>0.72727272727272729</v>
      </c>
      <c r="H13" s="5">
        <f t="shared" si="2"/>
        <v>0.18181818181818182</v>
      </c>
      <c r="I13" s="5">
        <f t="shared" si="3"/>
        <v>9.0909090909090912E-2</v>
      </c>
    </row>
    <row r="14" spans="2:9" ht="27.75" x14ac:dyDescent="0.25">
      <c r="B14" s="3" t="s">
        <v>8399</v>
      </c>
      <c r="C14">
        <f>COUNTIFS(Data!$F$2:$F$4115,"successful",Data!$D$2:$D$4115,"&gt;50000")</f>
        <v>219</v>
      </c>
      <c r="D14">
        <f>COUNTIFS(Data!$F$2:$F$4115,"failed",Data!$D$2:$D$4115,"&gt;50000")</f>
        <v>82</v>
      </c>
      <c r="E14">
        <f>COUNTIFS(Data!$F$2:$F$4115,"Canceled",Data!$D$2:$D$4115,"&gt;50000")</f>
        <v>35</v>
      </c>
      <c r="F14">
        <f t="shared" si="0"/>
        <v>336</v>
      </c>
      <c r="G14" s="5">
        <f t="shared" si="1"/>
        <v>0.6517857142857143</v>
      </c>
      <c r="H14" s="5">
        <f t="shared" si="2"/>
        <v>0.24404761904761904</v>
      </c>
      <c r="I14" s="5">
        <f t="shared" si="3"/>
        <v>0.10416666666666667</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53633C-0DB6-4AFF-9BE8-9E46D43CC092}">
  <dimension ref="A3:B6"/>
  <sheetViews>
    <sheetView workbookViewId="0">
      <selection activeCell="B3" sqref="B3"/>
    </sheetView>
  </sheetViews>
  <sheetFormatPr defaultRowHeight="15" x14ac:dyDescent="0.25"/>
  <cols>
    <col min="1" max="1" width="13.140625" bestFit="1" customWidth="1"/>
    <col min="2" max="2" width="13.5703125" bestFit="1" customWidth="1"/>
  </cols>
  <sheetData>
    <row r="3" spans="1:2" x14ac:dyDescent="0.25">
      <c r="A3" s="7" t="s">
        <v>8360</v>
      </c>
      <c r="B3" t="s">
        <v>8362</v>
      </c>
    </row>
    <row r="4" spans="1:2" x14ac:dyDescent="0.25">
      <c r="A4" s="8" t="s">
        <v>8221</v>
      </c>
      <c r="B4" s="9">
        <v>3</v>
      </c>
    </row>
    <row r="5" spans="1:2" x14ac:dyDescent="0.25">
      <c r="A5" s="8" t="s">
        <v>8219</v>
      </c>
      <c r="B5" s="9">
        <v>4</v>
      </c>
    </row>
    <row r="6" spans="1:2" x14ac:dyDescent="0.25">
      <c r="A6" s="8" t="s">
        <v>8361</v>
      </c>
      <c r="B6" s="9">
        <v>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 Table by State &amp; Country</vt:lpstr>
      <vt:lpstr>Pivot Table of Years</vt:lpstr>
      <vt:lpstr>Data</vt:lpstr>
      <vt:lpstr>Bonus</vt:lpstr>
      <vt:lpstr>Pivot Table of 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David Kling</cp:lastModifiedBy>
  <dcterms:created xsi:type="dcterms:W3CDTF">2017-04-20T15:17:24Z</dcterms:created>
  <dcterms:modified xsi:type="dcterms:W3CDTF">2019-02-10T15:52:58Z</dcterms:modified>
</cp:coreProperties>
</file>