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capstone\osrs\login system with avatar\"/>
    </mc:Choice>
  </mc:AlternateContent>
  <bookViews>
    <workbookView xWindow="0" yWindow="0" windowWidth="20490" windowHeight="8910" tabRatio="500"/>
  </bookViews>
  <sheets>
    <sheet name="Lecture" sheetId="7" r:id="rId1"/>
    <sheet name="Laboratory" sheetId="13" r:id="rId2"/>
    <sheet name="Consolidated" sheetId="14" r:id="rId3"/>
    <sheet name="Grading Sheet" sheetId="12" r:id="rId4"/>
    <sheet name="Transmutation Table" sheetId="11" r:id="rId5"/>
    <sheet name="Sheet1" sheetId="15" state="hidden" r:id="rId6"/>
  </sheets>
  <definedNames>
    <definedName name="OLE_LINK1" localSheetId="3">'Grading Sheet'!$A$1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O8" i="14" s="1"/>
  <c r="B14" i="12"/>
  <c r="R9" i="14"/>
  <c r="H8" i="14"/>
  <c r="L4" i="14"/>
  <c r="L3" i="14"/>
  <c r="L2" i="14"/>
  <c r="L1" i="14"/>
  <c r="M4" i="13"/>
  <c r="M3" i="13"/>
  <c r="M2" i="13"/>
  <c r="M1" i="13"/>
  <c r="C6" i="13"/>
  <c r="C5" i="13"/>
  <c r="C4" i="13"/>
  <c r="C3" i="13"/>
  <c r="C2" i="13"/>
  <c r="C1" i="13"/>
  <c r="D70" i="12"/>
  <c r="B15" i="12"/>
  <c r="B12" i="12"/>
  <c r="B11" i="12"/>
  <c r="B13" i="12"/>
  <c r="AA14" i="13" l="1"/>
  <c r="AC14" i="13" s="1"/>
  <c r="AA15" i="13"/>
  <c r="AC15" i="13" s="1"/>
  <c r="AA16" i="13"/>
  <c r="AC16" i="13" s="1"/>
  <c r="AA17" i="13"/>
  <c r="AC17" i="13" s="1"/>
  <c r="AA18" i="13"/>
  <c r="AC18" i="13" s="1"/>
  <c r="AA19" i="13"/>
  <c r="AC19" i="13" s="1"/>
  <c r="AA20" i="13"/>
  <c r="AC20" i="13" s="1"/>
  <c r="AA21" i="13"/>
  <c r="AC21" i="13" s="1"/>
  <c r="AD21" i="13" s="1"/>
  <c r="AA22" i="13"/>
  <c r="AC22" i="13" s="1"/>
  <c r="AA23" i="13"/>
  <c r="AC23" i="13" s="1"/>
  <c r="AA24" i="13"/>
  <c r="AC24" i="13" s="1"/>
  <c r="AA25" i="13"/>
  <c r="AC25" i="13" s="1"/>
  <c r="AD25" i="13" s="1"/>
  <c r="AA26" i="13"/>
  <c r="AC26" i="13" s="1"/>
  <c r="AA27" i="13"/>
  <c r="AC27" i="13" s="1"/>
  <c r="AA28" i="13"/>
  <c r="AC28" i="13" s="1"/>
  <c r="AA29" i="13"/>
  <c r="AC29" i="13" s="1"/>
  <c r="AD29" i="13" s="1"/>
  <c r="AA30" i="13"/>
  <c r="AC30" i="13" s="1"/>
  <c r="AA31" i="13"/>
  <c r="AC31" i="13" s="1"/>
  <c r="AA32" i="13"/>
  <c r="AC32" i="13" s="1"/>
  <c r="AA33" i="13"/>
  <c r="AC33" i="13" s="1"/>
  <c r="AD33" i="13" s="1"/>
  <c r="AA34" i="13"/>
  <c r="AC34" i="13" s="1"/>
  <c r="AA35" i="13"/>
  <c r="AC35" i="13" s="1"/>
  <c r="AA36" i="13"/>
  <c r="AC36" i="13" s="1"/>
  <c r="AA37" i="13"/>
  <c r="AC37" i="13" s="1"/>
  <c r="AD37" i="13" s="1"/>
  <c r="AA38" i="13"/>
  <c r="AC38" i="13" s="1"/>
  <c r="AA39" i="13"/>
  <c r="AC39" i="13" s="1"/>
  <c r="AA40" i="13"/>
  <c r="AC40" i="13" s="1"/>
  <c r="AA41" i="13"/>
  <c r="AC41" i="13" s="1"/>
  <c r="AD41" i="13" s="1"/>
  <c r="AA42" i="13"/>
  <c r="AC42" i="13" s="1"/>
  <c r="AA43" i="13"/>
  <c r="AC43" i="13" s="1"/>
  <c r="AA44" i="13"/>
  <c r="AC44" i="13" s="1"/>
  <c r="AA45" i="13"/>
  <c r="AC45" i="13" s="1"/>
  <c r="AD45" i="13" s="1"/>
  <c r="AA46" i="13"/>
  <c r="AC46" i="13" s="1"/>
  <c r="AA47" i="13"/>
  <c r="AC47" i="13" s="1"/>
  <c r="AA48" i="13"/>
  <c r="AC48" i="13" s="1"/>
  <c r="AA49" i="13"/>
  <c r="AC49" i="13" s="1"/>
  <c r="AD49" i="13" s="1"/>
  <c r="AA50" i="13"/>
  <c r="AC50" i="13" s="1"/>
  <c r="AA51" i="13"/>
  <c r="AC51" i="13" s="1"/>
  <c r="AA52" i="13"/>
  <c r="AC52" i="13" s="1"/>
  <c r="AA53" i="13"/>
  <c r="AC53" i="13" s="1"/>
  <c r="AD53" i="13" s="1"/>
  <c r="AA54" i="13"/>
  <c r="AC54" i="13" s="1"/>
  <c r="AA55" i="13"/>
  <c r="AC55" i="13" s="1"/>
  <c r="AA56" i="13"/>
  <c r="AC56" i="13" s="1"/>
  <c r="AA57" i="13"/>
  <c r="AC57" i="13" s="1"/>
  <c r="AD57" i="13" s="1"/>
  <c r="AA58" i="13"/>
  <c r="AC58" i="13" s="1"/>
  <c r="AA59" i="13"/>
  <c r="AC59" i="13" s="1"/>
  <c r="AA60" i="13"/>
  <c r="AC60" i="13" s="1"/>
  <c r="AA61" i="13"/>
  <c r="AC61" i="13" s="1"/>
  <c r="AD61" i="13" s="1"/>
  <c r="AA13" i="13"/>
  <c r="AC13" i="13" s="1"/>
  <c r="AA12" i="13"/>
  <c r="AC12" i="13" s="1"/>
  <c r="AA11" i="13"/>
  <c r="AC11" i="13" s="1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13" i="13"/>
  <c r="F12" i="13"/>
  <c r="BS13" i="7"/>
  <c r="I11" i="14" s="1"/>
  <c r="AN14" i="7"/>
  <c r="AP14" i="7" s="1"/>
  <c r="AN15" i="7"/>
  <c r="AP15" i="7" s="1"/>
  <c r="AN16" i="7"/>
  <c r="AP16" i="7" s="1"/>
  <c r="AN17" i="7"/>
  <c r="AP17" i="7" s="1"/>
  <c r="AN18" i="7"/>
  <c r="AP18" i="7" s="1"/>
  <c r="AN19" i="7"/>
  <c r="AP19" i="7" s="1"/>
  <c r="AN20" i="7"/>
  <c r="AP20" i="7" s="1"/>
  <c r="AN21" i="7"/>
  <c r="AP21" i="7" s="1"/>
  <c r="AN22" i="7"/>
  <c r="AP22" i="7" s="1"/>
  <c r="AN23" i="7"/>
  <c r="AP23" i="7" s="1"/>
  <c r="AN24" i="7"/>
  <c r="AP24" i="7" s="1"/>
  <c r="AN25" i="7"/>
  <c r="AP25" i="7" s="1"/>
  <c r="AN26" i="7"/>
  <c r="AP26" i="7" s="1"/>
  <c r="AN27" i="7"/>
  <c r="AP27" i="7" s="1"/>
  <c r="AN28" i="7"/>
  <c r="AP28" i="7" s="1"/>
  <c r="AN29" i="7"/>
  <c r="AP29" i="7" s="1"/>
  <c r="AN30" i="7"/>
  <c r="AP30" i="7" s="1"/>
  <c r="AN31" i="7"/>
  <c r="AP31" i="7" s="1"/>
  <c r="AN32" i="7"/>
  <c r="AP32" i="7" s="1"/>
  <c r="AN33" i="7"/>
  <c r="AP33" i="7" s="1"/>
  <c r="AN34" i="7"/>
  <c r="AP34" i="7" s="1"/>
  <c r="AN35" i="7"/>
  <c r="AP35" i="7" s="1"/>
  <c r="AN36" i="7"/>
  <c r="AP36" i="7" s="1"/>
  <c r="AN37" i="7"/>
  <c r="AP37" i="7" s="1"/>
  <c r="AN38" i="7"/>
  <c r="AP38" i="7" s="1"/>
  <c r="AN39" i="7"/>
  <c r="AP39" i="7" s="1"/>
  <c r="AN40" i="7"/>
  <c r="AP40" i="7" s="1"/>
  <c r="AN41" i="7"/>
  <c r="AP41" i="7" s="1"/>
  <c r="AN42" i="7"/>
  <c r="AP42" i="7" s="1"/>
  <c r="AN43" i="7"/>
  <c r="AP43" i="7" s="1"/>
  <c r="AN44" i="7"/>
  <c r="AP44" i="7" s="1"/>
  <c r="AN45" i="7"/>
  <c r="AP45" i="7" s="1"/>
  <c r="AN46" i="7"/>
  <c r="AP46" i="7" s="1"/>
  <c r="AN47" i="7"/>
  <c r="AP47" i="7" s="1"/>
  <c r="AN48" i="7"/>
  <c r="AP48" i="7" s="1"/>
  <c r="AN49" i="7"/>
  <c r="AP49" i="7" s="1"/>
  <c r="AN50" i="7"/>
  <c r="AP50" i="7" s="1"/>
  <c r="AN51" i="7"/>
  <c r="AP51" i="7" s="1"/>
  <c r="AN52" i="7"/>
  <c r="AP52" i="7" s="1"/>
  <c r="AN53" i="7"/>
  <c r="AP53" i="7" s="1"/>
  <c r="AN54" i="7"/>
  <c r="AP54" i="7" s="1"/>
  <c r="AN55" i="7"/>
  <c r="AP55" i="7" s="1"/>
  <c r="AN56" i="7"/>
  <c r="AP56" i="7" s="1"/>
  <c r="AN57" i="7"/>
  <c r="AP57" i="7" s="1"/>
  <c r="AN58" i="7"/>
  <c r="AP58" i="7" s="1"/>
  <c r="AN59" i="7"/>
  <c r="AP59" i="7" s="1"/>
  <c r="AN60" i="7"/>
  <c r="AP60" i="7" s="1"/>
  <c r="AN61" i="7"/>
  <c r="AP61" i="7" s="1"/>
  <c r="AN13" i="7"/>
  <c r="AP13" i="7" s="1"/>
  <c r="AN12" i="7"/>
  <c r="AP12" i="7" s="1"/>
  <c r="AN11" i="7"/>
  <c r="AP11" i="7" s="1"/>
  <c r="AJ14" i="7"/>
  <c r="AL14" i="7" s="1"/>
  <c r="AJ15" i="7"/>
  <c r="AL15" i="7" s="1"/>
  <c r="AJ16" i="7"/>
  <c r="AL16" i="7" s="1"/>
  <c r="AJ17" i="7"/>
  <c r="AL17" i="7" s="1"/>
  <c r="AJ18" i="7"/>
  <c r="AL18" i="7" s="1"/>
  <c r="AJ19" i="7"/>
  <c r="AL19" i="7" s="1"/>
  <c r="AJ20" i="7"/>
  <c r="AL20" i="7" s="1"/>
  <c r="AJ21" i="7"/>
  <c r="AL21" i="7" s="1"/>
  <c r="AJ22" i="7"/>
  <c r="AL22" i="7" s="1"/>
  <c r="AJ23" i="7"/>
  <c r="AL23" i="7" s="1"/>
  <c r="AJ24" i="7"/>
  <c r="AL24" i="7" s="1"/>
  <c r="AJ25" i="7"/>
  <c r="AL25" i="7" s="1"/>
  <c r="AJ26" i="7"/>
  <c r="AL26" i="7" s="1"/>
  <c r="AJ27" i="7"/>
  <c r="AL27" i="7" s="1"/>
  <c r="AJ28" i="7"/>
  <c r="AL28" i="7" s="1"/>
  <c r="AJ29" i="7"/>
  <c r="AL29" i="7" s="1"/>
  <c r="AJ30" i="7"/>
  <c r="AL30" i="7" s="1"/>
  <c r="AJ31" i="7"/>
  <c r="AL31" i="7" s="1"/>
  <c r="AJ32" i="7"/>
  <c r="AL32" i="7" s="1"/>
  <c r="AJ33" i="7"/>
  <c r="AL33" i="7" s="1"/>
  <c r="AJ34" i="7"/>
  <c r="AL34" i="7" s="1"/>
  <c r="AJ35" i="7"/>
  <c r="AL35" i="7" s="1"/>
  <c r="AJ36" i="7"/>
  <c r="AL36" i="7" s="1"/>
  <c r="AJ37" i="7"/>
  <c r="AL37" i="7" s="1"/>
  <c r="AJ38" i="7"/>
  <c r="AL38" i="7" s="1"/>
  <c r="AJ39" i="7"/>
  <c r="AL39" i="7" s="1"/>
  <c r="AJ40" i="7"/>
  <c r="AL40" i="7" s="1"/>
  <c r="AJ41" i="7"/>
  <c r="AL41" i="7" s="1"/>
  <c r="AJ42" i="7"/>
  <c r="AL42" i="7" s="1"/>
  <c r="AJ43" i="7"/>
  <c r="AL43" i="7" s="1"/>
  <c r="AJ44" i="7"/>
  <c r="AL44" i="7" s="1"/>
  <c r="AJ45" i="7"/>
  <c r="AL45" i="7" s="1"/>
  <c r="AJ46" i="7"/>
  <c r="AL46" i="7" s="1"/>
  <c r="AJ47" i="7"/>
  <c r="AL47" i="7" s="1"/>
  <c r="AJ48" i="7"/>
  <c r="AL48" i="7" s="1"/>
  <c r="AJ49" i="7"/>
  <c r="AL49" i="7" s="1"/>
  <c r="AJ50" i="7"/>
  <c r="AL50" i="7" s="1"/>
  <c r="AJ51" i="7"/>
  <c r="AL51" i="7" s="1"/>
  <c r="AJ52" i="7"/>
  <c r="AL52" i="7" s="1"/>
  <c r="AJ53" i="7"/>
  <c r="AL53" i="7" s="1"/>
  <c r="AJ54" i="7"/>
  <c r="AL54" i="7" s="1"/>
  <c r="AJ55" i="7"/>
  <c r="AL55" i="7" s="1"/>
  <c r="AJ56" i="7"/>
  <c r="AL56" i="7" s="1"/>
  <c r="AJ57" i="7"/>
  <c r="AL57" i="7" s="1"/>
  <c r="AJ58" i="7"/>
  <c r="AL58" i="7" s="1"/>
  <c r="AJ59" i="7"/>
  <c r="AL59" i="7" s="1"/>
  <c r="AJ60" i="7"/>
  <c r="AL60" i="7" s="1"/>
  <c r="AJ61" i="7"/>
  <c r="AL61" i="7" s="1"/>
  <c r="AJ13" i="7"/>
  <c r="AL13" i="7" s="1"/>
  <c r="AJ12" i="7"/>
  <c r="AL12" i="7" s="1"/>
  <c r="AJ11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13" i="7"/>
  <c r="H12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13" i="7"/>
  <c r="F12" i="7"/>
  <c r="BS12" i="7"/>
  <c r="I10" i="14" s="1"/>
  <c r="AH15" i="7"/>
  <c r="H13" i="14" s="1"/>
  <c r="AH14" i="7"/>
  <c r="H12" i="14" s="1"/>
  <c r="BS14" i="7"/>
  <c r="I12" i="14" s="1"/>
  <c r="BS15" i="7"/>
  <c r="I13" i="14" s="1"/>
  <c r="B14" i="13"/>
  <c r="C54" i="14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C23" i="14"/>
  <c r="B24" i="14"/>
  <c r="C24" i="14"/>
  <c r="B25" i="14"/>
  <c r="C25" i="14"/>
  <c r="B26" i="14"/>
  <c r="C26" i="14"/>
  <c r="B27" i="14"/>
  <c r="C27" i="14"/>
  <c r="B28" i="14"/>
  <c r="C28" i="14"/>
  <c r="B29" i="14"/>
  <c r="C29" i="14"/>
  <c r="B30" i="14"/>
  <c r="C30" i="14"/>
  <c r="B31" i="14"/>
  <c r="C31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8" i="14"/>
  <c r="C38" i="14"/>
  <c r="B39" i="14"/>
  <c r="C39" i="14"/>
  <c r="B40" i="14"/>
  <c r="C40" i="14"/>
  <c r="B41" i="14"/>
  <c r="C41" i="14"/>
  <c r="B42" i="14"/>
  <c r="C42" i="14"/>
  <c r="B43" i="14"/>
  <c r="C43" i="14"/>
  <c r="B44" i="14"/>
  <c r="C44" i="14"/>
  <c r="B45" i="14"/>
  <c r="C45" i="14"/>
  <c r="B46" i="14"/>
  <c r="C46" i="14"/>
  <c r="B47" i="14"/>
  <c r="C47" i="14"/>
  <c r="B48" i="14"/>
  <c r="C48" i="14"/>
  <c r="B49" i="14"/>
  <c r="C49" i="14"/>
  <c r="B50" i="14"/>
  <c r="C50" i="14"/>
  <c r="B51" i="14"/>
  <c r="C51" i="14"/>
  <c r="B52" i="14"/>
  <c r="C52" i="14"/>
  <c r="B53" i="14"/>
  <c r="C53" i="14"/>
  <c r="B54" i="14"/>
  <c r="B55" i="14"/>
  <c r="C55" i="14"/>
  <c r="B56" i="14"/>
  <c r="C56" i="14"/>
  <c r="B57" i="14"/>
  <c r="C57" i="14"/>
  <c r="B58" i="14"/>
  <c r="C58" i="14"/>
  <c r="B59" i="14"/>
  <c r="C59" i="14"/>
  <c r="C11" i="14"/>
  <c r="C10" i="14"/>
  <c r="B11" i="14"/>
  <c r="B10" i="14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D17" i="13" l="1"/>
  <c r="AD56" i="13"/>
  <c r="AD48" i="13"/>
  <c r="AD40" i="13"/>
  <c r="L38" i="14" s="1"/>
  <c r="AD32" i="13"/>
  <c r="L30" i="14" s="1"/>
  <c r="AD24" i="13"/>
  <c r="L22" i="14" s="1"/>
  <c r="AD16" i="13"/>
  <c r="L14" i="14" s="1"/>
  <c r="AD12" i="13"/>
  <c r="L10" i="14" s="1"/>
  <c r="AD59" i="13"/>
  <c r="L57" i="14" s="1"/>
  <c r="AD55" i="13"/>
  <c r="L53" i="14" s="1"/>
  <c r="AD51" i="13"/>
  <c r="L49" i="14" s="1"/>
  <c r="AD47" i="13"/>
  <c r="L45" i="14" s="1"/>
  <c r="AD43" i="13"/>
  <c r="L41" i="14" s="1"/>
  <c r="AD39" i="13"/>
  <c r="L37" i="14" s="1"/>
  <c r="AD35" i="13"/>
  <c r="L33" i="14" s="1"/>
  <c r="AD31" i="13"/>
  <c r="L29" i="14" s="1"/>
  <c r="AD27" i="13"/>
  <c r="L25" i="14" s="1"/>
  <c r="AD23" i="13"/>
  <c r="L21" i="14" s="1"/>
  <c r="AD19" i="13"/>
  <c r="AD15" i="13"/>
  <c r="L13" i="14" s="1"/>
  <c r="AD60" i="13"/>
  <c r="AD52" i="13"/>
  <c r="L50" i="14" s="1"/>
  <c r="AD44" i="13"/>
  <c r="AD36" i="13"/>
  <c r="L34" i="14" s="1"/>
  <c r="AD28" i="13"/>
  <c r="L26" i="14" s="1"/>
  <c r="AD20" i="13"/>
  <c r="L18" i="14" s="1"/>
  <c r="AD13" i="13"/>
  <c r="L11" i="14" s="1"/>
  <c r="AD58" i="13"/>
  <c r="L56" i="14" s="1"/>
  <c r="AD54" i="13"/>
  <c r="L52" i="14" s="1"/>
  <c r="AD50" i="13"/>
  <c r="L48" i="14" s="1"/>
  <c r="AD46" i="13"/>
  <c r="AD42" i="13"/>
  <c r="L40" i="14" s="1"/>
  <c r="AD38" i="13"/>
  <c r="L36" i="14" s="1"/>
  <c r="AD34" i="13"/>
  <c r="L32" i="14" s="1"/>
  <c r="AD30" i="13"/>
  <c r="L28" i="14" s="1"/>
  <c r="AD26" i="13"/>
  <c r="L24" i="14" s="1"/>
  <c r="AD22" i="13"/>
  <c r="L20" i="14" s="1"/>
  <c r="AD18" i="13"/>
  <c r="L16" i="14" s="1"/>
  <c r="AD14" i="13"/>
  <c r="L12" i="14" s="1"/>
  <c r="AQ61" i="7"/>
  <c r="E59" i="14" s="1"/>
  <c r="L58" i="14"/>
  <c r="L54" i="14"/>
  <c r="L46" i="14"/>
  <c r="L42" i="14"/>
  <c r="AL11" i="7"/>
  <c r="AM15" i="7" s="1"/>
  <c r="D13" i="14" s="1"/>
  <c r="AQ27" i="7"/>
  <c r="E25" i="14" s="1"/>
  <c r="AQ60" i="7"/>
  <c r="E58" i="14" s="1"/>
  <c r="AQ48" i="7"/>
  <c r="E46" i="14" s="1"/>
  <c r="AQ36" i="7"/>
  <c r="E34" i="14" s="1"/>
  <c r="AQ24" i="7"/>
  <c r="E22" i="14" s="1"/>
  <c r="AQ23" i="7"/>
  <c r="E21" i="14" s="1"/>
  <c r="AQ12" i="7"/>
  <c r="E10" i="14" s="1"/>
  <c r="AQ19" i="7"/>
  <c r="E17" i="14" s="1"/>
  <c r="AQ51" i="7"/>
  <c r="E49" i="14" s="1"/>
  <c r="AQ35" i="7"/>
  <c r="E33" i="14" s="1"/>
  <c r="AQ52" i="7"/>
  <c r="E50" i="14" s="1"/>
  <c r="AQ40" i="7"/>
  <c r="E38" i="14" s="1"/>
  <c r="AQ20" i="7"/>
  <c r="E18" i="14" s="1"/>
  <c r="AQ39" i="7"/>
  <c r="E37" i="14" s="1"/>
  <c r="AQ13" i="7"/>
  <c r="E11" i="14" s="1"/>
  <c r="AQ58" i="7"/>
  <c r="E56" i="14" s="1"/>
  <c r="AQ54" i="7"/>
  <c r="E52" i="14" s="1"/>
  <c r="AQ50" i="7"/>
  <c r="E48" i="14" s="1"/>
  <c r="AQ46" i="7"/>
  <c r="E44" i="14" s="1"/>
  <c r="AQ42" i="7"/>
  <c r="E40" i="14" s="1"/>
  <c r="AQ38" i="7"/>
  <c r="E36" i="14" s="1"/>
  <c r="AQ34" i="7"/>
  <c r="E32" i="14" s="1"/>
  <c r="AQ30" i="7"/>
  <c r="E28" i="14" s="1"/>
  <c r="AQ26" i="7"/>
  <c r="E24" i="14" s="1"/>
  <c r="AQ22" i="7"/>
  <c r="E20" i="14" s="1"/>
  <c r="AQ18" i="7"/>
  <c r="E16" i="14" s="1"/>
  <c r="AQ14" i="7"/>
  <c r="E12" i="14" s="1"/>
  <c r="AQ47" i="7"/>
  <c r="E45" i="14" s="1"/>
  <c r="AQ31" i="7"/>
  <c r="E29" i="14" s="1"/>
  <c r="AQ56" i="7"/>
  <c r="E54" i="14" s="1"/>
  <c r="AQ44" i="7"/>
  <c r="E42" i="14" s="1"/>
  <c r="AQ32" i="7"/>
  <c r="E30" i="14" s="1"/>
  <c r="AQ28" i="7"/>
  <c r="E26" i="14" s="1"/>
  <c r="AQ16" i="7"/>
  <c r="E14" i="14" s="1"/>
  <c r="AQ55" i="7"/>
  <c r="E53" i="14" s="1"/>
  <c r="AQ57" i="7"/>
  <c r="E55" i="14" s="1"/>
  <c r="AQ53" i="7"/>
  <c r="E51" i="14" s="1"/>
  <c r="AQ49" i="7"/>
  <c r="E47" i="14" s="1"/>
  <c r="AQ45" i="7"/>
  <c r="E43" i="14" s="1"/>
  <c r="AQ41" i="7"/>
  <c r="E39" i="14" s="1"/>
  <c r="AQ37" i="7"/>
  <c r="E35" i="14" s="1"/>
  <c r="AQ33" i="7"/>
  <c r="E31" i="14" s="1"/>
  <c r="AQ29" i="7"/>
  <c r="E27" i="14" s="1"/>
  <c r="AQ25" i="7"/>
  <c r="E23" i="14" s="1"/>
  <c r="AQ21" i="7"/>
  <c r="E19" i="14" s="1"/>
  <c r="AQ17" i="7"/>
  <c r="E15" i="14" s="1"/>
  <c r="AQ59" i="7"/>
  <c r="E57" i="14" s="1"/>
  <c r="AQ43" i="7"/>
  <c r="E41" i="14" s="1"/>
  <c r="L17" i="14"/>
  <c r="L44" i="14"/>
  <c r="L59" i="14"/>
  <c r="L55" i="14"/>
  <c r="L51" i="14"/>
  <c r="L47" i="14"/>
  <c r="L43" i="14"/>
  <c r="L39" i="14"/>
  <c r="L35" i="14"/>
  <c r="L31" i="14"/>
  <c r="L27" i="14"/>
  <c r="L23" i="14"/>
  <c r="L19" i="14"/>
  <c r="L15" i="14"/>
  <c r="AQ15" i="7"/>
  <c r="E13" i="14" s="1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15" i="13"/>
  <c r="C14" i="13"/>
  <c r="C13" i="13"/>
  <c r="C12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15" i="13"/>
  <c r="B13" i="13"/>
  <c r="B12" i="13"/>
  <c r="C6" i="14"/>
  <c r="C5" i="14"/>
  <c r="C4" i="14"/>
  <c r="C3" i="14"/>
  <c r="C2" i="14"/>
  <c r="C1" i="14"/>
  <c r="A6" i="14"/>
  <c r="A5" i="14"/>
  <c r="A4" i="14"/>
  <c r="A3" i="14"/>
  <c r="A2" i="14"/>
  <c r="A1" i="14"/>
  <c r="A6" i="13"/>
  <c r="A5" i="13"/>
  <c r="A4" i="13"/>
  <c r="A3" i="13"/>
  <c r="A2" i="13"/>
  <c r="A1" i="13"/>
  <c r="AM20" i="7" l="1"/>
  <c r="D18" i="14" s="1"/>
  <c r="AM38" i="7"/>
  <c r="D36" i="14" s="1"/>
  <c r="AM24" i="7"/>
  <c r="D22" i="14" s="1"/>
  <c r="AM50" i="7"/>
  <c r="D48" i="14" s="1"/>
  <c r="AM56" i="7"/>
  <c r="D54" i="14" s="1"/>
  <c r="AM41" i="7"/>
  <c r="D39" i="14" s="1"/>
  <c r="AM45" i="7"/>
  <c r="D43" i="14" s="1"/>
  <c r="AM14" i="7"/>
  <c r="D12" i="14" s="1"/>
  <c r="AM40" i="7"/>
  <c r="D38" i="14" s="1"/>
  <c r="AM61" i="7"/>
  <c r="D59" i="14" s="1"/>
  <c r="AM47" i="7"/>
  <c r="D45" i="14" s="1"/>
  <c r="AM34" i="7"/>
  <c r="D32" i="14" s="1"/>
  <c r="AM52" i="7"/>
  <c r="D50" i="14" s="1"/>
  <c r="AM22" i="7"/>
  <c r="D20" i="14" s="1"/>
  <c r="AM25" i="7"/>
  <c r="D23" i="14" s="1"/>
  <c r="AM54" i="7"/>
  <c r="D52" i="14" s="1"/>
  <c r="AM57" i="7"/>
  <c r="D55" i="14" s="1"/>
  <c r="AM30" i="7"/>
  <c r="D28" i="14" s="1"/>
  <c r="AM58" i="7"/>
  <c r="D56" i="14" s="1"/>
  <c r="AM37" i="7"/>
  <c r="D35" i="14" s="1"/>
  <c r="AM26" i="7"/>
  <c r="D24" i="14" s="1"/>
  <c r="AM13" i="7"/>
  <c r="D11" i="14" s="1"/>
  <c r="AM12" i="7"/>
  <c r="D10" i="14" s="1"/>
  <c r="AM49" i="7"/>
  <c r="D47" i="14" s="1"/>
  <c r="AM17" i="7"/>
  <c r="D15" i="14" s="1"/>
  <c r="AM44" i="7"/>
  <c r="D42" i="14" s="1"/>
  <c r="AM28" i="7"/>
  <c r="D26" i="14" s="1"/>
  <c r="AM60" i="7"/>
  <c r="D58" i="14" s="1"/>
  <c r="AM51" i="7"/>
  <c r="D49" i="14" s="1"/>
  <c r="AM35" i="7"/>
  <c r="D33" i="14" s="1"/>
  <c r="AM59" i="7"/>
  <c r="D57" i="14" s="1"/>
  <c r="AM43" i="7"/>
  <c r="D41" i="14" s="1"/>
  <c r="AM27" i="7"/>
  <c r="D25" i="14" s="1"/>
  <c r="AM48" i="7"/>
  <c r="D46" i="14" s="1"/>
  <c r="AM32" i="7"/>
  <c r="D30" i="14" s="1"/>
  <c r="AM16" i="7"/>
  <c r="D14" i="14" s="1"/>
  <c r="AM55" i="7"/>
  <c r="D53" i="14" s="1"/>
  <c r="AM39" i="7"/>
  <c r="D37" i="14" s="1"/>
  <c r="AM23" i="7"/>
  <c r="D21" i="14" s="1"/>
  <c r="AM33" i="7"/>
  <c r="D31" i="14" s="1"/>
  <c r="AM19" i="7"/>
  <c r="D17" i="14" s="1"/>
  <c r="AM36" i="7"/>
  <c r="D34" i="14" s="1"/>
  <c r="AM29" i="7"/>
  <c r="D27" i="14" s="1"/>
  <c r="AM18" i="7"/>
  <c r="D16" i="14" s="1"/>
  <c r="AM42" i="7"/>
  <c r="D40" i="14" s="1"/>
  <c r="AM21" i="7"/>
  <c r="D19" i="14" s="1"/>
  <c r="AM53" i="7"/>
  <c r="D51" i="14" s="1"/>
  <c r="AM46" i="7"/>
  <c r="D44" i="14" s="1"/>
  <c r="AM31" i="7"/>
  <c r="D29" i="14" s="1"/>
  <c r="X11" i="13"/>
  <c r="AR11" i="13" s="1"/>
  <c r="AX11" i="13" s="1"/>
  <c r="Q11" i="13"/>
  <c r="AH12" i="7"/>
  <c r="H10" i="14" s="1"/>
  <c r="AH16" i="7"/>
  <c r="H14" i="14" s="1"/>
  <c r="AH17" i="7"/>
  <c r="H15" i="14" s="1"/>
  <c r="AH18" i="7"/>
  <c r="H16" i="14" s="1"/>
  <c r="AH19" i="7"/>
  <c r="H17" i="14" s="1"/>
  <c r="AH20" i="7"/>
  <c r="H18" i="14" s="1"/>
  <c r="AH21" i="7"/>
  <c r="H19" i="14" s="1"/>
  <c r="AH22" i="7"/>
  <c r="H20" i="14" s="1"/>
  <c r="AH23" i="7"/>
  <c r="H21" i="14" s="1"/>
  <c r="AH24" i="7"/>
  <c r="H22" i="14" s="1"/>
  <c r="AH25" i="7"/>
  <c r="H23" i="14" s="1"/>
  <c r="AH26" i="7"/>
  <c r="H24" i="14" s="1"/>
  <c r="AH27" i="7"/>
  <c r="H25" i="14" s="1"/>
  <c r="AH28" i="7"/>
  <c r="H26" i="14" s="1"/>
  <c r="AH29" i="7"/>
  <c r="H27" i="14" s="1"/>
  <c r="AH30" i="7"/>
  <c r="H28" i="14" s="1"/>
  <c r="AH31" i="7"/>
  <c r="H29" i="14" s="1"/>
  <c r="AH32" i="7"/>
  <c r="H30" i="14" s="1"/>
  <c r="AH33" i="7"/>
  <c r="H31" i="14" s="1"/>
  <c r="AH34" i="7"/>
  <c r="H32" i="14" s="1"/>
  <c r="AH35" i="7"/>
  <c r="H33" i="14" s="1"/>
  <c r="AH36" i="7"/>
  <c r="H34" i="14" s="1"/>
  <c r="AH37" i="7"/>
  <c r="H35" i="14" s="1"/>
  <c r="AH38" i="7"/>
  <c r="H36" i="14" s="1"/>
  <c r="AH39" i="7"/>
  <c r="H37" i="14" s="1"/>
  <c r="AH40" i="7"/>
  <c r="H38" i="14" s="1"/>
  <c r="AH41" i="7"/>
  <c r="H39" i="14" s="1"/>
  <c r="AH42" i="7"/>
  <c r="H40" i="14" s="1"/>
  <c r="AH43" i="7"/>
  <c r="H41" i="14" s="1"/>
  <c r="AH44" i="7"/>
  <c r="H42" i="14" s="1"/>
  <c r="AH45" i="7"/>
  <c r="H43" i="14" s="1"/>
  <c r="AH46" i="7"/>
  <c r="H44" i="14" s="1"/>
  <c r="AH47" i="7"/>
  <c r="H45" i="14" s="1"/>
  <c r="AH48" i="7"/>
  <c r="H46" i="14" s="1"/>
  <c r="AH49" i="7"/>
  <c r="H47" i="14" s="1"/>
  <c r="AH50" i="7"/>
  <c r="H48" i="14" s="1"/>
  <c r="AH51" i="7"/>
  <c r="H49" i="14" s="1"/>
  <c r="AH52" i="7"/>
  <c r="H50" i="14" s="1"/>
  <c r="AH53" i="7"/>
  <c r="H51" i="14" s="1"/>
  <c r="AH54" i="7"/>
  <c r="H52" i="14" s="1"/>
  <c r="AH55" i="7"/>
  <c r="H53" i="14" s="1"/>
  <c r="AH56" i="7"/>
  <c r="H54" i="14" s="1"/>
  <c r="AH57" i="7"/>
  <c r="H55" i="14" s="1"/>
  <c r="AH58" i="7"/>
  <c r="H56" i="14" s="1"/>
  <c r="AH59" i="7"/>
  <c r="H57" i="14" s="1"/>
  <c r="AH60" i="7"/>
  <c r="H58" i="14" s="1"/>
  <c r="AH61" i="7"/>
  <c r="H59" i="14" s="1"/>
  <c r="A19" i="12"/>
  <c r="B19" i="12"/>
  <c r="A20" i="12"/>
  <c r="B20" i="12"/>
  <c r="A21" i="12"/>
  <c r="B21" i="12"/>
  <c r="A22" i="12"/>
  <c r="B22" i="12"/>
  <c r="A23" i="12"/>
  <c r="B23" i="12"/>
  <c r="A24" i="12"/>
  <c r="B24" i="12"/>
  <c r="BS16" i="7"/>
  <c r="I14" i="14" s="1"/>
  <c r="BS17" i="7"/>
  <c r="I15" i="14" s="1"/>
  <c r="BS18" i="7"/>
  <c r="I16" i="14" s="1"/>
  <c r="BS19" i="7"/>
  <c r="I17" i="14" s="1"/>
  <c r="BS20" i="7"/>
  <c r="I18" i="14" s="1"/>
  <c r="BS21" i="7"/>
  <c r="I19" i="14" s="1"/>
  <c r="BS22" i="7"/>
  <c r="I20" i="14" s="1"/>
  <c r="BS23" i="7"/>
  <c r="I21" i="14" s="1"/>
  <c r="BS24" i="7"/>
  <c r="I22" i="14" s="1"/>
  <c r="BS25" i="7"/>
  <c r="I23" i="14" s="1"/>
  <c r="BS26" i="7"/>
  <c r="I24" i="14" s="1"/>
  <c r="BS27" i="7"/>
  <c r="I25" i="14" s="1"/>
  <c r="BS28" i="7"/>
  <c r="I26" i="14" s="1"/>
  <c r="BS29" i="7"/>
  <c r="I27" i="14" s="1"/>
  <c r="BS30" i="7"/>
  <c r="I28" i="14" s="1"/>
  <c r="BS31" i="7"/>
  <c r="I29" i="14" s="1"/>
  <c r="BS32" i="7"/>
  <c r="I30" i="14" s="1"/>
  <c r="BS33" i="7"/>
  <c r="I31" i="14" s="1"/>
  <c r="BS34" i="7"/>
  <c r="I32" i="14" s="1"/>
  <c r="BS35" i="7"/>
  <c r="I33" i="14" s="1"/>
  <c r="BS36" i="7"/>
  <c r="I34" i="14" s="1"/>
  <c r="BS37" i="7"/>
  <c r="I35" i="14" s="1"/>
  <c r="BS38" i="7"/>
  <c r="I36" i="14" s="1"/>
  <c r="BS39" i="7"/>
  <c r="I37" i="14" s="1"/>
  <c r="BS40" i="7"/>
  <c r="I38" i="14" s="1"/>
  <c r="BS41" i="7"/>
  <c r="I39" i="14" s="1"/>
  <c r="BS42" i="7"/>
  <c r="I40" i="14" s="1"/>
  <c r="BS43" i="7"/>
  <c r="I41" i="14" s="1"/>
  <c r="BS44" i="7"/>
  <c r="I42" i="14" s="1"/>
  <c r="BS45" i="7"/>
  <c r="I43" i="14" s="1"/>
  <c r="BS46" i="7"/>
  <c r="I44" i="14" s="1"/>
  <c r="BS47" i="7"/>
  <c r="I45" i="14" s="1"/>
  <c r="BS48" i="7"/>
  <c r="I46" i="14" s="1"/>
  <c r="BS49" i="7"/>
  <c r="I47" i="14" s="1"/>
  <c r="BS50" i="7"/>
  <c r="I48" i="14" s="1"/>
  <c r="BS51" i="7"/>
  <c r="I49" i="14" s="1"/>
  <c r="BS52" i="7"/>
  <c r="I50" i="14" s="1"/>
  <c r="BS53" i="7"/>
  <c r="I51" i="14" s="1"/>
  <c r="BS54" i="7"/>
  <c r="I52" i="14" s="1"/>
  <c r="BS55" i="7"/>
  <c r="I53" i="14" s="1"/>
  <c r="BS56" i="7"/>
  <c r="I54" i="14" s="1"/>
  <c r="BS57" i="7"/>
  <c r="I55" i="14" s="1"/>
  <c r="BS58" i="7"/>
  <c r="I56" i="14" s="1"/>
  <c r="BS59" i="7"/>
  <c r="I57" i="14" s="1"/>
  <c r="BS60" i="7"/>
  <c r="I58" i="14" s="1"/>
  <c r="BS61" i="7"/>
  <c r="I59" i="14" s="1"/>
  <c r="AH13" i="7"/>
  <c r="H11" i="14" s="1"/>
  <c r="Q13" i="13" l="1"/>
  <c r="AE11" i="13"/>
  <c r="AP11" i="13" s="1"/>
  <c r="X32" i="13"/>
  <c r="X15" i="13"/>
  <c r="Q35" i="13"/>
  <c r="X36" i="13"/>
  <c r="Q51" i="13"/>
  <c r="X52" i="13"/>
  <c r="X13" i="13"/>
  <c r="Q43" i="13"/>
  <c r="X44" i="13"/>
  <c r="Q59" i="13"/>
  <c r="X60" i="13"/>
  <c r="X12" i="13"/>
  <c r="Q39" i="13"/>
  <c r="Q47" i="13"/>
  <c r="Q55" i="13"/>
  <c r="X14" i="13"/>
  <c r="X40" i="13"/>
  <c r="X48" i="13"/>
  <c r="X56" i="13"/>
  <c r="Q60" i="13"/>
  <c r="Q58" i="13"/>
  <c r="Q56" i="13"/>
  <c r="Q54" i="13"/>
  <c r="Q52" i="13"/>
  <c r="Q50" i="13"/>
  <c r="Q48" i="13"/>
  <c r="Q46" i="13"/>
  <c r="Q44" i="13"/>
  <c r="Q42" i="13"/>
  <c r="Q40" i="13"/>
  <c r="Q38" i="13"/>
  <c r="Q36" i="13"/>
  <c r="Q34" i="13"/>
  <c r="Q15" i="13"/>
  <c r="X16" i="13"/>
  <c r="Q17" i="13"/>
  <c r="X18" i="13"/>
  <c r="Q19" i="13"/>
  <c r="X20" i="13"/>
  <c r="Q21" i="13"/>
  <c r="X22" i="13"/>
  <c r="Q23" i="13"/>
  <c r="X24" i="13"/>
  <c r="Q25" i="13"/>
  <c r="X26" i="13"/>
  <c r="Q27" i="13"/>
  <c r="X28" i="13"/>
  <c r="Q29" i="13"/>
  <c r="X30" i="13"/>
  <c r="Q31" i="13"/>
  <c r="Q33" i="13"/>
  <c r="X61" i="13"/>
  <c r="X59" i="13"/>
  <c r="X57" i="13"/>
  <c r="X55" i="13"/>
  <c r="X53" i="13"/>
  <c r="X51" i="13"/>
  <c r="X49" i="13"/>
  <c r="X47" i="13"/>
  <c r="X45" i="13"/>
  <c r="X43" i="13"/>
  <c r="X41" i="13"/>
  <c r="X39" i="13"/>
  <c r="X37" i="13"/>
  <c r="X35" i="13"/>
  <c r="X34" i="13"/>
  <c r="Q37" i="13"/>
  <c r="X38" i="13"/>
  <c r="Q41" i="13"/>
  <c r="X42" i="13"/>
  <c r="Q45" i="13"/>
  <c r="X46" i="13"/>
  <c r="Q49" i="13"/>
  <c r="X50" i="13"/>
  <c r="Q53" i="13"/>
  <c r="X54" i="13"/>
  <c r="Q57" i="13"/>
  <c r="X58" i="13"/>
  <c r="Q61" i="13"/>
  <c r="Q12" i="13"/>
  <c r="Q14" i="13"/>
  <c r="Q16" i="13"/>
  <c r="X17" i="13"/>
  <c r="Q18" i="13"/>
  <c r="X19" i="13"/>
  <c r="Q20" i="13"/>
  <c r="X21" i="13"/>
  <c r="AR21" i="13" s="1"/>
  <c r="AX21" i="13" s="1"/>
  <c r="AY21" i="13" s="1"/>
  <c r="N19" i="14" s="1"/>
  <c r="Q22" i="13"/>
  <c r="X23" i="13"/>
  <c r="Q24" i="13"/>
  <c r="X25" i="13"/>
  <c r="Q26" i="13"/>
  <c r="X27" i="13"/>
  <c r="Q28" i="13"/>
  <c r="X29" i="13"/>
  <c r="AR29" i="13" s="1"/>
  <c r="AX29" i="13" s="1"/>
  <c r="AY29" i="13" s="1"/>
  <c r="N27" i="14" s="1"/>
  <c r="Q30" i="13"/>
  <c r="X31" i="13"/>
  <c r="Q32" i="13"/>
  <c r="X33" i="13"/>
  <c r="A18" i="12"/>
  <c r="B18" i="12"/>
  <c r="Y39" i="13" l="1"/>
  <c r="AR39" i="13"/>
  <c r="AX39" i="13" s="1"/>
  <c r="AY39" i="13" s="1"/>
  <c r="N37" i="14" s="1"/>
  <c r="Y55" i="13"/>
  <c r="AR55" i="13"/>
  <c r="AX55" i="13" s="1"/>
  <c r="AY55" i="13" s="1"/>
  <c r="N53" i="14" s="1"/>
  <c r="Y28" i="13"/>
  <c r="AR28" i="13"/>
  <c r="AX28" i="13" s="1"/>
  <c r="AY28" i="13" s="1"/>
  <c r="N26" i="14" s="1"/>
  <c r="Y24" i="13"/>
  <c r="AR24" i="13"/>
  <c r="AX24" i="13" s="1"/>
  <c r="AY24" i="13" s="1"/>
  <c r="N22" i="14" s="1"/>
  <c r="Y56" i="13"/>
  <c r="AR56" i="13"/>
  <c r="AX56" i="13" s="1"/>
  <c r="AY56" i="13" s="1"/>
  <c r="N54" i="14" s="1"/>
  <c r="Y60" i="13"/>
  <c r="AR60" i="13"/>
  <c r="AX60" i="13" s="1"/>
  <c r="AY60" i="13" s="1"/>
  <c r="N58" i="14" s="1"/>
  <c r="Y46" i="13"/>
  <c r="AR46" i="13"/>
  <c r="AX46" i="13" s="1"/>
  <c r="AY46" i="13" s="1"/>
  <c r="N44" i="14" s="1"/>
  <c r="Y37" i="13"/>
  <c r="AR37" i="13"/>
  <c r="AX37" i="13" s="1"/>
  <c r="AY37" i="13" s="1"/>
  <c r="N35" i="14" s="1"/>
  <c r="Y53" i="13"/>
  <c r="AR53" i="13"/>
  <c r="AX53" i="13" s="1"/>
  <c r="AY53" i="13" s="1"/>
  <c r="N51" i="14" s="1"/>
  <c r="Y36" i="13"/>
  <c r="AR36" i="13"/>
  <c r="AX36" i="13" s="1"/>
  <c r="AY36" i="13" s="1"/>
  <c r="N34" i="14" s="1"/>
  <c r="Y25" i="13"/>
  <c r="AR25" i="13"/>
  <c r="AX25" i="13" s="1"/>
  <c r="AY25" i="13" s="1"/>
  <c r="N23" i="14" s="1"/>
  <c r="Y47" i="13"/>
  <c r="AR47" i="13"/>
  <c r="AX47" i="13" s="1"/>
  <c r="AY47" i="13" s="1"/>
  <c r="N45" i="14" s="1"/>
  <c r="Y58" i="13"/>
  <c r="AR58" i="13"/>
  <c r="AX58" i="13" s="1"/>
  <c r="AY58" i="13" s="1"/>
  <c r="N56" i="14" s="1"/>
  <c r="Y50" i="13"/>
  <c r="AR50" i="13"/>
  <c r="AX50" i="13" s="1"/>
  <c r="AY50" i="13" s="1"/>
  <c r="N48" i="14" s="1"/>
  <c r="Y42" i="13"/>
  <c r="AR42" i="13"/>
  <c r="AX42" i="13" s="1"/>
  <c r="AY42" i="13" s="1"/>
  <c r="N40" i="14" s="1"/>
  <c r="Y34" i="13"/>
  <c r="AR34" i="13"/>
  <c r="AX34" i="13" s="1"/>
  <c r="AY34" i="13" s="1"/>
  <c r="N32" i="14" s="1"/>
  <c r="Y41" i="13"/>
  <c r="AR41" i="13"/>
  <c r="AX41" i="13" s="1"/>
  <c r="AY41" i="13" s="1"/>
  <c r="N39" i="14" s="1"/>
  <c r="Y49" i="13"/>
  <c r="AR49" i="13"/>
  <c r="AX49" i="13" s="1"/>
  <c r="AY49" i="13" s="1"/>
  <c r="N47" i="14" s="1"/>
  <c r="Y57" i="13"/>
  <c r="AR57" i="13"/>
  <c r="AX57" i="13" s="1"/>
  <c r="AY57" i="13" s="1"/>
  <c r="N55" i="14" s="1"/>
  <c r="Y48" i="13"/>
  <c r="AR48" i="13"/>
  <c r="AX48" i="13" s="1"/>
  <c r="AY48" i="13" s="1"/>
  <c r="N46" i="14" s="1"/>
  <c r="Y52" i="13"/>
  <c r="AR52" i="13"/>
  <c r="AX52" i="13" s="1"/>
  <c r="AY52" i="13" s="1"/>
  <c r="N50" i="14" s="1"/>
  <c r="Y54" i="13"/>
  <c r="AR54" i="13"/>
  <c r="AX54" i="13" s="1"/>
  <c r="AY54" i="13" s="1"/>
  <c r="N52" i="14" s="1"/>
  <c r="Y38" i="13"/>
  <c r="AR38" i="13"/>
  <c r="AX38" i="13" s="1"/>
  <c r="AY38" i="13" s="1"/>
  <c r="N36" i="14" s="1"/>
  <c r="Y45" i="13"/>
  <c r="AR45" i="13"/>
  <c r="AX45" i="13" s="1"/>
  <c r="AY45" i="13" s="1"/>
  <c r="N43" i="14" s="1"/>
  <c r="Y61" i="13"/>
  <c r="AR61" i="13"/>
  <c r="AX61" i="13" s="1"/>
  <c r="AY61" i="13" s="1"/>
  <c r="N59" i="14" s="1"/>
  <c r="Y12" i="13"/>
  <c r="AR12" i="13"/>
  <c r="AX12" i="13" s="1"/>
  <c r="AY12" i="13" s="1"/>
  <c r="N10" i="14" s="1"/>
  <c r="Y32" i="13"/>
  <c r="AR32" i="13"/>
  <c r="AX32" i="13" s="1"/>
  <c r="AY32" i="13" s="1"/>
  <c r="N30" i="14" s="1"/>
  <c r="Y33" i="13"/>
  <c r="AR33" i="13"/>
  <c r="AX33" i="13" s="1"/>
  <c r="AY33" i="13" s="1"/>
  <c r="N31" i="14" s="1"/>
  <c r="Y31" i="13"/>
  <c r="AR31" i="13"/>
  <c r="AX31" i="13" s="1"/>
  <c r="AY31" i="13" s="1"/>
  <c r="N29" i="14" s="1"/>
  <c r="Y27" i="13"/>
  <c r="AR27" i="13"/>
  <c r="AX27" i="13" s="1"/>
  <c r="AY27" i="13" s="1"/>
  <c r="N25" i="14" s="1"/>
  <c r="Y23" i="13"/>
  <c r="AR23" i="13"/>
  <c r="AX23" i="13" s="1"/>
  <c r="AY23" i="13" s="1"/>
  <c r="N21" i="14" s="1"/>
  <c r="Y35" i="13"/>
  <c r="AR35" i="13"/>
  <c r="AX35" i="13" s="1"/>
  <c r="AY35" i="13" s="1"/>
  <c r="N33" i="14" s="1"/>
  <c r="Y43" i="13"/>
  <c r="AR43" i="13"/>
  <c r="AX43" i="13" s="1"/>
  <c r="AY43" i="13" s="1"/>
  <c r="N41" i="14" s="1"/>
  <c r="Y51" i="13"/>
  <c r="AR51" i="13"/>
  <c r="AX51" i="13" s="1"/>
  <c r="AY51" i="13" s="1"/>
  <c r="N49" i="14" s="1"/>
  <c r="Y59" i="13"/>
  <c r="AR59" i="13"/>
  <c r="AX59" i="13" s="1"/>
  <c r="AY59" i="13" s="1"/>
  <c r="N57" i="14" s="1"/>
  <c r="Y30" i="13"/>
  <c r="AR30" i="13"/>
  <c r="AX30" i="13" s="1"/>
  <c r="AY30" i="13" s="1"/>
  <c r="N28" i="14" s="1"/>
  <c r="Y26" i="13"/>
  <c r="AR26" i="13"/>
  <c r="AX26" i="13" s="1"/>
  <c r="AY26" i="13" s="1"/>
  <c r="N24" i="14" s="1"/>
  <c r="Y22" i="13"/>
  <c r="AR22" i="13"/>
  <c r="AX22" i="13" s="1"/>
  <c r="AY22" i="13" s="1"/>
  <c r="N20" i="14" s="1"/>
  <c r="Y40" i="13"/>
  <c r="AR40" i="13"/>
  <c r="AX40" i="13" s="1"/>
  <c r="AY40" i="13" s="1"/>
  <c r="N38" i="14" s="1"/>
  <c r="Y44" i="13"/>
  <c r="AR44" i="13"/>
  <c r="AX44" i="13" s="1"/>
  <c r="AY44" i="13" s="1"/>
  <c r="N42" i="14" s="1"/>
  <c r="Y20" i="13"/>
  <c r="AR20" i="13"/>
  <c r="AX20" i="13" s="1"/>
  <c r="AY20" i="13" s="1"/>
  <c r="N18" i="14" s="1"/>
  <c r="Y19" i="13"/>
  <c r="AR19" i="13"/>
  <c r="AX19" i="13" s="1"/>
  <c r="AY19" i="13" s="1"/>
  <c r="N17" i="14" s="1"/>
  <c r="Y18" i="13"/>
  <c r="AR18" i="13"/>
  <c r="AX18" i="13" s="1"/>
  <c r="AY18" i="13" s="1"/>
  <c r="N16" i="14" s="1"/>
  <c r="Y17" i="13"/>
  <c r="AR17" i="13"/>
  <c r="AX17" i="13" s="1"/>
  <c r="AY17" i="13" s="1"/>
  <c r="N15" i="14" s="1"/>
  <c r="Y16" i="13"/>
  <c r="AR16" i="13"/>
  <c r="AX16" i="13" s="1"/>
  <c r="AY16" i="13" s="1"/>
  <c r="N14" i="14" s="1"/>
  <c r="Y15" i="13"/>
  <c r="AR15" i="13"/>
  <c r="AX15" i="13" s="1"/>
  <c r="AY15" i="13" s="1"/>
  <c r="N13" i="14" s="1"/>
  <c r="Y14" i="13"/>
  <c r="AR14" i="13"/>
  <c r="AX14" i="13" s="1"/>
  <c r="AY14" i="13" s="1"/>
  <c r="N12" i="14" s="1"/>
  <c r="Y13" i="13"/>
  <c r="AR13" i="13"/>
  <c r="AX13" i="13" s="1"/>
  <c r="AY13" i="13" s="1"/>
  <c r="N11" i="14" s="1"/>
  <c r="R32" i="13"/>
  <c r="AE32" i="13"/>
  <c r="AP32" i="13" s="1"/>
  <c r="AQ32" i="13" s="1"/>
  <c r="M30" i="14" s="1"/>
  <c r="O30" i="14" s="1"/>
  <c r="P30" i="14" s="1"/>
  <c r="R24" i="13"/>
  <c r="AE24" i="13"/>
  <c r="AP24" i="13" s="1"/>
  <c r="AQ24" i="13" s="1"/>
  <c r="M22" i="14" s="1"/>
  <c r="O22" i="14" s="1"/>
  <c r="P22" i="14" s="1"/>
  <c r="R38" i="13"/>
  <c r="AE38" i="13"/>
  <c r="AP38" i="13" s="1"/>
  <c r="AQ38" i="13" s="1"/>
  <c r="M36" i="14" s="1"/>
  <c r="O36" i="14" s="1"/>
  <c r="P36" i="14" s="1"/>
  <c r="R35" i="13"/>
  <c r="AE35" i="13"/>
  <c r="AP35" i="13" s="1"/>
  <c r="AQ35" i="13" s="1"/>
  <c r="M33" i="14" s="1"/>
  <c r="O33" i="14" s="1"/>
  <c r="P33" i="14" s="1"/>
  <c r="R49" i="13"/>
  <c r="AE49" i="13"/>
  <c r="AP49" i="13" s="1"/>
  <c r="AQ49" i="13" s="1"/>
  <c r="M47" i="14" s="1"/>
  <c r="R27" i="13"/>
  <c r="AE27" i="13"/>
  <c r="AP27" i="13" s="1"/>
  <c r="AQ27" i="13" s="1"/>
  <c r="M25" i="14" s="1"/>
  <c r="O25" i="14" s="1"/>
  <c r="P25" i="14" s="1"/>
  <c r="R15" i="13"/>
  <c r="AE15" i="13"/>
  <c r="AP15" i="13" s="1"/>
  <c r="AQ15" i="13" s="1"/>
  <c r="M13" i="14" s="1"/>
  <c r="R48" i="13"/>
  <c r="AE48" i="13"/>
  <c r="AP48" i="13" s="1"/>
  <c r="AQ48" i="13" s="1"/>
  <c r="M46" i="14" s="1"/>
  <c r="O46" i="14" s="1"/>
  <c r="P46" i="14" s="1"/>
  <c r="R56" i="13"/>
  <c r="AE56" i="13"/>
  <c r="AP56" i="13" s="1"/>
  <c r="AQ56" i="13" s="1"/>
  <c r="M54" i="14" s="1"/>
  <c r="O54" i="14" s="1"/>
  <c r="P54" i="14" s="1"/>
  <c r="R47" i="13"/>
  <c r="AE47" i="13"/>
  <c r="AP47" i="13" s="1"/>
  <c r="AQ47" i="13" s="1"/>
  <c r="M45" i="14" s="1"/>
  <c r="O45" i="14" s="1"/>
  <c r="P45" i="14" s="1"/>
  <c r="R59" i="13"/>
  <c r="AE59" i="13"/>
  <c r="AP59" i="13" s="1"/>
  <c r="AQ59" i="13" s="1"/>
  <c r="M57" i="14" s="1"/>
  <c r="O57" i="14" s="1"/>
  <c r="P57" i="14" s="1"/>
  <c r="R26" i="13"/>
  <c r="AE26" i="13"/>
  <c r="AP26" i="13" s="1"/>
  <c r="AQ26" i="13" s="1"/>
  <c r="M24" i="14" s="1"/>
  <c r="O24" i="14" s="1"/>
  <c r="P24" i="14" s="1"/>
  <c r="R18" i="13"/>
  <c r="AE18" i="13"/>
  <c r="AP18" i="13" s="1"/>
  <c r="AQ18" i="13" s="1"/>
  <c r="M16" i="14" s="1"/>
  <c r="R34" i="13"/>
  <c r="AE34" i="13"/>
  <c r="AP34" i="13" s="1"/>
  <c r="AQ34" i="13" s="1"/>
  <c r="M32" i="14" s="1"/>
  <c r="O32" i="14" s="1"/>
  <c r="P32" i="14" s="1"/>
  <c r="R42" i="13"/>
  <c r="AE42" i="13"/>
  <c r="AP42" i="13" s="1"/>
  <c r="AQ42" i="13" s="1"/>
  <c r="M40" i="14" s="1"/>
  <c r="O40" i="14" s="1"/>
  <c r="P40" i="14" s="1"/>
  <c r="R50" i="13"/>
  <c r="AE50" i="13"/>
  <c r="AP50" i="13" s="1"/>
  <c r="AQ50" i="13" s="1"/>
  <c r="M48" i="14" s="1"/>
  <c r="O48" i="14" s="1"/>
  <c r="P48" i="14" s="1"/>
  <c r="R58" i="13"/>
  <c r="AE58" i="13"/>
  <c r="AP58" i="13" s="1"/>
  <c r="AQ58" i="13" s="1"/>
  <c r="M56" i="14" s="1"/>
  <c r="O56" i="14" s="1"/>
  <c r="P56" i="14" s="1"/>
  <c r="R39" i="13"/>
  <c r="AE39" i="13"/>
  <c r="AP39" i="13" s="1"/>
  <c r="AQ39" i="13" s="1"/>
  <c r="M37" i="14" s="1"/>
  <c r="O37" i="14" s="1"/>
  <c r="P37" i="14" s="1"/>
  <c r="R51" i="13"/>
  <c r="AE51" i="13"/>
  <c r="AP51" i="13" s="1"/>
  <c r="AQ51" i="13" s="1"/>
  <c r="M49" i="14" s="1"/>
  <c r="R28" i="13"/>
  <c r="AE28" i="13"/>
  <c r="AP28" i="13" s="1"/>
  <c r="AQ28" i="13" s="1"/>
  <c r="M26" i="14" s="1"/>
  <c r="O26" i="14" s="1"/>
  <c r="P26" i="14" s="1"/>
  <c r="R20" i="13"/>
  <c r="AE20" i="13"/>
  <c r="AP20" i="13" s="1"/>
  <c r="AQ20" i="13" s="1"/>
  <c r="M18" i="14" s="1"/>
  <c r="R16" i="13"/>
  <c r="AE16" i="13"/>
  <c r="AP16" i="13" s="1"/>
  <c r="AQ16" i="13" s="1"/>
  <c r="M14" i="14" s="1"/>
  <c r="O14" i="14" s="1"/>
  <c r="P14" i="14" s="1"/>
  <c r="R33" i="13"/>
  <c r="AE33" i="13"/>
  <c r="AP33" i="13" s="1"/>
  <c r="AQ33" i="13" s="1"/>
  <c r="M31" i="14" s="1"/>
  <c r="R46" i="13"/>
  <c r="AE46" i="13"/>
  <c r="AP46" i="13" s="1"/>
  <c r="AQ46" i="13" s="1"/>
  <c r="M44" i="14" s="1"/>
  <c r="O44" i="14" s="1"/>
  <c r="P44" i="14" s="1"/>
  <c r="R54" i="13"/>
  <c r="AE54" i="13"/>
  <c r="AP54" i="13" s="1"/>
  <c r="AQ54" i="13" s="1"/>
  <c r="M52" i="14" s="1"/>
  <c r="R55" i="13"/>
  <c r="AE55" i="13"/>
  <c r="AP55" i="13" s="1"/>
  <c r="AQ55" i="13" s="1"/>
  <c r="M53" i="14" s="1"/>
  <c r="O53" i="14" s="1"/>
  <c r="P53" i="14" s="1"/>
  <c r="R14" i="13"/>
  <c r="AE14" i="13"/>
  <c r="AP14" i="13" s="1"/>
  <c r="AQ14" i="13" s="1"/>
  <c r="M12" i="14" s="1"/>
  <c r="R57" i="13"/>
  <c r="AE57" i="13"/>
  <c r="AP57" i="13" s="1"/>
  <c r="AQ57" i="13" s="1"/>
  <c r="M55" i="14" s="1"/>
  <c r="O55" i="14" s="1"/>
  <c r="P55" i="14" s="1"/>
  <c r="R41" i="13"/>
  <c r="AE41" i="13"/>
  <c r="AP41" i="13" s="1"/>
  <c r="AQ41" i="13" s="1"/>
  <c r="M39" i="14" s="1"/>
  <c r="O39" i="14" s="1"/>
  <c r="P39" i="14" s="1"/>
  <c r="R31" i="13"/>
  <c r="AE31" i="13"/>
  <c r="AP31" i="13" s="1"/>
  <c r="AQ31" i="13" s="1"/>
  <c r="M29" i="14" s="1"/>
  <c r="O29" i="14" s="1"/>
  <c r="P29" i="14" s="1"/>
  <c r="R23" i="13"/>
  <c r="AE23" i="13"/>
  <c r="AP23" i="13" s="1"/>
  <c r="AQ23" i="13" s="1"/>
  <c r="M21" i="14" s="1"/>
  <c r="O21" i="14" s="1"/>
  <c r="P21" i="14" s="1"/>
  <c r="R19" i="13"/>
  <c r="AE19" i="13"/>
  <c r="AP19" i="13" s="1"/>
  <c r="AQ19" i="13" s="1"/>
  <c r="M17" i="14" s="1"/>
  <c r="R40" i="13"/>
  <c r="AE40" i="13"/>
  <c r="AP40" i="13" s="1"/>
  <c r="AQ40" i="13" s="1"/>
  <c r="M38" i="14" s="1"/>
  <c r="O38" i="14" s="1"/>
  <c r="P38" i="14" s="1"/>
  <c r="R30" i="13"/>
  <c r="AE30" i="13"/>
  <c r="AP30" i="13" s="1"/>
  <c r="AQ30" i="13" s="1"/>
  <c r="M28" i="14" s="1"/>
  <c r="O28" i="14" s="1"/>
  <c r="P28" i="14" s="1"/>
  <c r="R22" i="13"/>
  <c r="AE22" i="13"/>
  <c r="AP22" i="13" s="1"/>
  <c r="AQ22" i="13" s="1"/>
  <c r="M20" i="14" s="1"/>
  <c r="R12" i="13"/>
  <c r="AE12" i="13"/>
  <c r="AP12" i="13" s="1"/>
  <c r="AQ12" i="13" s="1"/>
  <c r="M10" i="14" s="1"/>
  <c r="R61" i="13"/>
  <c r="AE61" i="13"/>
  <c r="AP61" i="13" s="1"/>
  <c r="AQ61" i="13" s="1"/>
  <c r="M59" i="14" s="1"/>
  <c r="O59" i="14" s="1"/>
  <c r="P59" i="14" s="1"/>
  <c r="R53" i="13"/>
  <c r="AE53" i="13"/>
  <c r="AP53" i="13" s="1"/>
  <c r="AQ53" i="13" s="1"/>
  <c r="M51" i="14" s="1"/>
  <c r="O51" i="14" s="1"/>
  <c r="P51" i="14" s="1"/>
  <c r="R45" i="13"/>
  <c r="AE45" i="13"/>
  <c r="AP45" i="13" s="1"/>
  <c r="AQ45" i="13" s="1"/>
  <c r="M43" i="14" s="1"/>
  <c r="R37" i="13"/>
  <c r="AE37" i="13"/>
  <c r="AP37" i="13" s="1"/>
  <c r="AQ37" i="13" s="1"/>
  <c r="M35" i="14" s="1"/>
  <c r="O35" i="14" s="1"/>
  <c r="P35" i="14" s="1"/>
  <c r="R29" i="13"/>
  <c r="AE29" i="13"/>
  <c r="AP29" i="13" s="1"/>
  <c r="AQ29" i="13" s="1"/>
  <c r="R25" i="13"/>
  <c r="AE25" i="13"/>
  <c r="AP25" i="13" s="1"/>
  <c r="AQ25" i="13" s="1"/>
  <c r="M23" i="14" s="1"/>
  <c r="O23" i="14" s="1"/>
  <c r="P23" i="14" s="1"/>
  <c r="R21" i="13"/>
  <c r="AE21" i="13"/>
  <c r="AP21" i="13" s="1"/>
  <c r="AQ21" i="13" s="1"/>
  <c r="M19" i="14" s="1"/>
  <c r="O19" i="14" s="1"/>
  <c r="P19" i="14" s="1"/>
  <c r="R17" i="13"/>
  <c r="AE17" i="13"/>
  <c r="AP17" i="13" s="1"/>
  <c r="AQ17" i="13" s="1"/>
  <c r="M15" i="14" s="1"/>
  <c r="R36" i="13"/>
  <c r="AE36" i="13"/>
  <c r="AP36" i="13" s="1"/>
  <c r="AQ36" i="13" s="1"/>
  <c r="M34" i="14" s="1"/>
  <c r="O34" i="14" s="1"/>
  <c r="P34" i="14" s="1"/>
  <c r="R44" i="13"/>
  <c r="AE44" i="13"/>
  <c r="AP44" i="13" s="1"/>
  <c r="AQ44" i="13" s="1"/>
  <c r="M42" i="14" s="1"/>
  <c r="R52" i="13"/>
  <c r="AE52" i="13"/>
  <c r="AP52" i="13" s="1"/>
  <c r="AQ52" i="13" s="1"/>
  <c r="M50" i="14" s="1"/>
  <c r="O50" i="14" s="1"/>
  <c r="P50" i="14" s="1"/>
  <c r="R60" i="13"/>
  <c r="AE60" i="13"/>
  <c r="AP60" i="13" s="1"/>
  <c r="AQ60" i="13" s="1"/>
  <c r="M58" i="14" s="1"/>
  <c r="O58" i="14" s="1"/>
  <c r="P58" i="14" s="1"/>
  <c r="R43" i="13"/>
  <c r="AE43" i="13"/>
  <c r="AP43" i="13" s="1"/>
  <c r="AQ43" i="13" s="1"/>
  <c r="M41" i="14" s="1"/>
  <c r="O41" i="14" s="1"/>
  <c r="P41" i="14" s="1"/>
  <c r="R13" i="13"/>
  <c r="AE13" i="13"/>
  <c r="AP13" i="13" s="1"/>
  <c r="AQ13" i="13" s="1"/>
  <c r="M11" i="14" s="1"/>
  <c r="Y29" i="13"/>
  <c r="Y21" i="13"/>
  <c r="AE11" i="7"/>
  <c r="BE11" i="7" s="1"/>
  <c r="BP11" i="7" s="1"/>
  <c r="O49" i="14" l="1"/>
  <c r="P49" i="14" s="1"/>
  <c r="O42" i="14"/>
  <c r="P42" i="14" s="1"/>
  <c r="O43" i="14"/>
  <c r="P43" i="14" s="1"/>
  <c r="O20" i="14"/>
  <c r="P20" i="14" s="1"/>
  <c r="O52" i="14"/>
  <c r="P52" i="14" s="1"/>
  <c r="O31" i="14"/>
  <c r="P31" i="14" s="1"/>
  <c r="O47" i="14"/>
  <c r="P47" i="14" s="1"/>
  <c r="O18" i="14"/>
  <c r="P18" i="14" s="1"/>
  <c r="O17" i="14"/>
  <c r="P17" i="14" s="1"/>
  <c r="O12" i="14"/>
  <c r="P12" i="14" s="1"/>
  <c r="O16" i="14"/>
  <c r="P16" i="14" s="1"/>
  <c r="O15" i="14"/>
  <c r="P15" i="14" s="1"/>
  <c r="O13" i="14"/>
  <c r="P13" i="14" s="1"/>
  <c r="O11" i="14"/>
  <c r="P11" i="14" s="1"/>
  <c r="M27" i="14"/>
  <c r="O27" i="14" s="1"/>
  <c r="P27" i="14" s="1"/>
  <c r="AE16" i="7"/>
  <c r="AE14" i="7"/>
  <c r="O10" i="14"/>
  <c r="P10" i="14" s="1"/>
  <c r="AE12" i="7"/>
  <c r="AE13" i="7"/>
  <c r="AE21" i="7"/>
  <c r="AE29" i="7"/>
  <c r="AE37" i="7"/>
  <c r="AE45" i="7"/>
  <c r="AE53" i="7"/>
  <c r="BE53" i="7" s="1"/>
  <c r="BP53" i="7" s="1"/>
  <c r="BQ53" i="7" s="1"/>
  <c r="G51" i="14" s="1"/>
  <c r="AE61" i="7"/>
  <c r="AE15" i="7"/>
  <c r="AE23" i="7"/>
  <c r="AE31" i="7"/>
  <c r="AE39" i="7"/>
  <c r="AE47" i="7"/>
  <c r="BE47" i="7" s="1"/>
  <c r="BP47" i="7" s="1"/>
  <c r="BQ47" i="7" s="1"/>
  <c r="G45" i="14" s="1"/>
  <c r="AE55" i="7"/>
  <c r="AE24" i="7"/>
  <c r="BE24" i="7" s="1"/>
  <c r="BP24" i="7" s="1"/>
  <c r="BQ24" i="7" s="1"/>
  <c r="G22" i="14" s="1"/>
  <c r="AE32" i="7"/>
  <c r="BE32" i="7" s="1"/>
  <c r="BP32" i="7" s="1"/>
  <c r="BQ32" i="7" s="1"/>
  <c r="G30" i="14" s="1"/>
  <c r="AE40" i="7"/>
  <c r="BE40" i="7" s="1"/>
  <c r="BP40" i="7" s="1"/>
  <c r="BQ40" i="7" s="1"/>
  <c r="G38" i="14" s="1"/>
  <c r="AE48" i="7"/>
  <c r="BE48" i="7" s="1"/>
  <c r="BP48" i="7" s="1"/>
  <c r="BQ48" i="7" s="1"/>
  <c r="G46" i="14" s="1"/>
  <c r="AE33" i="7"/>
  <c r="BE33" i="7" s="1"/>
  <c r="BP33" i="7" s="1"/>
  <c r="BQ33" i="7" s="1"/>
  <c r="G31" i="14" s="1"/>
  <c r="AE57" i="7"/>
  <c r="AE56" i="7"/>
  <c r="BE56" i="7" s="1"/>
  <c r="BP56" i="7" s="1"/>
  <c r="BQ56" i="7" s="1"/>
  <c r="G54" i="14" s="1"/>
  <c r="AE17" i="7"/>
  <c r="AE25" i="7"/>
  <c r="AE41" i="7"/>
  <c r="AE49" i="7"/>
  <c r="AE18" i="7"/>
  <c r="AE26" i="7"/>
  <c r="AE34" i="7"/>
  <c r="AE42" i="7"/>
  <c r="AE50" i="7"/>
  <c r="AE58" i="7"/>
  <c r="AE38" i="7"/>
  <c r="AE19" i="7"/>
  <c r="AE27" i="7"/>
  <c r="AE35" i="7"/>
  <c r="AE43" i="7"/>
  <c r="BE43" i="7" s="1"/>
  <c r="BP43" i="7" s="1"/>
  <c r="BQ43" i="7" s="1"/>
  <c r="G41" i="14" s="1"/>
  <c r="AE51" i="7"/>
  <c r="AE59" i="7"/>
  <c r="BE59" i="7" s="1"/>
  <c r="BP59" i="7" s="1"/>
  <c r="BQ59" i="7" s="1"/>
  <c r="G57" i="14" s="1"/>
  <c r="AE20" i="7"/>
  <c r="BE20" i="7" s="1"/>
  <c r="BP20" i="7" s="1"/>
  <c r="BQ20" i="7" s="1"/>
  <c r="G18" i="14" s="1"/>
  <c r="AE28" i="7"/>
  <c r="AE44" i="7"/>
  <c r="AE52" i="7"/>
  <c r="AE60" i="7"/>
  <c r="AE22" i="7"/>
  <c r="BE22" i="7" s="1"/>
  <c r="BP22" i="7" s="1"/>
  <c r="BQ22" i="7" s="1"/>
  <c r="G20" i="14" s="1"/>
  <c r="AE46" i="7"/>
  <c r="AE54" i="7"/>
  <c r="AE36" i="7"/>
  <c r="AE30" i="7"/>
  <c r="AF36" i="7" l="1"/>
  <c r="BE36" i="7"/>
  <c r="BP36" i="7" s="1"/>
  <c r="BQ36" i="7" s="1"/>
  <c r="G34" i="14" s="1"/>
  <c r="AF35" i="7"/>
  <c r="BE35" i="7"/>
  <c r="BP35" i="7" s="1"/>
  <c r="BQ35" i="7" s="1"/>
  <c r="G33" i="14" s="1"/>
  <c r="AF25" i="7"/>
  <c r="BE25" i="7"/>
  <c r="BP25" i="7" s="1"/>
  <c r="BQ25" i="7" s="1"/>
  <c r="G23" i="14" s="1"/>
  <c r="AF31" i="7"/>
  <c r="BE31" i="7"/>
  <c r="BP31" i="7" s="1"/>
  <c r="BQ31" i="7" s="1"/>
  <c r="G29" i="14" s="1"/>
  <c r="AF57" i="7"/>
  <c r="BE57" i="7"/>
  <c r="BP57" i="7" s="1"/>
  <c r="BQ57" i="7" s="1"/>
  <c r="G55" i="14" s="1"/>
  <c r="AF26" i="7"/>
  <c r="BE26" i="7"/>
  <c r="BP26" i="7" s="1"/>
  <c r="BQ26" i="7" s="1"/>
  <c r="G24" i="14" s="1"/>
  <c r="AF54" i="7"/>
  <c r="BE54" i="7"/>
  <c r="BP54" i="7" s="1"/>
  <c r="BQ54" i="7" s="1"/>
  <c r="G52" i="14" s="1"/>
  <c r="AF52" i="7"/>
  <c r="BE52" i="7"/>
  <c r="BP52" i="7" s="1"/>
  <c r="BQ52" i="7" s="1"/>
  <c r="G50" i="14" s="1"/>
  <c r="AF27" i="7"/>
  <c r="BE27" i="7"/>
  <c r="BP27" i="7" s="1"/>
  <c r="BQ27" i="7" s="1"/>
  <c r="G25" i="14" s="1"/>
  <c r="AF50" i="7"/>
  <c r="BE50" i="7"/>
  <c r="BP50" i="7" s="1"/>
  <c r="BQ50" i="7" s="1"/>
  <c r="G48" i="14" s="1"/>
  <c r="AF55" i="7"/>
  <c r="BE55" i="7"/>
  <c r="BP55" i="7" s="1"/>
  <c r="BQ55" i="7" s="1"/>
  <c r="G53" i="14" s="1"/>
  <c r="AF23" i="7"/>
  <c r="BE23" i="7"/>
  <c r="BP23" i="7" s="1"/>
  <c r="BQ23" i="7" s="1"/>
  <c r="G21" i="14" s="1"/>
  <c r="AF45" i="7"/>
  <c r="BE45" i="7"/>
  <c r="BP45" i="7" s="1"/>
  <c r="BQ45" i="7" s="1"/>
  <c r="G43" i="14" s="1"/>
  <c r="AF30" i="7"/>
  <c r="BE30" i="7"/>
  <c r="BP30" i="7" s="1"/>
  <c r="BQ30" i="7" s="1"/>
  <c r="G28" i="14" s="1"/>
  <c r="AF28" i="7"/>
  <c r="BE28" i="7"/>
  <c r="BP28" i="7" s="1"/>
  <c r="BQ28" i="7" s="1"/>
  <c r="G26" i="14" s="1"/>
  <c r="AF38" i="7"/>
  <c r="BE38" i="7"/>
  <c r="BP38" i="7" s="1"/>
  <c r="BQ38" i="7" s="1"/>
  <c r="G36" i="14" s="1"/>
  <c r="AF34" i="7"/>
  <c r="BE34" i="7"/>
  <c r="BP34" i="7" s="1"/>
  <c r="BQ34" i="7" s="1"/>
  <c r="G32" i="14" s="1"/>
  <c r="AF41" i="7"/>
  <c r="BE41" i="7"/>
  <c r="BP41" i="7" s="1"/>
  <c r="BQ41" i="7" s="1"/>
  <c r="G39" i="14" s="1"/>
  <c r="AF39" i="7"/>
  <c r="BE39" i="7"/>
  <c r="BP39" i="7" s="1"/>
  <c r="BQ39" i="7" s="1"/>
  <c r="G37" i="14" s="1"/>
  <c r="AF61" i="7"/>
  <c r="BE61" i="7"/>
  <c r="BP61" i="7" s="1"/>
  <c r="BQ61" i="7" s="1"/>
  <c r="G59" i="14" s="1"/>
  <c r="AF29" i="7"/>
  <c r="BE29" i="7"/>
  <c r="BP29" i="7" s="1"/>
  <c r="BQ29" i="7" s="1"/>
  <c r="G27" i="14" s="1"/>
  <c r="AF60" i="7"/>
  <c r="BE60" i="7"/>
  <c r="BP60" i="7" s="1"/>
  <c r="BQ60" i="7" s="1"/>
  <c r="G58" i="14" s="1"/>
  <c r="AF58" i="7"/>
  <c r="BE58" i="7"/>
  <c r="BP58" i="7" s="1"/>
  <c r="BQ58" i="7" s="1"/>
  <c r="G56" i="14" s="1"/>
  <c r="AF46" i="7"/>
  <c r="BE46" i="7"/>
  <c r="BP46" i="7" s="1"/>
  <c r="BQ46" i="7" s="1"/>
  <c r="G44" i="14" s="1"/>
  <c r="AF44" i="7"/>
  <c r="BE44" i="7"/>
  <c r="BP44" i="7" s="1"/>
  <c r="BQ44" i="7" s="1"/>
  <c r="G42" i="14" s="1"/>
  <c r="AF51" i="7"/>
  <c r="BE51" i="7"/>
  <c r="BP51" i="7" s="1"/>
  <c r="BQ51" i="7" s="1"/>
  <c r="G49" i="14" s="1"/>
  <c r="AF42" i="7"/>
  <c r="BE42" i="7"/>
  <c r="BP42" i="7" s="1"/>
  <c r="BQ42" i="7" s="1"/>
  <c r="G40" i="14" s="1"/>
  <c r="AF49" i="7"/>
  <c r="BE49" i="7"/>
  <c r="BP49" i="7" s="1"/>
  <c r="BQ49" i="7" s="1"/>
  <c r="G47" i="14" s="1"/>
  <c r="AF37" i="7"/>
  <c r="BE37" i="7"/>
  <c r="BP37" i="7" s="1"/>
  <c r="BQ37" i="7" s="1"/>
  <c r="G35" i="14" s="1"/>
  <c r="AF12" i="7"/>
  <c r="BE12" i="7"/>
  <c r="BP12" i="7" s="1"/>
  <c r="BQ12" i="7" s="1"/>
  <c r="G10" i="14" s="1"/>
  <c r="AF21" i="7"/>
  <c r="BE21" i="7"/>
  <c r="BP21" i="7" s="1"/>
  <c r="BQ21" i="7" s="1"/>
  <c r="G19" i="14" s="1"/>
  <c r="AF19" i="7"/>
  <c r="BE19" i="7"/>
  <c r="BP19" i="7" s="1"/>
  <c r="BQ19" i="7" s="1"/>
  <c r="G17" i="14" s="1"/>
  <c r="AF18" i="7"/>
  <c r="BE18" i="7"/>
  <c r="BP18" i="7" s="1"/>
  <c r="BQ18" i="7" s="1"/>
  <c r="G16" i="14" s="1"/>
  <c r="AF17" i="7"/>
  <c r="BE17" i="7"/>
  <c r="BP17" i="7" s="1"/>
  <c r="BQ17" i="7" s="1"/>
  <c r="G15" i="14" s="1"/>
  <c r="AF16" i="7"/>
  <c r="BE16" i="7"/>
  <c r="BP16" i="7" s="1"/>
  <c r="BQ16" i="7" s="1"/>
  <c r="G14" i="14" s="1"/>
  <c r="AF15" i="7"/>
  <c r="BE15" i="7"/>
  <c r="BP15" i="7" s="1"/>
  <c r="BQ15" i="7" s="1"/>
  <c r="G13" i="14" s="1"/>
  <c r="AF14" i="7"/>
  <c r="BE14" i="7"/>
  <c r="BP14" i="7" s="1"/>
  <c r="BQ14" i="7" s="1"/>
  <c r="G12" i="14" s="1"/>
  <c r="AF13" i="7"/>
  <c r="BE13" i="7"/>
  <c r="BP13" i="7" s="1"/>
  <c r="BQ13" i="7" s="1"/>
  <c r="G11" i="14" s="1"/>
  <c r="AF59" i="7"/>
  <c r="AF48" i="7"/>
  <c r="AF40" i="7"/>
  <c r="AF22" i="7"/>
  <c r="AF43" i="7"/>
  <c r="AF32" i="7"/>
  <c r="AF56" i="7"/>
  <c r="AF47" i="7"/>
  <c r="AF20" i="7"/>
  <c r="AF33" i="7"/>
  <c r="AF24" i="7"/>
  <c r="AF53" i="7"/>
  <c r="S11" i="7"/>
  <c r="AR11" i="7" s="1"/>
  <c r="BC11" i="7" s="1"/>
  <c r="S17" i="7" l="1"/>
  <c r="S14" i="7"/>
  <c r="S22" i="7"/>
  <c r="S30" i="7"/>
  <c r="S38" i="7"/>
  <c r="AR38" i="7" s="1"/>
  <c r="BC38" i="7" s="1"/>
  <c r="BD38" i="7" s="1"/>
  <c r="F36" i="14" s="1"/>
  <c r="J36" i="14" s="1"/>
  <c r="K36" i="14" s="1"/>
  <c r="S47" i="7"/>
  <c r="AR47" i="7" s="1"/>
  <c r="BC47" i="7" s="1"/>
  <c r="BD47" i="7" s="1"/>
  <c r="F45" i="14" s="1"/>
  <c r="J45" i="14" s="1"/>
  <c r="K45" i="14" s="1"/>
  <c r="S55" i="7"/>
  <c r="AR55" i="7" s="1"/>
  <c r="BC55" i="7" s="1"/>
  <c r="BD55" i="7" s="1"/>
  <c r="F53" i="14" s="1"/>
  <c r="J53" i="14" s="1"/>
  <c r="K53" i="14" s="1"/>
  <c r="S16" i="7"/>
  <c r="S24" i="7"/>
  <c r="S32" i="7"/>
  <c r="S40" i="7"/>
  <c r="S49" i="7"/>
  <c r="S57" i="7"/>
  <c r="AR57" i="7" s="1"/>
  <c r="BC57" i="7" s="1"/>
  <c r="BD57" i="7" s="1"/>
  <c r="F55" i="14" s="1"/>
  <c r="J55" i="14" s="1"/>
  <c r="K55" i="14" s="1"/>
  <c r="S33" i="7"/>
  <c r="S50" i="7"/>
  <c r="AR50" i="7" s="1"/>
  <c r="BC50" i="7" s="1"/>
  <c r="BD50" i="7" s="1"/>
  <c r="F48" i="14" s="1"/>
  <c r="J48" i="14" s="1"/>
  <c r="K48" i="14" s="1"/>
  <c r="S18" i="7"/>
  <c r="S34" i="7"/>
  <c r="S51" i="7"/>
  <c r="S25" i="7"/>
  <c r="S42" i="7"/>
  <c r="AR42" i="7" s="1"/>
  <c r="BC42" i="7" s="1"/>
  <c r="BD42" i="7" s="1"/>
  <c r="F40" i="14" s="1"/>
  <c r="J40" i="14" s="1"/>
  <c r="K40" i="14" s="1"/>
  <c r="S58" i="7"/>
  <c r="S26" i="7"/>
  <c r="S43" i="7"/>
  <c r="AR43" i="7" s="1"/>
  <c r="BC43" i="7" s="1"/>
  <c r="BD43" i="7" s="1"/>
  <c r="F41" i="14" s="1"/>
  <c r="J41" i="14" s="1"/>
  <c r="K41" i="14" s="1"/>
  <c r="S59" i="7"/>
  <c r="AR59" i="7" s="1"/>
  <c r="BC59" i="7" s="1"/>
  <c r="BD59" i="7" s="1"/>
  <c r="F57" i="14" s="1"/>
  <c r="J57" i="14" s="1"/>
  <c r="K57" i="14" s="1"/>
  <c r="S19" i="7"/>
  <c r="S27" i="7"/>
  <c r="S35" i="7"/>
  <c r="S44" i="7"/>
  <c r="S52" i="7"/>
  <c r="AR52" i="7" s="1"/>
  <c r="BC52" i="7" s="1"/>
  <c r="BD52" i="7" s="1"/>
  <c r="F50" i="14" s="1"/>
  <c r="J50" i="14" s="1"/>
  <c r="K50" i="14" s="1"/>
  <c r="S60" i="7"/>
  <c r="AR60" i="7" s="1"/>
  <c r="BC60" i="7" s="1"/>
  <c r="BD60" i="7" s="1"/>
  <c r="F58" i="14" s="1"/>
  <c r="J58" i="14" s="1"/>
  <c r="K58" i="14" s="1"/>
  <c r="S15" i="7"/>
  <c r="S39" i="7"/>
  <c r="AR39" i="7" s="1"/>
  <c r="BC39" i="7" s="1"/>
  <c r="BD39" i="7" s="1"/>
  <c r="F37" i="14" s="1"/>
  <c r="J37" i="14" s="1"/>
  <c r="K37" i="14" s="1"/>
  <c r="S41" i="7"/>
  <c r="AR41" i="7" s="1"/>
  <c r="BC41" i="7" s="1"/>
  <c r="BD41" i="7" s="1"/>
  <c r="F39" i="14" s="1"/>
  <c r="J39" i="14" s="1"/>
  <c r="K39" i="14" s="1"/>
  <c r="S20" i="7"/>
  <c r="AR20" i="7" s="1"/>
  <c r="S28" i="7"/>
  <c r="S36" i="7"/>
  <c r="S45" i="7"/>
  <c r="AR45" i="7" s="1"/>
  <c r="BC45" i="7" s="1"/>
  <c r="BD45" i="7" s="1"/>
  <c r="F43" i="14" s="1"/>
  <c r="J43" i="14" s="1"/>
  <c r="K43" i="14" s="1"/>
  <c r="S53" i="7"/>
  <c r="AR53" i="7" s="1"/>
  <c r="BC53" i="7" s="1"/>
  <c r="BD53" i="7" s="1"/>
  <c r="F51" i="14" s="1"/>
  <c r="J51" i="14" s="1"/>
  <c r="K51" i="14" s="1"/>
  <c r="S61" i="7"/>
  <c r="AR61" i="7" s="1"/>
  <c r="BC61" i="7" s="1"/>
  <c r="BD61" i="7" s="1"/>
  <c r="F59" i="14" s="1"/>
  <c r="J59" i="14" s="1"/>
  <c r="K59" i="14" s="1"/>
  <c r="S13" i="7"/>
  <c r="S21" i="7"/>
  <c r="S29" i="7"/>
  <c r="S37" i="7"/>
  <c r="AR37" i="7" s="1"/>
  <c r="BC37" i="7" s="1"/>
  <c r="BD37" i="7" s="1"/>
  <c r="F35" i="14" s="1"/>
  <c r="J35" i="14" s="1"/>
  <c r="K35" i="14" s="1"/>
  <c r="S46" i="7"/>
  <c r="AR46" i="7" s="1"/>
  <c r="BC46" i="7" s="1"/>
  <c r="BD46" i="7" s="1"/>
  <c r="F44" i="14" s="1"/>
  <c r="J44" i="14" s="1"/>
  <c r="K44" i="14" s="1"/>
  <c r="S12" i="7"/>
  <c r="S23" i="7"/>
  <c r="S48" i="7"/>
  <c r="AR48" i="7" s="1"/>
  <c r="BC48" i="7" s="1"/>
  <c r="BD48" i="7" s="1"/>
  <c r="F46" i="14" s="1"/>
  <c r="J46" i="14" s="1"/>
  <c r="K46" i="14" s="1"/>
  <c r="S54" i="7"/>
  <c r="AR54" i="7" s="1"/>
  <c r="BC54" i="7" s="1"/>
  <c r="BD54" i="7" s="1"/>
  <c r="F52" i="14" s="1"/>
  <c r="J52" i="14" s="1"/>
  <c r="K52" i="14" s="1"/>
  <c r="S31" i="7"/>
  <c r="S56" i="7"/>
  <c r="AR56" i="7" s="1"/>
  <c r="BC56" i="7" s="1"/>
  <c r="BD56" i="7" s="1"/>
  <c r="F54" i="14" s="1"/>
  <c r="J54" i="14" s="1"/>
  <c r="K54" i="14" s="1"/>
  <c r="AR12" i="7" l="1"/>
  <c r="BC12" i="7" s="1"/>
  <c r="BD12" i="7" s="1"/>
  <c r="F10" i="14" s="1"/>
  <c r="T13" i="7"/>
  <c r="R11" i="14" s="1"/>
  <c r="S11" i="14" s="1"/>
  <c r="AR13" i="7"/>
  <c r="BC13" i="7" s="1"/>
  <c r="BD13" i="7" s="1"/>
  <c r="F11" i="14" s="1"/>
  <c r="J11" i="14" s="1"/>
  <c r="K11" i="14" s="1"/>
  <c r="T36" i="7"/>
  <c r="R34" i="14" s="1"/>
  <c r="S34" i="14" s="1"/>
  <c r="AR36" i="7"/>
  <c r="BC36" i="7" s="1"/>
  <c r="BD36" i="7" s="1"/>
  <c r="F34" i="14" s="1"/>
  <c r="J34" i="14" s="1"/>
  <c r="K34" i="14" s="1"/>
  <c r="T44" i="7"/>
  <c r="R42" i="14" s="1"/>
  <c r="S42" i="14" s="1"/>
  <c r="AR44" i="7"/>
  <c r="BC44" i="7" s="1"/>
  <c r="BD44" i="7" s="1"/>
  <c r="F42" i="14" s="1"/>
  <c r="J42" i="14" s="1"/>
  <c r="T18" i="7"/>
  <c r="R16" i="14" s="1"/>
  <c r="S16" i="14" s="1"/>
  <c r="AR18" i="7"/>
  <c r="BC18" i="7" s="1"/>
  <c r="BD18" i="7" s="1"/>
  <c r="F16" i="14" s="1"/>
  <c r="J16" i="14" s="1"/>
  <c r="K16" i="14" s="1"/>
  <c r="T49" i="7"/>
  <c r="R47" i="14" s="1"/>
  <c r="S47" i="14" s="1"/>
  <c r="AR49" i="7"/>
  <c r="BC49" i="7" s="1"/>
  <c r="BD49" i="7" s="1"/>
  <c r="F47" i="14" s="1"/>
  <c r="J47" i="14" s="1"/>
  <c r="T16" i="7"/>
  <c r="R14" i="14" s="1"/>
  <c r="S14" i="14" s="1"/>
  <c r="AR16" i="7"/>
  <c r="BC16" i="7" s="1"/>
  <c r="BD16" i="7" s="1"/>
  <c r="F14" i="14" s="1"/>
  <c r="J14" i="14" s="1"/>
  <c r="K14" i="14" s="1"/>
  <c r="T30" i="7"/>
  <c r="R28" i="14" s="1"/>
  <c r="S28" i="14" s="1"/>
  <c r="AR30" i="7"/>
  <c r="BC30" i="7" s="1"/>
  <c r="BD30" i="7" s="1"/>
  <c r="F28" i="14" s="1"/>
  <c r="J28" i="14" s="1"/>
  <c r="K28" i="14" s="1"/>
  <c r="T28" i="7"/>
  <c r="R26" i="14" s="1"/>
  <c r="S26" i="14" s="1"/>
  <c r="AR28" i="7"/>
  <c r="BC28" i="7" s="1"/>
  <c r="BD28" i="7" s="1"/>
  <c r="F26" i="14" s="1"/>
  <c r="J26" i="14" s="1"/>
  <c r="T15" i="7"/>
  <c r="R13" i="14" s="1"/>
  <c r="S13" i="14" s="1"/>
  <c r="AR15" i="7"/>
  <c r="BC15" i="7" s="1"/>
  <c r="BD15" i="7" s="1"/>
  <c r="F13" i="14" s="1"/>
  <c r="J13" i="14" s="1"/>
  <c r="K13" i="14" s="1"/>
  <c r="T35" i="7"/>
  <c r="R33" i="14" s="1"/>
  <c r="S33" i="14" s="1"/>
  <c r="AR35" i="7"/>
  <c r="BC35" i="7" s="1"/>
  <c r="BD35" i="7" s="1"/>
  <c r="F33" i="14" s="1"/>
  <c r="J33" i="14" s="1"/>
  <c r="K33" i="14" s="1"/>
  <c r="T25" i="7"/>
  <c r="R23" i="14" s="1"/>
  <c r="S23" i="14" s="1"/>
  <c r="AR25" i="7"/>
  <c r="BC25" i="7" s="1"/>
  <c r="BD25" i="7" s="1"/>
  <c r="T40" i="7"/>
  <c r="R38" i="14" s="1"/>
  <c r="S38" i="14" s="1"/>
  <c r="AR40" i="7"/>
  <c r="BC40" i="7" s="1"/>
  <c r="BD40" i="7" s="1"/>
  <c r="T22" i="7"/>
  <c r="R20" i="14" s="1"/>
  <c r="S20" i="14" s="1"/>
  <c r="AR22" i="7"/>
  <c r="BC22" i="7" s="1"/>
  <c r="BD22" i="7" s="1"/>
  <c r="T23" i="7"/>
  <c r="R21" i="14" s="1"/>
  <c r="S21" i="14" s="1"/>
  <c r="AR23" i="7"/>
  <c r="BC23" i="7" s="1"/>
  <c r="BD23" i="7" s="1"/>
  <c r="F21" i="14" s="1"/>
  <c r="J21" i="14" s="1"/>
  <c r="K21" i="14" s="1"/>
  <c r="T29" i="7"/>
  <c r="R27" i="14" s="1"/>
  <c r="S27" i="14" s="1"/>
  <c r="AR29" i="7"/>
  <c r="BC29" i="7" s="1"/>
  <c r="BD29" i="7" s="1"/>
  <c r="F27" i="14" s="1"/>
  <c r="J27" i="14" s="1"/>
  <c r="T20" i="7"/>
  <c r="R18" i="14" s="1"/>
  <c r="S18" i="14" s="1"/>
  <c r="BC20" i="7"/>
  <c r="BD20" i="7" s="1"/>
  <c r="F18" i="14" s="1"/>
  <c r="J18" i="14" s="1"/>
  <c r="K18" i="14" s="1"/>
  <c r="T27" i="7"/>
  <c r="R25" i="14" s="1"/>
  <c r="S25" i="14" s="1"/>
  <c r="AR27" i="7"/>
  <c r="BC27" i="7" s="1"/>
  <c r="BD27" i="7" s="1"/>
  <c r="F25" i="14" s="1"/>
  <c r="J25" i="14" s="1"/>
  <c r="K25" i="14" s="1"/>
  <c r="U25" i="14" s="1"/>
  <c r="V25" i="14" s="1"/>
  <c r="C33" i="12" s="1"/>
  <c r="T26" i="7"/>
  <c r="R24" i="14" s="1"/>
  <c r="S24" i="14" s="1"/>
  <c r="AR26" i="7"/>
  <c r="BC26" i="7" s="1"/>
  <c r="BD26" i="7" s="1"/>
  <c r="F24" i="14" s="1"/>
  <c r="J24" i="14" s="1"/>
  <c r="T51" i="7"/>
  <c r="R49" i="14" s="1"/>
  <c r="S49" i="14" s="1"/>
  <c r="AR51" i="7"/>
  <c r="BC51" i="7" s="1"/>
  <c r="BD51" i="7" s="1"/>
  <c r="T33" i="7"/>
  <c r="R31" i="14" s="1"/>
  <c r="S31" i="14" s="1"/>
  <c r="AR33" i="7"/>
  <c r="BC33" i="7" s="1"/>
  <c r="BD33" i="7" s="1"/>
  <c r="F31" i="14" s="1"/>
  <c r="J31" i="14" s="1"/>
  <c r="K31" i="14" s="1"/>
  <c r="T32" i="7"/>
  <c r="R30" i="14" s="1"/>
  <c r="S30" i="14" s="1"/>
  <c r="AR32" i="7"/>
  <c r="BC32" i="7" s="1"/>
  <c r="BD32" i="7" s="1"/>
  <c r="F30" i="14" s="1"/>
  <c r="J30" i="14" s="1"/>
  <c r="T14" i="7"/>
  <c r="R12" i="14" s="1"/>
  <c r="S12" i="14" s="1"/>
  <c r="AR14" i="7"/>
  <c r="BC14" i="7" s="1"/>
  <c r="BD14" i="7" s="1"/>
  <c r="F12" i="14" s="1"/>
  <c r="J12" i="14" s="1"/>
  <c r="K12" i="14" s="1"/>
  <c r="T31" i="7"/>
  <c r="R29" i="14" s="1"/>
  <c r="S29" i="14" s="1"/>
  <c r="AR31" i="7"/>
  <c r="BC31" i="7" s="1"/>
  <c r="BD31" i="7" s="1"/>
  <c r="F29" i="14" s="1"/>
  <c r="J29" i="14" s="1"/>
  <c r="T21" i="7"/>
  <c r="R19" i="14" s="1"/>
  <c r="S19" i="14" s="1"/>
  <c r="AR21" i="7"/>
  <c r="BC21" i="7" s="1"/>
  <c r="BD21" i="7" s="1"/>
  <c r="F19" i="14" s="1"/>
  <c r="J19" i="14" s="1"/>
  <c r="K19" i="14" s="1"/>
  <c r="T19" i="7"/>
  <c r="R17" i="14" s="1"/>
  <c r="S17" i="14" s="1"/>
  <c r="AR19" i="7"/>
  <c r="BC19" i="7" s="1"/>
  <c r="BD19" i="7" s="1"/>
  <c r="F17" i="14" s="1"/>
  <c r="J17" i="14" s="1"/>
  <c r="T58" i="7"/>
  <c r="R56" i="14" s="1"/>
  <c r="S56" i="14" s="1"/>
  <c r="AR58" i="7"/>
  <c r="BC58" i="7" s="1"/>
  <c r="BD58" i="7" s="1"/>
  <c r="F56" i="14" s="1"/>
  <c r="J56" i="14" s="1"/>
  <c r="K56" i="14" s="1"/>
  <c r="T34" i="7"/>
  <c r="R32" i="14" s="1"/>
  <c r="S32" i="14" s="1"/>
  <c r="AR34" i="7"/>
  <c r="BC34" i="7" s="1"/>
  <c r="BD34" i="7" s="1"/>
  <c r="F32" i="14" s="1"/>
  <c r="J32" i="14" s="1"/>
  <c r="K32" i="14" s="1"/>
  <c r="T24" i="7"/>
  <c r="R22" i="14" s="1"/>
  <c r="S22" i="14" s="1"/>
  <c r="AR24" i="7"/>
  <c r="BC24" i="7" s="1"/>
  <c r="BD24" i="7" s="1"/>
  <c r="F22" i="14" s="1"/>
  <c r="J22" i="14" s="1"/>
  <c r="T17" i="7"/>
  <c r="R15" i="14" s="1"/>
  <c r="S15" i="14" s="1"/>
  <c r="AR17" i="7"/>
  <c r="BC17" i="7" s="1"/>
  <c r="BD17" i="7" s="1"/>
  <c r="F15" i="14" s="1"/>
  <c r="J15" i="14" s="1"/>
  <c r="K15" i="14" s="1"/>
  <c r="T39" i="7"/>
  <c r="R37" i="14" s="1"/>
  <c r="S37" i="14" s="1"/>
  <c r="T42" i="7"/>
  <c r="R40" i="14" s="1"/>
  <c r="S40" i="14" s="1"/>
  <c r="T37" i="7"/>
  <c r="R35" i="14" s="1"/>
  <c r="S35" i="14" s="1"/>
  <c r="T43" i="7"/>
  <c r="R41" i="14" s="1"/>
  <c r="S41" i="14" s="1"/>
  <c r="T50" i="7"/>
  <c r="R48" i="14" s="1"/>
  <c r="S48" i="14" s="1"/>
  <c r="T55" i="7"/>
  <c r="R53" i="14" s="1"/>
  <c r="S53" i="14" s="1"/>
  <c r="T54" i="7"/>
  <c r="R52" i="14" s="1"/>
  <c r="S52" i="14" s="1"/>
  <c r="T59" i="7"/>
  <c r="R57" i="14" s="1"/>
  <c r="S57" i="14" s="1"/>
  <c r="T48" i="7"/>
  <c r="R46" i="14" s="1"/>
  <c r="S46" i="14" s="1"/>
  <c r="T61" i="7"/>
  <c r="R59" i="14" s="1"/>
  <c r="S59" i="14" s="1"/>
  <c r="T56" i="7"/>
  <c r="R54" i="14" s="1"/>
  <c r="S54" i="14" s="1"/>
  <c r="T53" i="7"/>
  <c r="R51" i="14" s="1"/>
  <c r="S51" i="14" s="1"/>
  <c r="T60" i="7"/>
  <c r="R58" i="14" s="1"/>
  <c r="S58" i="14" s="1"/>
  <c r="T47" i="7"/>
  <c r="R45" i="14" s="1"/>
  <c r="S45" i="14" s="1"/>
  <c r="T46" i="7"/>
  <c r="R44" i="14" s="1"/>
  <c r="S44" i="14" s="1"/>
  <c r="T12" i="7"/>
  <c r="R10" i="14" s="1"/>
  <c r="S10" i="14" s="1"/>
  <c r="T45" i="7"/>
  <c r="R43" i="14" s="1"/>
  <c r="S43" i="14" s="1"/>
  <c r="T41" i="7"/>
  <c r="R39" i="14" s="1"/>
  <c r="S39" i="14" s="1"/>
  <c r="T52" i="7"/>
  <c r="R50" i="14" s="1"/>
  <c r="S50" i="14" s="1"/>
  <c r="T57" i="7"/>
  <c r="R55" i="14" s="1"/>
  <c r="S55" i="14" s="1"/>
  <c r="T38" i="7"/>
  <c r="R36" i="14" s="1"/>
  <c r="S36" i="14" s="1"/>
  <c r="J10" i="14" l="1"/>
  <c r="K10" i="14" s="1"/>
  <c r="U10" i="14" s="1"/>
  <c r="K24" i="14"/>
  <c r="U24" i="14" s="1"/>
  <c r="V24" i="14" s="1"/>
  <c r="C32" i="12" s="1"/>
  <c r="D32" i="12" s="1"/>
  <c r="K26" i="14"/>
  <c r="U26" i="14" s="1"/>
  <c r="V26" i="14" s="1"/>
  <c r="C34" i="12" s="1"/>
  <c r="K17" i="14"/>
  <c r="U17" i="14" s="1"/>
  <c r="V17" i="14" s="1"/>
  <c r="C25" i="12" s="1"/>
  <c r="K29" i="14"/>
  <c r="U29" i="14" s="1"/>
  <c r="V29" i="14" s="1"/>
  <c r="C37" i="12" s="1"/>
  <c r="K30" i="14"/>
  <c r="U30" i="14" s="1"/>
  <c r="V30" i="14" s="1"/>
  <c r="C38" i="12" s="1"/>
  <c r="K27" i="14"/>
  <c r="U27" i="14" s="1"/>
  <c r="V27" i="14" s="1"/>
  <c r="C35" i="12" s="1"/>
  <c r="K47" i="14"/>
  <c r="U47" i="14" s="1"/>
  <c r="V47" i="14" s="1"/>
  <c r="C55" i="12" s="1"/>
  <c r="K42" i="14"/>
  <c r="U42" i="14" s="1"/>
  <c r="V42" i="14" s="1"/>
  <c r="C50" i="12" s="1"/>
  <c r="K22" i="14"/>
  <c r="U22" i="14" s="1"/>
  <c r="V22" i="14" s="1"/>
  <c r="C30" i="12" s="1"/>
  <c r="E30" i="12" s="1"/>
  <c r="F38" i="14"/>
  <c r="J38" i="14" s="1"/>
  <c r="U31" i="14"/>
  <c r="V31" i="14" s="1"/>
  <c r="C39" i="12" s="1"/>
  <c r="D39" i="12" s="1"/>
  <c r="U21" i="14"/>
  <c r="V21" i="14" s="1"/>
  <c r="C29" i="12" s="1"/>
  <c r="D29" i="12" s="1"/>
  <c r="U34" i="14"/>
  <c r="V34" i="14" s="1"/>
  <c r="C42" i="12" s="1"/>
  <c r="E42" i="12" s="1"/>
  <c r="F20" i="14"/>
  <c r="J20" i="14" s="1"/>
  <c r="F49" i="14"/>
  <c r="J49" i="14" s="1"/>
  <c r="F23" i="14"/>
  <c r="J23" i="14" s="1"/>
  <c r="U19" i="14"/>
  <c r="V19" i="14" s="1"/>
  <c r="C27" i="12" s="1"/>
  <c r="E27" i="12" s="1"/>
  <c r="U18" i="14"/>
  <c r="V18" i="14" s="1"/>
  <c r="C26" i="12" s="1"/>
  <c r="E26" i="12" s="1"/>
  <c r="U13" i="14"/>
  <c r="V13" i="14" s="1"/>
  <c r="C21" i="12" s="1"/>
  <c r="D33" i="12"/>
  <c r="E33" i="12"/>
  <c r="U41" i="14"/>
  <c r="V41" i="14" s="1"/>
  <c r="C49" i="12" s="1"/>
  <c r="U39" i="14"/>
  <c r="V39" i="14" s="1"/>
  <c r="C47" i="12" s="1"/>
  <c r="U36" i="14"/>
  <c r="V36" i="14" s="1"/>
  <c r="C44" i="12" s="1"/>
  <c r="U37" i="14"/>
  <c r="V37" i="14" s="1"/>
  <c r="C45" i="12" s="1"/>
  <c r="U50" i="14"/>
  <c r="V50" i="14" s="1"/>
  <c r="C58" i="12" s="1"/>
  <c r="U28" i="14"/>
  <c r="V28" i="14" s="1"/>
  <c r="C36" i="12" s="1"/>
  <c r="U56" i="14"/>
  <c r="V56" i="14" s="1"/>
  <c r="C64" i="12" s="1"/>
  <c r="U14" i="14"/>
  <c r="V14" i="14" s="1"/>
  <c r="C22" i="12" s="1"/>
  <c r="U48" i="14"/>
  <c r="V48" i="14" s="1"/>
  <c r="C56" i="12" s="1"/>
  <c r="U46" i="14"/>
  <c r="V46" i="14" s="1"/>
  <c r="C54" i="12" s="1"/>
  <c r="U58" i="14"/>
  <c r="V58" i="14" s="1"/>
  <c r="C66" i="12" s="1"/>
  <c r="U45" i="14"/>
  <c r="V45" i="14" s="1"/>
  <c r="C53" i="12" s="1"/>
  <c r="U32" i="14"/>
  <c r="V32" i="14" s="1"/>
  <c r="C40" i="12" s="1"/>
  <c r="U11" i="14"/>
  <c r="V11" i="14" s="1"/>
  <c r="C19" i="12" s="1"/>
  <c r="E19" i="12" s="1"/>
  <c r="U59" i="14"/>
  <c r="V59" i="14" s="1"/>
  <c r="C67" i="12" s="1"/>
  <c r="U43" i="14"/>
  <c r="V43" i="14" s="1"/>
  <c r="C51" i="12" s="1"/>
  <c r="U57" i="14"/>
  <c r="V57" i="14" s="1"/>
  <c r="C65" i="12" s="1"/>
  <c r="U55" i="14"/>
  <c r="V55" i="14" s="1"/>
  <c r="C63" i="12" s="1"/>
  <c r="U44" i="14"/>
  <c r="V44" i="14" s="1"/>
  <c r="C52" i="12" s="1"/>
  <c r="U16" i="14"/>
  <c r="V16" i="14" s="1"/>
  <c r="C24" i="12" s="1"/>
  <c r="U33" i="14"/>
  <c r="V33" i="14" s="1"/>
  <c r="C41" i="12" s="1"/>
  <c r="U15" i="14"/>
  <c r="V15" i="14" s="1"/>
  <c r="C23" i="12" s="1"/>
  <c r="U35" i="14"/>
  <c r="V35" i="14" s="1"/>
  <c r="C43" i="12" s="1"/>
  <c r="U53" i="14"/>
  <c r="V53" i="14" s="1"/>
  <c r="C61" i="12" s="1"/>
  <c r="U40" i="14"/>
  <c r="V40" i="14" s="1"/>
  <c r="C48" i="12" s="1"/>
  <c r="U52" i="14"/>
  <c r="V52" i="14" s="1"/>
  <c r="C60" i="12" s="1"/>
  <c r="U51" i="14"/>
  <c r="V51" i="14" s="1"/>
  <c r="C59" i="12" s="1"/>
  <c r="U12" i="14"/>
  <c r="V12" i="14" s="1"/>
  <c r="C20" i="12" s="1"/>
  <c r="U54" i="14"/>
  <c r="V54" i="14" s="1"/>
  <c r="C62" i="12" s="1"/>
  <c r="E32" i="12" l="1"/>
  <c r="D25" i="12"/>
  <c r="E25" i="12"/>
  <c r="E55" i="12"/>
  <c r="D55" i="12"/>
  <c r="D38" i="12"/>
  <c r="E38" i="12"/>
  <c r="D30" i="12"/>
  <c r="D34" i="12"/>
  <c r="E34" i="12"/>
  <c r="E35" i="12"/>
  <c r="D35" i="12"/>
  <c r="D50" i="12"/>
  <c r="E50" i="12"/>
  <c r="D37" i="12"/>
  <c r="E37" i="12"/>
  <c r="K23" i="14"/>
  <c r="U23" i="14" s="1"/>
  <c r="V23" i="14" s="1"/>
  <c r="C31" i="12" s="1"/>
  <c r="K20" i="14"/>
  <c r="U20" i="14" s="1"/>
  <c r="V20" i="14" s="1"/>
  <c r="C28" i="12" s="1"/>
  <c r="K38" i="14"/>
  <c r="U38" i="14" s="1"/>
  <c r="V38" i="14" s="1"/>
  <c r="C46" i="12" s="1"/>
  <c r="K49" i="14"/>
  <c r="U49" i="14" s="1"/>
  <c r="V49" i="14" s="1"/>
  <c r="C57" i="12" s="1"/>
  <c r="E29" i="12"/>
  <c r="D42" i="12"/>
  <c r="E39" i="12"/>
  <c r="D26" i="12"/>
  <c r="D27" i="12"/>
  <c r="E41" i="12"/>
  <c r="D41" i="12"/>
  <c r="D65" i="12"/>
  <c r="E65" i="12"/>
  <c r="D67" i="12"/>
  <c r="E67" i="12"/>
  <c r="D40" i="12"/>
  <c r="E40" i="12"/>
  <c r="D66" i="12"/>
  <c r="E66" i="12"/>
  <c r="E56" i="12"/>
  <c r="D56" i="12"/>
  <c r="E64" i="12"/>
  <c r="D64" i="12"/>
  <c r="D58" i="12"/>
  <c r="E58" i="12"/>
  <c r="D44" i="12"/>
  <c r="E44" i="12"/>
  <c r="D49" i="12"/>
  <c r="E49" i="12"/>
  <c r="D48" i="12"/>
  <c r="E48" i="12"/>
  <c r="E52" i="12"/>
  <c r="D52" i="12"/>
  <c r="E60" i="12"/>
  <c r="D60" i="12"/>
  <c r="D61" i="12"/>
  <c r="E61" i="12"/>
  <c r="D63" i="12"/>
  <c r="E63" i="12"/>
  <c r="D59" i="12"/>
  <c r="E59" i="12"/>
  <c r="D43" i="12"/>
  <c r="E43" i="12"/>
  <c r="D62" i="12"/>
  <c r="E62" i="12"/>
  <c r="D51" i="12"/>
  <c r="E51" i="12"/>
  <c r="D53" i="12"/>
  <c r="E53" i="12"/>
  <c r="D54" i="12"/>
  <c r="E54" i="12"/>
  <c r="D36" i="12"/>
  <c r="E36" i="12"/>
  <c r="D45" i="12"/>
  <c r="E45" i="12"/>
  <c r="D47" i="12"/>
  <c r="E47" i="12"/>
  <c r="V10" i="14"/>
  <c r="C18" i="12" s="1"/>
  <c r="D18" i="12" s="1"/>
  <c r="D19" i="12"/>
  <c r="E31" i="12" l="1"/>
  <c r="D31" i="12"/>
  <c r="E46" i="12"/>
  <c r="D46" i="12"/>
  <c r="D28" i="12"/>
  <c r="E28" i="12"/>
  <c r="D57" i="12"/>
  <c r="E57" i="12"/>
  <c r="E18" i="12"/>
  <c r="D22" i="12"/>
  <c r="E22" i="12"/>
  <c r="D20" i="12"/>
  <c r="E20" i="12"/>
  <c r="E23" i="12"/>
  <c r="D23" i="12"/>
  <c r="D21" i="12"/>
  <c r="E21" i="12"/>
  <c r="D24" i="12"/>
  <c r="E24" i="12"/>
  <c r="B80" i="12" l="1"/>
  <c r="B79" i="12"/>
  <c r="B76" i="12"/>
  <c r="B82" i="12"/>
  <c r="B81" i="12"/>
  <c r="B77" i="12"/>
  <c r="B78" i="12"/>
  <c r="B83" i="12" l="1"/>
  <c r="D77" i="12" s="1"/>
  <c r="D82" i="12" l="1"/>
  <c r="D79" i="12"/>
  <c r="D76" i="12"/>
  <c r="D81" i="12"/>
  <c r="D78" i="12"/>
  <c r="D80" i="12"/>
  <c r="D83" i="12" l="1"/>
</calcChain>
</file>

<file path=xl/comments1.xml><?xml version="1.0" encoding="utf-8"?>
<comments xmlns="http://schemas.openxmlformats.org/spreadsheetml/2006/main">
  <authors>
    <author>Jefferson Rodriguez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Jefferson Rodriguez</author>
  </authors>
  <commentList>
    <comment ref="E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1" authorId="0" shapeId="0">
      <text>
        <r>
          <rPr>
            <b/>
            <sz val="9"/>
            <color indexed="81"/>
            <rFont val="Tahoma"/>
            <family val="2"/>
          </rPr>
          <t>Insert number of items here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<sst xmlns="http://schemas.openxmlformats.org/spreadsheetml/2006/main" count="232" uniqueCount="149">
  <si>
    <t>#</t>
  </si>
  <si>
    <t>Student Name</t>
  </si>
  <si>
    <t>Student Number</t>
  </si>
  <si>
    <t>Schedule Code</t>
  </si>
  <si>
    <t>Subject Code</t>
  </si>
  <si>
    <t>Units</t>
  </si>
  <si>
    <t>School Year</t>
  </si>
  <si>
    <t>Semester</t>
  </si>
  <si>
    <t>Quiz #1</t>
  </si>
  <si>
    <t>Quiz #2</t>
  </si>
  <si>
    <t>Quiz #3</t>
  </si>
  <si>
    <t>Quiz #4</t>
  </si>
  <si>
    <t>TOTAL</t>
  </si>
  <si>
    <t>TRANSMUTATION TABLE</t>
  </si>
  <si>
    <t>Quiz #5</t>
  </si>
  <si>
    <t>WEIGHTED</t>
  </si>
  <si>
    <t>ATTENDANCE (10%)</t>
  </si>
  <si>
    <t>QUIZZES / LONG EXAMINATIONS (15%)</t>
  </si>
  <si>
    <t>CLASS PARTICIPATION (10%)</t>
  </si>
  <si>
    <t>OUTPUT / PORTFOLIO (25%)</t>
  </si>
  <si>
    <t>FINAL EXAM (20%)</t>
  </si>
  <si>
    <t>Score</t>
  </si>
  <si>
    <t>UREG-QF-13</t>
  </si>
  <si>
    <t>Republic of the Philippines</t>
  </si>
  <si>
    <t>CAVITE STATE UNIVERSITY</t>
  </si>
  <si>
    <t>Don Severino delas Alas Campus</t>
  </si>
  <si>
    <t>Indang, Cavite</t>
  </si>
  <si>
    <t xml:space="preserve"> </t>
  </si>
  <si>
    <t>GRADING SHEET</t>
  </si>
  <si>
    <t>Subject:</t>
  </si>
  <si>
    <t xml:space="preserve">Title: </t>
  </si>
  <si>
    <t>Curriculum Year:</t>
  </si>
  <si>
    <t>Course:</t>
  </si>
  <si>
    <t>Semester/Summer:</t>
  </si>
  <si>
    <t>Name</t>
  </si>
  <si>
    <t>Grade</t>
  </si>
  <si>
    <t>Credit</t>
  </si>
  <si>
    <t>Remarks</t>
  </si>
  <si>
    <t>xxxxxxxxxxxxxxxxx Nothing Follows xxxxxxxxxxxxxxxxxxx</t>
  </si>
  <si>
    <t>Name &amp; Signature of Instructor/Professor</t>
  </si>
  <si>
    <t>SUMMARY OF DISTRIBUTION</t>
  </si>
  <si>
    <t>RANGE</t>
  </si>
  <si>
    <t>N</t>
  </si>
  <si>
    <t>%</t>
  </si>
  <si>
    <t>1:00 – 1:75</t>
  </si>
  <si>
    <t>2:00 – 2:75</t>
  </si>
  <si>
    <t>Incomplete</t>
  </si>
  <si>
    <t>Dropped</t>
  </si>
  <si>
    <t>Recommending Approval:</t>
  </si>
  <si>
    <t>Noted by:</t>
  </si>
  <si>
    <t>Date</t>
  </si>
  <si>
    <t>Approved by:</t>
  </si>
  <si>
    <t>Department Chairperson</t>
  </si>
  <si>
    <t>College Dean</t>
  </si>
  <si>
    <t>College Registrar</t>
  </si>
  <si>
    <t>Subject Title</t>
  </si>
  <si>
    <t>TRANSMUTED GRADE</t>
  </si>
  <si>
    <t>Course &amp; Section</t>
  </si>
  <si>
    <t>NAME OF COLLEGE</t>
  </si>
  <si>
    <t>Instructor/Professor</t>
  </si>
  <si>
    <t>LABORATORY REPORTS (50%)</t>
  </si>
  <si>
    <t>PRACTICAL EXAM (30%)</t>
  </si>
  <si>
    <t>ATTENDANCE / PARTICIPATION (20%)</t>
  </si>
  <si>
    <t>Attendance (10%)</t>
  </si>
  <si>
    <t>Class Participation (10%)</t>
  </si>
  <si>
    <t>Quizzes / Long Exams (15%)</t>
  </si>
  <si>
    <t>Outputs / Portfolio (25%)</t>
  </si>
  <si>
    <t>Midterm Exam (20%)</t>
  </si>
  <si>
    <t>Final Exam (20%)</t>
  </si>
  <si>
    <t>Laboratory Reports (50%)</t>
  </si>
  <si>
    <t>Attendance /Participation (20%)</t>
  </si>
  <si>
    <t>Practical Exam (30%)</t>
  </si>
  <si>
    <t>Lab Activity #1</t>
  </si>
  <si>
    <t>Lab Activity #2</t>
  </si>
  <si>
    <t>Lab Activity #3</t>
  </si>
  <si>
    <t>Lab Activity #4</t>
  </si>
  <si>
    <t>Lab Activity #5</t>
  </si>
  <si>
    <t>Practical Exam #1</t>
  </si>
  <si>
    <t>Practical Exam #2</t>
  </si>
  <si>
    <t>FINAL GRADE (Lecture and Laboratory)</t>
  </si>
  <si>
    <t>PERFORMANCE AFTER MIDTERM</t>
  </si>
  <si>
    <t>MIDTERM</t>
  </si>
  <si>
    <t>ATTENDANCE</t>
  </si>
  <si>
    <t>CLASS PARTICIPATION</t>
  </si>
  <si>
    <t xml:space="preserve">QUIZZES / LONG EXAMINATIONS </t>
  </si>
  <si>
    <t xml:space="preserve">OUTPUT / PORTFOLIO </t>
  </si>
  <si>
    <t xml:space="preserve">MIDTERM EXAM </t>
  </si>
  <si>
    <t xml:space="preserve">ATTENDANCE / PARTICIPATION </t>
  </si>
  <si>
    <t xml:space="preserve">LABORATORY REPORTS </t>
  </si>
  <si>
    <t xml:space="preserve">PRACTICAL EXAM </t>
  </si>
  <si>
    <t>Total Attendance during Midterm</t>
  </si>
  <si>
    <t>Total Attendance after Midterm</t>
  </si>
  <si>
    <t>Total Class Participation after Midterm</t>
  </si>
  <si>
    <t>Total Class Participation during Midterm</t>
  </si>
  <si>
    <t>Total Quizzes/ Long Exams during Midterm</t>
  </si>
  <si>
    <t>Total Output/ Portfolio during Midterm</t>
  </si>
  <si>
    <t>Total Lab Activity during Midterm</t>
  </si>
  <si>
    <t>Total Practical Exam during Midterm</t>
  </si>
  <si>
    <t>Lecture (%)</t>
  </si>
  <si>
    <t>Laboratory (%)</t>
  </si>
  <si>
    <r>
      <t xml:space="preserve">Student Name                                                                 </t>
    </r>
    <r>
      <rPr>
        <sz val="11"/>
        <rFont val="Calibri"/>
        <family val="2"/>
      </rPr>
      <t>(</t>
    </r>
    <r>
      <rPr>
        <i/>
        <sz val="11"/>
        <rFont val="Calibri"/>
        <family val="2"/>
      </rPr>
      <t>Surname, First Name, Middle Initial)</t>
    </r>
  </si>
  <si>
    <t>2022-2023</t>
  </si>
  <si>
    <t>2023-2024</t>
  </si>
  <si>
    <t>2024-2025</t>
  </si>
  <si>
    <t>1st Semester</t>
  </si>
  <si>
    <t>2nd Semester</t>
  </si>
  <si>
    <t>Quiz #6</t>
  </si>
  <si>
    <t>Quiz #7</t>
  </si>
  <si>
    <t>Quiz #8</t>
  </si>
  <si>
    <t>Quiz #9</t>
  </si>
  <si>
    <t>Quiz #10</t>
  </si>
  <si>
    <t>Lab Activity #6</t>
  </si>
  <si>
    <t>Lab Activity #7</t>
  </si>
  <si>
    <t>Lab Activity #8</t>
  </si>
  <si>
    <t>Lab Activity #9</t>
  </si>
  <si>
    <t>Lab Activity #10</t>
  </si>
  <si>
    <t>Practical Exam #3</t>
  </si>
  <si>
    <t>Practical Exam #4</t>
  </si>
  <si>
    <t>Practical Exam #5</t>
  </si>
  <si>
    <t xml:space="preserve">LECTURE   </t>
  </si>
  <si>
    <t xml:space="preserve">LABORATORY    </t>
  </si>
  <si>
    <r>
      <t xml:space="preserve">MIDTERM GRADE                              </t>
    </r>
    <r>
      <rPr>
        <i/>
        <sz val="11"/>
        <rFont val="Calibri"/>
        <family val="2"/>
      </rPr>
      <t xml:space="preserve">   (Passing percentage = 70% of the total Midterm Grade)</t>
    </r>
  </si>
  <si>
    <t>FALLER, RAYMART</t>
  </si>
  <si>
    <t>SANTILLAN</t>
  </si>
  <si>
    <t>ACOSTA</t>
  </si>
  <si>
    <t>BARRENO</t>
  </si>
  <si>
    <t>BELALE</t>
  </si>
  <si>
    <t>CACHAPERO</t>
  </si>
  <si>
    <t>CAMINGAO</t>
  </si>
  <si>
    <t>CARABBAY</t>
  </si>
  <si>
    <t>CEA</t>
  </si>
  <si>
    <t>CHING</t>
  </si>
  <si>
    <t>DAYAP</t>
  </si>
  <si>
    <t>DELA CRUZ</t>
  </si>
  <si>
    <t>ESCORIAL</t>
  </si>
  <si>
    <t>ESGUERRA</t>
  </si>
  <si>
    <t>FORBES</t>
  </si>
  <si>
    <t>MACALIMA</t>
  </si>
  <si>
    <t>MAQUERME</t>
  </si>
  <si>
    <t>MATEO</t>
  </si>
  <si>
    <t>MORCOSO</t>
  </si>
  <si>
    <t>PANTALEON</t>
  </si>
  <si>
    <t>RIVERA</t>
  </si>
  <si>
    <t>SABAS</t>
  </si>
  <si>
    <t>SOLAS</t>
  </si>
  <si>
    <t>SULTAN</t>
  </si>
  <si>
    <t>TINDUGAN</t>
  </si>
  <si>
    <t>VALDEMORO</t>
  </si>
  <si>
    <t>VILLEGAS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</si>
</sst>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/d/yyyy;@"/>
  </numFmts>
  <fonts count="2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i/>
      <sz val="9"/>
      <name val="Arial"/>
      <family val="2"/>
    </font>
    <font>
      <sz val="11"/>
      <color rgb="FF000000"/>
      <name val="Century Gothic"/>
      <family val="2"/>
    </font>
    <font>
      <b/>
      <sz val="14"/>
      <name val="Bookman Old Style"/>
      <family val="1"/>
    </font>
    <font>
      <b/>
      <sz val="11"/>
      <color rgb="FF000000"/>
      <name val="Century Gothic"/>
      <family val="2"/>
    </font>
    <font>
      <sz val="10"/>
      <color rgb="FF000000"/>
      <name val="Century Gothic"/>
      <family val="2"/>
    </font>
    <font>
      <sz val="12"/>
      <name val="Britannic Bold"/>
      <family val="2"/>
    </font>
    <font>
      <b/>
      <sz val="12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5"/>
      <name val="Arial"/>
      <family val="2"/>
    </font>
    <font>
      <sz val="4"/>
      <name val="Arial"/>
      <family val="2"/>
    </font>
    <font>
      <b/>
      <i/>
      <sz val="11"/>
      <name val="Calibri"/>
      <family val="2"/>
    </font>
    <font>
      <i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2" fillId="0" borderId="0"/>
  </cellStyleXfs>
  <cellXfs count="355">
    <xf numFmtId="0" fontId="0" fillId="0" borderId="0" xfId="0"/>
    <xf numFmtId="0" fontId="1" fillId="0" borderId="0" xfId="0" applyFont="1"/>
    <xf numFmtId="2" fontId="0" fillId="0" borderId="2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164" fontId="0" fillId="0" borderId="2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1" fontId="0" fillId="0" borderId="9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13" fillId="0" borderId="14" xfId="0" applyFont="1" applyBorder="1" applyAlignment="1" applyProtection="1">
      <alignment horizontal="center" vertical="center"/>
      <protection locked="0"/>
    </xf>
    <xf numFmtId="1" fontId="2" fillId="4" borderId="2" xfId="1" applyNumberFormat="1" applyFont="1" applyFill="1" applyBorder="1" applyAlignment="1" applyProtection="1">
      <alignment horizontal="center" vertical="center"/>
      <protection locked="0"/>
    </xf>
    <xf numFmtId="1" fontId="2" fillId="4" borderId="1" xfId="1" applyNumberFormat="1" applyFont="1" applyFill="1" applyBorder="1" applyAlignment="1" applyProtection="1">
      <alignment horizontal="center" vertical="center"/>
      <protection locked="0"/>
    </xf>
    <xf numFmtId="1" fontId="2" fillId="4" borderId="3" xfId="1" applyNumberFormat="1" applyFont="1" applyFill="1" applyBorder="1" applyAlignment="1" applyProtection="1">
      <alignment horizontal="center" vertical="center"/>
      <protection locked="0"/>
    </xf>
    <xf numFmtId="1" fontId="2" fillId="4" borderId="4" xfId="1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  <xf numFmtId="1" fontId="12" fillId="0" borderId="1" xfId="0" applyNumberFormat="1" applyFont="1" applyBorder="1" applyAlignment="1" applyProtection="1">
      <alignment horizontal="center" vertical="center" wrapText="1"/>
      <protection locked="0"/>
    </xf>
    <xf numFmtId="14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" fillId="4" borderId="31" xfId="0" applyFont="1" applyFill="1" applyBorder="1" applyAlignment="1" applyProtection="1">
      <alignment horizontal="center" vertical="center" wrapText="1"/>
      <protection locked="0"/>
    </xf>
    <xf numFmtId="0" fontId="1" fillId="2" borderId="29" xfId="0" applyFont="1" applyFill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center" vertical="center" wrapText="1"/>
      <protection locked="0"/>
    </xf>
    <xf numFmtId="1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1" fontId="0" fillId="2" borderId="23" xfId="0" applyNumberFormat="1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1" fontId="2" fillId="4" borderId="23" xfId="1" applyNumberFormat="1" applyFont="1" applyFill="1" applyBorder="1" applyAlignment="1" applyProtection="1">
      <alignment horizontal="center" vertical="center"/>
      <protection locked="0"/>
    </xf>
    <xf numFmtId="1" fontId="0" fillId="2" borderId="4" xfId="0" applyNumberForma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1" fontId="2" fillId="4" borderId="22" xfId="0" applyNumberFormat="1" applyFont="1" applyFill="1" applyBorder="1" applyAlignment="1" applyProtection="1">
      <alignment horizontal="center" vertical="center"/>
      <protection locked="0"/>
    </xf>
    <xf numFmtId="1" fontId="2" fillId="4" borderId="2" xfId="0" applyNumberFormat="1" applyFont="1" applyFill="1" applyBorder="1" applyAlignment="1" applyProtection="1">
      <alignment horizontal="center" vertical="center"/>
      <protection locked="0"/>
    </xf>
    <xf numFmtId="1" fontId="2" fillId="4" borderId="3" xfId="0" applyNumberFormat="1" applyFont="1" applyFill="1" applyBorder="1" applyAlignment="1" applyProtection="1">
      <alignment horizontal="center" vertical="center"/>
      <protection locked="0"/>
    </xf>
    <xf numFmtId="1" fontId="2" fillId="5" borderId="22" xfId="0" applyNumberFormat="1" applyFont="1" applyFill="1" applyBorder="1" applyAlignment="1" applyProtection="1">
      <alignment horizontal="center" vertical="center"/>
      <protection locked="0"/>
    </xf>
    <xf numFmtId="1" fontId="2" fillId="5" borderId="2" xfId="0" applyNumberFormat="1" applyFont="1" applyFill="1" applyBorder="1" applyAlignment="1" applyProtection="1">
      <alignment horizontal="center" vertical="center"/>
      <protection locked="0"/>
    </xf>
    <xf numFmtId="1" fontId="2" fillId="5" borderId="3" xfId="0" applyNumberFormat="1" applyFont="1" applyFill="1" applyBorder="1" applyAlignment="1" applyProtection="1">
      <alignment horizontal="center" vertical="center"/>
      <protection locked="0"/>
    </xf>
    <xf numFmtId="14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9" xfId="0" applyFont="1" applyFill="1" applyBorder="1" applyAlignment="1" applyProtection="1">
      <alignment horizontal="center" vertical="center" wrapText="1"/>
      <protection locked="0"/>
    </xf>
    <xf numFmtId="1" fontId="0" fillId="2" borderId="22" xfId="0" applyNumberFormat="1" applyFill="1" applyBorder="1" applyAlignment="1" applyProtection="1">
      <alignment horizontal="center" vertical="center"/>
      <protection locked="0"/>
    </xf>
    <xf numFmtId="1" fontId="0" fillId="2" borderId="2" xfId="0" applyNumberFormat="1" applyFill="1" applyBorder="1" applyAlignment="1" applyProtection="1">
      <alignment horizontal="center" vertical="center"/>
      <protection locked="0"/>
    </xf>
    <xf numFmtId="1" fontId="0" fillId="2" borderId="3" xfId="0" applyNumberFormat="1" applyFill="1" applyBorder="1" applyAlignment="1" applyProtection="1">
      <alignment horizontal="center" vertical="center"/>
      <protection locked="0"/>
    </xf>
    <xf numFmtId="1" fontId="2" fillId="4" borderId="22" xfId="1" applyNumberFormat="1" applyFont="1" applyFill="1" applyBorder="1" applyAlignment="1" applyProtection="1">
      <alignment horizontal="center" vertical="center"/>
      <protection locked="0"/>
    </xf>
    <xf numFmtId="1" fontId="2" fillId="3" borderId="22" xfId="1" applyNumberFormat="1" applyFont="1" applyFill="1" applyBorder="1" applyAlignment="1" applyProtection="1">
      <alignment horizontal="center" vertical="center"/>
      <protection locked="0"/>
    </xf>
    <xf numFmtId="1" fontId="2" fillId="3" borderId="2" xfId="1" applyNumberFormat="1" applyFont="1" applyFill="1" applyBorder="1" applyAlignment="1" applyProtection="1">
      <alignment horizontal="center" vertical="center"/>
      <protection locked="0"/>
    </xf>
    <xf numFmtId="1" fontId="2" fillId="3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1" fontId="0" fillId="0" borderId="34" xfId="0" applyNumberFormat="1" applyBorder="1" applyAlignment="1" applyProtection="1">
      <alignment horizontal="center" vertical="center"/>
      <protection locked="0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14" fontId="1" fillId="6" borderId="0" xfId="0" applyNumberFormat="1" applyFont="1" applyFill="1" applyAlignment="1">
      <alignment horizontal="center" vertical="center" wrapText="1"/>
    </xf>
    <xf numFmtId="2" fontId="1" fillId="2" borderId="24" xfId="1" applyNumberFormat="1" applyFont="1" applyFill="1" applyBorder="1" applyAlignment="1" applyProtection="1">
      <alignment horizontal="center" vertical="center"/>
    </xf>
    <xf numFmtId="2" fontId="1" fillId="6" borderId="0" xfId="1" applyNumberFormat="1" applyFont="1" applyFill="1" applyBorder="1" applyAlignment="1" applyProtection="1">
      <alignment horizontal="center" vertical="center"/>
    </xf>
    <xf numFmtId="2" fontId="1" fillId="7" borderId="28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1" fillId="2" borderId="1" xfId="1" applyNumberFormat="1" applyFont="1" applyFill="1" applyBorder="1" applyAlignment="1" applyProtection="1">
      <alignment horizontal="center" vertical="center"/>
    </xf>
    <xf numFmtId="2" fontId="1" fillId="2" borderId="9" xfId="1" applyNumberFormat="1" applyFont="1" applyFill="1" applyBorder="1" applyAlignment="1" applyProtection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2" fontId="1" fillId="7" borderId="2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1" fillId="2" borderId="4" xfId="1" applyNumberFormat="1" applyFont="1" applyFill="1" applyBorder="1" applyAlignment="1" applyProtection="1">
      <alignment horizontal="center" vertical="center"/>
    </xf>
    <xf numFmtId="2" fontId="1" fillId="2" borderId="10" xfId="1" applyNumberFormat="1" applyFont="1" applyFill="1" applyBorder="1" applyAlignment="1" applyProtection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2" fontId="1" fillId="7" borderId="2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1" fontId="0" fillId="0" borderId="3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" fontId="2" fillId="0" borderId="9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" fontId="2" fillId="0" borderId="1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9" xfId="0" applyNumberFormat="1" applyBorder="1" applyAlignment="1">
      <alignment horizontal="center" vertical="center"/>
    </xf>
    <xf numFmtId="14" fontId="1" fillId="2" borderId="17" xfId="0" applyNumberFormat="1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18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14" fontId="1" fillId="3" borderId="33" xfId="0" applyNumberFormat="1" applyFont="1" applyFill="1" applyBorder="1" applyAlignment="1">
      <alignment horizontal="center" vertical="center" wrapText="1"/>
    </xf>
    <xf numFmtId="9" fontId="1" fillId="4" borderId="21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9" fontId="1" fillId="6" borderId="0" xfId="0" applyNumberFormat="1" applyFont="1" applyFill="1" applyAlignment="1">
      <alignment horizontal="center" vertical="center" wrapText="1"/>
    </xf>
    <xf numFmtId="1" fontId="0" fillId="6" borderId="0" xfId="0" applyNumberFormat="1" applyFill="1" applyAlignment="1">
      <alignment horizontal="center" vertical="center"/>
    </xf>
    <xf numFmtId="2" fontId="1" fillId="4" borderId="24" xfId="0" applyNumberFormat="1" applyFont="1" applyFill="1" applyBorder="1" applyAlignment="1">
      <alignment horizontal="center" vertical="center"/>
    </xf>
    <xf numFmtId="2" fontId="1" fillId="5" borderId="24" xfId="0" applyNumberFormat="1" applyFont="1" applyFill="1" applyBorder="1" applyAlignment="1">
      <alignment horizontal="center" vertical="center"/>
    </xf>
    <xf numFmtId="1" fontId="1" fillId="2" borderId="23" xfId="0" applyNumberFormat="1" applyFont="1" applyFill="1" applyBorder="1" applyAlignment="1">
      <alignment horizontal="center" vertical="center"/>
    </xf>
    <xf numFmtId="1" fontId="1" fillId="4" borderId="23" xfId="1" applyNumberFormat="1" applyFont="1" applyFill="1" applyBorder="1" applyAlignment="1" applyProtection="1">
      <alignment horizontal="center" vertical="center"/>
    </xf>
    <xf numFmtId="2" fontId="1" fillId="4" borderId="24" xfId="1" applyNumberFormat="1" applyFont="1" applyFill="1" applyBorder="1" applyAlignment="1" applyProtection="1">
      <alignment horizontal="center" vertical="center"/>
    </xf>
    <xf numFmtId="2" fontId="1" fillId="3" borderId="24" xfId="1" applyNumberFormat="1" applyFont="1" applyFill="1" applyBorder="1" applyAlignment="1" applyProtection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4" borderId="1" xfId="1" applyNumberFormat="1" applyFont="1" applyFill="1" applyBorder="1" applyAlignment="1" applyProtection="1">
      <alignment horizontal="center" vertical="center"/>
    </xf>
    <xf numFmtId="2" fontId="1" fillId="4" borderId="9" xfId="1" applyNumberFormat="1" applyFont="1" applyFill="1" applyBorder="1" applyAlignment="1" applyProtection="1">
      <alignment horizontal="center" vertical="center"/>
    </xf>
    <xf numFmtId="2" fontId="1" fillId="3" borderId="9" xfId="1" applyNumberFormat="1" applyFont="1" applyFill="1" applyBorder="1" applyAlignment="1" applyProtection="1">
      <alignment horizontal="center" vertical="center"/>
    </xf>
    <xf numFmtId="2" fontId="1" fillId="4" borderId="10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1" fillId="4" borderId="4" xfId="1" applyNumberFormat="1" applyFont="1" applyFill="1" applyBorder="1" applyAlignment="1" applyProtection="1">
      <alignment horizontal="center" vertical="center"/>
    </xf>
    <xf numFmtId="2" fontId="1" fillId="4" borderId="10" xfId="1" applyNumberFormat="1" applyFont="1" applyFill="1" applyBorder="1" applyAlignment="1" applyProtection="1">
      <alignment horizontal="center" vertical="center"/>
    </xf>
    <xf numFmtId="2" fontId="1" fillId="3" borderId="10" xfId="1" applyNumberFormat="1" applyFont="1" applyFill="1" applyBorder="1" applyAlignment="1" applyProtection="1">
      <alignment horizontal="center" vertical="center"/>
    </xf>
    <xf numFmtId="9" fontId="1" fillId="2" borderId="32" xfId="0" applyNumberFormat="1" applyFont="1" applyFill="1" applyBorder="1" applyAlignment="1">
      <alignment horizontal="center" vertical="center" wrapText="1"/>
    </xf>
    <xf numFmtId="0" fontId="1" fillId="4" borderId="17" xfId="0" applyFont="1" applyFill="1" applyBorder="1" applyAlignment="1" applyProtection="1">
      <alignment horizontal="center" vertical="center" wrapText="1"/>
      <protection locked="0"/>
    </xf>
    <xf numFmtId="9" fontId="1" fillId="4" borderId="7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  <protection locked="0"/>
    </xf>
    <xf numFmtId="9" fontId="1" fillId="5" borderId="7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>
      <alignment horizontal="center" vertical="center" wrapText="1"/>
    </xf>
    <xf numFmtId="10" fontId="1" fillId="2" borderId="20" xfId="0" applyNumberFormat="1" applyFont="1" applyFill="1" applyBorder="1" applyAlignment="1">
      <alignment horizontal="center" vertical="center" wrapText="1"/>
    </xf>
    <xf numFmtId="10" fontId="1" fillId="4" borderId="7" xfId="0" applyNumberFormat="1" applyFont="1" applyFill="1" applyBorder="1" applyAlignment="1">
      <alignment horizontal="center" vertical="center" wrapText="1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9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1" fontId="2" fillId="4" borderId="43" xfId="1" applyNumberFormat="1" applyFont="1" applyFill="1" applyBorder="1" applyAlignment="1" applyProtection="1">
      <alignment horizontal="center" vertical="center"/>
      <protection locked="0"/>
    </xf>
    <xf numFmtId="1" fontId="2" fillId="4" borderId="44" xfId="1" applyNumberFormat="1" applyFont="1" applyFill="1" applyBorder="1" applyAlignment="1" applyProtection="1">
      <alignment horizontal="center" vertical="center"/>
      <protection locked="0"/>
    </xf>
    <xf numFmtId="1" fontId="2" fillId="4" borderId="45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1" fontId="17" fillId="4" borderId="22" xfId="0" applyNumberFormat="1" applyFont="1" applyFill="1" applyBorder="1" applyAlignment="1">
      <alignment horizontal="center" vertical="center"/>
    </xf>
    <xf numFmtId="1" fontId="17" fillId="4" borderId="2" xfId="0" applyNumberFormat="1" applyFont="1" applyFill="1" applyBorder="1" applyAlignment="1">
      <alignment horizontal="center" vertical="center"/>
    </xf>
    <xf numFmtId="1" fontId="0" fillId="2" borderId="43" xfId="0" applyNumberFormat="1" applyFill="1" applyBorder="1" applyAlignment="1" applyProtection="1">
      <alignment horizontal="center" vertical="center"/>
      <protection locked="0"/>
    </xf>
    <xf numFmtId="1" fontId="0" fillId="2" borderId="44" xfId="0" applyNumberFormat="1" applyFill="1" applyBorder="1" applyAlignment="1" applyProtection="1">
      <alignment horizontal="center" vertical="center"/>
      <protection locked="0"/>
    </xf>
    <xf numFmtId="1" fontId="0" fillId="2" borderId="45" xfId="0" applyNumberFormat="1" applyFill="1" applyBorder="1" applyAlignment="1" applyProtection="1">
      <alignment horizontal="center" vertical="center"/>
      <protection locked="0"/>
    </xf>
    <xf numFmtId="9" fontId="1" fillId="2" borderId="20" xfId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1" fontId="17" fillId="2" borderId="44" xfId="0" applyNumberFormat="1" applyFont="1" applyFill="1" applyBorder="1" applyAlignment="1">
      <alignment horizontal="center" vertical="center"/>
    </xf>
    <xf numFmtId="1" fontId="17" fillId="4" borderId="22" xfId="1" applyNumberFormat="1" applyFont="1" applyFill="1" applyBorder="1" applyAlignment="1" applyProtection="1">
      <alignment horizontal="center" vertical="center"/>
    </xf>
    <xf numFmtId="1" fontId="17" fillId="4" borderId="2" xfId="1" applyNumberFormat="1" applyFont="1" applyFill="1" applyBorder="1" applyAlignment="1" applyProtection="1">
      <alignment horizontal="center" vertical="center"/>
    </xf>
    <xf numFmtId="1" fontId="17" fillId="4" borderId="3" xfId="0" applyNumberFormat="1" applyFont="1" applyFill="1" applyBorder="1" applyAlignment="1">
      <alignment horizontal="center" vertical="center"/>
    </xf>
    <xf numFmtId="1" fontId="17" fillId="2" borderId="45" xfId="0" applyNumberFormat="1" applyFont="1" applyFill="1" applyBorder="1" applyAlignment="1">
      <alignment horizontal="center" vertical="center"/>
    </xf>
    <xf numFmtId="1" fontId="17" fillId="2" borderId="46" xfId="0" applyNumberFormat="1" applyFont="1" applyFill="1" applyBorder="1" applyAlignment="1">
      <alignment horizontal="center" vertical="center"/>
    </xf>
    <xf numFmtId="1" fontId="0" fillId="2" borderId="46" xfId="0" applyNumberFormat="1" applyFill="1" applyBorder="1" applyAlignment="1" applyProtection="1">
      <alignment horizontal="center" vertical="center"/>
      <protection locked="0"/>
    </xf>
    <xf numFmtId="1" fontId="0" fillId="2" borderId="12" xfId="0" applyNumberFormat="1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1" fontId="1" fillId="2" borderId="12" xfId="0" applyNumberFormat="1" applyFont="1" applyFill="1" applyBorder="1" applyAlignment="1">
      <alignment horizontal="center" vertical="center"/>
    </xf>
    <xf numFmtId="2" fontId="1" fillId="2" borderId="34" xfId="1" applyNumberFormat="1" applyFont="1" applyFill="1" applyBorder="1" applyAlignment="1" applyProtection="1">
      <alignment horizontal="center" vertical="center"/>
    </xf>
    <xf numFmtId="2" fontId="1" fillId="3" borderId="34" xfId="1" applyNumberFormat="1" applyFont="1" applyFill="1" applyBorder="1" applyAlignment="1" applyProtection="1">
      <alignment horizontal="center" vertical="center"/>
    </xf>
    <xf numFmtId="1" fontId="17" fillId="4" borderId="3" xfId="1" applyNumberFormat="1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0" fontId="16" fillId="4" borderId="21" xfId="0" applyFont="1" applyFill="1" applyBorder="1" applyAlignment="1">
      <alignment horizontal="center" vertical="center" wrapText="1"/>
    </xf>
    <xf numFmtId="1" fontId="0" fillId="0" borderId="47" xfId="0" applyNumberFormat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/>
    </xf>
    <xf numFmtId="2" fontId="2" fillId="5" borderId="22" xfId="0" applyNumberFormat="1" applyFont="1" applyFill="1" applyBorder="1" applyAlignment="1">
      <alignment horizontal="center" vertical="center"/>
    </xf>
    <xf numFmtId="2" fontId="2" fillId="5" borderId="23" xfId="0" applyNumberFormat="1" applyFont="1" applyFill="1" applyBorder="1" applyAlignment="1">
      <alignment horizontal="center" vertical="center"/>
    </xf>
    <xf numFmtId="2" fontId="0" fillId="5" borderId="23" xfId="0" applyNumberFormat="1" applyFill="1" applyBorder="1" applyAlignment="1">
      <alignment horizontal="center" vertical="center"/>
    </xf>
    <xf numFmtId="2" fontId="2" fillId="5" borderId="23" xfId="1" applyNumberFormat="1" applyFont="1" applyFill="1" applyBorder="1" applyAlignment="1" applyProtection="1">
      <alignment horizontal="center" vertical="center"/>
    </xf>
    <xf numFmtId="2" fontId="1" fillId="5" borderId="23" xfId="1" applyNumberFormat="1" applyFont="1" applyFill="1" applyBorder="1" applyAlignment="1" applyProtection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2" fillId="5" borderId="1" xfId="1" applyNumberFormat="1" applyFont="1" applyFill="1" applyBorder="1" applyAlignment="1" applyProtection="1">
      <alignment horizontal="center" vertical="center"/>
    </xf>
    <xf numFmtId="2" fontId="1" fillId="5" borderId="1" xfId="1" applyNumberFormat="1" applyFont="1" applyFill="1" applyBorder="1" applyAlignment="1" applyProtection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2" fillId="5" borderId="4" xfId="1" applyNumberFormat="1" applyFont="1" applyFill="1" applyBorder="1" applyAlignment="1" applyProtection="1">
      <alignment horizontal="center" vertical="center"/>
    </xf>
    <xf numFmtId="2" fontId="1" fillId="5" borderId="4" xfId="1" applyNumberFormat="1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2" fontId="1" fillId="7" borderId="38" xfId="0" applyNumberFormat="1" applyFont="1" applyFill="1" applyBorder="1" applyAlignment="1">
      <alignment horizontal="center" vertical="center"/>
    </xf>
    <xf numFmtId="2" fontId="1" fillId="7" borderId="39" xfId="0" applyNumberFormat="1" applyFont="1" applyFill="1" applyBorder="1" applyAlignment="1">
      <alignment horizontal="center" vertical="center"/>
    </xf>
    <xf numFmtId="2" fontId="1" fillId="7" borderId="40" xfId="0" applyNumberFormat="1" applyFont="1" applyFill="1" applyBorder="1" applyAlignment="1">
      <alignment horizontal="center" vertical="center"/>
    </xf>
    <xf numFmtId="2" fontId="1" fillId="2" borderId="47" xfId="1" applyNumberFormat="1" applyFont="1" applyFill="1" applyBorder="1" applyAlignment="1" applyProtection="1">
      <alignment horizontal="center" vertical="center"/>
    </xf>
    <xf numFmtId="2" fontId="1" fillId="2" borderId="41" xfId="1" applyNumberFormat="1" applyFont="1" applyFill="1" applyBorder="1" applyAlignment="1" applyProtection="1">
      <alignment horizontal="center" vertical="center"/>
    </xf>
    <xf numFmtId="2" fontId="1" fillId="2" borderId="42" xfId="1" applyNumberFormat="1" applyFont="1" applyFill="1" applyBorder="1" applyAlignment="1" applyProtection="1">
      <alignment horizontal="center" vertical="center"/>
    </xf>
    <xf numFmtId="1" fontId="2" fillId="3" borderId="46" xfId="1" applyNumberFormat="1" applyFont="1" applyFill="1" applyBorder="1" applyAlignment="1" applyProtection="1">
      <alignment horizontal="center" vertical="center"/>
      <protection locked="0"/>
    </xf>
    <xf numFmtId="1" fontId="2" fillId="3" borderId="44" xfId="1" applyNumberFormat="1" applyFont="1" applyFill="1" applyBorder="1" applyAlignment="1" applyProtection="1">
      <alignment horizontal="center" vertical="center"/>
      <protection locked="0"/>
    </xf>
    <xf numFmtId="1" fontId="2" fillId="3" borderId="45" xfId="1" applyNumberFormat="1" applyFont="1" applyFill="1" applyBorder="1" applyAlignment="1" applyProtection="1">
      <alignment horizontal="center" vertical="center"/>
      <protection locked="0"/>
    </xf>
    <xf numFmtId="10" fontId="1" fillId="4" borderId="21" xfId="0" applyNumberFormat="1" applyFont="1" applyFill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 wrapText="1"/>
    </xf>
    <xf numFmtId="1" fontId="2" fillId="4" borderId="24" xfId="0" applyNumberFormat="1" applyFont="1" applyFill="1" applyBorder="1" applyAlignment="1">
      <alignment horizontal="center" vertical="center"/>
    </xf>
    <xf numFmtId="1" fontId="2" fillId="4" borderId="9" xfId="0" applyNumberFormat="1" applyFont="1" applyFill="1" applyBorder="1" applyAlignment="1">
      <alignment horizontal="center" vertical="center"/>
    </xf>
    <xf numFmtId="1" fontId="2" fillId="4" borderId="10" xfId="0" applyNumberFormat="1" applyFont="1" applyFill="1" applyBorder="1" applyAlignment="1">
      <alignment horizontal="center" vertical="center"/>
    </xf>
    <xf numFmtId="0" fontId="16" fillId="5" borderId="21" xfId="0" applyFont="1" applyFill="1" applyBorder="1" applyAlignment="1">
      <alignment horizontal="center" vertical="center" wrapText="1"/>
    </xf>
    <xf numFmtId="2" fontId="1" fillId="4" borderId="14" xfId="0" applyNumberFormat="1" applyFont="1" applyFill="1" applyBorder="1" applyAlignment="1">
      <alignment horizontal="center" vertical="center"/>
    </xf>
    <xf numFmtId="1" fontId="17" fillId="5" borderId="22" xfId="0" applyNumberFormat="1" applyFont="1" applyFill="1" applyBorder="1" applyAlignment="1">
      <alignment horizontal="center" vertical="center" wrapText="1"/>
    </xf>
    <xf numFmtId="1" fontId="17" fillId="5" borderId="2" xfId="0" applyNumberFormat="1" applyFont="1" applyFill="1" applyBorder="1" applyAlignment="1">
      <alignment horizontal="center" vertical="center" wrapText="1"/>
    </xf>
    <xf numFmtId="1" fontId="17" fillId="5" borderId="3" xfId="0" applyNumberFormat="1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vertical="center"/>
    </xf>
    <xf numFmtId="2" fontId="1" fillId="5" borderId="46" xfId="0" applyNumberFormat="1" applyFont="1" applyFill="1" applyBorder="1" applyAlignment="1">
      <alignment horizontal="center" vertical="center"/>
    </xf>
    <xf numFmtId="1" fontId="2" fillId="5" borderId="9" xfId="0" applyNumberFormat="1" applyFont="1" applyFill="1" applyBorder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/>
    </xf>
    <xf numFmtId="2" fontId="1" fillId="5" borderId="45" xfId="0" applyNumberFormat="1" applyFont="1" applyFill="1" applyBorder="1" applyAlignment="1">
      <alignment horizontal="center" vertical="center"/>
    </xf>
    <xf numFmtId="2" fontId="1" fillId="4" borderId="48" xfId="0" applyNumberFormat="1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1" fontId="17" fillId="2" borderId="43" xfId="0" applyNumberFormat="1" applyFont="1" applyFill="1" applyBorder="1" applyAlignment="1">
      <alignment horizontal="center" vertical="center"/>
    </xf>
    <xf numFmtId="1" fontId="2" fillId="4" borderId="23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/>
      <protection locked="0"/>
    </xf>
    <xf numFmtId="0" fontId="16" fillId="4" borderId="17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Protection="1">
      <protection locked="0"/>
    </xf>
    <xf numFmtId="0" fontId="2" fillId="0" borderId="0" xfId="0" applyFont="1"/>
    <xf numFmtId="9" fontId="0" fillId="0" borderId="0" xfId="0" applyNumberFormat="1"/>
    <xf numFmtId="165" fontId="13" fillId="0" borderId="1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/>
    </xf>
    <xf numFmtId="0" fontId="1" fillId="3" borderId="21" xfId="0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9" fontId="1" fillId="3" borderId="21" xfId="0" applyNumberFormat="1" applyFont="1" applyFill="1" applyBorder="1" applyAlignment="1">
      <alignment horizontal="center" vertical="center" wrapText="1"/>
    </xf>
    <xf numFmtId="1" fontId="2" fillId="3" borderId="43" xfId="1" applyNumberFormat="1" applyFont="1" applyFill="1" applyBorder="1" applyAlignment="1" applyProtection="1">
      <alignment horizontal="center" vertical="center"/>
      <protection locked="0"/>
    </xf>
    <xf numFmtId="1" fontId="2" fillId="3" borderId="23" xfId="1" applyNumberFormat="1" applyFont="1" applyFill="1" applyBorder="1" applyAlignment="1" applyProtection="1">
      <alignment horizontal="center" vertical="center"/>
      <protection locked="0"/>
    </xf>
    <xf numFmtId="1" fontId="1" fillId="3" borderId="23" xfId="1" applyNumberFormat="1" applyFont="1" applyFill="1" applyBorder="1" applyAlignment="1" applyProtection="1">
      <alignment horizontal="center" vertical="center"/>
    </xf>
    <xf numFmtId="1" fontId="2" fillId="3" borderId="1" xfId="1" applyNumberFormat="1" applyFont="1" applyFill="1" applyBorder="1" applyAlignment="1" applyProtection="1">
      <alignment horizontal="center" vertical="center"/>
      <protection locked="0"/>
    </xf>
    <xf numFmtId="1" fontId="1" fillId="3" borderId="1" xfId="1" applyNumberFormat="1" applyFont="1" applyFill="1" applyBorder="1" applyAlignment="1" applyProtection="1">
      <alignment horizontal="center" vertical="center"/>
    </xf>
    <xf numFmtId="1" fontId="2" fillId="3" borderId="4" xfId="1" applyNumberFormat="1" applyFont="1" applyFill="1" applyBorder="1" applyAlignment="1" applyProtection="1">
      <alignment horizontal="center" vertical="center"/>
      <protection locked="0"/>
    </xf>
    <xf numFmtId="1" fontId="1" fillId="3" borderId="4" xfId="1" applyNumberFormat="1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 applyProtection="1">
      <alignment horizontal="center" vertical="center" wrapText="1"/>
      <protection locked="0"/>
    </xf>
    <xf numFmtId="1" fontId="17" fillId="3" borderId="22" xfId="1" applyNumberFormat="1" applyFont="1" applyFill="1" applyBorder="1" applyAlignment="1" applyProtection="1">
      <alignment horizontal="center" vertical="center"/>
    </xf>
    <xf numFmtId="1" fontId="1" fillId="3" borderId="12" xfId="1" applyNumberFormat="1" applyFont="1" applyFill="1" applyBorder="1" applyAlignment="1" applyProtection="1">
      <alignment horizontal="center" vertical="center"/>
    </xf>
    <xf numFmtId="1" fontId="17" fillId="3" borderId="2" xfId="1" applyNumberFormat="1" applyFont="1" applyFill="1" applyBorder="1" applyAlignment="1" applyProtection="1">
      <alignment horizontal="center" vertical="center"/>
    </xf>
    <xf numFmtId="1" fontId="17" fillId="3" borderId="2" xfId="1" applyNumberFormat="1" applyFont="1" applyFill="1" applyBorder="1" applyAlignment="1" applyProtection="1">
      <alignment horizontal="center" vertical="center"/>
      <protection locked="0"/>
    </xf>
    <xf numFmtId="1" fontId="17" fillId="3" borderId="3" xfId="1" applyNumberFormat="1" applyFont="1" applyFill="1" applyBorder="1" applyAlignment="1" applyProtection="1">
      <alignment horizontal="center" vertical="center"/>
      <protection locked="0"/>
    </xf>
    <xf numFmtId="14" fontId="1" fillId="5" borderId="31" xfId="0" applyNumberFormat="1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14" fontId="1" fillId="5" borderId="19" xfId="0" applyNumberFormat="1" applyFont="1" applyFill="1" applyBorder="1" applyAlignment="1">
      <alignment horizontal="center" vertical="center" wrapText="1"/>
    </xf>
    <xf numFmtId="2" fontId="1" fillId="5" borderId="24" xfId="1" applyNumberFormat="1" applyFont="1" applyFill="1" applyBorder="1" applyAlignment="1" applyProtection="1">
      <alignment horizontal="center" vertical="center"/>
    </xf>
    <xf numFmtId="2" fontId="1" fillId="5" borderId="9" xfId="1" applyNumberFormat="1" applyFont="1" applyFill="1" applyBorder="1" applyAlignment="1" applyProtection="1">
      <alignment horizontal="center" vertical="center"/>
    </xf>
    <xf numFmtId="2" fontId="1" fillId="5" borderId="10" xfId="1" applyNumberFormat="1" applyFont="1" applyFill="1" applyBorder="1" applyAlignment="1" applyProtection="1">
      <alignment horizontal="center" vertical="center"/>
    </xf>
    <xf numFmtId="14" fontId="1" fillId="5" borderId="7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1" fontId="1" fillId="2" borderId="23" xfId="1" applyNumberFormat="1" applyFont="1" applyFill="1" applyBorder="1" applyAlignment="1" applyProtection="1">
      <alignment horizontal="center" vertical="center"/>
    </xf>
    <xf numFmtId="2" fontId="1" fillId="2" borderId="49" xfId="1" applyNumberFormat="1" applyFont="1" applyFill="1" applyBorder="1" applyAlignment="1" applyProtection="1">
      <alignment horizontal="center" vertical="center"/>
    </xf>
    <xf numFmtId="2" fontId="1" fillId="7" borderId="22" xfId="0" applyNumberFormat="1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1" fillId="7" borderId="3" xfId="0" applyNumberFormat="1" applyFont="1" applyFill="1" applyBorder="1" applyAlignment="1">
      <alignment horizontal="center" vertical="center"/>
    </xf>
    <xf numFmtId="0" fontId="1" fillId="7" borderId="50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1" fontId="2" fillId="4" borderId="25" xfId="0" applyNumberFormat="1" applyFont="1" applyFill="1" applyBorder="1" applyAlignment="1" applyProtection="1">
      <alignment horizontal="center" vertical="center"/>
      <protection locked="0"/>
    </xf>
    <xf numFmtId="1" fontId="2" fillId="4" borderId="15" xfId="0" applyNumberFormat="1" applyFont="1" applyFill="1" applyBorder="1" applyAlignment="1" applyProtection="1">
      <alignment horizontal="center" vertical="center"/>
      <protection locked="0"/>
    </xf>
    <xf numFmtId="1" fontId="2" fillId="4" borderId="16" xfId="0" applyNumberFormat="1" applyFont="1" applyFill="1" applyBorder="1" applyAlignment="1" applyProtection="1">
      <alignment horizontal="center" vertical="center"/>
      <protection locked="0"/>
    </xf>
    <xf numFmtId="1" fontId="2" fillId="5" borderId="23" xfId="0" applyNumberFormat="1" applyFont="1" applyFill="1" applyBorder="1" applyAlignment="1" applyProtection="1">
      <alignment horizontal="center" vertical="center" wrapText="1"/>
      <protection locked="0"/>
    </xf>
    <xf numFmtId="1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vertical="center"/>
      <protection locked="0"/>
    </xf>
    <xf numFmtId="9" fontId="1" fillId="0" borderId="15" xfId="0" applyNumberFormat="1" applyFont="1" applyBorder="1" applyAlignment="1">
      <alignment horizontal="left" vertical="center"/>
    </xf>
    <xf numFmtId="0" fontId="1" fillId="0" borderId="14" xfId="0" applyFont="1" applyBorder="1" applyAlignment="1" applyProtection="1">
      <alignment horizontal="left" vertical="center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9" fontId="1" fillId="0" borderId="15" xfId="0" applyNumberFormat="1" applyFont="1" applyBorder="1" applyAlignment="1" applyProtection="1">
      <alignment horizontal="left" vertical="center"/>
      <protection locked="0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2" borderId="17" xfId="0" applyNumberFormat="1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0" xfId="0" applyNumberFormat="1" applyFont="1" applyFill="1" applyBorder="1" applyAlignment="1">
      <alignment horizontal="center" vertical="center" wrapText="1"/>
    </xf>
    <xf numFmtId="14" fontId="1" fillId="4" borderId="5" xfId="0" applyNumberFormat="1" applyFont="1" applyFill="1" applyBorder="1" applyAlignment="1">
      <alignment horizontal="center" vertical="center" wrapText="1"/>
    </xf>
    <xf numFmtId="14" fontId="1" fillId="4" borderId="8" xfId="0" applyNumberFormat="1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1" fillId="4" borderId="35" xfId="0" applyNumberFormat="1" applyFont="1" applyFill="1" applyBorder="1" applyAlignment="1">
      <alignment horizontal="center" vertical="center" wrapText="1"/>
    </xf>
    <xf numFmtId="14" fontId="1" fillId="3" borderId="17" xfId="0" applyNumberFormat="1" applyFont="1" applyFill="1" applyBorder="1" applyAlignment="1">
      <alignment horizontal="center" vertical="center" wrapText="1"/>
    </xf>
    <xf numFmtId="14" fontId="1" fillId="3" borderId="20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9" fontId="1" fillId="0" borderId="15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14" fontId="1" fillId="3" borderId="5" xfId="0" applyNumberFormat="1" applyFont="1" applyFill="1" applyBorder="1" applyAlignment="1">
      <alignment horizontal="center" vertical="center" wrapText="1"/>
    </xf>
    <xf numFmtId="14" fontId="1" fillId="3" borderId="8" xfId="0" applyNumberFormat="1" applyFont="1" applyFill="1" applyBorder="1" applyAlignment="1">
      <alignment horizontal="center" vertical="center" wrapText="1"/>
    </xf>
    <xf numFmtId="14" fontId="1" fillId="3" borderId="6" xfId="0" applyNumberFormat="1" applyFont="1" applyFill="1" applyBorder="1" applyAlignment="1">
      <alignment horizontal="center" vertical="center" wrapText="1"/>
    </xf>
    <xf numFmtId="14" fontId="1" fillId="3" borderId="35" xfId="0" applyNumberFormat="1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9" fontId="1" fillId="5" borderId="13" xfId="0" applyNumberFormat="1" applyFont="1" applyFill="1" applyBorder="1" applyAlignment="1">
      <alignment horizontal="left" vertical="center"/>
    </xf>
    <xf numFmtId="9" fontId="1" fillId="5" borderId="20" xfId="0" applyNumberFormat="1" applyFont="1" applyFill="1" applyBorder="1" applyAlignment="1">
      <alignment horizontal="left" vertical="center"/>
    </xf>
    <xf numFmtId="0" fontId="1" fillId="7" borderId="31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right" vertical="center"/>
    </xf>
    <xf numFmtId="9" fontId="1" fillId="2" borderId="13" xfId="0" applyNumberFormat="1" applyFont="1" applyFill="1" applyBorder="1" applyAlignment="1">
      <alignment horizontal="left" vertical="center"/>
    </xf>
    <xf numFmtId="9" fontId="1" fillId="2" borderId="20" xfId="0" applyNumberFormat="1" applyFont="1" applyFill="1" applyBorder="1" applyAlignment="1">
      <alignment horizontal="left" vertical="center"/>
    </xf>
    <xf numFmtId="0" fontId="1" fillId="7" borderId="38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14" xfId="0" applyFont="1" applyBorder="1" applyAlignment="1">
      <alignment horizontal="left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 applyProtection="1">
      <alignment horizontal="center" vertical="center"/>
      <protection locked="0"/>
    </xf>
    <xf numFmtId="10" fontId="13" fillId="0" borderId="1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left"/>
    </xf>
    <xf numFmtId="0" fontId="12" fillId="0" borderId="36" xfId="0" applyFont="1" applyBorder="1" applyAlignment="1">
      <alignment horizontal="center" vertical="center"/>
    </xf>
    <xf numFmtId="165" fontId="13" fillId="0" borderId="14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0" fontId="13" fillId="0" borderId="14" xfId="0" applyFont="1" applyBorder="1" applyAlignment="1" applyProtection="1">
      <alignment horizontal="left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1291167</xdr:colOff>
      <xdr:row>0</xdr:row>
      <xdr:rowOff>78670</xdr:rowOff>
    </xdr:from>
    <xdr:to>
      <xdr:col>1</xdr:col>
      <xdr:colOff>35278</xdr:colOff>
      <xdr:row>4</xdr:row>
      <xdr:rowOff>173920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97FAFD-9536-8C4E-71A8-4A952044B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167" y="78670"/>
          <a:ext cx="1061861" cy="92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BT61"/>
  <sheetViews>
    <sheetView showGridLines="0" tabSelected="1" zoomScaleNormal="100" zoomScaleSheetLayoutView="90" workbookViewId="0">
      <pane xSplit="3" ySplit="11" topLeftCell="D12" activePane="bottomRight" state="frozen"/>
      <selection pane="topRight" activeCell="D1" sqref="D1"/>
      <selection pane="bottomLeft" activeCell="A14" sqref="A14"/>
      <selection pane="bottomRight" activeCell="F12" sqref="F12"/>
    </sheetView>
  </sheetViews>
  <sheetFormatPr defaultColWidth="8.7109375" defaultRowHeight="15"/>
  <cols>
    <col min="1" max="1" width="6" style="89" customWidth="1"/>
    <col min="2" max="2" width="33.42578125" customWidth="1"/>
    <col min="3" max="3" width="18.140625" style="89" customWidth="1"/>
    <col min="4" max="4" width="4.7109375" style="90" customWidth="1"/>
    <col min="5" max="5" width="6.5703125" style="89" customWidth="1"/>
    <col min="6" max="6" width="10.5703125" style="89" customWidth="1"/>
    <col min="7" max="7" width="6.85546875" style="89" customWidth="1"/>
    <col min="8" max="8" width="11" style="89" customWidth="1"/>
    <col min="9" max="18" width="6.5703125" style="89" customWidth="1"/>
    <col min="19" max="19" width="9" style="89" customWidth="1"/>
    <col min="20" max="20" width="11.28515625" style="89" customWidth="1"/>
    <col min="21" max="30" width="5" style="89" customWidth="1"/>
    <col min="31" max="31" width="8.7109375" style="89" customWidth="1"/>
    <col min="32" max="32" width="10.85546875" style="89" customWidth="1"/>
    <col min="33" max="33" width="7" style="89" customWidth="1"/>
    <col min="34" max="34" width="10.5703125" style="89" customWidth="1"/>
    <col min="35" max="35" width="4.85546875" style="90" customWidth="1"/>
    <col min="36" max="37" width="12.85546875" style="89" customWidth="1"/>
    <col min="38" max="38" width="9.140625" style="89" customWidth="1"/>
    <col min="39" max="39" width="10.42578125" style="89" customWidth="1"/>
    <col min="40" max="41" width="13" style="152" customWidth="1"/>
    <col min="42" max="42" width="9.7109375" style="89" customWidth="1"/>
    <col min="43" max="43" width="10.7109375" style="89" customWidth="1"/>
    <col min="44" max="44" width="13.7109375" style="89" customWidth="1"/>
    <col min="45" max="54" width="6.28515625" style="89" customWidth="1"/>
    <col min="55" max="55" width="9.140625" style="89" customWidth="1"/>
    <col min="56" max="56" width="10.7109375" style="89" customWidth="1"/>
    <col min="57" max="57" width="14" style="89" customWidth="1"/>
    <col min="58" max="67" width="5" style="89" customWidth="1"/>
    <col min="68" max="68" width="9.5703125" style="89" customWidth="1"/>
    <col min="69" max="69" width="10.42578125" style="89" customWidth="1"/>
    <col min="70" max="70" width="8.140625" style="89" customWidth="1"/>
    <col min="71" max="71" width="10.42578125" style="89" customWidth="1"/>
    <col min="72" max="72" width="10.42578125" style="90" customWidth="1"/>
  </cols>
  <sheetData>
    <row r="1" spans="1:72">
      <c r="A1" s="88" t="s">
        <v>3</v>
      </c>
      <c r="C1" s="280"/>
      <c r="D1" s="280"/>
      <c r="E1" s="280"/>
      <c r="F1" s="280"/>
      <c r="G1" s="231"/>
      <c r="H1" s="231"/>
      <c r="I1" s="88" t="s">
        <v>57</v>
      </c>
      <c r="J1" s="88"/>
      <c r="K1" s="88"/>
      <c r="L1" s="88"/>
      <c r="M1" s="280"/>
      <c r="N1" s="280"/>
      <c r="O1" s="280"/>
      <c r="P1" s="280"/>
      <c r="Q1" s="280"/>
      <c r="R1" s="280"/>
      <c r="S1" s="280"/>
      <c r="V1" s="235"/>
      <c r="W1" s="235"/>
      <c r="X1" s="235"/>
      <c r="Y1" s="235"/>
      <c r="Z1" s="235"/>
      <c r="AA1" s="235"/>
      <c r="AB1" s="235"/>
      <c r="AC1" s="235"/>
    </row>
    <row r="2" spans="1:72">
      <c r="A2" s="88" t="s">
        <v>4</v>
      </c>
      <c r="C2" s="281"/>
      <c r="D2" s="281"/>
      <c r="E2" s="281"/>
      <c r="F2" s="281"/>
      <c r="G2" s="231"/>
      <c r="H2" s="231"/>
      <c r="I2" s="88" t="s">
        <v>7</v>
      </c>
      <c r="J2" s="88"/>
      <c r="K2" s="88"/>
      <c r="L2" s="88"/>
      <c r="M2" s="280" t="s">
        <v>105</v>
      </c>
      <c r="N2" s="280"/>
      <c r="O2" s="280"/>
      <c r="P2" s="280"/>
      <c r="Q2" s="280"/>
      <c r="R2" s="280"/>
      <c r="S2" s="280"/>
      <c r="V2" s="235"/>
      <c r="W2" s="235"/>
      <c r="X2" s="235"/>
      <c r="Y2" s="235"/>
      <c r="Z2" s="235"/>
      <c r="AA2" s="235"/>
      <c r="AB2" s="235"/>
      <c r="AC2" s="235"/>
    </row>
    <row r="3" spans="1:72">
      <c r="A3" s="88" t="s">
        <v>55</v>
      </c>
      <c r="C3" s="281"/>
      <c r="D3" s="281"/>
      <c r="E3" s="281"/>
      <c r="F3" s="281"/>
      <c r="G3" s="231"/>
      <c r="H3" s="231"/>
      <c r="I3" s="88" t="s">
        <v>6</v>
      </c>
      <c r="J3" s="88"/>
      <c r="K3" s="88"/>
      <c r="L3" s="88"/>
      <c r="M3" s="281" t="s">
        <v>101</v>
      </c>
      <c r="N3" s="281"/>
      <c r="O3" s="281"/>
      <c r="P3" s="281"/>
      <c r="Q3" s="281"/>
      <c r="R3" s="281"/>
      <c r="S3" s="281"/>
      <c r="V3" s="235"/>
      <c r="W3" s="235"/>
      <c r="X3" s="235"/>
      <c r="Y3" s="235"/>
      <c r="Z3" s="235"/>
      <c r="AA3" s="235"/>
      <c r="AB3" s="235"/>
      <c r="AC3" s="235"/>
    </row>
    <row r="4" spans="1:72">
      <c r="A4" s="88" t="s">
        <v>5</v>
      </c>
      <c r="C4" s="281">
        <v>3</v>
      </c>
      <c r="D4" s="281"/>
      <c r="E4" s="281"/>
      <c r="F4" s="281"/>
      <c r="G4" s="231"/>
      <c r="H4" s="231"/>
      <c r="I4" s="88" t="s">
        <v>59</v>
      </c>
      <c r="J4" s="88"/>
      <c r="K4" s="88"/>
      <c r="L4" s="88"/>
      <c r="M4" s="281"/>
      <c r="N4" s="281"/>
      <c r="O4" s="281"/>
      <c r="P4" s="281"/>
      <c r="Q4" s="281"/>
      <c r="R4" s="281"/>
      <c r="S4" s="281"/>
      <c r="V4" s="235"/>
      <c r="W4" s="235"/>
      <c r="X4" s="235"/>
      <c r="Y4" s="235"/>
      <c r="Z4" s="235"/>
      <c r="AA4" s="235"/>
      <c r="AB4" s="235"/>
      <c r="AC4" s="235"/>
    </row>
    <row r="5" spans="1:72">
      <c r="A5" s="88" t="s">
        <v>98</v>
      </c>
      <c r="C5" s="282">
        <v>0.75</v>
      </c>
      <c r="D5" s="282"/>
      <c r="E5" s="282"/>
      <c r="F5" s="282"/>
      <c r="G5" s="231"/>
      <c r="H5" s="231"/>
      <c r="I5" s="231"/>
      <c r="J5" s="231"/>
      <c r="K5" s="231"/>
      <c r="L5" s="231"/>
      <c r="M5" s="231"/>
      <c r="N5" s="231"/>
    </row>
    <row r="6" spans="1:72">
      <c r="A6" s="88" t="s">
        <v>99</v>
      </c>
      <c r="C6" s="279">
        <f>100%-C5</f>
        <v>0.25</v>
      </c>
      <c r="D6" s="279"/>
      <c r="E6" s="279"/>
      <c r="F6" s="279"/>
      <c r="G6" s="231"/>
      <c r="H6" s="231"/>
      <c r="I6" s="231"/>
      <c r="J6" s="231"/>
      <c r="K6" s="231"/>
      <c r="L6" s="231"/>
      <c r="M6" s="231"/>
      <c r="N6" s="231"/>
    </row>
    <row r="7" spans="1:72" ht="15.75" thickBot="1">
      <c r="A7" s="88"/>
    </row>
    <row r="8" spans="1:72" ht="25.5" customHeight="1" thickBot="1">
      <c r="A8" s="283" t="s">
        <v>0</v>
      </c>
      <c r="B8" s="296" t="s">
        <v>100</v>
      </c>
      <c r="C8" s="293" t="s">
        <v>2</v>
      </c>
      <c r="D8" s="69"/>
      <c r="E8" s="286" t="s">
        <v>81</v>
      </c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7"/>
      <c r="Z8" s="287"/>
      <c r="AA8" s="287"/>
      <c r="AB8" s="287"/>
      <c r="AC8" s="287"/>
      <c r="AD8" s="287"/>
      <c r="AE8" s="287"/>
      <c r="AF8" s="287"/>
      <c r="AG8" s="287"/>
      <c r="AH8" s="288"/>
      <c r="AI8" s="70"/>
      <c r="AJ8" s="286" t="s">
        <v>80</v>
      </c>
      <c r="AK8" s="287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7"/>
      <c r="AX8" s="287"/>
      <c r="AY8" s="287"/>
      <c r="AZ8" s="287"/>
      <c r="BA8" s="287"/>
      <c r="BB8" s="287"/>
      <c r="BC8" s="287"/>
      <c r="BD8" s="287"/>
      <c r="BE8" s="287"/>
      <c r="BF8" s="287"/>
      <c r="BG8" s="287"/>
      <c r="BH8" s="287"/>
      <c r="BI8" s="287"/>
      <c r="BJ8" s="287"/>
      <c r="BK8" s="287"/>
      <c r="BL8" s="287"/>
      <c r="BM8" s="287"/>
      <c r="BN8" s="287"/>
      <c r="BO8" s="287"/>
      <c r="BP8" s="287"/>
      <c r="BQ8" s="287"/>
      <c r="BR8" s="287"/>
      <c r="BS8" s="288"/>
      <c r="BT8" s="68"/>
    </row>
    <row r="9" spans="1:72" s="92" customFormat="1" ht="25.5" customHeight="1" thickBot="1">
      <c r="A9" s="284"/>
      <c r="B9" s="297"/>
      <c r="C9" s="294"/>
      <c r="D9" s="69"/>
      <c r="E9" s="289" t="s">
        <v>82</v>
      </c>
      <c r="F9" s="290"/>
      <c r="G9" s="291" t="s">
        <v>83</v>
      </c>
      <c r="H9" s="292"/>
      <c r="I9" s="299" t="s">
        <v>84</v>
      </c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1"/>
      <c r="U9" s="302" t="s">
        <v>85</v>
      </c>
      <c r="V9" s="303"/>
      <c r="W9" s="303"/>
      <c r="X9" s="303"/>
      <c r="Y9" s="303"/>
      <c r="Z9" s="303"/>
      <c r="AA9" s="303"/>
      <c r="AB9" s="303"/>
      <c r="AC9" s="303"/>
      <c r="AD9" s="303"/>
      <c r="AE9" s="304"/>
      <c r="AF9" s="305"/>
      <c r="AG9" s="306" t="s">
        <v>86</v>
      </c>
      <c r="AH9" s="307"/>
      <c r="AI9" s="70"/>
      <c r="AJ9" s="289" t="s">
        <v>16</v>
      </c>
      <c r="AK9" s="308"/>
      <c r="AL9" s="308"/>
      <c r="AM9" s="290"/>
      <c r="AN9" s="291" t="s">
        <v>18</v>
      </c>
      <c r="AO9" s="309"/>
      <c r="AP9" s="309"/>
      <c r="AQ9" s="292"/>
      <c r="AR9" s="299" t="s">
        <v>17</v>
      </c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300"/>
      <c r="BD9" s="301"/>
      <c r="BE9" s="302" t="s">
        <v>19</v>
      </c>
      <c r="BF9" s="303"/>
      <c r="BG9" s="303"/>
      <c r="BH9" s="303"/>
      <c r="BI9" s="303"/>
      <c r="BJ9" s="303"/>
      <c r="BK9" s="303"/>
      <c r="BL9" s="303"/>
      <c r="BM9" s="303"/>
      <c r="BN9" s="303"/>
      <c r="BO9" s="303"/>
      <c r="BP9" s="304"/>
      <c r="BQ9" s="305"/>
      <c r="BR9" s="306" t="s">
        <v>20</v>
      </c>
      <c r="BS9" s="307"/>
      <c r="BT9" s="70"/>
    </row>
    <row r="10" spans="1:72" s="92" customFormat="1" ht="60.75" thickBot="1">
      <c r="A10" s="284"/>
      <c r="B10" s="297"/>
      <c r="C10" s="294"/>
      <c r="D10" s="69"/>
      <c r="E10" s="106" t="s">
        <v>12</v>
      </c>
      <c r="F10" s="106" t="s">
        <v>15</v>
      </c>
      <c r="G10" s="107" t="s">
        <v>12</v>
      </c>
      <c r="H10" s="107" t="s">
        <v>15</v>
      </c>
      <c r="I10" s="57" t="s">
        <v>8</v>
      </c>
      <c r="J10" s="38" t="s">
        <v>9</v>
      </c>
      <c r="K10" s="38" t="s">
        <v>10</v>
      </c>
      <c r="L10" s="38" t="s">
        <v>11</v>
      </c>
      <c r="M10" s="38" t="s">
        <v>14</v>
      </c>
      <c r="N10" s="38" t="s">
        <v>106</v>
      </c>
      <c r="O10" s="38" t="s">
        <v>107</v>
      </c>
      <c r="P10" s="38" t="s">
        <v>108</v>
      </c>
      <c r="Q10" s="38" t="s">
        <v>109</v>
      </c>
      <c r="R10" s="38" t="s">
        <v>110</v>
      </c>
      <c r="S10" s="108" t="s">
        <v>12</v>
      </c>
      <c r="T10" s="109" t="s">
        <v>15</v>
      </c>
      <c r="U10" s="7">
        <v>1</v>
      </c>
      <c r="V10" s="7">
        <v>2</v>
      </c>
      <c r="W10" s="7">
        <v>3</v>
      </c>
      <c r="X10" s="7">
        <v>4</v>
      </c>
      <c r="Y10" s="7">
        <v>5</v>
      </c>
      <c r="Z10" s="7">
        <v>6</v>
      </c>
      <c r="AA10" s="7">
        <v>7</v>
      </c>
      <c r="AB10" s="7">
        <v>8</v>
      </c>
      <c r="AC10" s="7">
        <v>9</v>
      </c>
      <c r="AD10" s="7">
        <v>10</v>
      </c>
      <c r="AE10" s="111" t="s">
        <v>12</v>
      </c>
      <c r="AF10" s="111" t="s">
        <v>15</v>
      </c>
      <c r="AG10" s="112" t="s">
        <v>21</v>
      </c>
      <c r="AH10" s="113" t="s">
        <v>15</v>
      </c>
      <c r="AI10" s="70"/>
      <c r="AJ10" s="106" t="s">
        <v>90</v>
      </c>
      <c r="AK10" s="106" t="s">
        <v>91</v>
      </c>
      <c r="AL10" s="106" t="s">
        <v>12</v>
      </c>
      <c r="AM10" s="106" t="s">
        <v>15</v>
      </c>
      <c r="AN10" s="107" t="s">
        <v>93</v>
      </c>
      <c r="AO10" s="107" t="s">
        <v>92</v>
      </c>
      <c r="AP10" s="107" t="s">
        <v>12</v>
      </c>
      <c r="AQ10" s="107" t="s">
        <v>15</v>
      </c>
      <c r="AR10" s="108" t="s">
        <v>94</v>
      </c>
      <c r="AS10" s="57" t="s">
        <v>8</v>
      </c>
      <c r="AT10" s="38" t="s">
        <v>9</v>
      </c>
      <c r="AU10" s="38" t="s">
        <v>10</v>
      </c>
      <c r="AV10" s="38" t="s">
        <v>11</v>
      </c>
      <c r="AW10" s="38" t="s">
        <v>14</v>
      </c>
      <c r="AX10" s="38" t="s">
        <v>106</v>
      </c>
      <c r="AY10" s="38" t="s">
        <v>107</v>
      </c>
      <c r="AZ10" s="38" t="s">
        <v>108</v>
      </c>
      <c r="BA10" s="38" t="s">
        <v>109</v>
      </c>
      <c r="BB10" s="38" t="s">
        <v>110</v>
      </c>
      <c r="BC10" s="108" t="s">
        <v>12</v>
      </c>
      <c r="BD10" s="109" t="s">
        <v>15</v>
      </c>
      <c r="BE10" s="7" t="s">
        <v>95</v>
      </c>
      <c r="BF10" s="7">
        <v>1</v>
      </c>
      <c r="BG10" s="7">
        <v>2</v>
      </c>
      <c r="BH10" s="7">
        <v>3</v>
      </c>
      <c r="BI10" s="7">
        <v>4</v>
      </c>
      <c r="BJ10" s="7">
        <v>5</v>
      </c>
      <c r="BK10" s="7">
        <v>6</v>
      </c>
      <c r="BL10" s="7">
        <v>7</v>
      </c>
      <c r="BM10" s="7">
        <v>8</v>
      </c>
      <c r="BN10" s="7">
        <v>9</v>
      </c>
      <c r="BO10" s="7">
        <v>10</v>
      </c>
      <c r="BP10" s="111" t="s">
        <v>12</v>
      </c>
      <c r="BQ10" s="111" t="s">
        <v>15</v>
      </c>
      <c r="BR10" s="112" t="s">
        <v>21</v>
      </c>
      <c r="BS10" s="112" t="s">
        <v>15</v>
      </c>
      <c r="BT10" s="70"/>
    </row>
    <row r="11" spans="1:72" s="92" customFormat="1" ht="26.25" customHeight="1" thickBot="1">
      <c r="A11" s="285"/>
      <c r="B11" s="298"/>
      <c r="C11" s="295"/>
      <c r="D11" s="69"/>
      <c r="E11" s="137">
        <v>5</v>
      </c>
      <c r="F11" s="138">
        <v>0.1</v>
      </c>
      <c r="G11" s="139">
        <v>5</v>
      </c>
      <c r="H11" s="140">
        <v>0.1</v>
      </c>
      <c r="I11" s="141">
        <v>10</v>
      </c>
      <c r="J11" s="142">
        <v>10</v>
      </c>
      <c r="K11" s="142">
        <v>0</v>
      </c>
      <c r="L11" s="142">
        <v>0</v>
      </c>
      <c r="M11" s="142">
        <v>0</v>
      </c>
      <c r="N11" s="142">
        <v>0</v>
      </c>
      <c r="O11" s="142">
        <v>0</v>
      </c>
      <c r="P11" s="142">
        <v>0</v>
      </c>
      <c r="Q11" s="142">
        <v>0</v>
      </c>
      <c r="R11" s="142">
        <v>0</v>
      </c>
      <c r="S11" s="143">
        <f>SUM(I11:R11)</f>
        <v>20</v>
      </c>
      <c r="T11" s="144">
        <v>0.15</v>
      </c>
      <c r="U11" s="7">
        <v>100</v>
      </c>
      <c r="V11" s="7">
        <v>100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110">
        <f>SUM(U11:AD11)</f>
        <v>200</v>
      </c>
      <c r="AF11" s="145">
        <v>0.25</v>
      </c>
      <c r="AG11" s="146">
        <v>60</v>
      </c>
      <c r="AH11" s="147">
        <v>0.2</v>
      </c>
      <c r="AI11" s="70"/>
      <c r="AJ11" s="173">
        <f>E11</f>
        <v>5</v>
      </c>
      <c r="AK11" s="41">
        <v>5</v>
      </c>
      <c r="AL11" s="207">
        <f>SUM(AJ11:AK11)</f>
        <v>10</v>
      </c>
      <c r="AM11" s="138">
        <v>0.1</v>
      </c>
      <c r="AN11" s="211">
        <f>G11</f>
        <v>5</v>
      </c>
      <c r="AO11" s="230">
        <v>5</v>
      </c>
      <c r="AP11" s="216">
        <f>SUM(AN11:AO11)</f>
        <v>10</v>
      </c>
      <c r="AQ11" s="140">
        <v>0.1</v>
      </c>
      <c r="AR11" s="159">
        <f>S11</f>
        <v>20</v>
      </c>
      <c r="AS11" s="141">
        <v>15</v>
      </c>
      <c r="AT11" s="141">
        <v>10</v>
      </c>
      <c r="AU11" s="141">
        <v>0</v>
      </c>
      <c r="AV11" s="141">
        <v>0</v>
      </c>
      <c r="AW11" s="141">
        <v>0</v>
      </c>
      <c r="AX11" s="141">
        <v>0</v>
      </c>
      <c r="AY11" s="142">
        <v>0</v>
      </c>
      <c r="AZ11" s="142">
        <v>0</v>
      </c>
      <c r="BA11" s="142">
        <v>0</v>
      </c>
      <c r="BB11" s="142">
        <v>0</v>
      </c>
      <c r="BC11" s="143">
        <f>SUM(AR11:BB11)</f>
        <v>45</v>
      </c>
      <c r="BD11" s="158">
        <v>0.15</v>
      </c>
      <c r="BE11" s="176">
        <f>AE11</f>
        <v>200</v>
      </c>
      <c r="BF11" s="43">
        <v>100</v>
      </c>
      <c r="BG11" s="43">
        <v>100</v>
      </c>
      <c r="BH11" s="43">
        <v>0</v>
      </c>
      <c r="BI11" s="43">
        <v>0</v>
      </c>
      <c r="BJ11" s="43">
        <v>0</v>
      </c>
      <c r="BK11" s="43">
        <v>0</v>
      </c>
      <c r="BL11" s="43">
        <v>0</v>
      </c>
      <c r="BM11" s="43">
        <v>0</v>
      </c>
      <c r="BN11" s="43">
        <v>0</v>
      </c>
      <c r="BO11" s="43">
        <v>0</v>
      </c>
      <c r="BP11" s="106">
        <f>SUM(BE11:BO11)</f>
        <v>400</v>
      </c>
      <c r="BQ11" s="206">
        <v>0.25</v>
      </c>
      <c r="BR11" s="148">
        <v>60</v>
      </c>
      <c r="BS11" s="147">
        <v>0.2</v>
      </c>
      <c r="BT11" s="116"/>
    </row>
    <row r="12" spans="1:72">
      <c r="A12" s="93">
        <v>1</v>
      </c>
      <c r="B12" s="66" t="s">
        <v>122</v>
      </c>
      <c r="C12" s="67">
        <v>201010409</v>
      </c>
      <c r="D12" s="117"/>
      <c r="E12" s="51">
        <v>5</v>
      </c>
      <c r="F12" s="118">
        <f>IF(E12&gt;$E$11,$E$11,E12)/$E$11*10</f>
        <v>10</v>
      </c>
      <c r="G12" s="54">
        <v>5</v>
      </c>
      <c r="H12" s="119">
        <f>IF(G12&gt;$G$11,$G$11,G12)/$G$11*10</f>
        <v>10</v>
      </c>
      <c r="I12" s="59">
        <v>10</v>
      </c>
      <c r="J12" s="155">
        <v>5</v>
      </c>
      <c r="K12" s="155"/>
      <c r="L12" s="155"/>
      <c r="M12" s="155"/>
      <c r="N12" s="155"/>
      <c r="O12" s="46"/>
      <c r="P12" s="46"/>
      <c r="Q12" s="47"/>
      <c r="R12" s="47"/>
      <c r="S12" s="120">
        <f t="shared" ref="S12:S43" si="0">IF(SUM(I12:R12)&gt;$S$11,$S$11,SUM(I12:R12))</f>
        <v>15</v>
      </c>
      <c r="T12" s="71">
        <f>S12/$S$11*15</f>
        <v>11.25</v>
      </c>
      <c r="U12" s="62">
        <v>85</v>
      </c>
      <c r="V12" s="149">
        <v>89</v>
      </c>
      <c r="W12" s="149"/>
      <c r="X12" s="149"/>
      <c r="Y12" s="149"/>
      <c r="Z12" s="149"/>
      <c r="AA12" s="149"/>
      <c r="AB12" s="149"/>
      <c r="AC12" s="149"/>
      <c r="AD12" s="48"/>
      <c r="AE12" s="121">
        <f t="shared" ref="AE12:AE43" si="1">IF(SUM(U12:AD12)&gt;$AE$11,$AE$11,SUM(U12:AD12))</f>
        <v>174</v>
      </c>
      <c r="AF12" s="122">
        <f>AE12/$AE$11*25</f>
        <v>21.75</v>
      </c>
      <c r="AG12" s="63">
        <v>55</v>
      </c>
      <c r="AH12" s="123">
        <f>IF(AG12&gt;$AG$11,$AG$11,AG12)/$AG$11*20</f>
        <v>18.333333333333332</v>
      </c>
      <c r="AI12" s="72"/>
      <c r="AJ12" s="153">
        <f>E12</f>
        <v>5</v>
      </c>
      <c r="AK12" s="272">
        <v>5</v>
      </c>
      <c r="AL12" s="208">
        <f>SUM(AJ12:AK12)</f>
        <v>10</v>
      </c>
      <c r="AM12" s="212">
        <f>IF(AL12&gt;$AL$11,$AL$11,AL12)/$AL$11*10</f>
        <v>10</v>
      </c>
      <c r="AN12" s="213">
        <f>G12</f>
        <v>5</v>
      </c>
      <c r="AO12" s="275">
        <v>5</v>
      </c>
      <c r="AP12" s="217">
        <f>SUM(AN12:AO12)</f>
        <v>10</v>
      </c>
      <c r="AQ12" s="218">
        <f>IF((AP12+AN12)&gt;($AP$11+$AN$11),($AP$11+$AN$11),(AP12+AN12))/($AP$11+$AN$11)*10</f>
        <v>10</v>
      </c>
      <c r="AR12" s="165">
        <f>S12</f>
        <v>15</v>
      </c>
      <c r="AS12" s="166">
        <v>7</v>
      </c>
      <c r="AT12" s="166">
        <v>8</v>
      </c>
      <c r="AU12" s="166"/>
      <c r="AV12" s="166"/>
      <c r="AW12" s="166"/>
      <c r="AX12" s="166"/>
      <c r="AY12" s="167"/>
      <c r="AZ12" s="167"/>
      <c r="BA12" s="168"/>
      <c r="BB12" s="168"/>
      <c r="BC12" s="169">
        <f>IF(SUM(AR12:BB12)&gt;$BC$11,$BC$11,SUM(AR12:BB12))</f>
        <v>30</v>
      </c>
      <c r="BD12" s="200">
        <f>BC12/$BC$11*15</f>
        <v>10</v>
      </c>
      <c r="BE12" s="161">
        <f>AE12</f>
        <v>174</v>
      </c>
      <c r="BF12" s="48">
        <v>100</v>
      </c>
      <c r="BG12" s="48">
        <v>100</v>
      </c>
      <c r="BH12" s="48"/>
      <c r="BI12" s="48"/>
      <c r="BJ12" s="48"/>
      <c r="BK12" s="48"/>
      <c r="BL12" s="48"/>
      <c r="BM12" s="48"/>
      <c r="BN12" s="48"/>
      <c r="BO12" s="48"/>
      <c r="BP12" s="121">
        <f>IF(SUM(BE12:BO12)&gt;$BP$11,$BP$11,SUM(BE12:BO12))</f>
        <v>374</v>
      </c>
      <c r="BQ12" s="122">
        <f>BP12/$BP$11*25</f>
        <v>23.375</v>
      </c>
      <c r="BR12" s="203">
        <v>45</v>
      </c>
      <c r="BS12" s="171">
        <f>IF(BR12&gt;$BR$11,$BR$11,BR12)/$BR$11*20</f>
        <v>15</v>
      </c>
      <c r="BT12" s="72"/>
    </row>
    <row r="13" spans="1:72">
      <c r="A13" s="96">
        <v>2</v>
      </c>
      <c r="B13" s="39" t="s">
        <v>123</v>
      </c>
      <c r="C13" s="39">
        <v>202010375</v>
      </c>
      <c r="D13" s="124"/>
      <c r="E13" s="52">
        <v>5</v>
      </c>
      <c r="F13" s="125">
        <f>IF(E13&gt;$E$11,$E$11,E13)/$E$11*10</f>
        <v>10</v>
      </c>
      <c r="G13" s="55">
        <v>5</v>
      </c>
      <c r="H13" s="126">
        <f>IF(G13&gt;$G$11,$G$11,G13)/$G$11*10</f>
        <v>10</v>
      </c>
      <c r="I13" s="60">
        <v>8</v>
      </c>
      <c r="J13" s="156">
        <v>9</v>
      </c>
      <c r="K13" s="156"/>
      <c r="L13" s="156"/>
      <c r="M13" s="156"/>
      <c r="N13" s="156"/>
      <c r="O13" s="44"/>
      <c r="P13" s="44"/>
      <c r="Q13" s="45"/>
      <c r="R13" s="45"/>
      <c r="S13" s="127">
        <f t="shared" si="0"/>
        <v>17</v>
      </c>
      <c r="T13" s="78">
        <f>S13/$S$11*15</f>
        <v>12.75</v>
      </c>
      <c r="U13" s="32">
        <v>90</v>
      </c>
      <c r="V13" s="150">
        <v>95</v>
      </c>
      <c r="W13" s="150"/>
      <c r="X13" s="150"/>
      <c r="Y13" s="150"/>
      <c r="Z13" s="150"/>
      <c r="AA13" s="150"/>
      <c r="AB13" s="150"/>
      <c r="AC13" s="150"/>
      <c r="AD13" s="33"/>
      <c r="AE13" s="128">
        <f t="shared" si="1"/>
        <v>185</v>
      </c>
      <c r="AF13" s="129">
        <f>AE13/$AE$11*25</f>
        <v>23.125</v>
      </c>
      <c r="AG13" s="64">
        <v>59</v>
      </c>
      <c r="AH13" s="130">
        <f>IF(AG13&gt;$AG$11,$AG$11,AG13)/$AG$11*20</f>
        <v>19.666666666666664</v>
      </c>
      <c r="AI13" s="72"/>
      <c r="AJ13" s="154">
        <f>E13</f>
        <v>5</v>
      </c>
      <c r="AK13" s="273">
        <v>5</v>
      </c>
      <c r="AL13" s="209">
        <f>SUM(AJ13:AK13)</f>
        <v>10</v>
      </c>
      <c r="AM13" s="212">
        <f t="shared" ref="AM13:AM61" si="2">IF(AL13&gt;$AL$11,$AL$11,AL13)/$AL$11*10</f>
        <v>10</v>
      </c>
      <c r="AN13" s="214">
        <f>G13</f>
        <v>5</v>
      </c>
      <c r="AO13" s="276">
        <v>5</v>
      </c>
      <c r="AP13" s="219">
        <f>SUM(AN13:AO13)</f>
        <v>10</v>
      </c>
      <c r="AQ13" s="220">
        <f t="shared" ref="AQ13:AQ60" si="3">IF((AP13+AN13)&gt;($AP$11+$AN$11),($AP$11+$AN$11),(AP13+AN13))/($AP$11+$AN$11)*10</f>
        <v>10</v>
      </c>
      <c r="AR13" s="160">
        <f>S13</f>
        <v>17</v>
      </c>
      <c r="AS13" s="156">
        <v>10</v>
      </c>
      <c r="AT13" s="156">
        <v>9</v>
      </c>
      <c r="AU13" s="156"/>
      <c r="AV13" s="156"/>
      <c r="AW13" s="156"/>
      <c r="AX13" s="156"/>
      <c r="AY13" s="44"/>
      <c r="AZ13" s="44"/>
      <c r="BA13" s="45"/>
      <c r="BB13" s="45"/>
      <c r="BC13" s="127">
        <f>IF(SUM(AR13:BB13)&gt;$BC$11,$BC$11,SUM(AR13:BB13))</f>
        <v>36</v>
      </c>
      <c r="BD13" s="201">
        <f>BC13/$BC$11*15</f>
        <v>12</v>
      </c>
      <c r="BE13" s="162">
        <f>AE13</f>
        <v>185</v>
      </c>
      <c r="BF13" s="33">
        <v>100</v>
      </c>
      <c r="BG13" s="33">
        <v>100</v>
      </c>
      <c r="BH13" s="33"/>
      <c r="BI13" s="33"/>
      <c r="BJ13" s="33"/>
      <c r="BK13" s="33"/>
      <c r="BL13" s="33"/>
      <c r="BM13" s="33"/>
      <c r="BN13" s="33"/>
      <c r="BO13" s="33"/>
      <c r="BP13" s="128">
        <f>IF(SUM(BE13:BO13)&gt;$BP$11,$BP$11,SUM(BE13:BO13))</f>
        <v>385</v>
      </c>
      <c r="BQ13" s="129">
        <f>BP13/$BP$11*25</f>
        <v>24.0625</v>
      </c>
      <c r="BR13" s="204">
        <v>55</v>
      </c>
      <c r="BS13" s="130">
        <f>IF(BR13&gt;$BR$11,$BR$11,BR13)/$BR$11*20</f>
        <v>18.333333333333332</v>
      </c>
      <c r="BT13" s="72"/>
    </row>
    <row r="14" spans="1:72">
      <c r="A14" s="99">
        <v>3</v>
      </c>
      <c r="B14" s="278" t="s">
        <v>124</v>
      </c>
      <c r="C14" s="278">
        <v>202010690</v>
      </c>
      <c r="D14" s="117"/>
      <c r="E14" s="52"/>
      <c r="F14" s="125">
        <f t="shared" ref="F14:F61" si="4">IF(E14&gt;$E$11,$E$11,E14)/$E$11*10</f>
        <v>0</v>
      </c>
      <c r="G14" s="55"/>
      <c r="H14" s="126">
        <f t="shared" ref="H14:H61" si="5">IF(G14&gt;$G$11,$G$11,G14)/$G$11*10</f>
        <v>0</v>
      </c>
      <c r="I14" s="60"/>
      <c r="J14" s="156"/>
      <c r="K14" s="156"/>
      <c r="L14" s="156"/>
      <c r="M14" s="156"/>
      <c r="N14" s="156"/>
      <c r="O14" s="44"/>
      <c r="P14" s="44"/>
      <c r="Q14" s="45"/>
      <c r="R14" s="45"/>
      <c r="S14" s="127">
        <f>IF(SUM(I14:R14)&gt;$S$11,$S$11,SUM(I14:R14))</f>
        <v>0</v>
      </c>
      <c r="T14" s="78">
        <f t="shared" ref="T14:T61" si="6">S14/$S$11*15</f>
        <v>0</v>
      </c>
      <c r="U14" s="32"/>
      <c r="V14" s="150"/>
      <c r="W14" s="150"/>
      <c r="X14" s="150"/>
      <c r="Y14" s="150"/>
      <c r="Z14" s="150"/>
      <c r="AA14" s="150"/>
      <c r="AB14" s="150"/>
      <c r="AC14" s="150"/>
      <c r="AD14" s="33"/>
      <c r="AE14" s="128">
        <f>IF(SUM(U14:AD14)&gt;$AE$11,$AE$11,SUM(U14:AD14))</f>
        <v>0</v>
      </c>
      <c r="AF14" s="129">
        <f t="shared" ref="AF14:AF61" si="7">AE14/$AE$11*25</f>
        <v>0</v>
      </c>
      <c r="AG14" s="64"/>
      <c r="AH14" s="130">
        <f>IF(AG14&gt;$AG$11,$AG$11,AG14)/$AG$11*20</f>
        <v>0</v>
      </c>
      <c r="AI14" s="72"/>
      <c r="AJ14" s="154">
        <f t="shared" ref="AJ14:AJ61" si="8">E14</f>
        <v>0</v>
      </c>
      <c r="AK14" s="273"/>
      <c r="AL14" s="209">
        <f t="shared" ref="AL14:AL61" si="9">SUM(AJ14:AK14)</f>
        <v>0</v>
      </c>
      <c r="AM14" s="212">
        <f t="shared" si="2"/>
        <v>0</v>
      </c>
      <c r="AN14" s="214">
        <f t="shared" ref="AN14:AN61" si="10">G14</f>
        <v>0</v>
      </c>
      <c r="AO14" s="276"/>
      <c r="AP14" s="219">
        <f t="shared" ref="AP14:AP61" si="11">SUM(AN14:AO14)</f>
        <v>0</v>
      </c>
      <c r="AQ14" s="220">
        <f t="shared" si="3"/>
        <v>0</v>
      </c>
      <c r="AR14" s="160">
        <f t="shared" ref="AR14:AR61" si="12">S14</f>
        <v>0</v>
      </c>
      <c r="AS14" s="156"/>
      <c r="AT14" s="156"/>
      <c r="AU14" s="156"/>
      <c r="AV14" s="156"/>
      <c r="AW14" s="156"/>
      <c r="AX14" s="156"/>
      <c r="AY14" s="44"/>
      <c r="AZ14" s="44"/>
      <c r="BA14" s="45"/>
      <c r="BB14" s="45"/>
      <c r="BC14" s="127">
        <f t="shared" ref="BC14:BC61" si="13">IF(SUM(AR14:BB14)&gt;$BC$11,$BC$11,SUM(AR14:BB14))</f>
        <v>0</v>
      </c>
      <c r="BD14" s="201">
        <f t="shared" ref="BD14:BD61" si="14">BC14/$BC$11*15</f>
        <v>0</v>
      </c>
      <c r="BE14" s="162">
        <f t="shared" ref="BE14:BE61" si="15">AE14</f>
        <v>0</v>
      </c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128">
        <f t="shared" ref="BP14:BP60" si="16">IF(SUM(BE14:BO14)&gt;$BP$11,$BP$11,SUM(BE14:BO14))</f>
        <v>0</v>
      </c>
      <c r="BQ14" s="129">
        <f t="shared" ref="BQ14:BQ61" si="17">BP14/$BP$11*25</f>
        <v>0</v>
      </c>
      <c r="BR14" s="204"/>
      <c r="BS14" s="130">
        <f>IF(BR14&gt;$BR$11,$BR$11,BR14)/$BR$11*20</f>
        <v>0</v>
      </c>
      <c r="BT14" s="72"/>
    </row>
    <row r="15" spans="1:72">
      <c r="A15" s="99">
        <v>4</v>
      </c>
      <c r="B15" s="278" t="s">
        <v>125</v>
      </c>
      <c r="C15" s="278">
        <v>202010400</v>
      </c>
      <c r="D15" s="117"/>
      <c r="E15" s="52"/>
      <c r="F15" s="125">
        <f t="shared" si="4"/>
        <v>0</v>
      </c>
      <c r="G15" s="55"/>
      <c r="H15" s="126">
        <f t="shared" si="5"/>
        <v>0</v>
      </c>
      <c r="I15" s="60"/>
      <c r="J15" s="156"/>
      <c r="K15" s="156"/>
      <c r="L15" s="156"/>
      <c r="M15" s="156"/>
      <c r="N15" s="156"/>
      <c r="O15" s="44"/>
      <c r="P15" s="44"/>
      <c r="Q15" s="45"/>
      <c r="R15" s="45"/>
      <c r="S15" s="127">
        <f t="shared" si="0"/>
        <v>0</v>
      </c>
      <c r="T15" s="78">
        <f t="shared" si="6"/>
        <v>0</v>
      </c>
      <c r="U15" s="32"/>
      <c r="V15" s="150"/>
      <c r="W15" s="150"/>
      <c r="X15" s="150"/>
      <c r="Y15" s="150"/>
      <c r="Z15" s="150"/>
      <c r="AA15" s="150"/>
      <c r="AB15" s="150"/>
      <c r="AC15" s="150"/>
      <c r="AD15" s="33"/>
      <c r="AE15" s="128">
        <f t="shared" si="1"/>
        <v>0</v>
      </c>
      <c r="AF15" s="129">
        <f t="shared" si="7"/>
        <v>0</v>
      </c>
      <c r="AG15" s="64"/>
      <c r="AH15" s="130">
        <f>IF(AG15&gt;$AG$11,$AG$11,AG15)/$AG$11*20</f>
        <v>0</v>
      </c>
      <c r="AI15" s="72"/>
      <c r="AJ15" s="154">
        <f t="shared" si="8"/>
        <v>0</v>
      </c>
      <c r="AK15" s="273"/>
      <c r="AL15" s="209">
        <f t="shared" si="9"/>
        <v>0</v>
      </c>
      <c r="AM15" s="212">
        <f t="shared" si="2"/>
        <v>0</v>
      </c>
      <c r="AN15" s="214">
        <f t="shared" si="10"/>
        <v>0</v>
      </c>
      <c r="AO15" s="276"/>
      <c r="AP15" s="219">
        <f t="shared" si="11"/>
        <v>0</v>
      </c>
      <c r="AQ15" s="220">
        <f t="shared" si="3"/>
        <v>0</v>
      </c>
      <c r="AR15" s="160">
        <f t="shared" si="12"/>
        <v>0</v>
      </c>
      <c r="AS15" s="156"/>
      <c r="AT15" s="156"/>
      <c r="AU15" s="156"/>
      <c r="AV15" s="156"/>
      <c r="AW15" s="156"/>
      <c r="AX15" s="156"/>
      <c r="AY15" s="44"/>
      <c r="AZ15" s="44"/>
      <c r="BA15" s="45"/>
      <c r="BB15" s="45"/>
      <c r="BC15" s="127">
        <f>IF(SUM(AR15:BB15)&gt;$BC$11,$BC$11,SUM(AR15:BB15))</f>
        <v>0</v>
      </c>
      <c r="BD15" s="201">
        <f t="shared" si="14"/>
        <v>0</v>
      </c>
      <c r="BE15" s="162">
        <f t="shared" si="15"/>
        <v>0</v>
      </c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128">
        <f>IF(SUM(BE15:BO15)&gt;$BP$11,$BP$11,SUM(BE15:BO15))</f>
        <v>0</v>
      </c>
      <c r="BQ15" s="129">
        <f t="shared" si="17"/>
        <v>0</v>
      </c>
      <c r="BR15" s="204"/>
      <c r="BS15" s="130">
        <f>IF(BR15&gt;$BR$11,$BR$11,BR15)/$BR$11*20</f>
        <v>0</v>
      </c>
      <c r="BT15" s="72"/>
    </row>
    <row r="16" spans="1:72">
      <c r="A16" s="96">
        <v>5</v>
      </c>
      <c r="B16" s="278" t="s">
        <v>126</v>
      </c>
      <c r="C16" s="278">
        <v>202010392</v>
      </c>
      <c r="D16" s="117"/>
      <c r="E16" s="52"/>
      <c r="F16" s="125">
        <f t="shared" si="4"/>
        <v>0</v>
      </c>
      <c r="G16" s="55"/>
      <c r="H16" s="126">
        <f t="shared" si="5"/>
        <v>0</v>
      </c>
      <c r="I16" s="60"/>
      <c r="J16" s="156"/>
      <c r="K16" s="156"/>
      <c r="L16" s="156"/>
      <c r="M16" s="156"/>
      <c r="N16" s="156"/>
      <c r="O16" s="44"/>
      <c r="P16" s="44"/>
      <c r="Q16" s="45"/>
      <c r="R16" s="45"/>
      <c r="S16" s="127">
        <f t="shared" si="0"/>
        <v>0</v>
      </c>
      <c r="T16" s="78">
        <f t="shared" si="6"/>
        <v>0</v>
      </c>
      <c r="U16" s="32"/>
      <c r="V16" s="150"/>
      <c r="W16" s="150"/>
      <c r="X16" s="150"/>
      <c r="Y16" s="150"/>
      <c r="Z16" s="150"/>
      <c r="AA16" s="150"/>
      <c r="AB16" s="150"/>
      <c r="AC16" s="150"/>
      <c r="AD16" s="33"/>
      <c r="AE16" s="128">
        <f>IF(SUM(U16:AD16)&gt;$AE$11,$AE$11,SUM(U16:AD16))</f>
        <v>0</v>
      </c>
      <c r="AF16" s="129">
        <f t="shared" si="7"/>
        <v>0</v>
      </c>
      <c r="AG16" s="64"/>
      <c r="AH16" s="130">
        <f t="shared" ref="AH16:AH61" si="18">IF(AG16&gt;$AG$11,$AG$11,AG16)/$AG$11*20</f>
        <v>0</v>
      </c>
      <c r="AI16" s="72"/>
      <c r="AJ16" s="154">
        <f t="shared" si="8"/>
        <v>0</v>
      </c>
      <c r="AK16" s="273"/>
      <c r="AL16" s="209">
        <f t="shared" si="9"/>
        <v>0</v>
      </c>
      <c r="AM16" s="212">
        <f t="shared" si="2"/>
        <v>0</v>
      </c>
      <c r="AN16" s="214">
        <f t="shared" si="10"/>
        <v>0</v>
      </c>
      <c r="AO16" s="276"/>
      <c r="AP16" s="219">
        <f t="shared" si="11"/>
        <v>0</v>
      </c>
      <c r="AQ16" s="220">
        <f t="shared" si="3"/>
        <v>0</v>
      </c>
      <c r="AR16" s="160">
        <f t="shared" si="12"/>
        <v>0</v>
      </c>
      <c r="AS16" s="156"/>
      <c r="AT16" s="156"/>
      <c r="AU16" s="156"/>
      <c r="AV16" s="156"/>
      <c r="AW16" s="156"/>
      <c r="AX16" s="156"/>
      <c r="AY16" s="44"/>
      <c r="AZ16" s="44"/>
      <c r="BA16" s="45"/>
      <c r="BB16" s="45"/>
      <c r="BC16" s="127">
        <f t="shared" si="13"/>
        <v>0</v>
      </c>
      <c r="BD16" s="201">
        <f t="shared" si="14"/>
        <v>0</v>
      </c>
      <c r="BE16" s="162">
        <f t="shared" si="15"/>
        <v>0</v>
      </c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128">
        <f t="shared" si="16"/>
        <v>0</v>
      </c>
      <c r="BQ16" s="129">
        <f t="shared" si="17"/>
        <v>0</v>
      </c>
      <c r="BR16" s="204"/>
      <c r="BS16" s="130">
        <f t="shared" ref="BS16:BS61" si="19">IF(BR16&gt;$BR$11,$BR$11,BR16)/$BR$11*20</f>
        <v>0</v>
      </c>
      <c r="BT16" s="72"/>
    </row>
    <row r="17" spans="1:72">
      <c r="A17" s="99">
        <v>6</v>
      </c>
      <c r="B17" s="278" t="s">
        <v>127</v>
      </c>
      <c r="C17" s="278">
        <v>201911375</v>
      </c>
      <c r="D17" s="117"/>
      <c r="E17" s="52"/>
      <c r="F17" s="125">
        <f t="shared" si="4"/>
        <v>0</v>
      </c>
      <c r="G17" s="55"/>
      <c r="H17" s="126">
        <f t="shared" si="5"/>
        <v>0</v>
      </c>
      <c r="I17" s="60"/>
      <c r="J17" s="156"/>
      <c r="K17" s="156"/>
      <c r="L17" s="156"/>
      <c r="M17" s="156"/>
      <c r="N17" s="156"/>
      <c r="O17" s="44"/>
      <c r="P17" s="44"/>
      <c r="Q17" s="45"/>
      <c r="R17" s="45"/>
      <c r="S17" s="127">
        <f>IF(SUM(I17:R17)&gt;$S$11,$S$11,SUM(I17:R17))</f>
        <v>0</v>
      </c>
      <c r="T17" s="78">
        <f t="shared" si="6"/>
        <v>0</v>
      </c>
      <c r="U17" s="32"/>
      <c r="V17" s="150"/>
      <c r="W17" s="150"/>
      <c r="X17" s="150"/>
      <c r="Y17" s="150"/>
      <c r="Z17" s="150"/>
      <c r="AA17" s="150"/>
      <c r="AB17" s="150"/>
      <c r="AC17" s="150"/>
      <c r="AD17" s="33"/>
      <c r="AE17" s="128">
        <f t="shared" si="1"/>
        <v>0</v>
      </c>
      <c r="AF17" s="129">
        <f t="shared" si="7"/>
        <v>0</v>
      </c>
      <c r="AG17" s="64"/>
      <c r="AH17" s="130">
        <f t="shared" si="18"/>
        <v>0</v>
      </c>
      <c r="AI17" s="72"/>
      <c r="AJ17" s="154">
        <f t="shared" si="8"/>
        <v>0</v>
      </c>
      <c r="AK17" s="273"/>
      <c r="AL17" s="209">
        <f t="shared" si="9"/>
        <v>0</v>
      </c>
      <c r="AM17" s="212">
        <f t="shared" si="2"/>
        <v>0</v>
      </c>
      <c r="AN17" s="214">
        <f t="shared" si="10"/>
        <v>0</v>
      </c>
      <c r="AO17" s="276"/>
      <c r="AP17" s="219">
        <f t="shared" si="11"/>
        <v>0</v>
      </c>
      <c r="AQ17" s="220">
        <f t="shared" si="3"/>
        <v>0</v>
      </c>
      <c r="AR17" s="160">
        <f t="shared" si="12"/>
        <v>0</v>
      </c>
      <c r="AS17" s="156"/>
      <c r="AT17" s="156"/>
      <c r="AU17" s="156"/>
      <c r="AV17" s="156"/>
      <c r="AW17" s="156"/>
      <c r="AX17" s="156"/>
      <c r="AY17" s="44"/>
      <c r="AZ17" s="44"/>
      <c r="BA17" s="45"/>
      <c r="BB17" s="45"/>
      <c r="BC17" s="127">
        <f t="shared" si="13"/>
        <v>0</v>
      </c>
      <c r="BD17" s="201">
        <f t="shared" si="14"/>
        <v>0</v>
      </c>
      <c r="BE17" s="162">
        <f t="shared" si="15"/>
        <v>0</v>
      </c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128">
        <f t="shared" si="16"/>
        <v>0</v>
      </c>
      <c r="BQ17" s="129">
        <f t="shared" si="17"/>
        <v>0</v>
      </c>
      <c r="BR17" s="204"/>
      <c r="BS17" s="130">
        <f t="shared" si="19"/>
        <v>0</v>
      </c>
      <c r="BT17" s="72"/>
    </row>
    <row r="18" spans="1:72">
      <c r="A18" s="99">
        <v>7</v>
      </c>
      <c r="B18" s="278" t="s">
        <v>128</v>
      </c>
      <c r="C18" s="278">
        <v>202010798</v>
      </c>
      <c r="D18" s="117"/>
      <c r="E18" s="52"/>
      <c r="F18" s="125">
        <f t="shared" si="4"/>
        <v>0</v>
      </c>
      <c r="G18" s="55"/>
      <c r="H18" s="126">
        <f t="shared" si="5"/>
        <v>0</v>
      </c>
      <c r="I18" s="60"/>
      <c r="J18" s="156"/>
      <c r="K18" s="156"/>
      <c r="L18" s="156"/>
      <c r="M18" s="156"/>
      <c r="N18" s="156"/>
      <c r="O18" s="44"/>
      <c r="P18" s="44"/>
      <c r="Q18" s="45"/>
      <c r="R18" s="45"/>
      <c r="S18" s="127">
        <f t="shared" si="0"/>
        <v>0</v>
      </c>
      <c r="T18" s="78">
        <f t="shared" si="6"/>
        <v>0</v>
      </c>
      <c r="U18" s="32"/>
      <c r="V18" s="150"/>
      <c r="W18" s="150"/>
      <c r="X18" s="150"/>
      <c r="Y18" s="150"/>
      <c r="Z18" s="150"/>
      <c r="AA18" s="150"/>
      <c r="AB18" s="150"/>
      <c r="AC18" s="150"/>
      <c r="AD18" s="33"/>
      <c r="AE18" s="128">
        <f t="shared" si="1"/>
        <v>0</v>
      </c>
      <c r="AF18" s="129">
        <f t="shared" si="7"/>
        <v>0</v>
      </c>
      <c r="AG18" s="64"/>
      <c r="AH18" s="130">
        <f t="shared" si="18"/>
        <v>0</v>
      </c>
      <c r="AI18" s="72"/>
      <c r="AJ18" s="154">
        <f t="shared" si="8"/>
        <v>0</v>
      </c>
      <c r="AK18" s="273"/>
      <c r="AL18" s="209">
        <f t="shared" si="9"/>
        <v>0</v>
      </c>
      <c r="AM18" s="212">
        <f t="shared" si="2"/>
        <v>0</v>
      </c>
      <c r="AN18" s="214">
        <f t="shared" si="10"/>
        <v>0</v>
      </c>
      <c r="AO18" s="276"/>
      <c r="AP18" s="219">
        <f t="shared" si="11"/>
        <v>0</v>
      </c>
      <c r="AQ18" s="220">
        <f t="shared" si="3"/>
        <v>0</v>
      </c>
      <c r="AR18" s="160">
        <f t="shared" si="12"/>
        <v>0</v>
      </c>
      <c r="AS18" s="156"/>
      <c r="AT18" s="156"/>
      <c r="AU18" s="156"/>
      <c r="AV18" s="156"/>
      <c r="AW18" s="156"/>
      <c r="AX18" s="156"/>
      <c r="AY18" s="44"/>
      <c r="AZ18" s="44"/>
      <c r="BA18" s="45"/>
      <c r="BB18" s="45"/>
      <c r="BC18" s="127">
        <f t="shared" si="13"/>
        <v>0</v>
      </c>
      <c r="BD18" s="201">
        <f t="shared" si="14"/>
        <v>0</v>
      </c>
      <c r="BE18" s="162">
        <f t="shared" si="15"/>
        <v>0</v>
      </c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128">
        <f t="shared" si="16"/>
        <v>0</v>
      </c>
      <c r="BQ18" s="129">
        <f t="shared" si="17"/>
        <v>0</v>
      </c>
      <c r="BR18" s="204"/>
      <c r="BS18" s="130">
        <f t="shared" si="19"/>
        <v>0</v>
      </c>
      <c r="BT18" s="72"/>
    </row>
    <row r="19" spans="1:72">
      <c r="A19" s="96">
        <v>8</v>
      </c>
      <c r="B19" s="278" t="s">
        <v>129</v>
      </c>
      <c r="C19" s="278">
        <v>201911388</v>
      </c>
      <c r="D19" s="117"/>
      <c r="E19" s="52"/>
      <c r="F19" s="125">
        <f t="shared" si="4"/>
        <v>0</v>
      </c>
      <c r="G19" s="55"/>
      <c r="H19" s="126">
        <f t="shared" si="5"/>
        <v>0</v>
      </c>
      <c r="I19" s="60"/>
      <c r="J19" s="156"/>
      <c r="K19" s="156"/>
      <c r="L19" s="156"/>
      <c r="M19" s="156"/>
      <c r="N19" s="156"/>
      <c r="O19" s="44"/>
      <c r="P19" s="44"/>
      <c r="Q19" s="45"/>
      <c r="R19" s="45"/>
      <c r="S19" s="127">
        <f t="shared" si="0"/>
        <v>0</v>
      </c>
      <c r="T19" s="78">
        <f t="shared" si="6"/>
        <v>0</v>
      </c>
      <c r="U19" s="32"/>
      <c r="V19" s="150"/>
      <c r="W19" s="150"/>
      <c r="X19" s="150"/>
      <c r="Y19" s="150"/>
      <c r="Z19" s="150"/>
      <c r="AA19" s="150"/>
      <c r="AB19" s="150"/>
      <c r="AC19" s="150"/>
      <c r="AD19" s="33"/>
      <c r="AE19" s="128">
        <f t="shared" si="1"/>
        <v>0</v>
      </c>
      <c r="AF19" s="129">
        <f t="shared" si="7"/>
        <v>0</v>
      </c>
      <c r="AG19" s="64"/>
      <c r="AH19" s="130">
        <f t="shared" si="18"/>
        <v>0</v>
      </c>
      <c r="AI19" s="72"/>
      <c r="AJ19" s="154">
        <f t="shared" si="8"/>
        <v>0</v>
      </c>
      <c r="AK19" s="273"/>
      <c r="AL19" s="209">
        <f t="shared" si="9"/>
        <v>0</v>
      </c>
      <c r="AM19" s="212">
        <f t="shared" si="2"/>
        <v>0</v>
      </c>
      <c r="AN19" s="214">
        <f t="shared" si="10"/>
        <v>0</v>
      </c>
      <c r="AO19" s="276"/>
      <c r="AP19" s="219">
        <f t="shared" si="11"/>
        <v>0</v>
      </c>
      <c r="AQ19" s="220">
        <f t="shared" si="3"/>
        <v>0</v>
      </c>
      <c r="AR19" s="160">
        <f t="shared" si="12"/>
        <v>0</v>
      </c>
      <c r="AS19" s="156"/>
      <c r="AT19" s="156"/>
      <c r="AU19" s="156"/>
      <c r="AV19" s="156"/>
      <c r="AW19" s="156"/>
      <c r="AX19" s="156"/>
      <c r="AY19" s="44"/>
      <c r="AZ19" s="44"/>
      <c r="BA19" s="45"/>
      <c r="BB19" s="45"/>
      <c r="BC19" s="127">
        <f t="shared" si="13"/>
        <v>0</v>
      </c>
      <c r="BD19" s="201">
        <f t="shared" si="14"/>
        <v>0</v>
      </c>
      <c r="BE19" s="162">
        <f t="shared" si="15"/>
        <v>0</v>
      </c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128">
        <f t="shared" si="16"/>
        <v>0</v>
      </c>
      <c r="BQ19" s="129">
        <f t="shared" si="17"/>
        <v>0</v>
      </c>
      <c r="BR19" s="204"/>
      <c r="BS19" s="130">
        <f t="shared" si="19"/>
        <v>0</v>
      </c>
      <c r="BT19" s="72"/>
    </row>
    <row r="20" spans="1:72">
      <c r="A20" s="99">
        <v>9</v>
      </c>
      <c r="B20" s="278" t="s">
        <v>130</v>
      </c>
      <c r="C20" s="278">
        <v>202010382</v>
      </c>
      <c r="D20" s="117"/>
      <c r="E20" s="52"/>
      <c r="F20" s="125">
        <f t="shared" si="4"/>
        <v>0</v>
      </c>
      <c r="G20" s="55"/>
      <c r="H20" s="126">
        <f t="shared" si="5"/>
        <v>0</v>
      </c>
      <c r="I20" s="60"/>
      <c r="J20" s="156"/>
      <c r="K20" s="156"/>
      <c r="L20" s="156"/>
      <c r="M20" s="156"/>
      <c r="N20" s="156"/>
      <c r="O20" s="44"/>
      <c r="P20" s="44"/>
      <c r="Q20" s="45"/>
      <c r="R20" s="45"/>
      <c r="S20" s="127">
        <f t="shared" si="0"/>
        <v>0</v>
      </c>
      <c r="T20" s="78">
        <f t="shared" si="6"/>
        <v>0</v>
      </c>
      <c r="U20" s="32"/>
      <c r="V20" s="150"/>
      <c r="W20" s="150"/>
      <c r="X20" s="150"/>
      <c r="Y20" s="150"/>
      <c r="Z20" s="150"/>
      <c r="AA20" s="150"/>
      <c r="AB20" s="150"/>
      <c r="AC20" s="150"/>
      <c r="AD20" s="33"/>
      <c r="AE20" s="128">
        <f t="shared" si="1"/>
        <v>0</v>
      </c>
      <c r="AF20" s="129">
        <f t="shared" si="7"/>
        <v>0</v>
      </c>
      <c r="AG20" s="64"/>
      <c r="AH20" s="130">
        <f t="shared" si="18"/>
        <v>0</v>
      </c>
      <c r="AI20" s="72"/>
      <c r="AJ20" s="154">
        <f t="shared" si="8"/>
        <v>0</v>
      </c>
      <c r="AK20" s="273"/>
      <c r="AL20" s="209">
        <f t="shared" si="9"/>
        <v>0</v>
      </c>
      <c r="AM20" s="212">
        <f t="shared" si="2"/>
        <v>0</v>
      </c>
      <c r="AN20" s="214">
        <f t="shared" si="10"/>
        <v>0</v>
      </c>
      <c r="AO20" s="276"/>
      <c r="AP20" s="219">
        <f t="shared" si="11"/>
        <v>0</v>
      </c>
      <c r="AQ20" s="220">
        <f t="shared" si="3"/>
        <v>0</v>
      </c>
      <c r="AR20" s="160">
        <f t="shared" si="12"/>
        <v>0</v>
      </c>
      <c r="AS20" s="156"/>
      <c r="AT20" s="156"/>
      <c r="AU20" s="156"/>
      <c r="AV20" s="156"/>
      <c r="AW20" s="156"/>
      <c r="AX20" s="156"/>
      <c r="AY20" s="44"/>
      <c r="AZ20" s="44"/>
      <c r="BA20" s="45"/>
      <c r="BB20" s="45"/>
      <c r="BC20" s="127">
        <f t="shared" si="13"/>
        <v>0</v>
      </c>
      <c r="BD20" s="201">
        <f t="shared" si="14"/>
        <v>0</v>
      </c>
      <c r="BE20" s="162">
        <f t="shared" si="15"/>
        <v>0</v>
      </c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128">
        <f t="shared" si="16"/>
        <v>0</v>
      </c>
      <c r="BQ20" s="129">
        <f t="shared" si="17"/>
        <v>0</v>
      </c>
      <c r="BR20" s="204"/>
      <c r="BS20" s="130">
        <f t="shared" si="19"/>
        <v>0</v>
      </c>
      <c r="BT20" s="72"/>
    </row>
    <row r="21" spans="1:72">
      <c r="A21" s="99">
        <v>10</v>
      </c>
      <c r="B21" s="278" t="s">
        <v>131</v>
      </c>
      <c r="C21" s="278">
        <v>202010371</v>
      </c>
      <c r="D21" s="117"/>
      <c r="E21" s="52"/>
      <c r="F21" s="125">
        <f t="shared" si="4"/>
        <v>0</v>
      </c>
      <c r="G21" s="55"/>
      <c r="H21" s="126">
        <f t="shared" si="5"/>
        <v>0</v>
      </c>
      <c r="I21" s="60"/>
      <c r="J21" s="156"/>
      <c r="K21" s="156"/>
      <c r="L21" s="156"/>
      <c r="M21" s="156"/>
      <c r="N21" s="156"/>
      <c r="O21" s="44"/>
      <c r="P21" s="44"/>
      <c r="Q21" s="45"/>
      <c r="R21" s="45"/>
      <c r="S21" s="127">
        <f t="shared" si="0"/>
        <v>0</v>
      </c>
      <c r="T21" s="78">
        <f t="shared" si="6"/>
        <v>0</v>
      </c>
      <c r="U21" s="32"/>
      <c r="V21" s="150"/>
      <c r="W21" s="150"/>
      <c r="X21" s="150"/>
      <c r="Y21" s="150"/>
      <c r="Z21" s="150"/>
      <c r="AA21" s="150"/>
      <c r="AB21" s="150"/>
      <c r="AC21" s="150"/>
      <c r="AD21" s="33"/>
      <c r="AE21" s="128">
        <f t="shared" si="1"/>
        <v>0</v>
      </c>
      <c r="AF21" s="129">
        <f t="shared" si="7"/>
        <v>0</v>
      </c>
      <c r="AG21" s="64"/>
      <c r="AH21" s="130">
        <f t="shared" si="18"/>
        <v>0</v>
      </c>
      <c r="AI21" s="72"/>
      <c r="AJ21" s="154">
        <f t="shared" si="8"/>
        <v>0</v>
      </c>
      <c r="AK21" s="273"/>
      <c r="AL21" s="209">
        <f t="shared" si="9"/>
        <v>0</v>
      </c>
      <c r="AM21" s="212">
        <f t="shared" si="2"/>
        <v>0</v>
      </c>
      <c r="AN21" s="214">
        <f t="shared" si="10"/>
        <v>0</v>
      </c>
      <c r="AO21" s="276"/>
      <c r="AP21" s="219">
        <f t="shared" si="11"/>
        <v>0</v>
      </c>
      <c r="AQ21" s="220">
        <f t="shared" si="3"/>
        <v>0</v>
      </c>
      <c r="AR21" s="160">
        <f t="shared" si="12"/>
        <v>0</v>
      </c>
      <c r="AS21" s="156"/>
      <c r="AT21" s="156"/>
      <c r="AU21" s="156"/>
      <c r="AV21" s="156"/>
      <c r="AW21" s="156"/>
      <c r="AX21" s="156"/>
      <c r="AY21" s="44"/>
      <c r="AZ21" s="44"/>
      <c r="BA21" s="45"/>
      <c r="BB21" s="45"/>
      <c r="BC21" s="127">
        <f t="shared" si="13"/>
        <v>0</v>
      </c>
      <c r="BD21" s="201">
        <f t="shared" si="14"/>
        <v>0</v>
      </c>
      <c r="BE21" s="162">
        <f t="shared" si="15"/>
        <v>0</v>
      </c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128">
        <f t="shared" si="16"/>
        <v>0</v>
      </c>
      <c r="BQ21" s="129">
        <f t="shared" si="17"/>
        <v>0</v>
      </c>
      <c r="BR21" s="204"/>
      <c r="BS21" s="130">
        <f t="shared" si="19"/>
        <v>0</v>
      </c>
      <c r="BT21" s="72"/>
    </row>
    <row r="22" spans="1:72">
      <c r="A22" s="96">
        <v>11</v>
      </c>
      <c r="B22" s="278" t="s">
        <v>132</v>
      </c>
      <c r="C22" s="278">
        <v>202010361</v>
      </c>
      <c r="D22" s="117"/>
      <c r="E22" s="52"/>
      <c r="F22" s="125">
        <f t="shared" si="4"/>
        <v>0</v>
      </c>
      <c r="G22" s="55"/>
      <c r="H22" s="126">
        <f t="shared" si="5"/>
        <v>0</v>
      </c>
      <c r="I22" s="60"/>
      <c r="J22" s="156"/>
      <c r="K22" s="156"/>
      <c r="L22" s="156"/>
      <c r="M22" s="156"/>
      <c r="N22" s="156"/>
      <c r="O22" s="44"/>
      <c r="P22" s="44"/>
      <c r="Q22" s="45"/>
      <c r="R22" s="45"/>
      <c r="S22" s="127">
        <f t="shared" si="0"/>
        <v>0</v>
      </c>
      <c r="T22" s="78">
        <f t="shared" si="6"/>
        <v>0</v>
      </c>
      <c r="U22" s="32"/>
      <c r="V22" s="150"/>
      <c r="W22" s="150"/>
      <c r="X22" s="150"/>
      <c r="Y22" s="150"/>
      <c r="Z22" s="150"/>
      <c r="AA22" s="150"/>
      <c r="AB22" s="150"/>
      <c r="AC22" s="150"/>
      <c r="AD22" s="33"/>
      <c r="AE22" s="128">
        <f t="shared" si="1"/>
        <v>0</v>
      </c>
      <c r="AF22" s="129">
        <f t="shared" si="7"/>
        <v>0</v>
      </c>
      <c r="AG22" s="64"/>
      <c r="AH22" s="130">
        <f t="shared" si="18"/>
        <v>0</v>
      </c>
      <c r="AI22" s="72"/>
      <c r="AJ22" s="154">
        <f t="shared" si="8"/>
        <v>0</v>
      </c>
      <c r="AK22" s="273"/>
      <c r="AL22" s="209">
        <f t="shared" si="9"/>
        <v>0</v>
      </c>
      <c r="AM22" s="212">
        <f t="shared" si="2"/>
        <v>0</v>
      </c>
      <c r="AN22" s="214">
        <f t="shared" si="10"/>
        <v>0</v>
      </c>
      <c r="AO22" s="276"/>
      <c r="AP22" s="219">
        <f t="shared" si="11"/>
        <v>0</v>
      </c>
      <c r="AQ22" s="220">
        <f t="shared" si="3"/>
        <v>0</v>
      </c>
      <c r="AR22" s="160">
        <f t="shared" si="12"/>
        <v>0</v>
      </c>
      <c r="AS22" s="156"/>
      <c r="AT22" s="156"/>
      <c r="AU22" s="156"/>
      <c r="AV22" s="156"/>
      <c r="AW22" s="156"/>
      <c r="AX22" s="156"/>
      <c r="AY22" s="44"/>
      <c r="AZ22" s="44"/>
      <c r="BA22" s="45"/>
      <c r="BB22" s="45"/>
      <c r="BC22" s="127">
        <f t="shared" si="13"/>
        <v>0</v>
      </c>
      <c r="BD22" s="201">
        <f t="shared" si="14"/>
        <v>0</v>
      </c>
      <c r="BE22" s="162">
        <f t="shared" si="15"/>
        <v>0</v>
      </c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128">
        <f t="shared" si="16"/>
        <v>0</v>
      </c>
      <c r="BQ22" s="129">
        <f t="shared" si="17"/>
        <v>0</v>
      </c>
      <c r="BR22" s="204"/>
      <c r="BS22" s="130">
        <f t="shared" si="19"/>
        <v>0</v>
      </c>
      <c r="BT22" s="72"/>
    </row>
    <row r="23" spans="1:72">
      <c r="A23" s="99">
        <v>12</v>
      </c>
      <c r="B23" s="278" t="s">
        <v>133</v>
      </c>
      <c r="C23" s="278">
        <v>202010370</v>
      </c>
      <c r="D23" s="117"/>
      <c r="E23" s="52"/>
      <c r="F23" s="125">
        <f t="shared" si="4"/>
        <v>0</v>
      </c>
      <c r="G23" s="55"/>
      <c r="H23" s="126">
        <f t="shared" si="5"/>
        <v>0</v>
      </c>
      <c r="I23" s="60"/>
      <c r="J23" s="156"/>
      <c r="K23" s="156"/>
      <c r="L23" s="156"/>
      <c r="M23" s="156"/>
      <c r="N23" s="156"/>
      <c r="O23" s="44"/>
      <c r="P23" s="44"/>
      <c r="Q23" s="45"/>
      <c r="R23" s="45"/>
      <c r="S23" s="127">
        <f t="shared" si="0"/>
        <v>0</v>
      </c>
      <c r="T23" s="78">
        <f t="shared" si="6"/>
        <v>0</v>
      </c>
      <c r="U23" s="32"/>
      <c r="V23" s="150"/>
      <c r="W23" s="150"/>
      <c r="X23" s="150"/>
      <c r="Y23" s="150"/>
      <c r="Z23" s="150"/>
      <c r="AA23" s="150"/>
      <c r="AB23" s="150"/>
      <c r="AC23" s="150"/>
      <c r="AD23" s="33"/>
      <c r="AE23" s="128">
        <f t="shared" si="1"/>
        <v>0</v>
      </c>
      <c r="AF23" s="129">
        <f t="shared" si="7"/>
        <v>0</v>
      </c>
      <c r="AG23" s="64"/>
      <c r="AH23" s="130">
        <f t="shared" si="18"/>
        <v>0</v>
      </c>
      <c r="AI23" s="72"/>
      <c r="AJ23" s="154">
        <f t="shared" si="8"/>
        <v>0</v>
      </c>
      <c r="AK23" s="273"/>
      <c r="AL23" s="209">
        <f t="shared" si="9"/>
        <v>0</v>
      </c>
      <c r="AM23" s="212">
        <f t="shared" si="2"/>
        <v>0</v>
      </c>
      <c r="AN23" s="214">
        <f t="shared" si="10"/>
        <v>0</v>
      </c>
      <c r="AO23" s="276"/>
      <c r="AP23" s="219">
        <f t="shared" si="11"/>
        <v>0</v>
      </c>
      <c r="AQ23" s="220">
        <f t="shared" si="3"/>
        <v>0</v>
      </c>
      <c r="AR23" s="160">
        <f t="shared" si="12"/>
        <v>0</v>
      </c>
      <c r="AS23" s="156"/>
      <c r="AT23" s="156"/>
      <c r="AU23" s="156"/>
      <c r="AV23" s="156"/>
      <c r="AW23" s="156"/>
      <c r="AX23" s="156"/>
      <c r="AY23" s="44"/>
      <c r="AZ23" s="44"/>
      <c r="BA23" s="45"/>
      <c r="BB23" s="45"/>
      <c r="BC23" s="127">
        <f t="shared" si="13"/>
        <v>0</v>
      </c>
      <c r="BD23" s="201">
        <f t="shared" si="14"/>
        <v>0</v>
      </c>
      <c r="BE23" s="162">
        <f t="shared" si="15"/>
        <v>0</v>
      </c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128">
        <f t="shared" si="16"/>
        <v>0</v>
      </c>
      <c r="BQ23" s="129">
        <f t="shared" si="17"/>
        <v>0</v>
      </c>
      <c r="BR23" s="204"/>
      <c r="BS23" s="130">
        <f t="shared" si="19"/>
        <v>0</v>
      </c>
      <c r="BT23" s="72"/>
    </row>
    <row r="24" spans="1:72">
      <c r="A24" s="99">
        <v>13</v>
      </c>
      <c r="B24" s="278" t="s">
        <v>134</v>
      </c>
      <c r="C24" s="278">
        <v>202010397</v>
      </c>
      <c r="D24" s="117"/>
      <c r="E24" s="52"/>
      <c r="F24" s="125">
        <f t="shared" si="4"/>
        <v>0</v>
      </c>
      <c r="G24" s="55"/>
      <c r="H24" s="126">
        <f t="shared" si="5"/>
        <v>0</v>
      </c>
      <c r="I24" s="60"/>
      <c r="J24" s="156"/>
      <c r="K24" s="156"/>
      <c r="L24" s="156"/>
      <c r="M24" s="156"/>
      <c r="N24" s="156"/>
      <c r="O24" s="44"/>
      <c r="P24" s="44"/>
      <c r="Q24" s="45"/>
      <c r="R24" s="45"/>
      <c r="S24" s="127">
        <f t="shared" si="0"/>
        <v>0</v>
      </c>
      <c r="T24" s="78">
        <f t="shared" si="6"/>
        <v>0</v>
      </c>
      <c r="U24" s="32"/>
      <c r="V24" s="150"/>
      <c r="W24" s="150"/>
      <c r="X24" s="150"/>
      <c r="Y24" s="150"/>
      <c r="Z24" s="150"/>
      <c r="AA24" s="150"/>
      <c r="AB24" s="150"/>
      <c r="AC24" s="150"/>
      <c r="AD24" s="33"/>
      <c r="AE24" s="128">
        <f t="shared" si="1"/>
        <v>0</v>
      </c>
      <c r="AF24" s="129">
        <f t="shared" si="7"/>
        <v>0</v>
      </c>
      <c r="AG24" s="64"/>
      <c r="AH24" s="130">
        <f t="shared" si="18"/>
        <v>0</v>
      </c>
      <c r="AI24" s="72"/>
      <c r="AJ24" s="154">
        <f t="shared" si="8"/>
        <v>0</v>
      </c>
      <c r="AK24" s="273"/>
      <c r="AL24" s="209">
        <f t="shared" si="9"/>
        <v>0</v>
      </c>
      <c r="AM24" s="212">
        <f t="shared" si="2"/>
        <v>0</v>
      </c>
      <c r="AN24" s="214">
        <f t="shared" si="10"/>
        <v>0</v>
      </c>
      <c r="AO24" s="276"/>
      <c r="AP24" s="219">
        <f t="shared" si="11"/>
        <v>0</v>
      </c>
      <c r="AQ24" s="220">
        <f t="shared" si="3"/>
        <v>0</v>
      </c>
      <c r="AR24" s="160">
        <f t="shared" si="12"/>
        <v>0</v>
      </c>
      <c r="AS24" s="156"/>
      <c r="AT24" s="156"/>
      <c r="AU24" s="156"/>
      <c r="AV24" s="156"/>
      <c r="AW24" s="156"/>
      <c r="AX24" s="156"/>
      <c r="AY24" s="44"/>
      <c r="AZ24" s="44"/>
      <c r="BA24" s="45"/>
      <c r="BB24" s="45"/>
      <c r="BC24" s="127">
        <f t="shared" si="13"/>
        <v>0</v>
      </c>
      <c r="BD24" s="201">
        <f t="shared" si="14"/>
        <v>0</v>
      </c>
      <c r="BE24" s="162">
        <f t="shared" si="15"/>
        <v>0</v>
      </c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128">
        <f t="shared" si="16"/>
        <v>0</v>
      </c>
      <c r="BQ24" s="129">
        <f t="shared" si="17"/>
        <v>0</v>
      </c>
      <c r="BR24" s="204"/>
      <c r="BS24" s="130">
        <f t="shared" si="19"/>
        <v>0</v>
      </c>
      <c r="BT24" s="72"/>
    </row>
    <row r="25" spans="1:72">
      <c r="A25" s="96">
        <v>14</v>
      </c>
      <c r="B25" s="278" t="s">
        <v>135</v>
      </c>
      <c r="C25" s="278">
        <v>202010828</v>
      </c>
      <c r="D25" s="117"/>
      <c r="E25" s="52"/>
      <c r="F25" s="125">
        <f t="shared" si="4"/>
        <v>0</v>
      </c>
      <c r="G25" s="55"/>
      <c r="H25" s="126">
        <f t="shared" si="5"/>
        <v>0</v>
      </c>
      <c r="I25" s="60"/>
      <c r="J25" s="156"/>
      <c r="K25" s="156"/>
      <c r="L25" s="156"/>
      <c r="M25" s="156"/>
      <c r="N25" s="156"/>
      <c r="O25" s="44"/>
      <c r="P25" s="44"/>
      <c r="Q25" s="45"/>
      <c r="R25" s="45"/>
      <c r="S25" s="127">
        <f t="shared" si="0"/>
        <v>0</v>
      </c>
      <c r="T25" s="78">
        <f t="shared" si="6"/>
        <v>0</v>
      </c>
      <c r="U25" s="32"/>
      <c r="V25" s="150"/>
      <c r="W25" s="150"/>
      <c r="X25" s="150"/>
      <c r="Y25" s="150"/>
      <c r="Z25" s="150"/>
      <c r="AA25" s="150"/>
      <c r="AB25" s="150"/>
      <c r="AC25" s="150"/>
      <c r="AD25" s="33"/>
      <c r="AE25" s="128">
        <f t="shared" si="1"/>
        <v>0</v>
      </c>
      <c r="AF25" s="129">
        <f t="shared" si="7"/>
        <v>0</v>
      </c>
      <c r="AG25" s="64"/>
      <c r="AH25" s="130">
        <f t="shared" si="18"/>
        <v>0</v>
      </c>
      <c r="AI25" s="72"/>
      <c r="AJ25" s="154">
        <f t="shared" si="8"/>
        <v>0</v>
      </c>
      <c r="AK25" s="273"/>
      <c r="AL25" s="209">
        <f t="shared" si="9"/>
        <v>0</v>
      </c>
      <c r="AM25" s="212">
        <f t="shared" si="2"/>
        <v>0</v>
      </c>
      <c r="AN25" s="214">
        <f t="shared" si="10"/>
        <v>0</v>
      </c>
      <c r="AO25" s="276"/>
      <c r="AP25" s="219">
        <f t="shared" si="11"/>
        <v>0</v>
      </c>
      <c r="AQ25" s="220">
        <f t="shared" si="3"/>
        <v>0</v>
      </c>
      <c r="AR25" s="160">
        <f t="shared" si="12"/>
        <v>0</v>
      </c>
      <c r="AS25" s="156"/>
      <c r="AT25" s="156"/>
      <c r="AU25" s="156"/>
      <c r="AV25" s="156"/>
      <c r="AW25" s="156"/>
      <c r="AX25" s="156"/>
      <c r="AY25" s="44"/>
      <c r="AZ25" s="44"/>
      <c r="BA25" s="45"/>
      <c r="BB25" s="45"/>
      <c r="BC25" s="127">
        <f t="shared" si="13"/>
        <v>0</v>
      </c>
      <c r="BD25" s="201">
        <f t="shared" si="14"/>
        <v>0</v>
      </c>
      <c r="BE25" s="162">
        <f t="shared" si="15"/>
        <v>0</v>
      </c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128">
        <f t="shared" si="16"/>
        <v>0</v>
      </c>
      <c r="BQ25" s="129">
        <f t="shared" si="17"/>
        <v>0</v>
      </c>
      <c r="BR25" s="204"/>
      <c r="BS25" s="130">
        <f t="shared" si="19"/>
        <v>0</v>
      </c>
      <c r="BT25" s="72"/>
    </row>
    <row r="26" spans="1:72">
      <c r="A26" s="99">
        <v>15</v>
      </c>
      <c r="B26" s="278" t="s">
        <v>136</v>
      </c>
      <c r="C26" s="278">
        <v>202010696</v>
      </c>
      <c r="D26" s="117"/>
      <c r="E26" s="52"/>
      <c r="F26" s="125">
        <f t="shared" si="4"/>
        <v>0</v>
      </c>
      <c r="G26" s="55"/>
      <c r="H26" s="126">
        <f t="shared" si="5"/>
        <v>0</v>
      </c>
      <c r="I26" s="60"/>
      <c r="J26" s="156"/>
      <c r="K26" s="156"/>
      <c r="L26" s="156"/>
      <c r="M26" s="156"/>
      <c r="N26" s="156"/>
      <c r="O26" s="44"/>
      <c r="P26" s="44"/>
      <c r="Q26" s="45"/>
      <c r="R26" s="45"/>
      <c r="S26" s="127">
        <f t="shared" si="0"/>
        <v>0</v>
      </c>
      <c r="T26" s="78">
        <f t="shared" si="6"/>
        <v>0</v>
      </c>
      <c r="U26" s="32"/>
      <c r="V26" s="150"/>
      <c r="W26" s="150"/>
      <c r="X26" s="150"/>
      <c r="Y26" s="150"/>
      <c r="Z26" s="150"/>
      <c r="AA26" s="150"/>
      <c r="AB26" s="150"/>
      <c r="AC26" s="150"/>
      <c r="AD26" s="33"/>
      <c r="AE26" s="128">
        <f t="shared" si="1"/>
        <v>0</v>
      </c>
      <c r="AF26" s="129">
        <f t="shared" si="7"/>
        <v>0</v>
      </c>
      <c r="AG26" s="64"/>
      <c r="AH26" s="130">
        <f t="shared" si="18"/>
        <v>0</v>
      </c>
      <c r="AI26" s="72"/>
      <c r="AJ26" s="154">
        <f t="shared" si="8"/>
        <v>0</v>
      </c>
      <c r="AK26" s="273"/>
      <c r="AL26" s="209">
        <f t="shared" si="9"/>
        <v>0</v>
      </c>
      <c r="AM26" s="212">
        <f t="shared" si="2"/>
        <v>0</v>
      </c>
      <c r="AN26" s="214">
        <f t="shared" si="10"/>
        <v>0</v>
      </c>
      <c r="AO26" s="276"/>
      <c r="AP26" s="219">
        <f t="shared" si="11"/>
        <v>0</v>
      </c>
      <c r="AQ26" s="220">
        <f t="shared" si="3"/>
        <v>0</v>
      </c>
      <c r="AR26" s="160">
        <f t="shared" si="12"/>
        <v>0</v>
      </c>
      <c r="AS26" s="156"/>
      <c r="AT26" s="156"/>
      <c r="AU26" s="156"/>
      <c r="AV26" s="156"/>
      <c r="AW26" s="156"/>
      <c r="AX26" s="156"/>
      <c r="AY26" s="44"/>
      <c r="AZ26" s="44"/>
      <c r="BA26" s="45"/>
      <c r="BB26" s="45"/>
      <c r="BC26" s="127">
        <f t="shared" si="13"/>
        <v>0</v>
      </c>
      <c r="BD26" s="201">
        <f t="shared" si="14"/>
        <v>0</v>
      </c>
      <c r="BE26" s="162">
        <f t="shared" si="15"/>
        <v>0</v>
      </c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128">
        <f t="shared" si="16"/>
        <v>0</v>
      </c>
      <c r="BQ26" s="129">
        <f t="shared" si="17"/>
        <v>0</v>
      </c>
      <c r="BR26" s="204"/>
      <c r="BS26" s="130">
        <f t="shared" si="19"/>
        <v>0</v>
      </c>
      <c r="BT26" s="72"/>
    </row>
    <row r="27" spans="1:72">
      <c r="A27" s="99">
        <v>16</v>
      </c>
      <c r="B27" s="278" t="s">
        <v>137</v>
      </c>
      <c r="C27" s="278">
        <v>202010692</v>
      </c>
      <c r="D27" s="117"/>
      <c r="E27" s="52"/>
      <c r="F27" s="125">
        <f t="shared" si="4"/>
        <v>0</v>
      </c>
      <c r="G27" s="55"/>
      <c r="H27" s="126">
        <f t="shared" si="5"/>
        <v>0</v>
      </c>
      <c r="I27" s="60"/>
      <c r="J27" s="156"/>
      <c r="K27" s="156"/>
      <c r="L27" s="156"/>
      <c r="M27" s="156"/>
      <c r="N27" s="156"/>
      <c r="O27" s="44"/>
      <c r="P27" s="44"/>
      <c r="Q27" s="45"/>
      <c r="R27" s="45"/>
      <c r="S27" s="127">
        <f t="shared" si="0"/>
        <v>0</v>
      </c>
      <c r="T27" s="78">
        <f t="shared" si="6"/>
        <v>0</v>
      </c>
      <c r="U27" s="32"/>
      <c r="V27" s="150"/>
      <c r="W27" s="150"/>
      <c r="X27" s="150"/>
      <c r="Y27" s="150"/>
      <c r="Z27" s="150"/>
      <c r="AA27" s="150"/>
      <c r="AB27" s="150"/>
      <c r="AC27" s="150"/>
      <c r="AD27" s="33"/>
      <c r="AE27" s="128">
        <f t="shared" si="1"/>
        <v>0</v>
      </c>
      <c r="AF27" s="129">
        <f t="shared" si="7"/>
        <v>0</v>
      </c>
      <c r="AG27" s="64"/>
      <c r="AH27" s="130">
        <f t="shared" si="18"/>
        <v>0</v>
      </c>
      <c r="AI27" s="72"/>
      <c r="AJ27" s="154">
        <f t="shared" si="8"/>
        <v>0</v>
      </c>
      <c r="AK27" s="273"/>
      <c r="AL27" s="209">
        <f t="shared" si="9"/>
        <v>0</v>
      </c>
      <c r="AM27" s="212">
        <f t="shared" si="2"/>
        <v>0</v>
      </c>
      <c r="AN27" s="214">
        <f t="shared" si="10"/>
        <v>0</v>
      </c>
      <c r="AO27" s="276"/>
      <c r="AP27" s="219">
        <f t="shared" si="11"/>
        <v>0</v>
      </c>
      <c r="AQ27" s="220">
        <f t="shared" si="3"/>
        <v>0</v>
      </c>
      <c r="AR27" s="160">
        <f t="shared" si="12"/>
        <v>0</v>
      </c>
      <c r="AS27" s="156"/>
      <c r="AT27" s="156"/>
      <c r="AU27" s="156"/>
      <c r="AV27" s="156"/>
      <c r="AW27" s="156"/>
      <c r="AX27" s="156"/>
      <c r="AY27" s="44"/>
      <c r="AZ27" s="44"/>
      <c r="BA27" s="45"/>
      <c r="BB27" s="45"/>
      <c r="BC27" s="127">
        <f t="shared" si="13"/>
        <v>0</v>
      </c>
      <c r="BD27" s="201">
        <f t="shared" si="14"/>
        <v>0</v>
      </c>
      <c r="BE27" s="162">
        <f t="shared" si="15"/>
        <v>0</v>
      </c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128">
        <f t="shared" si="16"/>
        <v>0</v>
      </c>
      <c r="BQ27" s="129">
        <f t="shared" si="17"/>
        <v>0</v>
      </c>
      <c r="BR27" s="204"/>
      <c r="BS27" s="130">
        <f t="shared" si="19"/>
        <v>0</v>
      </c>
      <c r="BT27" s="72"/>
    </row>
    <row r="28" spans="1:72">
      <c r="A28" s="96">
        <v>17</v>
      </c>
      <c r="B28" s="278" t="s">
        <v>138</v>
      </c>
      <c r="C28" s="278">
        <v>202010390</v>
      </c>
      <c r="D28" s="117"/>
      <c r="E28" s="52"/>
      <c r="F28" s="125">
        <f t="shared" si="4"/>
        <v>0</v>
      </c>
      <c r="G28" s="55"/>
      <c r="H28" s="126">
        <f t="shared" si="5"/>
        <v>0</v>
      </c>
      <c r="I28" s="60"/>
      <c r="J28" s="156"/>
      <c r="K28" s="156"/>
      <c r="L28" s="156"/>
      <c r="M28" s="156"/>
      <c r="N28" s="156"/>
      <c r="O28" s="44"/>
      <c r="P28" s="44"/>
      <c r="Q28" s="45"/>
      <c r="R28" s="45"/>
      <c r="S28" s="127">
        <f t="shared" si="0"/>
        <v>0</v>
      </c>
      <c r="T28" s="78">
        <f t="shared" si="6"/>
        <v>0</v>
      </c>
      <c r="U28" s="32"/>
      <c r="V28" s="150"/>
      <c r="W28" s="150"/>
      <c r="X28" s="150"/>
      <c r="Y28" s="150"/>
      <c r="Z28" s="150"/>
      <c r="AA28" s="150"/>
      <c r="AB28" s="150"/>
      <c r="AC28" s="150"/>
      <c r="AD28" s="33"/>
      <c r="AE28" s="128">
        <f t="shared" si="1"/>
        <v>0</v>
      </c>
      <c r="AF28" s="129">
        <f t="shared" si="7"/>
        <v>0</v>
      </c>
      <c r="AG28" s="64"/>
      <c r="AH28" s="130">
        <f t="shared" si="18"/>
        <v>0</v>
      </c>
      <c r="AI28" s="72"/>
      <c r="AJ28" s="154">
        <f t="shared" si="8"/>
        <v>0</v>
      </c>
      <c r="AK28" s="273"/>
      <c r="AL28" s="209">
        <f t="shared" si="9"/>
        <v>0</v>
      </c>
      <c r="AM28" s="212">
        <f t="shared" si="2"/>
        <v>0</v>
      </c>
      <c r="AN28" s="214">
        <f t="shared" si="10"/>
        <v>0</v>
      </c>
      <c r="AO28" s="276"/>
      <c r="AP28" s="219">
        <f t="shared" si="11"/>
        <v>0</v>
      </c>
      <c r="AQ28" s="220">
        <f t="shared" si="3"/>
        <v>0</v>
      </c>
      <c r="AR28" s="160">
        <f t="shared" si="12"/>
        <v>0</v>
      </c>
      <c r="AS28" s="156"/>
      <c r="AT28" s="156"/>
      <c r="AU28" s="156"/>
      <c r="AV28" s="156"/>
      <c r="AW28" s="156"/>
      <c r="AX28" s="156"/>
      <c r="AY28" s="44"/>
      <c r="AZ28" s="44"/>
      <c r="BA28" s="45"/>
      <c r="BB28" s="45"/>
      <c r="BC28" s="127">
        <f t="shared" si="13"/>
        <v>0</v>
      </c>
      <c r="BD28" s="201">
        <f t="shared" si="14"/>
        <v>0</v>
      </c>
      <c r="BE28" s="162">
        <f t="shared" si="15"/>
        <v>0</v>
      </c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128">
        <f t="shared" si="16"/>
        <v>0</v>
      </c>
      <c r="BQ28" s="129">
        <f t="shared" si="17"/>
        <v>0</v>
      </c>
      <c r="BR28" s="204"/>
      <c r="BS28" s="130">
        <f t="shared" si="19"/>
        <v>0</v>
      </c>
      <c r="BT28" s="72"/>
    </row>
    <row r="29" spans="1:72">
      <c r="A29" s="99">
        <v>18</v>
      </c>
      <c r="B29" s="278" t="s">
        <v>139</v>
      </c>
      <c r="C29" s="278">
        <v>201911288</v>
      </c>
      <c r="D29" s="117"/>
      <c r="E29" s="52"/>
      <c r="F29" s="125">
        <f t="shared" si="4"/>
        <v>0</v>
      </c>
      <c r="G29" s="55"/>
      <c r="H29" s="126">
        <f t="shared" si="5"/>
        <v>0</v>
      </c>
      <c r="I29" s="60"/>
      <c r="J29" s="156"/>
      <c r="K29" s="156"/>
      <c r="L29" s="156"/>
      <c r="M29" s="156"/>
      <c r="N29" s="156"/>
      <c r="O29" s="44"/>
      <c r="P29" s="44"/>
      <c r="Q29" s="45"/>
      <c r="R29" s="45"/>
      <c r="S29" s="127">
        <f t="shared" si="0"/>
        <v>0</v>
      </c>
      <c r="T29" s="78">
        <f t="shared" si="6"/>
        <v>0</v>
      </c>
      <c r="U29" s="32"/>
      <c r="V29" s="150"/>
      <c r="W29" s="150"/>
      <c r="X29" s="150"/>
      <c r="Y29" s="150"/>
      <c r="Z29" s="150"/>
      <c r="AA29" s="150"/>
      <c r="AB29" s="150"/>
      <c r="AC29" s="150"/>
      <c r="AD29" s="33"/>
      <c r="AE29" s="128">
        <f t="shared" si="1"/>
        <v>0</v>
      </c>
      <c r="AF29" s="129">
        <f t="shared" si="7"/>
        <v>0</v>
      </c>
      <c r="AG29" s="64"/>
      <c r="AH29" s="130">
        <f t="shared" si="18"/>
        <v>0</v>
      </c>
      <c r="AI29" s="72"/>
      <c r="AJ29" s="154">
        <f t="shared" si="8"/>
        <v>0</v>
      </c>
      <c r="AK29" s="273"/>
      <c r="AL29" s="209">
        <f t="shared" si="9"/>
        <v>0</v>
      </c>
      <c r="AM29" s="212">
        <f t="shared" si="2"/>
        <v>0</v>
      </c>
      <c r="AN29" s="214">
        <f t="shared" si="10"/>
        <v>0</v>
      </c>
      <c r="AO29" s="276"/>
      <c r="AP29" s="219">
        <f t="shared" si="11"/>
        <v>0</v>
      </c>
      <c r="AQ29" s="220">
        <f t="shared" si="3"/>
        <v>0</v>
      </c>
      <c r="AR29" s="160">
        <f t="shared" si="12"/>
        <v>0</v>
      </c>
      <c r="AS29" s="156"/>
      <c r="AT29" s="156"/>
      <c r="AU29" s="156"/>
      <c r="AV29" s="156"/>
      <c r="AW29" s="156"/>
      <c r="AX29" s="156"/>
      <c r="AY29" s="44"/>
      <c r="AZ29" s="44"/>
      <c r="BA29" s="45"/>
      <c r="BB29" s="45"/>
      <c r="BC29" s="127">
        <f t="shared" si="13"/>
        <v>0</v>
      </c>
      <c r="BD29" s="201">
        <f t="shared" si="14"/>
        <v>0</v>
      </c>
      <c r="BE29" s="162">
        <f t="shared" si="15"/>
        <v>0</v>
      </c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128">
        <f t="shared" si="16"/>
        <v>0</v>
      </c>
      <c r="BQ29" s="129">
        <f t="shared" si="17"/>
        <v>0</v>
      </c>
      <c r="BR29" s="204"/>
      <c r="BS29" s="130">
        <f t="shared" si="19"/>
        <v>0</v>
      </c>
      <c r="BT29" s="72"/>
    </row>
    <row r="30" spans="1:72">
      <c r="A30" s="99">
        <v>19</v>
      </c>
      <c r="B30" s="278" t="s">
        <v>140</v>
      </c>
      <c r="C30" s="278">
        <v>202010874</v>
      </c>
      <c r="D30" s="117"/>
      <c r="E30" s="52"/>
      <c r="F30" s="125">
        <f t="shared" si="4"/>
        <v>0</v>
      </c>
      <c r="G30" s="55"/>
      <c r="H30" s="126">
        <f t="shared" si="5"/>
        <v>0</v>
      </c>
      <c r="I30" s="60"/>
      <c r="J30" s="156"/>
      <c r="K30" s="156"/>
      <c r="L30" s="156"/>
      <c r="M30" s="156"/>
      <c r="N30" s="156"/>
      <c r="O30" s="44"/>
      <c r="P30" s="44"/>
      <c r="Q30" s="45"/>
      <c r="R30" s="45"/>
      <c r="S30" s="127">
        <f t="shared" si="0"/>
        <v>0</v>
      </c>
      <c r="T30" s="78">
        <f t="shared" si="6"/>
        <v>0</v>
      </c>
      <c r="U30" s="32"/>
      <c r="V30" s="150"/>
      <c r="W30" s="150"/>
      <c r="X30" s="150"/>
      <c r="Y30" s="150"/>
      <c r="Z30" s="150"/>
      <c r="AA30" s="150"/>
      <c r="AB30" s="150"/>
      <c r="AC30" s="150"/>
      <c r="AD30" s="33"/>
      <c r="AE30" s="128">
        <f t="shared" si="1"/>
        <v>0</v>
      </c>
      <c r="AF30" s="129">
        <f t="shared" si="7"/>
        <v>0</v>
      </c>
      <c r="AG30" s="64"/>
      <c r="AH30" s="130">
        <f t="shared" si="18"/>
        <v>0</v>
      </c>
      <c r="AI30" s="72"/>
      <c r="AJ30" s="154">
        <f t="shared" si="8"/>
        <v>0</v>
      </c>
      <c r="AK30" s="273"/>
      <c r="AL30" s="209">
        <f t="shared" si="9"/>
        <v>0</v>
      </c>
      <c r="AM30" s="212">
        <f t="shared" si="2"/>
        <v>0</v>
      </c>
      <c r="AN30" s="214">
        <f t="shared" si="10"/>
        <v>0</v>
      </c>
      <c r="AO30" s="276"/>
      <c r="AP30" s="219">
        <f t="shared" si="11"/>
        <v>0</v>
      </c>
      <c r="AQ30" s="220">
        <f t="shared" si="3"/>
        <v>0</v>
      </c>
      <c r="AR30" s="160">
        <f t="shared" si="12"/>
        <v>0</v>
      </c>
      <c r="AS30" s="156"/>
      <c r="AT30" s="156"/>
      <c r="AU30" s="156"/>
      <c r="AV30" s="156"/>
      <c r="AW30" s="156"/>
      <c r="AX30" s="156"/>
      <c r="AY30" s="44"/>
      <c r="AZ30" s="44"/>
      <c r="BA30" s="45"/>
      <c r="BB30" s="45"/>
      <c r="BC30" s="127">
        <f t="shared" si="13"/>
        <v>0</v>
      </c>
      <c r="BD30" s="201">
        <f t="shared" si="14"/>
        <v>0</v>
      </c>
      <c r="BE30" s="162">
        <f t="shared" si="15"/>
        <v>0</v>
      </c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128">
        <f t="shared" si="16"/>
        <v>0</v>
      </c>
      <c r="BQ30" s="129">
        <f t="shared" si="17"/>
        <v>0</v>
      </c>
      <c r="BR30" s="204"/>
      <c r="BS30" s="130">
        <f t="shared" si="19"/>
        <v>0</v>
      </c>
      <c r="BT30" s="72"/>
    </row>
    <row r="31" spans="1:72">
      <c r="A31" s="96">
        <v>20</v>
      </c>
      <c r="B31" s="278" t="s">
        <v>141</v>
      </c>
      <c r="C31" s="278">
        <v>202010689</v>
      </c>
      <c r="D31" s="117"/>
      <c r="E31" s="52"/>
      <c r="F31" s="125">
        <f t="shared" si="4"/>
        <v>0</v>
      </c>
      <c r="G31" s="55"/>
      <c r="H31" s="126">
        <f t="shared" si="5"/>
        <v>0</v>
      </c>
      <c r="I31" s="60"/>
      <c r="J31" s="156"/>
      <c r="K31" s="156"/>
      <c r="L31" s="156"/>
      <c r="M31" s="156"/>
      <c r="N31" s="156"/>
      <c r="O31" s="44"/>
      <c r="P31" s="44"/>
      <c r="Q31" s="45"/>
      <c r="R31" s="45"/>
      <c r="S31" s="127">
        <f t="shared" si="0"/>
        <v>0</v>
      </c>
      <c r="T31" s="78">
        <f t="shared" si="6"/>
        <v>0</v>
      </c>
      <c r="U31" s="32"/>
      <c r="V31" s="150"/>
      <c r="W31" s="150"/>
      <c r="X31" s="150"/>
      <c r="Y31" s="150"/>
      <c r="Z31" s="150"/>
      <c r="AA31" s="150"/>
      <c r="AB31" s="150"/>
      <c r="AC31" s="150"/>
      <c r="AD31" s="33"/>
      <c r="AE31" s="128">
        <f t="shared" si="1"/>
        <v>0</v>
      </c>
      <c r="AF31" s="129">
        <f t="shared" si="7"/>
        <v>0</v>
      </c>
      <c r="AG31" s="64"/>
      <c r="AH31" s="130">
        <f t="shared" si="18"/>
        <v>0</v>
      </c>
      <c r="AI31" s="72"/>
      <c r="AJ31" s="154">
        <f t="shared" si="8"/>
        <v>0</v>
      </c>
      <c r="AK31" s="273"/>
      <c r="AL31" s="209">
        <f t="shared" si="9"/>
        <v>0</v>
      </c>
      <c r="AM31" s="212">
        <f t="shared" si="2"/>
        <v>0</v>
      </c>
      <c r="AN31" s="214">
        <f t="shared" si="10"/>
        <v>0</v>
      </c>
      <c r="AO31" s="276"/>
      <c r="AP31" s="219">
        <f t="shared" si="11"/>
        <v>0</v>
      </c>
      <c r="AQ31" s="220">
        <f t="shared" si="3"/>
        <v>0</v>
      </c>
      <c r="AR31" s="160">
        <f t="shared" si="12"/>
        <v>0</v>
      </c>
      <c r="AS31" s="156"/>
      <c r="AT31" s="156"/>
      <c r="AU31" s="156"/>
      <c r="AV31" s="156"/>
      <c r="AW31" s="156"/>
      <c r="AX31" s="156"/>
      <c r="AY31" s="44"/>
      <c r="AZ31" s="44"/>
      <c r="BA31" s="45"/>
      <c r="BB31" s="45"/>
      <c r="BC31" s="127">
        <f t="shared" si="13"/>
        <v>0</v>
      </c>
      <c r="BD31" s="201">
        <f t="shared" si="14"/>
        <v>0</v>
      </c>
      <c r="BE31" s="162">
        <f t="shared" si="15"/>
        <v>0</v>
      </c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128">
        <f t="shared" si="16"/>
        <v>0</v>
      </c>
      <c r="BQ31" s="129">
        <f t="shared" si="17"/>
        <v>0</v>
      </c>
      <c r="BR31" s="204"/>
      <c r="BS31" s="130">
        <f t="shared" si="19"/>
        <v>0</v>
      </c>
      <c r="BT31" s="72"/>
    </row>
    <row r="32" spans="1:72">
      <c r="A32" s="99">
        <v>21</v>
      </c>
      <c r="B32" s="278" t="s">
        <v>142</v>
      </c>
      <c r="C32" s="278">
        <v>202010385</v>
      </c>
      <c r="D32" s="117"/>
      <c r="E32" s="52"/>
      <c r="F32" s="125">
        <f t="shared" si="4"/>
        <v>0</v>
      </c>
      <c r="G32" s="55"/>
      <c r="H32" s="126">
        <f t="shared" si="5"/>
        <v>0</v>
      </c>
      <c r="I32" s="60"/>
      <c r="J32" s="156"/>
      <c r="K32" s="156"/>
      <c r="L32" s="156"/>
      <c r="M32" s="156"/>
      <c r="N32" s="156"/>
      <c r="O32" s="44"/>
      <c r="P32" s="44"/>
      <c r="Q32" s="45"/>
      <c r="R32" s="45"/>
      <c r="S32" s="127">
        <f t="shared" si="0"/>
        <v>0</v>
      </c>
      <c r="T32" s="78">
        <f t="shared" si="6"/>
        <v>0</v>
      </c>
      <c r="U32" s="32"/>
      <c r="V32" s="150"/>
      <c r="W32" s="150"/>
      <c r="X32" s="150"/>
      <c r="Y32" s="150"/>
      <c r="Z32" s="150"/>
      <c r="AA32" s="150"/>
      <c r="AB32" s="150"/>
      <c r="AC32" s="150"/>
      <c r="AD32" s="33"/>
      <c r="AE32" s="128">
        <f t="shared" si="1"/>
        <v>0</v>
      </c>
      <c r="AF32" s="129">
        <f t="shared" si="7"/>
        <v>0</v>
      </c>
      <c r="AG32" s="64"/>
      <c r="AH32" s="130">
        <f t="shared" si="18"/>
        <v>0</v>
      </c>
      <c r="AI32" s="72"/>
      <c r="AJ32" s="154">
        <f t="shared" si="8"/>
        <v>0</v>
      </c>
      <c r="AK32" s="273"/>
      <c r="AL32" s="209">
        <f t="shared" si="9"/>
        <v>0</v>
      </c>
      <c r="AM32" s="212">
        <f t="shared" si="2"/>
        <v>0</v>
      </c>
      <c r="AN32" s="214">
        <f t="shared" si="10"/>
        <v>0</v>
      </c>
      <c r="AO32" s="276"/>
      <c r="AP32" s="219">
        <f t="shared" si="11"/>
        <v>0</v>
      </c>
      <c r="AQ32" s="220">
        <f t="shared" si="3"/>
        <v>0</v>
      </c>
      <c r="AR32" s="160">
        <f t="shared" si="12"/>
        <v>0</v>
      </c>
      <c r="AS32" s="156"/>
      <c r="AT32" s="156"/>
      <c r="AU32" s="156"/>
      <c r="AV32" s="156"/>
      <c r="AW32" s="156"/>
      <c r="AX32" s="156"/>
      <c r="AY32" s="44"/>
      <c r="AZ32" s="44"/>
      <c r="BA32" s="45"/>
      <c r="BB32" s="45"/>
      <c r="BC32" s="127">
        <f t="shared" si="13"/>
        <v>0</v>
      </c>
      <c r="BD32" s="201">
        <f t="shared" si="14"/>
        <v>0</v>
      </c>
      <c r="BE32" s="162">
        <f t="shared" si="15"/>
        <v>0</v>
      </c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128">
        <f t="shared" si="16"/>
        <v>0</v>
      </c>
      <c r="BQ32" s="129">
        <f t="shared" si="17"/>
        <v>0</v>
      </c>
      <c r="BR32" s="204"/>
      <c r="BS32" s="130">
        <f t="shared" si="19"/>
        <v>0</v>
      </c>
      <c r="BT32" s="72"/>
    </row>
    <row r="33" spans="1:72">
      <c r="A33" s="99">
        <v>22</v>
      </c>
      <c r="B33" s="278" t="s">
        <v>143</v>
      </c>
      <c r="C33" s="278">
        <v>202010378</v>
      </c>
      <c r="D33" s="117"/>
      <c r="E33" s="52"/>
      <c r="F33" s="125">
        <f t="shared" si="4"/>
        <v>0</v>
      </c>
      <c r="G33" s="55"/>
      <c r="H33" s="126">
        <f t="shared" si="5"/>
        <v>0</v>
      </c>
      <c r="I33" s="60"/>
      <c r="J33" s="156"/>
      <c r="K33" s="156"/>
      <c r="L33" s="156"/>
      <c r="M33" s="156"/>
      <c r="N33" s="156"/>
      <c r="O33" s="44"/>
      <c r="P33" s="44"/>
      <c r="Q33" s="45"/>
      <c r="R33" s="45"/>
      <c r="S33" s="127">
        <f t="shared" si="0"/>
        <v>0</v>
      </c>
      <c r="T33" s="78">
        <f t="shared" si="6"/>
        <v>0</v>
      </c>
      <c r="U33" s="32"/>
      <c r="V33" s="150"/>
      <c r="W33" s="150"/>
      <c r="X33" s="150"/>
      <c r="Y33" s="150"/>
      <c r="Z33" s="150"/>
      <c r="AA33" s="150"/>
      <c r="AB33" s="150"/>
      <c r="AC33" s="150"/>
      <c r="AD33" s="33"/>
      <c r="AE33" s="128">
        <f t="shared" si="1"/>
        <v>0</v>
      </c>
      <c r="AF33" s="129">
        <f t="shared" si="7"/>
        <v>0</v>
      </c>
      <c r="AG33" s="64"/>
      <c r="AH33" s="130">
        <f t="shared" si="18"/>
        <v>0</v>
      </c>
      <c r="AI33" s="72"/>
      <c r="AJ33" s="154">
        <f t="shared" si="8"/>
        <v>0</v>
      </c>
      <c r="AK33" s="273"/>
      <c r="AL33" s="209">
        <f t="shared" si="9"/>
        <v>0</v>
      </c>
      <c r="AM33" s="212">
        <f t="shared" si="2"/>
        <v>0</v>
      </c>
      <c r="AN33" s="214">
        <f t="shared" si="10"/>
        <v>0</v>
      </c>
      <c r="AO33" s="276"/>
      <c r="AP33" s="219">
        <f t="shared" si="11"/>
        <v>0</v>
      </c>
      <c r="AQ33" s="220">
        <f t="shared" si="3"/>
        <v>0</v>
      </c>
      <c r="AR33" s="160">
        <f t="shared" si="12"/>
        <v>0</v>
      </c>
      <c r="AS33" s="156"/>
      <c r="AT33" s="156"/>
      <c r="AU33" s="156"/>
      <c r="AV33" s="156"/>
      <c r="AW33" s="156"/>
      <c r="AX33" s="156"/>
      <c r="AY33" s="44"/>
      <c r="AZ33" s="44"/>
      <c r="BA33" s="45"/>
      <c r="BB33" s="45"/>
      <c r="BC33" s="127">
        <f t="shared" si="13"/>
        <v>0</v>
      </c>
      <c r="BD33" s="201">
        <f t="shared" si="14"/>
        <v>0</v>
      </c>
      <c r="BE33" s="162">
        <f t="shared" si="15"/>
        <v>0</v>
      </c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128">
        <f t="shared" si="16"/>
        <v>0</v>
      </c>
      <c r="BQ33" s="129">
        <f t="shared" si="17"/>
        <v>0</v>
      </c>
      <c r="BR33" s="204"/>
      <c r="BS33" s="130">
        <f t="shared" si="19"/>
        <v>0</v>
      </c>
      <c r="BT33" s="72"/>
    </row>
    <row r="34" spans="1:72">
      <c r="A34" s="96">
        <v>23</v>
      </c>
      <c r="B34" s="278" t="s">
        <v>144</v>
      </c>
      <c r="C34" s="278">
        <v>202010372</v>
      </c>
      <c r="D34" s="117"/>
      <c r="E34" s="52"/>
      <c r="F34" s="125">
        <f t="shared" si="4"/>
        <v>0</v>
      </c>
      <c r="G34" s="55"/>
      <c r="H34" s="126">
        <f t="shared" si="5"/>
        <v>0</v>
      </c>
      <c r="I34" s="60"/>
      <c r="J34" s="156"/>
      <c r="K34" s="156"/>
      <c r="L34" s="156"/>
      <c r="M34" s="156"/>
      <c r="N34" s="156"/>
      <c r="O34" s="44"/>
      <c r="P34" s="44"/>
      <c r="Q34" s="45"/>
      <c r="R34" s="45"/>
      <c r="S34" s="127">
        <f t="shared" si="0"/>
        <v>0</v>
      </c>
      <c r="T34" s="78">
        <f t="shared" si="6"/>
        <v>0</v>
      </c>
      <c r="U34" s="32"/>
      <c r="V34" s="150"/>
      <c r="W34" s="150"/>
      <c r="X34" s="150"/>
      <c r="Y34" s="150"/>
      <c r="Z34" s="150"/>
      <c r="AA34" s="150"/>
      <c r="AB34" s="150"/>
      <c r="AC34" s="150"/>
      <c r="AD34" s="33"/>
      <c r="AE34" s="128">
        <f t="shared" si="1"/>
        <v>0</v>
      </c>
      <c r="AF34" s="129">
        <f t="shared" si="7"/>
        <v>0</v>
      </c>
      <c r="AG34" s="64"/>
      <c r="AH34" s="130">
        <f t="shared" si="18"/>
        <v>0</v>
      </c>
      <c r="AI34" s="72"/>
      <c r="AJ34" s="154">
        <f t="shared" si="8"/>
        <v>0</v>
      </c>
      <c r="AK34" s="273"/>
      <c r="AL34" s="209">
        <f t="shared" si="9"/>
        <v>0</v>
      </c>
      <c r="AM34" s="212">
        <f t="shared" si="2"/>
        <v>0</v>
      </c>
      <c r="AN34" s="214">
        <f t="shared" si="10"/>
        <v>0</v>
      </c>
      <c r="AO34" s="276"/>
      <c r="AP34" s="219">
        <f t="shared" si="11"/>
        <v>0</v>
      </c>
      <c r="AQ34" s="220">
        <f t="shared" si="3"/>
        <v>0</v>
      </c>
      <c r="AR34" s="160">
        <f t="shared" si="12"/>
        <v>0</v>
      </c>
      <c r="AS34" s="156"/>
      <c r="AT34" s="156"/>
      <c r="AU34" s="156"/>
      <c r="AV34" s="156"/>
      <c r="AW34" s="156"/>
      <c r="AX34" s="156"/>
      <c r="AY34" s="44"/>
      <c r="AZ34" s="44"/>
      <c r="BA34" s="45"/>
      <c r="BB34" s="45"/>
      <c r="BC34" s="127">
        <f t="shared" si="13"/>
        <v>0</v>
      </c>
      <c r="BD34" s="201">
        <f t="shared" si="14"/>
        <v>0</v>
      </c>
      <c r="BE34" s="162">
        <f t="shared" si="15"/>
        <v>0</v>
      </c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128">
        <f t="shared" si="16"/>
        <v>0</v>
      </c>
      <c r="BQ34" s="129">
        <f t="shared" si="17"/>
        <v>0</v>
      </c>
      <c r="BR34" s="204"/>
      <c r="BS34" s="130">
        <f t="shared" si="19"/>
        <v>0</v>
      </c>
      <c r="BT34" s="72"/>
    </row>
    <row r="35" spans="1:72">
      <c r="A35" s="99">
        <v>24</v>
      </c>
      <c r="B35" s="278" t="s">
        <v>145</v>
      </c>
      <c r="C35" s="278">
        <v>202010827</v>
      </c>
      <c r="D35" s="117"/>
      <c r="E35" s="52"/>
      <c r="F35" s="125">
        <f t="shared" si="4"/>
        <v>0</v>
      </c>
      <c r="G35" s="55"/>
      <c r="H35" s="126">
        <f t="shared" si="5"/>
        <v>0</v>
      </c>
      <c r="I35" s="60"/>
      <c r="J35" s="156"/>
      <c r="K35" s="156"/>
      <c r="L35" s="156"/>
      <c r="M35" s="156"/>
      <c r="N35" s="156"/>
      <c r="O35" s="44"/>
      <c r="P35" s="44"/>
      <c r="Q35" s="45"/>
      <c r="R35" s="45"/>
      <c r="S35" s="127">
        <f t="shared" si="0"/>
        <v>0</v>
      </c>
      <c r="T35" s="78">
        <f t="shared" si="6"/>
        <v>0</v>
      </c>
      <c r="U35" s="32"/>
      <c r="V35" s="150"/>
      <c r="W35" s="150"/>
      <c r="X35" s="150"/>
      <c r="Y35" s="150"/>
      <c r="Z35" s="150"/>
      <c r="AA35" s="150"/>
      <c r="AB35" s="150"/>
      <c r="AC35" s="150"/>
      <c r="AD35" s="33"/>
      <c r="AE35" s="128">
        <f t="shared" si="1"/>
        <v>0</v>
      </c>
      <c r="AF35" s="129">
        <f t="shared" si="7"/>
        <v>0</v>
      </c>
      <c r="AG35" s="64"/>
      <c r="AH35" s="130">
        <f t="shared" si="18"/>
        <v>0</v>
      </c>
      <c r="AI35" s="72"/>
      <c r="AJ35" s="154">
        <f t="shared" si="8"/>
        <v>0</v>
      </c>
      <c r="AK35" s="273"/>
      <c r="AL35" s="209">
        <f t="shared" si="9"/>
        <v>0</v>
      </c>
      <c r="AM35" s="212">
        <f t="shared" si="2"/>
        <v>0</v>
      </c>
      <c r="AN35" s="214">
        <f t="shared" si="10"/>
        <v>0</v>
      </c>
      <c r="AO35" s="276"/>
      <c r="AP35" s="219">
        <f t="shared" si="11"/>
        <v>0</v>
      </c>
      <c r="AQ35" s="220">
        <f t="shared" si="3"/>
        <v>0</v>
      </c>
      <c r="AR35" s="160">
        <f t="shared" si="12"/>
        <v>0</v>
      </c>
      <c r="AS35" s="156"/>
      <c r="AT35" s="156"/>
      <c r="AU35" s="156"/>
      <c r="AV35" s="156"/>
      <c r="AW35" s="156"/>
      <c r="AX35" s="156"/>
      <c r="AY35" s="44"/>
      <c r="AZ35" s="44"/>
      <c r="BA35" s="45"/>
      <c r="BB35" s="45"/>
      <c r="BC35" s="127">
        <f t="shared" si="13"/>
        <v>0</v>
      </c>
      <c r="BD35" s="201">
        <f t="shared" si="14"/>
        <v>0</v>
      </c>
      <c r="BE35" s="162">
        <f t="shared" si="15"/>
        <v>0</v>
      </c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128">
        <f t="shared" si="16"/>
        <v>0</v>
      </c>
      <c r="BQ35" s="129">
        <f t="shared" si="17"/>
        <v>0</v>
      </c>
      <c r="BR35" s="204"/>
      <c r="BS35" s="130">
        <f t="shared" si="19"/>
        <v>0</v>
      </c>
      <c r="BT35" s="72"/>
    </row>
    <row r="36" spans="1:72">
      <c r="A36" s="99">
        <v>25</v>
      </c>
      <c r="B36" s="278" t="s">
        <v>146</v>
      </c>
      <c r="C36" s="278">
        <v>202010799</v>
      </c>
      <c r="D36" s="117"/>
      <c r="E36" s="52"/>
      <c r="F36" s="125">
        <f t="shared" si="4"/>
        <v>0</v>
      </c>
      <c r="G36" s="55"/>
      <c r="H36" s="126">
        <f t="shared" si="5"/>
        <v>0</v>
      </c>
      <c r="I36" s="60"/>
      <c r="J36" s="156"/>
      <c r="K36" s="156"/>
      <c r="L36" s="156"/>
      <c r="M36" s="156"/>
      <c r="N36" s="156"/>
      <c r="O36" s="44"/>
      <c r="P36" s="44"/>
      <c r="Q36" s="45"/>
      <c r="R36" s="45"/>
      <c r="S36" s="127">
        <f t="shared" si="0"/>
        <v>0</v>
      </c>
      <c r="T36" s="78">
        <f t="shared" si="6"/>
        <v>0</v>
      </c>
      <c r="U36" s="32"/>
      <c r="V36" s="150"/>
      <c r="W36" s="150"/>
      <c r="X36" s="150"/>
      <c r="Y36" s="150"/>
      <c r="Z36" s="150"/>
      <c r="AA36" s="150"/>
      <c r="AB36" s="150"/>
      <c r="AC36" s="150"/>
      <c r="AD36" s="33"/>
      <c r="AE36" s="128">
        <f t="shared" si="1"/>
        <v>0</v>
      </c>
      <c r="AF36" s="129">
        <f t="shared" si="7"/>
        <v>0</v>
      </c>
      <c r="AG36" s="64"/>
      <c r="AH36" s="130">
        <f t="shared" si="18"/>
        <v>0</v>
      </c>
      <c r="AI36" s="72"/>
      <c r="AJ36" s="154">
        <f t="shared" si="8"/>
        <v>0</v>
      </c>
      <c r="AK36" s="273"/>
      <c r="AL36" s="209">
        <f t="shared" si="9"/>
        <v>0</v>
      </c>
      <c r="AM36" s="212">
        <f t="shared" si="2"/>
        <v>0</v>
      </c>
      <c r="AN36" s="214">
        <f t="shared" si="10"/>
        <v>0</v>
      </c>
      <c r="AO36" s="276"/>
      <c r="AP36" s="219">
        <f t="shared" si="11"/>
        <v>0</v>
      </c>
      <c r="AQ36" s="220">
        <f t="shared" si="3"/>
        <v>0</v>
      </c>
      <c r="AR36" s="160">
        <f t="shared" si="12"/>
        <v>0</v>
      </c>
      <c r="AS36" s="156"/>
      <c r="AT36" s="156"/>
      <c r="AU36" s="156"/>
      <c r="AV36" s="156"/>
      <c r="AW36" s="156"/>
      <c r="AX36" s="156"/>
      <c r="AY36" s="44"/>
      <c r="AZ36" s="44"/>
      <c r="BA36" s="45"/>
      <c r="BB36" s="45"/>
      <c r="BC36" s="127">
        <f t="shared" si="13"/>
        <v>0</v>
      </c>
      <c r="BD36" s="201">
        <f t="shared" si="14"/>
        <v>0</v>
      </c>
      <c r="BE36" s="162">
        <f t="shared" si="15"/>
        <v>0</v>
      </c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128">
        <f t="shared" si="16"/>
        <v>0</v>
      </c>
      <c r="BQ36" s="129">
        <f t="shared" si="17"/>
        <v>0</v>
      </c>
      <c r="BR36" s="204"/>
      <c r="BS36" s="130">
        <f t="shared" si="19"/>
        <v>0</v>
      </c>
      <c r="BT36" s="72"/>
    </row>
    <row r="37" spans="1:72">
      <c r="A37" s="96">
        <v>26</v>
      </c>
      <c r="B37" s="278" t="s">
        <v>147</v>
      </c>
      <c r="C37" s="278">
        <v>202010873</v>
      </c>
      <c r="D37" s="117"/>
      <c r="E37" s="52"/>
      <c r="F37" s="125">
        <f t="shared" si="4"/>
        <v>0</v>
      </c>
      <c r="G37" s="55"/>
      <c r="H37" s="126">
        <f t="shared" si="5"/>
        <v>0</v>
      </c>
      <c r="I37" s="60"/>
      <c r="J37" s="156"/>
      <c r="K37" s="156"/>
      <c r="L37" s="156"/>
      <c r="M37" s="156"/>
      <c r="N37" s="156"/>
      <c r="O37" s="44"/>
      <c r="P37" s="44"/>
      <c r="Q37" s="45"/>
      <c r="R37" s="45"/>
      <c r="S37" s="127">
        <f t="shared" si="0"/>
        <v>0</v>
      </c>
      <c r="T37" s="78">
        <f t="shared" si="6"/>
        <v>0</v>
      </c>
      <c r="U37" s="32"/>
      <c r="V37" s="150"/>
      <c r="W37" s="150"/>
      <c r="X37" s="150"/>
      <c r="Y37" s="150"/>
      <c r="Z37" s="150"/>
      <c r="AA37" s="150"/>
      <c r="AB37" s="150"/>
      <c r="AC37" s="150"/>
      <c r="AD37" s="33"/>
      <c r="AE37" s="128">
        <f t="shared" si="1"/>
        <v>0</v>
      </c>
      <c r="AF37" s="129">
        <f t="shared" si="7"/>
        <v>0</v>
      </c>
      <c r="AG37" s="64"/>
      <c r="AH37" s="130">
        <f t="shared" si="18"/>
        <v>0</v>
      </c>
      <c r="AI37" s="72"/>
      <c r="AJ37" s="154">
        <f t="shared" si="8"/>
        <v>0</v>
      </c>
      <c r="AK37" s="273"/>
      <c r="AL37" s="209">
        <f t="shared" si="9"/>
        <v>0</v>
      </c>
      <c r="AM37" s="212">
        <f t="shared" si="2"/>
        <v>0</v>
      </c>
      <c r="AN37" s="214">
        <f t="shared" si="10"/>
        <v>0</v>
      </c>
      <c r="AO37" s="276"/>
      <c r="AP37" s="219">
        <f t="shared" si="11"/>
        <v>0</v>
      </c>
      <c r="AQ37" s="220">
        <f t="shared" si="3"/>
        <v>0</v>
      </c>
      <c r="AR37" s="160">
        <f t="shared" si="12"/>
        <v>0</v>
      </c>
      <c r="AS37" s="156"/>
      <c r="AT37" s="156"/>
      <c r="AU37" s="156"/>
      <c r="AV37" s="156"/>
      <c r="AW37" s="156"/>
      <c r="AX37" s="156"/>
      <c r="AY37" s="44"/>
      <c r="AZ37" s="44"/>
      <c r="BA37" s="45"/>
      <c r="BB37" s="45"/>
      <c r="BC37" s="127">
        <f t="shared" si="13"/>
        <v>0</v>
      </c>
      <c r="BD37" s="201">
        <f t="shared" si="14"/>
        <v>0</v>
      </c>
      <c r="BE37" s="162">
        <f t="shared" si="15"/>
        <v>0</v>
      </c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128">
        <f t="shared" si="16"/>
        <v>0</v>
      </c>
      <c r="BQ37" s="129">
        <f t="shared" si="17"/>
        <v>0</v>
      </c>
      <c r="BR37" s="204"/>
      <c r="BS37" s="130">
        <f t="shared" si="19"/>
        <v>0</v>
      </c>
      <c r="BT37" s="72"/>
    </row>
    <row r="38" spans="1:72">
      <c r="A38" s="99">
        <v>27</v>
      </c>
      <c r="B38" s="278" t="s">
        <v>148</v>
      </c>
      <c r="C38" s="278">
        <v>202010758</v>
      </c>
      <c r="D38" s="117"/>
      <c r="E38" s="52"/>
      <c r="F38" s="125">
        <f t="shared" si="4"/>
        <v>0</v>
      </c>
      <c r="G38" s="55"/>
      <c r="H38" s="126">
        <f t="shared" si="5"/>
        <v>0</v>
      </c>
      <c r="I38" s="60"/>
      <c r="J38" s="156"/>
      <c r="K38" s="156"/>
      <c r="L38" s="156"/>
      <c r="M38" s="156"/>
      <c r="N38" s="156"/>
      <c r="O38" s="44"/>
      <c r="P38" s="44"/>
      <c r="Q38" s="45"/>
      <c r="R38" s="45"/>
      <c r="S38" s="127">
        <f t="shared" si="0"/>
        <v>0</v>
      </c>
      <c r="T38" s="78">
        <f t="shared" si="6"/>
        <v>0</v>
      </c>
      <c r="U38" s="32"/>
      <c r="V38" s="150"/>
      <c r="W38" s="150"/>
      <c r="X38" s="150"/>
      <c r="Y38" s="150"/>
      <c r="Z38" s="150"/>
      <c r="AA38" s="150"/>
      <c r="AB38" s="150"/>
      <c r="AC38" s="150"/>
      <c r="AD38" s="33"/>
      <c r="AE38" s="128">
        <f t="shared" si="1"/>
        <v>0</v>
      </c>
      <c r="AF38" s="129">
        <f t="shared" si="7"/>
        <v>0</v>
      </c>
      <c r="AG38" s="64"/>
      <c r="AH38" s="130">
        <f t="shared" si="18"/>
        <v>0</v>
      </c>
      <c r="AI38" s="72"/>
      <c r="AJ38" s="154">
        <f t="shared" si="8"/>
        <v>0</v>
      </c>
      <c r="AK38" s="273"/>
      <c r="AL38" s="209">
        <f t="shared" si="9"/>
        <v>0</v>
      </c>
      <c r="AM38" s="212">
        <f t="shared" si="2"/>
        <v>0</v>
      </c>
      <c r="AN38" s="214">
        <f t="shared" si="10"/>
        <v>0</v>
      </c>
      <c r="AO38" s="276"/>
      <c r="AP38" s="219">
        <f t="shared" si="11"/>
        <v>0</v>
      </c>
      <c r="AQ38" s="220">
        <f t="shared" si="3"/>
        <v>0</v>
      </c>
      <c r="AR38" s="160">
        <f t="shared" si="12"/>
        <v>0</v>
      </c>
      <c r="AS38" s="156"/>
      <c r="AT38" s="156"/>
      <c r="AU38" s="156"/>
      <c r="AV38" s="156"/>
      <c r="AW38" s="156"/>
      <c r="AX38" s="156"/>
      <c r="AY38" s="44"/>
      <c r="AZ38" s="44"/>
      <c r="BA38" s="45"/>
      <c r="BB38" s="45"/>
      <c r="BC38" s="127">
        <f t="shared" si="13"/>
        <v>0</v>
      </c>
      <c r="BD38" s="201">
        <f t="shared" si="14"/>
        <v>0</v>
      </c>
      <c r="BE38" s="162">
        <f t="shared" si="15"/>
        <v>0</v>
      </c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128">
        <f t="shared" si="16"/>
        <v>0</v>
      </c>
      <c r="BQ38" s="129">
        <f t="shared" si="17"/>
        <v>0</v>
      </c>
      <c r="BR38" s="204"/>
      <c r="BS38" s="130">
        <f t="shared" si="19"/>
        <v>0</v>
      </c>
      <c r="BT38" s="72"/>
    </row>
    <row r="39" spans="1:72">
      <c r="A39" s="96">
        <v>28</v>
      </c>
      <c r="B39" s="5"/>
      <c r="C39" s="29"/>
      <c r="D39" s="117"/>
      <c r="E39" s="52"/>
      <c r="F39" s="125">
        <f t="shared" si="4"/>
        <v>0</v>
      </c>
      <c r="G39" s="55"/>
      <c r="H39" s="126">
        <f t="shared" si="5"/>
        <v>0</v>
      </c>
      <c r="I39" s="60"/>
      <c r="J39" s="156"/>
      <c r="K39" s="156"/>
      <c r="L39" s="156"/>
      <c r="M39" s="156"/>
      <c r="N39" s="156"/>
      <c r="O39" s="44"/>
      <c r="P39" s="44"/>
      <c r="Q39" s="45"/>
      <c r="R39" s="45"/>
      <c r="S39" s="127">
        <f t="shared" si="0"/>
        <v>0</v>
      </c>
      <c r="T39" s="78">
        <f t="shared" si="6"/>
        <v>0</v>
      </c>
      <c r="U39" s="32"/>
      <c r="V39" s="150"/>
      <c r="W39" s="150"/>
      <c r="X39" s="150"/>
      <c r="Y39" s="150"/>
      <c r="Z39" s="150"/>
      <c r="AA39" s="150"/>
      <c r="AB39" s="150"/>
      <c r="AC39" s="150"/>
      <c r="AD39" s="33"/>
      <c r="AE39" s="128">
        <f t="shared" si="1"/>
        <v>0</v>
      </c>
      <c r="AF39" s="129">
        <f t="shared" si="7"/>
        <v>0</v>
      </c>
      <c r="AG39" s="64"/>
      <c r="AH39" s="130">
        <f t="shared" si="18"/>
        <v>0</v>
      </c>
      <c r="AI39" s="72"/>
      <c r="AJ39" s="154">
        <f t="shared" si="8"/>
        <v>0</v>
      </c>
      <c r="AK39" s="273"/>
      <c r="AL39" s="209">
        <f t="shared" si="9"/>
        <v>0</v>
      </c>
      <c r="AM39" s="212">
        <f t="shared" si="2"/>
        <v>0</v>
      </c>
      <c r="AN39" s="214">
        <f t="shared" si="10"/>
        <v>0</v>
      </c>
      <c r="AO39" s="276"/>
      <c r="AP39" s="219">
        <f t="shared" si="11"/>
        <v>0</v>
      </c>
      <c r="AQ39" s="220">
        <f t="shared" si="3"/>
        <v>0</v>
      </c>
      <c r="AR39" s="160">
        <f t="shared" si="12"/>
        <v>0</v>
      </c>
      <c r="AS39" s="156"/>
      <c r="AT39" s="156"/>
      <c r="AU39" s="156"/>
      <c r="AV39" s="156"/>
      <c r="AW39" s="156"/>
      <c r="AX39" s="156"/>
      <c r="AY39" s="44"/>
      <c r="AZ39" s="44"/>
      <c r="BA39" s="45"/>
      <c r="BB39" s="45"/>
      <c r="BC39" s="127">
        <f t="shared" si="13"/>
        <v>0</v>
      </c>
      <c r="BD39" s="201">
        <f t="shared" si="14"/>
        <v>0</v>
      </c>
      <c r="BE39" s="162">
        <f t="shared" si="15"/>
        <v>0</v>
      </c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128">
        <f t="shared" si="16"/>
        <v>0</v>
      </c>
      <c r="BQ39" s="129">
        <f t="shared" si="17"/>
        <v>0</v>
      </c>
      <c r="BR39" s="204"/>
      <c r="BS39" s="130">
        <f t="shared" si="19"/>
        <v>0</v>
      </c>
      <c r="BT39" s="72"/>
    </row>
    <row r="40" spans="1:72">
      <c r="A40" s="99">
        <v>29</v>
      </c>
      <c r="B40" s="5"/>
      <c r="C40" s="29"/>
      <c r="D40" s="117"/>
      <c r="E40" s="52"/>
      <c r="F40" s="125">
        <f t="shared" si="4"/>
        <v>0</v>
      </c>
      <c r="G40" s="55"/>
      <c r="H40" s="126">
        <f t="shared" si="5"/>
        <v>0</v>
      </c>
      <c r="I40" s="60"/>
      <c r="J40" s="156"/>
      <c r="K40" s="156"/>
      <c r="L40" s="156"/>
      <c r="M40" s="156"/>
      <c r="N40" s="156"/>
      <c r="O40" s="44"/>
      <c r="P40" s="44"/>
      <c r="Q40" s="45"/>
      <c r="R40" s="45"/>
      <c r="S40" s="127">
        <f t="shared" si="0"/>
        <v>0</v>
      </c>
      <c r="T40" s="78">
        <f t="shared" si="6"/>
        <v>0</v>
      </c>
      <c r="U40" s="32"/>
      <c r="V40" s="150"/>
      <c r="W40" s="150"/>
      <c r="X40" s="150"/>
      <c r="Y40" s="150"/>
      <c r="Z40" s="150"/>
      <c r="AA40" s="150"/>
      <c r="AB40" s="150"/>
      <c r="AC40" s="150"/>
      <c r="AD40" s="33"/>
      <c r="AE40" s="128">
        <f t="shared" si="1"/>
        <v>0</v>
      </c>
      <c r="AF40" s="129">
        <f t="shared" si="7"/>
        <v>0</v>
      </c>
      <c r="AG40" s="64"/>
      <c r="AH40" s="130">
        <f t="shared" si="18"/>
        <v>0</v>
      </c>
      <c r="AI40" s="72"/>
      <c r="AJ40" s="154">
        <f t="shared" si="8"/>
        <v>0</v>
      </c>
      <c r="AK40" s="273"/>
      <c r="AL40" s="209">
        <f t="shared" si="9"/>
        <v>0</v>
      </c>
      <c r="AM40" s="212">
        <f t="shared" si="2"/>
        <v>0</v>
      </c>
      <c r="AN40" s="214">
        <f t="shared" si="10"/>
        <v>0</v>
      </c>
      <c r="AO40" s="276"/>
      <c r="AP40" s="219">
        <f t="shared" si="11"/>
        <v>0</v>
      </c>
      <c r="AQ40" s="220">
        <f t="shared" si="3"/>
        <v>0</v>
      </c>
      <c r="AR40" s="160">
        <f t="shared" si="12"/>
        <v>0</v>
      </c>
      <c r="AS40" s="156"/>
      <c r="AT40" s="156"/>
      <c r="AU40" s="156"/>
      <c r="AV40" s="156"/>
      <c r="AW40" s="156"/>
      <c r="AX40" s="156"/>
      <c r="AY40" s="44"/>
      <c r="AZ40" s="44"/>
      <c r="BA40" s="45"/>
      <c r="BB40" s="45"/>
      <c r="BC40" s="127">
        <f t="shared" si="13"/>
        <v>0</v>
      </c>
      <c r="BD40" s="201">
        <f t="shared" si="14"/>
        <v>0</v>
      </c>
      <c r="BE40" s="162">
        <f t="shared" si="15"/>
        <v>0</v>
      </c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128">
        <f t="shared" si="16"/>
        <v>0</v>
      </c>
      <c r="BQ40" s="129">
        <f t="shared" si="17"/>
        <v>0</v>
      </c>
      <c r="BR40" s="204"/>
      <c r="BS40" s="130">
        <f t="shared" si="19"/>
        <v>0</v>
      </c>
      <c r="BT40" s="72"/>
    </row>
    <row r="41" spans="1:72">
      <c r="A41" s="96">
        <v>30</v>
      </c>
      <c r="B41" s="5"/>
      <c r="C41" s="29"/>
      <c r="D41" s="117"/>
      <c r="E41" s="52"/>
      <c r="F41" s="125">
        <f t="shared" si="4"/>
        <v>0</v>
      </c>
      <c r="G41" s="55"/>
      <c r="H41" s="126">
        <f t="shared" si="5"/>
        <v>0</v>
      </c>
      <c r="I41" s="60"/>
      <c r="J41" s="156"/>
      <c r="K41" s="156"/>
      <c r="L41" s="156"/>
      <c r="M41" s="156"/>
      <c r="N41" s="156"/>
      <c r="O41" s="44"/>
      <c r="P41" s="44"/>
      <c r="Q41" s="45"/>
      <c r="R41" s="45"/>
      <c r="S41" s="127">
        <f t="shared" si="0"/>
        <v>0</v>
      </c>
      <c r="T41" s="78">
        <f t="shared" si="6"/>
        <v>0</v>
      </c>
      <c r="U41" s="32"/>
      <c r="V41" s="150"/>
      <c r="W41" s="150"/>
      <c r="X41" s="150"/>
      <c r="Y41" s="150"/>
      <c r="Z41" s="150"/>
      <c r="AA41" s="150"/>
      <c r="AB41" s="150"/>
      <c r="AC41" s="150"/>
      <c r="AD41" s="33"/>
      <c r="AE41" s="128">
        <f t="shared" si="1"/>
        <v>0</v>
      </c>
      <c r="AF41" s="129">
        <f t="shared" si="7"/>
        <v>0</v>
      </c>
      <c r="AG41" s="64"/>
      <c r="AH41" s="130">
        <f t="shared" si="18"/>
        <v>0</v>
      </c>
      <c r="AI41" s="72"/>
      <c r="AJ41" s="154">
        <f t="shared" si="8"/>
        <v>0</v>
      </c>
      <c r="AK41" s="273"/>
      <c r="AL41" s="209">
        <f t="shared" si="9"/>
        <v>0</v>
      </c>
      <c r="AM41" s="212">
        <f t="shared" si="2"/>
        <v>0</v>
      </c>
      <c r="AN41" s="214">
        <f t="shared" si="10"/>
        <v>0</v>
      </c>
      <c r="AO41" s="276"/>
      <c r="AP41" s="219">
        <f t="shared" si="11"/>
        <v>0</v>
      </c>
      <c r="AQ41" s="220">
        <f t="shared" si="3"/>
        <v>0</v>
      </c>
      <c r="AR41" s="160">
        <f t="shared" si="12"/>
        <v>0</v>
      </c>
      <c r="AS41" s="156"/>
      <c r="AT41" s="156"/>
      <c r="AU41" s="156"/>
      <c r="AV41" s="156"/>
      <c r="AW41" s="156"/>
      <c r="AX41" s="156"/>
      <c r="AY41" s="44"/>
      <c r="AZ41" s="44"/>
      <c r="BA41" s="45"/>
      <c r="BB41" s="45"/>
      <c r="BC41" s="127">
        <f t="shared" si="13"/>
        <v>0</v>
      </c>
      <c r="BD41" s="201">
        <f t="shared" si="14"/>
        <v>0</v>
      </c>
      <c r="BE41" s="162">
        <f t="shared" si="15"/>
        <v>0</v>
      </c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128">
        <f t="shared" si="16"/>
        <v>0</v>
      </c>
      <c r="BQ41" s="129">
        <f t="shared" si="17"/>
        <v>0</v>
      </c>
      <c r="BR41" s="204"/>
      <c r="BS41" s="130">
        <f t="shared" si="19"/>
        <v>0</v>
      </c>
      <c r="BT41" s="72"/>
    </row>
    <row r="42" spans="1:72">
      <c r="A42" s="99">
        <v>31</v>
      </c>
      <c r="B42" s="5"/>
      <c r="C42" s="29"/>
      <c r="D42" s="117"/>
      <c r="E42" s="52"/>
      <c r="F42" s="125">
        <f t="shared" si="4"/>
        <v>0</v>
      </c>
      <c r="G42" s="55"/>
      <c r="H42" s="126">
        <f t="shared" si="5"/>
        <v>0</v>
      </c>
      <c r="I42" s="60"/>
      <c r="J42" s="156"/>
      <c r="K42" s="156"/>
      <c r="L42" s="156"/>
      <c r="M42" s="156"/>
      <c r="N42" s="156"/>
      <c r="O42" s="44"/>
      <c r="P42" s="44"/>
      <c r="Q42" s="45"/>
      <c r="R42" s="45"/>
      <c r="S42" s="127">
        <f t="shared" si="0"/>
        <v>0</v>
      </c>
      <c r="T42" s="78">
        <f t="shared" si="6"/>
        <v>0</v>
      </c>
      <c r="U42" s="32"/>
      <c r="V42" s="150"/>
      <c r="W42" s="150"/>
      <c r="X42" s="150"/>
      <c r="Y42" s="150"/>
      <c r="Z42" s="150"/>
      <c r="AA42" s="150"/>
      <c r="AB42" s="150"/>
      <c r="AC42" s="150"/>
      <c r="AD42" s="33"/>
      <c r="AE42" s="128">
        <f t="shared" si="1"/>
        <v>0</v>
      </c>
      <c r="AF42" s="129">
        <f t="shared" si="7"/>
        <v>0</v>
      </c>
      <c r="AG42" s="64"/>
      <c r="AH42" s="130">
        <f t="shared" si="18"/>
        <v>0</v>
      </c>
      <c r="AI42" s="72"/>
      <c r="AJ42" s="154">
        <f t="shared" si="8"/>
        <v>0</v>
      </c>
      <c r="AK42" s="273"/>
      <c r="AL42" s="209">
        <f t="shared" si="9"/>
        <v>0</v>
      </c>
      <c r="AM42" s="212">
        <f t="shared" si="2"/>
        <v>0</v>
      </c>
      <c r="AN42" s="214">
        <f t="shared" si="10"/>
        <v>0</v>
      </c>
      <c r="AO42" s="276"/>
      <c r="AP42" s="219">
        <f t="shared" si="11"/>
        <v>0</v>
      </c>
      <c r="AQ42" s="220">
        <f t="shared" si="3"/>
        <v>0</v>
      </c>
      <c r="AR42" s="160">
        <f t="shared" si="12"/>
        <v>0</v>
      </c>
      <c r="AS42" s="156"/>
      <c r="AT42" s="156"/>
      <c r="AU42" s="156"/>
      <c r="AV42" s="156"/>
      <c r="AW42" s="156"/>
      <c r="AX42" s="156"/>
      <c r="AY42" s="44"/>
      <c r="AZ42" s="44"/>
      <c r="BA42" s="45"/>
      <c r="BB42" s="45"/>
      <c r="BC42" s="127">
        <f t="shared" si="13"/>
        <v>0</v>
      </c>
      <c r="BD42" s="201">
        <f t="shared" si="14"/>
        <v>0</v>
      </c>
      <c r="BE42" s="162">
        <f t="shared" si="15"/>
        <v>0</v>
      </c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128">
        <f t="shared" si="16"/>
        <v>0</v>
      </c>
      <c r="BQ42" s="129">
        <f t="shared" si="17"/>
        <v>0</v>
      </c>
      <c r="BR42" s="204"/>
      <c r="BS42" s="130">
        <f t="shared" si="19"/>
        <v>0</v>
      </c>
      <c r="BT42" s="72"/>
    </row>
    <row r="43" spans="1:72">
      <c r="A43" s="96">
        <v>32</v>
      </c>
      <c r="B43" s="5"/>
      <c r="C43" s="29"/>
      <c r="D43" s="117"/>
      <c r="E43" s="52"/>
      <c r="F43" s="125">
        <f t="shared" si="4"/>
        <v>0</v>
      </c>
      <c r="G43" s="55"/>
      <c r="H43" s="126">
        <f t="shared" si="5"/>
        <v>0</v>
      </c>
      <c r="I43" s="60"/>
      <c r="J43" s="156"/>
      <c r="K43" s="156"/>
      <c r="L43" s="156"/>
      <c r="M43" s="156"/>
      <c r="N43" s="156"/>
      <c r="O43" s="44"/>
      <c r="P43" s="44"/>
      <c r="Q43" s="45"/>
      <c r="R43" s="45"/>
      <c r="S43" s="127">
        <f t="shared" si="0"/>
        <v>0</v>
      </c>
      <c r="T43" s="78">
        <f t="shared" si="6"/>
        <v>0</v>
      </c>
      <c r="U43" s="32"/>
      <c r="V43" s="150"/>
      <c r="W43" s="150"/>
      <c r="X43" s="150"/>
      <c r="Y43" s="150"/>
      <c r="Z43" s="150"/>
      <c r="AA43" s="150"/>
      <c r="AB43" s="150"/>
      <c r="AC43" s="150"/>
      <c r="AD43" s="33"/>
      <c r="AE43" s="128">
        <f t="shared" si="1"/>
        <v>0</v>
      </c>
      <c r="AF43" s="129">
        <f t="shared" si="7"/>
        <v>0</v>
      </c>
      <c r="AG43" s="64"/>
      <c r="AH43" s="130">
        <f t="shared" si="18"/>
        <v>0</v>
      </c>
      <c r="AI43" s="72"/>
      <c r="AJ43" s="154">
        <f t="shared" si="8"/>
        <v>0</v>
      </c>
      <c r="AK43" s="273"/>
      <c r="AL43" s="209">
        <f t="shared" si="9"/>
        <v>0</v>
      </c>
      <c r="AM43" s="212">
        <f t="shared" si="2"/>
        <v>0</v>
      </c>
      <c r="AN43" s="214">
        <f t="shared" si="10"/>
        <v>0</v>
      </c>
      <c r="AO43" s="276"/>
      <c r="AP43" s="219">
        <f t="shared" si="11"/>
        <v>0</v>
      </c>
      <c r="AQ43" s="220">
        <f t="shared" si="3"/>
        <v>0</v>
      </c>
      <c r="AR43" s="160">
        <f t="shared" si="12"/>
        <v>0</v>
      </c>
      <c r="AS43" s="156"/>
      <c r="AT43" s="156"/>
      <c r="AU43" s="156"/>
      <c r="AV43" s="156"/>
      <c r="AW43" s="156"/>
      <c r="AX43" s="156"/>
      <c r="AY43" s="44"/>
      <c r="AZ43" s="44"/>
      <c r="BA43" s="45"/>
      <c r="BB43" s="45"/>
      <c r="BC43" s="127">
        <f t="shared" si="13"/>
        <v>0</v>
      </c>
      <c r="BD43" s="201">
        <f t="shared" si="14"/>
        <v>0</v>
      </c>
      <c r="BE43" s="162">
        <f t="shared" si="15"/>
        <v>0</v>
      </c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128">
        <f t="shared" si="16"/>
        <v>0</v>
      </c>
      <c r="BQ43" s="129">
        <f t="shared" si="17"/>
        <v>0</v>
      </c>
      <c r="BR43" s="204"/>
      <c r="BS43" s="130">
        <f t="shared" si="19"/>
        <v>0</v>
      </c>
      <c r="BT43" s="72"/>
    </row>
    <row r="44" spans="1:72">
      <c r="A44" s="99">
        <v>33</v>
      </c>
      <c r="B44" s="5"/>
      <c r="C44" s="29"/>
      <c r="D44" s="117"/>
      <c r="E44" s="52"/>
      <c r="F44" s="125">
        <f t="shared" si="4"/>
        <v>0</v>
      </c>
      <c r="G44" s="55"/>
      <c r="H44" s="126">
        <f t="shared" si="5"/>
        <v>0</v>
      </c>
      <c r="I44" s="60"/>
      <c r="J44" s="156"/>
      <c r="K44" s="156"/>
      <c r="L44" s="156"/>
      <c r="M44" s="156"/>
      <c r="N44" s="156"/>
      <c r="O44" s="44"/>
      <c r="P44" s="44"/>
      <c r="Q44" s="45"/>
      <c r="R44" s="45"/>
      <c r="S44" s="127">
        <f t="shared" ref="S44:S61" si="20">IF(SUM(I44:R44)&gt;$S$11,$S$11,SUM(I44:R44))</f>
        <v>0</v>
      </c>
      <c r="T44" s="78">
        <f t="shared" si="6"/>
        <v>0</v>
      </c>
      <c r="U44" s="32"/>
      <c r="V44" s="150"/>
      <c r="W44" s="150"/>
      <c r="X44" s="150"/>
      <c r="Y44" s="150"/>
      <c r="Z44" s="150"/>
      <c r="AA44" s="150"/>
      <c r="AB44" s="150"/>
      <c r="AC44" s="150"/>
      <c r="AD44" s="33"/>
      <c r="AE44" s="128">
        <f t="shared" ref="AE44:AE61" si="21">IF(SUM(U44:AD44)&gt;$AE$11,$AE$11,SUM(U44:AD44))</f>
        <v>0</v>
      </c>
      <c r="AF44" s="129">
        <f t="shared" si="7"/>
        <v>0</v>
      </c>
      <c r="AG44" s="64"/>
      <c r="AH44" s="130">
        <f t="shared" si="18"/>
        <v>0</v>
      </c>
      <c r="AI44" s="72"/>
      <c r="AJ44" s="154">
        <f t="shared" si="8"/>
        <v>0</v>
      </c>
      <c r="AK44" s="273"/>
      <c r="AL44" s="209">
        <f t="shared" si="9"/>
        <v>0</v>
      </c>
      <c r="AM44" s="212">
        <f t="shared" si="2"/>
        <v>0</v>
      </c>
      <c r="AN44" s="214">
        <f t="shared" si="10"/>
        <v>0</v>
      </c>
      <c r="AO44" s="276"/>
      <c r="AP44" s="219">
        <f t="shared" si="11"/>
        <v>0</v>
      </c>
      <c r="AQ44" s="220">
        <f t="shared" si="3"/>
        <v>0</v>
      </c>
      <c r="AR44" s="160">
        <f t="shared" si="12"/>
        <v>0</v>
      </c>
      <c r="AS44" s="156"/>
      <c r="AT44" s="156"/>
      <c r="AU44" s="156"/>
      <c r="AV44" s="156"/>
      <c r="AW44" s="156"/>
      <c r="AX44" s="156"/>
      <c r="AY44" s="44"/>
      <c r="AZ44" s="44"/>
      <c r="BA44" s="45"/>
      <c r="BB44" s="45"/>
      <c r="BC44" s="127">
        <f t="shared" si="13"/>
        <v>0</v>
      </c>
      <c r="BD44" s="201">
        <f t="shared" si="14"/>
        <v>0</v>
      </c>
      <c r="BE44" s="162">
        <f t="shared" si="15"/>
        <v>0</v>
      </c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128">
        <f t="shared" si="16"/>
        <v>0</v>
      </c>
      <c r="BQ44" s="129">
        <f t="shared" si="17"/>
        <v>0</v>
      </c>
      <c r="BR44" s="204"/>
      <c r="BS44" s="130">
        <f t="shared" si="19"/>
        <v>0</v>
      </c>
      <c r="BT44" s="72"/>
    </row>
    <row r="45" spans="1:72">
      <c r="A45" s="96">
        <v>34</v>
      </c>
      <c r="B45" s="5"/>
      <c r="C45" s="29"/>
      <c r="D45" s="117"/>
      <c r="E45" s="52"/>
      <c r="F45" s="125">
        <f t="shared" si="4"/>
        <v>0</v>
      </c>
      <c r="G45" s="55"/>
      <c r="H45" s="126">
        <f t="shared" si="5"/>
        <v>0</v>
      </c>
      <c r="I45" s="60"/>
      <c r="J45" s="156"/>
      <c r="K45" s="156"/>
      <c r="L45" s="156"/>
      <c r="M45" s="156"/>
      <c r="N45" s="156"/>
      <c r="O45" s="44"/>
      <c r="P45" s="44"/>
      <c r="Q45" s="45"/>
      <c r="R45" s="45"/>
      <c r="S45" s="127">
        <f t="shared" si="20"/>
        <v>0</v>
      </c>
      <c r="T45" s="78">
        <f t="shared" si="6"/>
        <v>0</v>
      </c>
      <c r="U45" s="32"/>
      <c r="V45" s="150"/>
      <c r="W45" s="150"/>
      <c r="X45" s="150"/>
      <c r="Y45" s="150"/>
      <c r="Z45" s="150"/>
      <c r="AA45" s="150"/>
      <c r="AB45" s="150"/>
      <c r="AC45" s="150"/>
      <c r="AD45" s="33"/>
      <c r="AE45" s="128">
        <f t="shared" si="21"/>
        <v>0</v>
      </c>
      <c r="AF45" s="129">
        <f t="shared" si="7"/>
        <v>0</v>
      </c>
      <c r="AG45" s="64"/>
      <c r="AH45" s="130">
        <f t="shared" si="18"/>
        <v>0</v>
      </c>
      <c r="AI45" s="72"/>
      <c r="AJ45" s="154">
        <f t="shared" si="8"/>
        <v>0</v>
      </c>
      <c r="AK45" s="273"/>
      <c r="AL45" s="209">
        <f t="shared" si="9"/>
        <v>0</v>
      </c>
      <c r="AM45" s="212">
        <f t="shared" si="2"/>
        <v>0</v>
      </c>
      <c r="AN45" s="214">
        <f t="shared" si="10"/>
        <v>0</v>
      </c>
      <c r="AO45" s="276"/>
      <c r="AP45" s="219">
        <f t="shared" si="11"/>
        <v>0</v>
      </c>
      <c r="AQ45" s="220">
        <f t="shared" si="3"/>
        <v>0</v>
      </c>
      <c r="AR45" s="160">
        <f t="shared" si="12"/>
        <v>0</v>
      </c>
      <c r="AS45" s="156"/>
      <c r="AT45" s="156"/>
      <c r="AU45" s="156"/>
      <c r="AV45" s="156"/>
      <c r="AW45" s="156"/>
      <c r="AX45" s="156"/>
      <c r="AY45" s="44"/>
      <c r="AZ45" s="44"/>
      <c r="BA45" s="45"/>
      <c r="BB45" s="45"/>
      <c r="BC45" s="127">
        <f t="shared" si="13"/>
        <v>0</v>
      </c>
      <c r="BD45" s="201">
        <f t="shared" si="14"/>
        <v>0</v>
      </c>
      <c r="BE45" s="162">
        <f t="shared" si="15"/>
        <v>0</v>
      </c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128">
        <f t="shared" si="16"/>
        <v>0</v>
      </c>
      <c r="BQ45" s="129">
        <f t="shared" si="17"/>
        <v>0</v>
      </c>
      <c r="BR45" s="204"/>
      <c r="BS45" s="130">
        <f t="shared" si="19"/>
        <v>0</v>
      </c>
      <c r="BT45" s="72"/>
    </row>
    <row r="46" spans="1:72">
      <c r="A46" s="96">
        <v>35</v>
      </c>
      <c r="B46" s="5"/>
      <c r="C46" s="29"/>
      <c r="D46" s="117"/>
      <c r="E46" s="52"/>
      <c r="F46" s="125">
        <f t="shared" si="4"/>
        <v>0</v>
      </c>
      <c r="G46" s="55"/>
      <c r="H46" s="126">
        <f t="shared" si="5"/>
        <v>0</v>
      </c>
      <c r="I46" s="60"/>
      <c r="J46" s="156"/>
      <c r="K46" s="156"/>
      <c r="L46" s="156"/>
      <c r="M46" s="156"/>
      <c r="N46" s="156"/>
      <c r="O46" s="44"/>
      <c r="P46" s="44"/>
      <c r="Q46" s="45"/>
      <c r="R46" s="45"/>
      <c r="S46" s="127">
        <f t="shared" si="20"/>
        <v>0</v>
      </c>
      <c r="T46" s="78">
        <f t="shared" si="6"/>
        <v>0</v>
      </c>
      <c r="U46" s="32"/>
      <c r="V46" s="150"/>
      <c r="W46" s="150"/>
      <c r="X46" s="150"/>
      <c r="Y46" s="150"/>
      <c r="Z46" s="150"/>
      <c r="AA46" s="150"/>
      <c r="AB46" s="150"/>
      <c r="AC46" s="150"/>
      <c r="AD46" s="33"/>
      <c r="AE46" s="128">
        <f t="shared" si="21"/>
        <v>0</v>
      </c>
      <c r="AF46" s="129">
        <f t="shared" si="7"/>
        <v>0</v>
      </c>
      <c r="AG46" s="64"/>
      <c r="AH46" s="130">
        <f t="shared" si="18"/>
        <v>0</v>
      </c>
      <c r="AI46" s="72"/>
      <c r="AJ46" s="154">
        <f t="shared" si="8"/>
        <v>0</v>
      </c>
      <c r="AK46" s="273"/>
      <c r="AL46" s="209">
        <f t="shared" si="9"/>
        <v>0</v>
      </c>
      <c r="AM46" s="212">
        <f t="shared" si="2"/>
        <v>0</v>
      </c>
      <c r="AN46" s="214">
        <f t="shared" si="10"/>
        <v>0</v>
      </c>
      <c r="AO46" s="276"/>
      <c r="AP46" s="219">
        <f t="shared" si="11"/>
        <v>0</v>
      </c>
      <c r="AQ46" s="220">
        <f t="shared" si="3"/>
        <v>0</v>
      </c>
      <c r="AR46" s="160">
        <f t="shared" si="12"/>
        <v>0</v>
      </c>
      <c r="AS46" s="156"/>
      <c r="AT46" s="156"/>
      <c r="AU46" s="156"/>
      <c r="AV46" s="156"/>
      <c r="AW46" s="156"/>
      <c r="AX46" s="156"/>
      <c r="AY46" s="44"/>
      <c r="AZ46" s="44"/>
      <c r="BA46" s="45"/>
      <c r="BB46" s="45"/>
      <c r="BC46" s="127">
        <f t="shared" si="13"/>
        <v>0</v>
      </c>
      <c r="BD46" s="201">
        <f t="shared" si="14"/>
        <v>0</v>
      </c>
      <c r="BE46" s="162">
        <f t="shared" si="15"/>
        <v>0</v>
      </c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128">
        <f t="shared" si="16"/>
        <v>0</v>
      </c>
      <c r="BQ46" s="129">
        <f t="shared" si="17"/>
        <v>0</v>
      </c>
      <c r="BR46" s="204"/>
      <c r="BS46" s="130">
        <f t="shared" si="19"/>
        <v>0</v>
      </c>
      <c r="BT46" s="72"/>
    </row>
    <row r="47" spans="1:72">
      <c r="A47" s="96">
        <v>36</v>
      </c>
      <c r="B47" s="5"/>
      <c r="C47" s="29"/>
      <c r="D47" s="117"/>
      <c r="E47" s="52"/>
      <c r="F47" s="125">
        <f t="shared" si="4"/>
        <v>0</v>
      </c>
      <c r="G47" s="55"/>
      <c r="H47" s="126">
        <f t="shared" si="5"/>
        <v>0</v>
      </c>
      <c r="I47" s="60"/>
      <c r="J47" s="156"/>
      <c r="K47" s="156"/>
      <c r="L47" s="156"/>
      <c r="M47" s="156"/>
      <c r="N47" s="156"/>
      <c r="O47" s="44"/>
      <c r="P47" s="44"/>
      <c r="Q47" s="45"/>
      <c r="R47" s="45"/>
      <c r="S47" s="127">
        <f t="shared" si="20"/>
        <v>0</v>
      </c>
      <c r="T47" s="78">
        <f t="shared" si="6"/>
        <v>0</v>
      </c>
      <c r="U47" s="32"/>
      <c r="V47" s="150"/>
      <c r="W47" s="150"/>
      <c r="X47" s="150"/>
      <c r="Y47" s="150"/>
      <c r="Z47" s="150"/>
      <c r="AA47" s="150"/>
      <c r="AB47" s="150"/>
      <c r="AC47" s="150"/>
      <c r="AD47" s="33"/>
      <c r="AE47" s="128">
        <f t="shared" si="21"/>
        <v>0</v>
      </c>
      <c r="AF47" s="129">
        <f t="shared" si="7"/>
        <v>0</v>
      </c>
      <c r="AG47" s="64"/>
      <c r="AH47" s="130">
        <f t="shared" si="18"/>
        <v>0</v>
      </c>
      <c r="AI47" s="72"/>
      <c r="AJ47" s="154">
        <f t="shared" si="8"/>
        <v>0</v>
      </c>
      <c r="AK47" s="273"/>
      <c r="AL47" s="209">
        <f t="shared" si="9"/>
        <v>0</v>
      </c>
      <c r="AM47" s="212">
        <f t="shared" si="2"/>
        <v>0</v>
      </c>
      <c r="AN47" s="214">
        <f t="shared" si="10"/>
        <v>0</v>
      </c>
      <c r="AO47" s="276"/>
      <c r="AP47" s="219">
        <f t="shared" si="11"/>
        <v>0</v>
      </c>
      <c r="AQ47" s="220">
        <f t="shared" si="3"/>
        <v>0</v>
      </c>
      <c r="AR47" s="160">
        <f t="shared" si="12"/>
        <v>0</v>
      </c>
      <c r="AS47" s="156"/>
      <c r="AT47" s="156"/>
      <c r="AU47" s="156"/>
      <c r="AV47" s="156"/>
      <c r="AW47" s="156"/>
      <c r="AX47" s="156"/>
      <c r="AY47" s="44"/>
      <c r="AZ47" s="44"/>
      <c r="BA47" s="45"/>
      <c r="BB47" s="45"/>
      <c r="BC47" s="127">
        <f t="shared" si="13"/>
        <v>0</v>
      </c>
      <c r="BD47" s="201">
        <f t="shared" si="14"/>
        <v>0</v>
      </c>
      <c r="BE47" s="162">
        <f t="shared" si="15"/>
        <v>0</v>
      </c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128">
        <f t="shared" si="16"/>
        <v>0</v>
      </c>
      <c r="BQ47" s="129">
        <f t="shared" si="17"/>
        <v>0</v>
      </c>
      <c r="BR47" s="204"/>
      <c r="BS47" s="130">
        <f t="shared" si="19"/>
        <v>0</v>
      </c>
      <c r="BT47" s="72"/>
    </row>
    <row r="48" spans="1:72">
      <c r="A48" s="99">
        <v>37</v>
      </c>
      <c r="B48" s="5"/>
      <c r="C48" s="29"/>
      <c r="D48" s="117"/>
      <c r="E48" s="52"/>
      <c r="F48" s="125">
        <f t="shared" si="4"/>
        <v>0</v>
      </c>
      <c r="G48" s="55"/>
      <c r="H48" s="126">
        <f t="shared" si="5"/>
        <v>0</v>
      </c>
      <c r="I48" s="60"/>
      <c r="J48" s="156"/>
      <c r="K48" s="156"/>
      <c r="L48" s="156"/>
      <c r="M48" s="156"/>
      <c r="N48" s="156"/>
      <c r="O48" s="44"/>
      <c r="P48" s="44"/>
      <c r="Q48" s="45"/>
      <c r="R48" s="45"/>
      <c r="S48" s="127">
        <f t="shared" si="20"/>
        <v>0</v>
      </c>
      <c r="T48" s="78">
        <f t="shared" si="6"/>
        <v>0</v>
      </c>
      <c r="U48" s="32"/>
      <c r="V48" s="150"/>
      <c r="W48" s="150"/>
      <c r="X48" s="150"/>
      <c r="Y48" s="150"/>
      <c r="Z48" s="150"/>
      <c r="AA48" s="150"/>
      <c r="AB48" s="150"/>
      <c r="AC48" s="150"/>
      <c r="AD48" s="33"/>
      <c r="AE48" s="128">
        <f t="shared" si="21"/>
        <v>0</v>
      </c>
      <c r="AF48" s="129">
        <f t="shared" si="7"/>
        <v>0</v>
      </c>
      <c r="AG48" s="64"/>
      <c r="AH48" s="130">
        <f t="shared" si="18"/>
        <v>0</v>
      </c>
      <c r="AI48" s="72"/>
      <c r="AJ48" s="154">
        <f t="shared" si="8"/>
        <v>0</v>
      </c>
      <c r="AK48" s="273"/>
      <c r="AL48" s="209">
        <f t="shared" si="9"/>
        <v>0</v>
      </c>
      <c r="AM48" s="212">
        <f t="shared" si="2"/>
        <v>0</v>
      </c>
      <c r="AN48" s="214">
        <f t="shared" si="10"/>
        <v>0</v>
      </c>
      <c r="AO48" s="276"/>
      <c r="AP48" s="219">
        <f t="shared" si="11"/>
        <v>0</v>
      </c>
      <c r="AQ48" s="220">
        <f t="shared" si="3"/>
        <v>0</v>
      </c>
      <c r="AR48" s="160">
        <f t="shared" si="12"/>
        <v>0</v>
      </c>
      <c r="AS48" s="156"/>
      <c r="AT48" s="156"/>
      <c r="AU48" s="156"/>
      <c r="AV48" s="156"/>
      <c r="AW48" s="156"/>
      <c r="AX48" s="156"/>
      <c r="AY48" s="44"/>
      <c r="AZ48" s="44"/>
      <c r="BA48" s="45"/>
      <c r="BB48" s="45"/>
      <c r="BC48" s="127">
        <f t="shared" si="13"/>
        <v>0</v>
      </c>
      <c r="BD48" s="201">
        <f t="shared" si="14"/>
        <v>0</v>
      </c>
      <c r="BE48" s="162">
        <f t="shared" si="15"/>
        <v>0</v>
      </c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128">
        <f t="shared" si="16"/>
        <v>0</v>
      </c>
      <c r="BQ48" s="129">
        <f t="shared" si="17"/>
        <v>0</v>
      </c>
      <c r="BR48" s="204"/>
      <c r="BS48" s="130">
        <f t="shared" si="19"/>
        <v>0</v>
      </c>
      <c r="BT48" s="72"/>
    </row>
    <row r="49" spans="1:72">
      <c r="A49" s="99">
        <v>38</v>
      </c>
      <c r="B49" s="5"/>
      <c r="C49" s="29"/>
      <c r="D49" s="117"/>
      <c r="E49" s="52"/>
      <c r="F49" s="125">
        <f t="shared" si="4"/>
        <v>0</v>
      </c>
      <c r="G49" s="55"/>
      <c r="H49" s="126">
        <f t="shared" si="5"/>
        <v>0</v>
      </c>
      <c r="I49" s="60"/>
      <c r="J49" s="156"/>
      <c r="K49" s="156"/>
      <c r="L49" s="156"/>
      <c r="M49" s="156"/>
      <c r="N49" s="156"/>
      <c r="O49" s="44"/>
      <c r="P49" s="44"/>
      <c r="Q49" s="45"/>
      <c r="R49" s="45"/>
      <c r="S49" s="127">
        <f t="shared" si="20"/>
        <v>0</v>
      </c>
      <c r="T49" s="78">
        <f t="shared" si="6"/>
        <v>0</v>
      </c>
      <c r="U49" s="32"/>
      <c r="V49" s="150"/>
      <c r="W49" s="150"/>
      <c r="X49" s="150"/>
      <c r="Y49" s="150"/>
      <c r="Z49" s="150"/>
      <c r="AA49" s="150"/>
      <c r="AB49" s="150"/>
      <c r="AC49" s="150"/>
      <c r="AD49" s="33"/>
      <c r="AE49" s="128">
        <f t="shared" si="21"/>
        <v>0</v>
      </c>
      <c r="AF49" s="129">
        <f t="shared" si="7"/>
        <v>0</v>
      </c>
      <c r="AG49" s="64"/>
      <c r="AH49" s="130">
        <f t="shared" si="18"/>
        <v>0</v>
      </c>
      <c r="AI49" s="72"/>
      <c r="AJ49" s="154">
        <f t="shared" si="8"/>
        <v>0</v>
      </c>
      <c r="AK49" s="273"/>
      <c r="AL49" s="209">
        <f t="shared" si="9"/>
        <v>0</v>
      </c>
      <c r="AM49" s="212">
        <f t="shared" si="2"/>
        <v>0</v>
      </c>
      <c r="AN49" s="214">
        <f t="shared" si="10"/>
        <v>0</v>
      </c>
      <c r="AO49" s="276"/>
      <c r="AP49" s="219">
        <f t="shared" si="11"/>
        <v>0</v>
      </c>
      <c r="AQ49" s="220">
        <f t="shared" si="3"/>
        <v>0</v>
      </c>
      <c r="AR49" s="160">
        <f t="shared" si="12"/>
        <v>0</v>
      </c>
      <c r="AS49" s="156"/>
      <c r="AT49" s="156"/>
      <c r="AU49" s="156"/>
      <c r="AV49" s="156"/>
      <c r="AW49" s="156"/>
      <c r="AX49" s="156"/>
      <c r="AY49" s="44"/>
      <c r="AZ49" s="44"/>
      <c r="BA49" s="45"/>
      <c r="BB49" s="45"/>
      <c r="BC49" s="127">
        <f t="shared" si="13"/>
        <v>0</v>
      </c>
      <c r="BD49" s="201">
        <f t="shared" si="14"/>
        <v>0</v>
      </c>
      <c r="BE49" s="162">
        <f t="shared" si="15"/>
        <v>0</v>
      </c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128">
        <f t="shared" si="16"/>
        <v>0</v>
      </c>
      <c r="BQ49" s="129">
        <f t="shared" si="17"/>
        <v>0</v>
      </c>
      <c r="BR49" s="204"/>
      <c r="BS49" s="130">
        <f t="shared" si="19"/>
        <v>0</v>
      </c>
      <c r="BT49" s="72"/>
    </row>
    <row r="50" spans="1:72">
      <c r="A50" s="99">
        <v>39</v>
      </c>
      <c r="B50" s="5"/>
      <c r="C50" s="29"/>
      <c r="D50" s="117"/>
      <c r="E50" s="52"/>
      <c r="F50" s="125">
        <f t="shared" si="4"/>
        <v>0</v>
      </c>
      <c r="G50" s="55"/>
      <c r="H50" s="126">
        <f t="shared" si="5"/>
        <v>0</v>
      </c>
      <c r="I50" s="60"/>
      <c r="J50" s="156"/>
      <c r="K50" s="156"/>
      <c r="L50" s="156"/>
      <c r="M50" s="156"/>
      <c r="N50" s="156"/>
      <c r="O50" s="44"/>
      <c r="P50" s="44"/>
      <c r="Q50" s="45"/>
      <c r="R50" s="45"/>
      <c r="S50" s="127">
        <f t="shared" si="20"/>
        <v>0</v>
      </c>
      <c r="T50" s="78">
        <f t="shared" si="6"/>
        <v>0</v>
      </c>
      <c r="U50" s="32"/>
      <c r="V50" s="150"/>
      <c r="W50" s="150"/>
      <c r="X50" s="150"/>
      <c r="Y50" s="150"/>
      <c r="Z50" s="150"/>
      <c r="AA50" s="150"/>
      <c r="AB50" s="150"/>
      <c r="AC50" s="150"/>
      <c r="AD50" s="33"/>
      <c r="AE50" s="128">
        <f t="shared" si="21"/>
        <v>0</v>
      </c>
      <c r="AF50" s="129">
        <f t="shared" si="7"/>
        <v>0</v>
      </c>
      <c r="AG50" s="64"/>
      <c r="AH50" s="130">
        <f t="shared" si="18"/>
        <v>0</v>
      </c>
      <c r="AI50" s="72"/>
      <c r="AJ50" s="154">
        <f t="shared" si="8"/>
        <v>0</v>
      </c>
      <c r="AK50" s="273"/>
      <c r="AL50" s="209">
        <f t="shared" si="9"/>
        <v>0</v>
      </c>
      <c r="AM50" s="212">
        <f t="shared" si="2"/>
        <v>0</v>
      </c>
      <c r="AN50" s="214">
        <f t="shared" si="10"/>
        <v>0</v>
      </c>
      <c r="AO50" s="276"/>
      <c r="AP50" s="219">
        <f t="shared" si="11"/>
        <v>0</v>
      </c>
      <c r="AQ50" s="220">
        <f t="shared" si="3"/>
        <v>0</v>
      </c>
      <c r="AR50" s="160">
        <f t="shared" si="12"/>
        <v>0</v>
      </c>
      <c r="AS50" s="156"/>
      <c r="AT50" s="156"/>
      <c r="AU50" s="156"/>
      <c r="AV50" s="156"/>
      <c r="AW50" s="156"/>
      <c r="AX50" s="156"/>
      <c r="AY50" s="44"/>
      <c r="AZ50" s="44"/>
      <c r="BA50" s="45"/>
      <c r="BB50" s="45"/>
      <c r="BC50" s="127">
        <f t="shared" si="13"/>
        <v>0</v>
      </c>
      <c r="BD50" s="201">
        <f t="shared" si="14"/>
        <v>0</v>
      </c>
      <c r="BE50" s="162">
        <f t="shared" si="15"/>
        <v>0</v>
      </c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128">
        <f t="shared" si="16"/>
        <v>0</v>
      </c>
      <c r="BQ50" s="129">
        <f t="shared" si="17"/>
        <v>0</v>
      </c>
      <c r="BR50" s="204"/>
      <c r="BS50" s="130">
        <f t="shared" si="19"/>
        <v>0</v>
      </c>
      <c r="BT50" s="72"/>
    </row>
    <row r="51" spans="1:72">
      <c r="A51" s="96">
        <v>40</v>
      </c>
      <c r="B51" s="5"/>
      <c r="C51" s="29"/>
      <c r="D51" s="117"/>
      <c r="E51" s="52"/>
      <c r="F51" s="125">
        <f t="shared" si="4"/>
        <v>0</v>
      </c>
      <c r="G51" s="55"/>
      <c r="H51" s="126">
        <f t="shared" si="5"/>
        <v>0</v>
      </c>
      <c r="I51" s="60"/>
      <c r="J51" s="156"/>
      <c r="K51" s="156"/>
      <c r="L51" s="156"/>
      <c r="M51" s="156"/>
      <c r="N51" s="156"/>
      <c r="O51" s="44"/>
      <c r="P51" s="44"/>
      <c r="Q51" s="45"/>
      <c r="R51" s="45"/>
      <c r="S51" s="127">
        <f t="shared" si="20"/>
        <v>0</v>
      </c>
      <c r="T51" s="78">
        <f t="shared" si="6"/>
        <v>0</v>
      </c>
      <c r="U51" s="32"/>
      <c r="V51" s="150"/>
      <c r="W51" s="150"/>
      <c r="X51" s="150"/>
      <c r="Y51" s="150"/>
      <c r="Z51" s="150"/>
      <c r="AA51" s="150"/>
      <c r="AB51" s="150"/>
      <c r="AC51" s="150"/>
      <c r="AD51" s="33"/>
      <c r="AE51" s="128">
        <f t="shared" si="21"/>
        <v>0</v>
      </c>
      <c r="AF51" s="129">
        <f t="shared" si="7"/>
        <v>0</v>
      </c>
      <c r="AG51" s="64"/>
      <c r="AH51" s="130">
        <f t="shared" si="18"/>
        <v>0</v>
      </c>
      <c r="AI51" s="72"/>
      <c r="AJ51" s="154">
        <f t="shared" si="8"/>
        <v>0</v>
      </c>
      <c r="AK51" s="273"/>
      <c r="AL51" s="209">
        <f t="shared" si="9"/>
        <v>0</v>
      </c>
      <c r="AM51" s="212">
        <f t="shared" si="2"/>
        <v>0</v>
      </c>
      <c r="AN51" s="214">
        <f t="shared" si="10"/>
        <v>0</v>
      </c>
      <c r="AO51" s="276"/>
      <c r="AP51" s="219">
        <f t="shared" si="11"/>
        <v>0</v>
      </c>
      <c r="AQ51" s="220">
        <f t="shared" si="3"/>
        <v>0</v>
      </c>
      <c r="AR51" s="160">
        <f t="shared" si="12"/>
        <v>0</v>
      </c>
      <c r="AS51" s="156"/>
      <c r="AT51" s="156"/>
      <c r="AU51" s="156"/>
      <c r="AV51" s="156"/>
      <c r="AW51" s="156"/>
      <c r="AX51" s="156"/>
      <c r="AY51" s="44"/>
      <c r="AZ51" s="44"/>
      <c r="BA51" s="45"/>
      <c r="BB51" s="45"/>
      <c r="BC51" s="127">
        <f t="shared" si="13"/>
        <v>0</v>
      </c>
      <c r="BD51" s="201">
        <f t="shared" si="14"/>
        <v>0</v>
      </c>
      <c r="BE51" s="162">
        <f t="shared" si="15"/>
        <v>0</v>
      </c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128">
        <f t="shared" si="16"/>
        <v>0</v>
      </c>
      <c r="BQ51" s="129">
        <f t="shared" si="17"/>
        <v>0</v>
      </c>
      <c r="BR51" s="204"/>
      <c r="BS51" s="130">
        <f t="shared" si="19"/>
        <v>0</v>
      </c>
      <c r="BT51" s="72"/>
    </row>
    <row r="52" spans="1:72">
      <c r="A52" s="99">
        <v>41</v>
      </c>
      <c r="B52" s="5"/>
      <c r="C52" s="29"/>
      <c r="D52" s="117"/>
      <c r="E52" s="52"/>
      <c r="F52" s="125">
        <f t="shared" si="4"/>
        <v>0</v>
      </c>
      <c r="G52" s="55"/>
      <c r="H52" s="126">
        <f t="shared" si="5"/>
        <v>0</v>
      </c>
      <c r="I52" s="60"/>
      <c r="J52" s="156"/>
      <c r="K52" s="156"/>
      <c r="L52" s="156"/>
      <c r="M52" s="156"/>
      <c r="N52" s="156"/>
      <c r="O52" s="44"/>
      <c r="P52" s="44"/>
      <c r="Q52" s="45"/>
      <c r="R52" s="45"/>
      <c r="S52" s="127">
        <f t="shared" si="20"/>
        <v>0</v>
      </c>
      <c r="T52" s="78">
        <f t="shared" si="6"/>
        <v>0</v>
      </c>
      <c r="U52" s="32"/>
      <c r="V52" s="150"/>
      <c r="W52" s="150"/>
      <c r="X52" s="150"/>
      <c r="Y52" s="150"/>
      <c r="Z52" s="150"/>
      <c r="AA52" s="150"/>
      <c r="AB52" s="150"/>
      <c r="AC52" s="150"/>
      <c r="AD52" s="33"/>
      <c r="AE52" s="128">
        <f t="shared" si="21"/>
        <v>0</v>
      </c>
      <c r="AF52" s="129">
        <f t="shared" si="7"/>
        <v>0</v>
      </c>
      <c r="AG52" s="64"/>
      <c r="AH52" s="130">
        <f t="shared" si="18"/>
        <v>0</v>
      </c>
      <c r="AI52" s="72"/>
      <c r="AJ52" s="154">
        <f t="shared" si="8"/>
        <v>0</v>
      </c>
      <c r="AK52" s="273"/>
      <c r="AL52" s="209">
        <f t="shared" si="9"/>
        <v>0</v>
      </c>
      <c r="AM52" s="212">
        <f t="shared" si="2"/>
        <v>0</v>
      </c>
      <c r="AN52" s="214">
        <f t="shared" si="10"/>
        <v>0</v>
      </c>
      <c r="AO52" s="276"/>
      <c r="AP52" s="219">
        <f t="shared" si="11"/>
        <v>0</v>
      </c>
      <c r="AQ52" s="220">
        <f t="shared" si="3"/>
        <v>0</v>
      </c>
      <c r="AR52" s="160">
        <f t="shared" si="12"/>
        <v>0</v>
      </c>
      <c r="AS52" s="156"/>
      <c r="AT52" s="156"/>
      <c r="AU52" s="156"/>
      <c r="AV52" s="156"/>
      <c r="AW52" s="156"/>
      <c r="AX52" s="156"/>
      <c r="AY52" s="44"/>
      <c r="AZ52" s="44"/>
      <c r="BA52" s="45"/>
      <c r="BB52" s="45"/>
      <c r="BC52" s="127">
        <f t="shared" si="13"/>
        <v>0</v>
      </c>
      <c r="BD52" s="201">
        <f t="shared" si="14"/>
        <v>0</v>
      </c>
      <c r="BE52" s="162">
        <f t="shared" si="15"/>
        <v>0</v>
      </c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128">
        <f t="shared" si="16"/>
        <v>0</v>
      </c>
      <c r="BQ52" s="129">
        <f t="shared" si="17"/>
        <v>0</v>
      </c>
      <c r="BR52" s="204"/>
      <c r="BS52" s="130">
        <f t="shared" si="19"/>
        <v>0</v>
      </c>
      <c r="BT52" s="72"/>
    </row>
    <row r="53" spans="1:72">
      <c r="A53" s="96">
        <v>42</v>
      </c>
      <c r="B53" s="5"/>
      <c r="C53" s="29"/>
      <c r="D53" s="117"/>
      <c r="E53" s="52"/>
      <c r="F53" s="125">
        <f t="shared" si="4"/>
        <v>0</v>
      </c>
      <c r="G53" s="55"/>
      <c r="H53" s="126">
        <f t="shared" si="5"/>
        <v>0</v>
      </c>
      <c r="I53" s="60"/>
      <c r="J53" s="156"/>
      <c r="K53" s="156"/>
      <c r="L53" s="156"/>
      <c r="M53" s="156"/>
      <c r="N53" s="156"/>
      <c r="O53" s="44"/>
      <c r="P53" s="44"/>
      <c r="Q53" s="45"/>
      <c r="R53" s="45"/>
      <c r="S53" s="127">
        <f t="shared" si="20"/>
        <v>0</v>
      </c>
      <c r="T53" s="78">
        <f t="shared" si="6"/>
        <v>0</v>
      </c>
      <c r="U53" s="32"/>
      <c r="V53" s="150"/>
      <c r="W53" s="150"/>
      <c r="X53" s="150"/>
      <c r="Y53" s="150"/>
      <c r="Z53" s="150"/>
      <c r="AA53" s="150"/>
      <c r="AB53" s="150"/>
      <c r="AC53" s="150"/>
      <c r="AD53" s="33"/>
      <c r="AE53" s="128">
        <f t="shared" si="21"/>
        <v>0</v>
      </c>
      <c r="AF53" s="129">
        <f t="shared" si="7"/>
        <v>0</v>
      </c>
      <c r="AG53" s="64"/>
      <c r="AH53" s="130">
        <f t="shared" si="18"/>
        <v>0</v>
      </c>
      <c r="AI53" s="72"/>
      <c r="AJ53" s="154">
        <f t="shared" si="8"/>
        <v>0</v>
      </c>
      <c r="AK53" s="273"/>
      <c r="AL53" s="209">
        <f t="shared" si="9"/>
        <v>0</v>
      </c>
      <c r="AM53" s="212">
        <f t="shared" si="2"/>
        <v>0</v>
      </c>
      <c r="AN53" s="214">
        <f t="shared" si="10"/>
        <v>0</v>
      </c>
      <c r="AO53" s="276"/>
      <c r="AP53" s="219">
        <f t="shared" si="11"/>
        <v>0</v>
      </c>
      <c r="AQ53" s="220">
        <f t="shared" si="3"/>
        <v>0</v>
      </c>
      <c r="AR53" s="160">
        <f t="shared" si="12"/>
        <v>0</v>
      </c>
      <c r="AS53" s="156"/>
      <c r="AT53" s="156"/>
      <c r="AU53" s="156"/>
      <c r="AV53" s="156"/>
      <c r="AW53" s="156"/>
      <c r="AX53" s="156"/>
      <c r="AY53" s="44"/>
      <c r="AZ53" s="44"/>
      <c r="BA53" s="45"/>
      <c r="BB53" s="45"/>
      <c r="BC53" s="127">
        <f t="shared" si="13"/>
        <v>0</v>
      </c>
      <c r="BD53" s="201">
        <f t="shared" si="14"/>
        <v>0</v>
      </c>
      <c r="BE53" s="162">
        <f t="shared" si="15"/>
        <v>0</v>
      </c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128">
        <f t="shared" si="16"/>
        <v>0</v>
      </c>
      <c r="BQ53" s="129">
        <f t="shared" si="17"/>
        <v>0</v>
      </c>
      <c r="BR53" s="204"/>
      <c r="BS53" s="130">
        <f t="shared" si="19"/>
        <v>0</v>
      </c>
      <c r="BT53" s="72"/>
    </row>
    <row r="54" spans="1:72">
      <c r="A54" s="99">
        <v>43</v>
      </c>
      <c r="B54" s="5"/>
      <c r="C54" s="29"/>
      <c r="D54" s="117"/>
      <c r="E54" s="52"/>
      <c r="F54" s="125">
        <f t="shared" si="4"/>
        <v>0</v>
      </c>
      <c r="G54" s="55"/>
      <c r="H54" s="126">
        <f t="shared" si="5"/>
        <v>0</v>
      </c>
      <c r="I54" s="60"/>
      <c r="J54" s="156"/>
      <c r="K54" s="156"/>
      <c r="L54" s="156"/>
      <c r="M54" s="156"/>
      <c r="N54" s="156"/>
      <c r="O54" s="44"/>
      <c r="P54" s="44"/>
      <c r="Q54" s="45"/>
      <c r="R54" s="45"/>
      <c r="S54" s="127">
        <f t="shared" si="20"/>
        <v>0</v>
      </c>
      <c r="T54" s="78">
        <f t="shared" si="6"/>
        <v>0</v>
      </c>
      <c r="U54" s="32"/>
      <c r="V54" s="150"/>
      <c r="W54" s="150"/>
      <c r="X54" s="150"/>
      <c r="Y54" s="150"/>
      <c r="Z54" s="150"/>
      <c r="AA54" s="150"/>
      <c r="AB54" s="150"/>
      <c r="AC54" s="150"/>
      <c r="AD54" s="33"/>
      <c r="AE54" s="128">
        <f t="shared" si="21"/>
        <v>0</v>
      </c>
      <c r="AF54" s="129">
        <f t="shared" si="7"/>
        <v>0</v>
      </c>
      <c r="AG54" s="64"/>
      <c r="AH54" s="130">
        <f t="shared" si="18"/>
        <v>0</v>
      </c>
      <c r="AI54" s="72"/>
      <c r="AJ54" s="154">
        <f t="shared" si="8"/>
        <v>0</v>
      </c>
      <c r="AK54" s="273"/>
      <c r="AL54" s="209">
        <f t="shared" si="9"/>
        <v>0</v>
      </c>
      <c r="AM54" s="212">
        <f t="shared" si="2"/>
        <v>0</v>
      </c>
      <c r="AN54" s="214">
        <f t="shared" si="10"/>
        <v>0</v>
      </c>
      <c r="AO54" s="276"/>
      <c r="AP54" s="219">
        <f t="shared" si="11"/>
        <v>0</v>
      </c>
      <c r="AQ54" s="220">
        <f t="shared" si="3"/>
        <v>0</v>
      </c>
      <c r="AR54" s="160">
        <f t="shared" si="12"/>
        <v>0</v>
      </c>
      <c r="AS54" s="156"/>
      <c r="AT54" s="156"/>
      <c r="AU54" s="156"/>
      <c r="AV54" s="156"/>
      <c r="AW54" s="156"/>
      <c r="AX54" s="156"/>
      <c r="AY54" s="44"/>
      <c r="AZ54" s="44"/>
      <c r="BA54" s="45"/>
      <c r="BB54" s="45"/>
      <c r="BC54" s="127">
        <f t="shared" si="13"/>
        <v>0</v>
      </c>
      <c r="BD54" s="201">
        <f t="shared" si="14"/>
        <v>0</v>
      </c>
      <c r="BE54" s="162">
        <f t="shared" si="15"/>
        <v>0</v>
      </c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128">
        <f t="shared" si="16"/>
        <v>0</v>
      </c>
      <c r="BQ54" s="129">
        <f t="shared" si="17"/>
        <v>0</v>
      </c>
      <c r="BR54" s="204"/>
      <c r="BS54" s="130">
        <f t="shared" si="19"/>
        <v>0</v>
      </c>
      <c r="BT54" s="72"/>
    </row>
    <row r="55" spans="1:72">
      <c r="A55" s="96">
        <v>44</v>
      </c>
      <c r="B55" s="5"/>
      <c r="C55" s="29"/>
      <c r="D55" s="117"/>
      <c r="E55" s="52"/>
      <c r="F55" s="125">
        <f t="shared" si="4"/>
        <v>0</v>
      </c>
      <c r="G55" s="55"/>
      <c r="H55" s="126">
        <f t="shared" si="5"/>
        <v>0</v>
      </c>
      <c r="I55" s="60"/>
      <c r="J55" s="156"/>
      <c r="K55" s="156"/>
      <c r="L55" s="156"/>
      <c r="M55" s="156"/>
      <c r="N55" s="156"/>
      <c r="O55" s="44"/>
      <c r="P55" s="44"/>
      <c r="Q55" s="45"/>
      <c r="R55" s="45"/>
      <c r="S55" s="127">
        <f t="shared" si="20"/>
        <v>0</v>
      </c>
      <c r="T55" s="78">
        <f t="shared" si="6"/>
        <v>0</v>
      </c>
      <c r="U55" s="32"/>
      <c r="V55" s="150"/>
      <c r="W55" s="150"/>
      <c r="X55" s="150"/>
      <c r="Y55" s="150"/>
      <c r="Z55" s="150"/>
      <c r="AA55" s="150"/>
      <c r="AB55" s="150"/>
      <c r="AC55" s="150"/>
      <c r="AD55" s="33"/>
      <c r="AE55" s="128">
        <f t="shared" si="21"/>
        <v>0</v>
      </c>
      <c r="AF55" s="129">
        <f t="shared" si="7"/>
        <v>0</v>
      </c>
      <c r="AG55" s="64"/>
      <c r="AH55" s="130">
        <f t="shared" si="18"/>
        <v>0</v>
      </c>
      <c r="AI55" s="72"/>
      <c r="AJ55" s="154">
        <f t="shared" si="8"/>
        <v>0</v>
      </c>
      <c r="AK55" s="273"/>
      <c r="AL55" s="209">
        <f t="shared" si="9"/>
        <v>0</v>
      </c>
      <c r="AM55" s="212">
        <f t="shared" si="2"/>
        <v>0</v>
      </c>
      <c r="AN55" s="214">
        <f t="shared" si="10"/>
        <v>0</v>
      </c>
      <c r="AO55" s="276"/>
      <c r="AP55" s="219">
        <f t="shared" si="11"/>
        <v>0</v>
      </c>
      <c r="AQ55" s="220">
        <f t="shared" si="3"/>
        <v>0</v>
      </c>
      <c r="AR55" s="160">
        <f t="shared" si="12"/>
        <v>0</v>
      </c>
      <c r="AS55" s="156"/>
      <c r="AT55" s="156"/>
      <c r="AU55" s="156"/>
      <c r="AV55" s="156"/>
      <c r="AW55" s="156"/>
      <c r="AX55" s="156"/>
      <c r="AY55" s="44"/>
      <c r="AZ55" s="44"/>
      <c r="BA55" s="45"/>
      <c r="BB55" s="45"/>
      <c r="BC55" s="127">
        <f t="shared" si="13"/>
        <v>0</v>
      </c>
      <c r="BD55" s="201">
        <f t="shared" si="14"/>
        <v>0</v>
      </c>
      <c r="BE55" s="162">
        <f t="shared" si="15"/>
        <v>0</v>
      </c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128">
        <f t="shared" si="16"/>
        <v>0</v>
      </c>
      <c r="BQ55" s="129">
        <f t="shared" si="17"/>
        <v>0</v>
      </c>
      <c r="BR55" s="204"/>
      <c r="BS55" s="130">
        <f t="shared" si="19"/>
        <v>0</v>
      </c>
      <c r="BT55" s="72"/>
    </row>
    <row r="56" spans="1:72">
      <c r="A56" s="96">
        <v>45</v>
      </c>
      <c r="B56" s="5"/>
      <c r="C56" s="29"/>
      <c r="D56" s="117"/>
      <c r="E56" s="52"/>
      <c r="F56" s="125">
        <f t="shared" si="4"/>
        <v>0</v>
      </c>
      <c r="G56" s="55"/>
      <c r="H56" s="126">
        <f t="shared" si="5"/>
        <v>0</v>
      </c>
      <c r="I56" s="60"/>
      <c r="J56" s="156"/>
      <c r="K56" s="156"/>
      <c r="L56" s="156"/>
      <c r="M56" s="156"/>
      <c r="N56" s="156"/>
      <c r="O56" s="44"/>
      <c r="P56" s="44"/>
      <c r="Q56" s="45"/>
      <c r="R56" s="45"/>
      <c r="S56" s="127">
        <f t="shared" si="20"/>
        <v>0</v>
      </c>
      <c r="T56" s="78">
        <f t="shared" si="6"/>
        <v>0</v>
      </c>
      <c r="U56" s="32"/>
      <c r="V56" s="150"/>
      <c r="W56" s="150"/>
      <c r="X56" s="150"/>
      <c r="Y56" s="150"/>
      <c r="Z56" s="150"/>
      <c r="AA56" s="150"/>
      <c r="AB56" s="150"/>
      <c r="AC56" s="150"/>
      <c r="AD56" s="33"/>
      <c r="AE56" s="128">
        <f t="shared" si="21"/>
        <v>0</v>
      </c>
      <c r="AF56" s="129">
        <f t="shared" si="7"/>
        <v>0</v>
      </c>
      <c r="AG56" s="64"/>
      <c r="AH56" s="130">
        <f t="shared" si="18"/>
        <v>0</v>
      </c>
      <c r="AI56" s="72"/>
      <c r="AJ56" s="154">
        <f t="shared" si="8"/>
        <v>0</v>
      </c>
      <c r="AK56" s="273"/>
      <c r="AL56" s="209">
        <f t="shared" si="9"/>
        <v>0</v>
      </c>
      <c r="AM56" s="212">
        <f t="shared" si="2"/>
        <v>0</v>
      </c>
      <c r="AN56" s="214">
        <f t="shared" si="10"/>
        <v>0</v>
      </c>
      <c r="AO56" s="276"/>
      <c r="AP56" s="219">
        <f t="shared" si="11"/>
        <v>0</v>
      </c>
      <c r="AQ56" s="220">
        <f t="shared" si="3"/>
        <v>0</v>
      </c>
      <c r="AR56" s="160">
        <f t="shared" si="12"/>
        <v>0</v>
      </c>
      <c r="AS56" s="156"/>
      <c r="AT56" s="156"/>
      <c r="AU56" s="156"/>
      <c r="AV56" s="156"/>
      <c r="AW56" s="156"/>
      <c r="AX56" s="156"/>
      <c r="AY56" s="44"/>
      <c r="AZ56" s="44"/>
      <c r="BA56" s="45"/>
      <c r="BB56" s="45"/>
      <c r="BC56" s="127">
        <f t="shared" si="13"/>
        <v>0</v>
      </c>
      <c r="BD56" s="201">
        <f t="shared" si="14"/>
        <v>0</v>
      </c>
      <c r="BE56" s="162">
        <f t="shared" si="15"/>
        <v>0</v>
      </c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128">
        <f t="shared" si="16"/>
        <v>0</v>
      </c>
      <c r="BQ56" s="129">
        <f t="shared" si="17"/>
        <v>0</v>
      </c>
      <c r="BR56" s="204"/>
      <c r="BS56" s="130">
        <f t="shared" si="19"/>
        <v>0</v>
      </c>
      <c r="BT56" s="72"/>
    </row>
    <row r="57" spans="1:72">
      <c r="A57" s="96">
        <v>46</v>
      </c>
      <c r="B57" s="5"/>
      <c r="C57" s="29"/>
      <c r="D57" s="117"/>
      <c r="E57" s="52"/>
      <c r="F57" s="125">
        <f t="shared" si="4"/>
        <v>0</v>
      </c>
      <c r="G57" s="55"/>
      <c r="H57" s="126">
        <f t="shared" si="5"/>
        <v>0</v>
      </c>
      <c r="I57" s="60"/>
      <c r="J57" s="156"/>
      <c r="K57" s="156"/>
      <c r="L57" s="156"/>
      <c r="M57" s="156"/>
      <c r="N57" s="156"/>
      <c r="O57" s="44"/>
      <c r="P57" s="44"/>
      <c r="Q57" s="45"/>
      <c r="R57" s="45"/>
      <c r="S57" s="127">
        <f t="shared" si="20"/>
        <v>0</v>
      </c>
      <c r="T57" s="78">
        <f t="shared" si="6"/>
        <v>0</v>
      </c>
      <c r="U57" s="32"/>
      <c r="V57" s="150"/>
      <c r="W57" s="150"/>
      <c r="X57" s="150"/>
      <c r="Y57" s="150"/>
      <c r="Z57" s="150"/>
      <c r="AA57" s="150"/>
      <c r="AB57" s="150"/>
      <c r="AC57" s="150"/>
      <c r="AD57" s="33"/>
      <c r="AE57" s="128">
        <f t="shared" si="21"/>
        <v>0</v>
      </c>
      <c r="AF57" s="129">
        <f t="shared" si="7"/>
        <v>0</v>
      </c>
      <c r="AG57" s="64"/>
      <c r="AH57" s="130">
        <f t="shared" si="18"/>
        <v>0</v>
      </c>
      <c r="AI57" s="72"/>
      <c r="AJ57" s="154">
        <f t="shared" si="8"/>
        <v>0</v>
      </c>
      <c r="AK57" s="273"/>
      <c r="AL57" s="209">
        <f t="shared" si="9"/>
        <v>0</v>
      </c>
      <c r="AM57" s="212">
        <f t="shared" si="2"/>
        <v>0</v>
      </c>
      <c r="AN57" s="214">
        <f t="shared" si="10"/>
        <v>0</v>
      </c>
      <c r="AO57" s="276"/>
      <c r="AP57" s="219">
        <f t="shared" si="11"/>
        <v>0</v>
      </c>
      <c r="AQ57" s="220">
        <f t="shared" si="3"/>
        <v>0</v>
      </c>
      <c r="AR57" s="160">
        <f t="shared" si="12"/>
        <v>0</v>
      </c>
      <c r="AS57" s="156"/>
      <c r="AT57" s="156"/>
      <c r="AU57" s="156"/>
      <c r="AV57" s="156"/>
      <c r="AW57" s="156"/>
      <c r="AX57" s="156"/>
      <c r="AY57" s="44"/>
      <c r="AZ57" s="44"/>
      <c r="BA57" s="45"/>
      <c r="BB57" s="45"/>
      <c r="BC57" s="127">
        <f t="shared" si="13"/>
        <v>0</v>
      </c>
      <c r="BD57" s="201">
        <f t="shared" si="14"/>
        <v>0</v>
      </c>
      <c r="BE57" s="162">
        <f t="shared" si="15"/>
        <v>0</v>
      </c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128">
        <f t="shared" si="16"/>
        <v>0</v>
      </c>
      <c r="BQ57" s="129">
        <f t="shared" si="17"/>
        <v>0</v>
      </c>
      <c r="BR57" s="204"/>
      <c r="BS57" s="130">
        <f t="shared" si="19"/>
        <v>0</v>
      </c>
      <c r="BT57" s="72"/>
    </row>
    <row r="58" spans="1:72">
      <c r="A58" s="99">
        <v>47</v>
      </c>
      <c r="B58" s="5"/>
      <c r="C58" s="29"/>
      <c r="D58" s="117"/>
      <c r="E58" s="52"/>
      <c r="F58" s="125">
        <f t="shared" si="4"/>
        <v>0</v>
      </c>
      <c r="G58" s="55"/>
      <c r="H58" s="126">
        <f t="shared" si="5"/>
        <v>0</v>
      </c>
      <c r="I58" s="60"/>
      <c r="J58" s="156"/>
      <c r="K58" s="156"/>
      <c r="L58" s="156"/>
      <c r="M58" s="156"/>
      <c r="N58" s="156"/>
      <c r="O58" s="44"/>
      <c r="P58" s="44"/>
      <c r="Q58" s="45"/>
      <c r="R58" s="45"/>
      <c r="S58" s="127">
        <f t="shared" si="20"/>
        <v>0</v>
      </c>
      <c r="T58" s="78">
        <f t="shared" si="6"/>
        <v>0</v>
      </c>
      <c r="U58" s="32"/>
      <c r="V58" s="150"/>
      <c r="W58" s="150"/>
      <c r="X58" s="150"/>
      <c r="Y58" s="150"/>
      <c r="Z58" s="150"/>
      <c r="AA58" s="150"/>
      <c r="AB58" s="150"/>
      <c r="AC58" s="150"/>
      <c r="AD58" s="33"/>
      <c r="AE58" s="128">
        <f t="shared" si="21"/>
        <v>0</v>
      </c>
      <c r="AF58" s="129">
        <f t="shared" si="7"/>
        <v>0</v>
      </c>
      <c r="AG58" s="64"/>
      <c r="AH58" s="130">
        <f t="shared" si="18"/>
        <v>0</v>
      </c>
      <c r="AI58" s="72"/>
      <c r="AJ58" s="154">
        <f t="shared" si="8"/>
        <v>0</v>
      </c>
      <c r="AK58" s="273"/>
      <c r="AL58" s="209">
        <f t="shared" si="9"/>
        <v>0</v>
      </c>
      <c r="AM58" s="212">
        <f t="shared" si="2"/>
        <v>0</v>
      </c>
      <c r="AN58" s="214">
        <f t="shared" si="10"/>
        <v>0</v>
      </c>
      <c r="AO58" s="276"/>
      <c r="AP58" s="219">
        <f t="shared" si="11"/>
        <v>0</v>
      </c>
      <c r="AQ58" s="220">
        <f t="shared" si="3"/>
        <v>0</v>
      </c>
      <c r="AR58" s="160">
        <f t="shared" si="12"/>
        <v>0</v>
      </c>
      <c r="AS58" s="156"/>
      <c r="AT58" s="156"/>
      <c r="AU58" s="156"/>
      <c r="AV58" s="156"/>
      <c r="AW58" s="156"/>
      <c r="AX58" s="156"/>
      <c r="AY58" s="44"/>
      <c r="AZ58" s="44"/>
      <c r="BA58" s="45"/>
      <c r="BB58" s="45"/>
      <c r="BC58" s="127">
        <f t="shared" si="13"/>
        <v>0</v>
      </c>
      <c r="BD58" s="201">
        <f t="shared" si="14"/>
        <v>0</v>
      </c>
      <c r="BE58" s="162">
        <f t="shared" si="15"/>
        <v>0</v>
      </c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128">
        <f t="shared" si="16"/>
        <v>0</v>
      </c>
      <c r="BQ58" s="129">
        <f t="shared" si="17"/>
        <v>0</v>
      </c>
      <c r="BR58" s="204"/>
      <c r="BS58" s="130">
        <f t="shared" si="19"/>
        <v>0</v>
      </c>
      <c r="BT58" s="72"/>
    </row>
    <row r="59" spans="1:72">
      <c r="A59" s="99">
        <v>48</v>
      </c>
      <c r="B59" s="5"/>
      <c r="C59" s="29"/>
      <c r="D59" s="117"/>
      <c r="E59" s="52"/>
      <c r="F59" s="125">
        <f t="shared" si="4"/>
        <v>0</v>
      </c>
      <c r="G59" s="55"/>
      <c r="H59" s="126">
        <f t="shared" si="5"/>
        <v>0</v>
      </c>
      <c r="I59" s="60"/>
      <c r="J59" s="156"/>
      <c r="K59" s="156"/>
      <c r="L59" s="156"/>
      <c r="M59" s="156"/>
      <c r="N59" s="156"/>
      <c r="O59" s="44"/>
      <c r="P59" s="44"/>
      <c r="Q59" s="45"/>
      <c r="R59" s="45"/>
      <c r="S59" s="127">
        <f t="shared" si="20"/>
        <v>0</v>
      </c>
      <c r="T59" s="78">
        <f t="shared" si="6"/>
        <v>0</v>
      </c>
      <c r="U59" s="32"/>
      <c r="V59" s="150"/>
      <c r="W59" s="150"/>
      <c r="X59" s="150"/>
      <c r="Y59" s="150"/>
      <c r="Z59" s="150"/>
      <c r="AA59" s="150"/>
      <c r="AB59" s="150"/>
      <c r="AC59" s="150"/>
      <c r="AD59" s="33"/>
      <c r="AE59" s="128">
        <f t="shared" si="21"/>
        <v>0</v>
      </c>
      <c r="AF59" s="129">
        <f t="shared" si="7"/>
        <v>0</v>
      </c>
      <c r="AG59" s="64"/>
      <c r="AH59" s="130">
        <f t="shared" si="18"/>
        <v>0</v>
      </c>
      <c r="AI59" s="72"/>
      <c r="AJ59" s="154">
        <f t="shared" si="8"/>
        <v>0</v>
      </c>
      <c r="AK59" s="273"/>
      <c r="AL59" s="209">
        <f t="shared" si="9"/>
        <v>0</v>
      </c>
      <c r="AM59" s="212">
        <f t="shared" si="2"/>
        <v>0</v>
      </c>
      <c r="AN59" s="214">
        <f t="shared" si="10"/>
        <v>0</v>
      </c>
      <c r="AO59" s="276"/>
      <c r="AP59" s="219">
        <f t="shared" si="11"/>
        <v>0</v>
      </c>
      <c r="AQ59" s="220">
        <f t="shared" si="3"/>
        <v>0</v>
      </c>
      <c r="AR59" s="160">
        <f t="shared" si="12"/>
        <v>0</v>
      </c>
      <c r="AS59" s="156"/>
      <c r="AT59" s="156"/>
      <c r="AU59" s="156"/>
      <c r="AV59" s="156"/>
      <c r="AW59" s="156"/>
      <c r="AX59" s="156"/>
      <c r="AY59" s="44"/>
      <c r="AZ59" s="44"/>
      <c r="BA59" s="45"/>
      <c r="BB59" s="45"/>
      <c r="BC59" s="127">
        <f t="shared" si="13"/>
        <v>0</v>
      </c>
      <c r="BD59" s="201">
        <f t="shared" si="14"/>
        <v>0</v>
      </c>
      <c r="BE59" s="162">
        <f t="shared" si="15"/>
        <v>0</v>
      </c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128">
        <f t="shared" si="16"/>
        <v>0</v>
      </c>
      <c r="BQ59" s="129">
        <f t="shared" si="17"/>
        <v>0</v>
      </c>
      <c r="BR59" s="204"/>
      <c r="BS59" s="130">
        <f t="shared" si="19"/>
        <v>0</v>
      </c>
      <c r="BT59" s="72"/>
    </row>
    <row r="60" spans="1:72">
      <c r="A60" s="99">
        <v>49</v>
      </c>
      <c r="B60" s="5"/>
      <c r="C60" s="29"/>
      <c r="D60" s="117"/>
      <c r="E60" s="52"/>
      <c r="F60" s="125">
        <f t="shared" si="4"/>
        <v>0</v>
      </c>
      <c r="G60" s="55"/>
      <c r="H60" s="126">
        <f t="shared" si="5"/>
        <v>0</v>
      </c>
      <c r="I60" s="60"/>
      <c r="J60" s="156"/>
      <c r="K60" s="156"/>
      <c r="L60" s="156"/>
      <c r="M60" s="156"/>
      <c r="N60" s="156"/>
      <c r="O60" s="44"/>
      <c r="P60" s="44"/>
      <c r="Q60" s="45"/>
      <c r="R60" s="45"/>
      <c r="S60" s="127">
        <f t="shared" si="20"/>
        <v>0</v>
      </c>
      <c r="T60" s="78">
        <f t="shared" si="6"/>
        <v>0</v>
      </c>
      <c r="U60" s="32"/>
      <c r="V60" s="150"/>
      <c r="W60" s="150"/>
      <c r="X60" s="150"/>
      <c r="Y60" s="150"/>
      <c r="Z60" s="150"/>
      <c r="AA60" s="150"/>
      <c r="AB60" s="150"/>
      <c r="AC60" s="150"/>
      <c r="AD60" s="33"/>
      <c r="AE60" s="128">
        <f t="shared" si="21"/>
        <v>0</v>
      </c>
      <c r="AF60" s="129">
        <f t="shared" si="7"/>
        <v>0</v>
      </c>
      <c r="AG60" s="64"/>
      <c r="AH60" s="130">
        <f t="shared" si="18"/>
        <v>0</v>
      </c>
      <c r="AI60" s="72"/>
      <c r="AJ60" s="154">
        <f t="shared" si="8"/>
        <v>0</v>
      </c>
      <c r="AK60" s="273"/>
      <c r="AL60" s="209">
        <f t="shared" si="9"/>
        <v>0</v>
      </c>
      <c r="AM60" s="212">
        <f t="shared" si="2"/>
        <v>0</v>
      </c>
      <c r="AN60" s="214">
        <f t="shared" si="10"/>
        <v>0</v>
      </c>
      <c r="AO60" s="276"/>
      <c r="AP60" s="219">
        <f t="shared" si="11"/>
        <v>0</v>
      </c>
      <c r="AQ60" s="220">
        <f t="shared" si="3"/>
        <v>0</v>
      </c>
      <c r="AR60" s="160">
        <f t="shared" si="12"/>
        <v>0</v>
      </c>
      <c r="AS60" s="156"/>
      <c r="AT60" s="156"/>
      <c r="AU60" s="156"/>
      <c r="AV60" s="156"/>
      <c r="AW60" s="156"/>
      <c r="AX60" s="156"/>
      <c r="AY60" s="44"/>
      <c r="AZ60" s="44"/>
      <c r="BA60" s="45"/>
      <c r="BB60" s="45"/>
      <c r="BC60" s="127">
        <f t="shared" si="13"/>
        <v>0</v>
      </c>
      <c r="BD60" s="201">
        <f t="shared" si="14"/>
        <v>0</v>
      </c>
      <c r="BE60" s="162">
        <f t="shared" si="15"/>
        <v>0</v>
      </c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128">
        <f t="shared" si="16"/>
        <v>0</v>
      </c>
      <c r="BQ60" s="129">
        <f t="shared" si="17"/>
        <v>0</v>
      </c>
      <c r="BR60" s="204"/>
      <c r="BS60" s="130">
        <f t="shared" si="19"/>
        <v>0</v>
      </c>
      <c r="BT60" s="72"/>
    </row>
    <row r="61" spans="1:72" ht="15.75" thickBot="1">
      <c r="A61" s="100">
        <v>50</v>
      </c>
      <c r="B61" s="6"/>
      <c r="C61" s="30"/>
      <c r="D61" s="117"/>
      <c r="E61" s="53"/>
      <c r="F61" s="131">
        <f t="shared" si="4"/>
        <v>0</v>
      </c>
      <c r="G61" s="56"/>
      <c r="H61" s="224">
        <f t="shared" si="5"/>
        <v>0</v>
      </c>
      <c r="I61" s="61"/>
      <c r="J61" s="157"/>
      <c r="K61" s="157"/>
      <c r="L61" s="157"/>
      <c r="M61" s="157"/>
      <c r="N61" s="157"/>
      <c r="O61" s="49"/>
      <c r="P61" s="49"/>
      <c r="Q61" s="50"/>
      <c r="R61" s="50"/>
      <c r="S61" s="132">
        <f t="shared" si="20"/>
        <v>0</v>
      </c>
      <c r="T61" s="85">
        <f t="shared" si="6"/>
        <v>0</v>
      </c>
      <c r="U61" s="34"/>
      <c r="V61" s="151"/>
      <c r="W61" s="151"/>
      <c r="X61" s="151"/>
      <c r="Y61" s="151"/>
      <c r="Z61" s="151"/>
      <c r="AA61" s="151"/>
      <c r="AB61" s="151"/>
      <c r="AC61" s="151"/>
      <c r="AD61" s="35"/>
      <c r="AE61" s="133">
        <f t="shared" si="21"/>
        <v>0</v>
      </c>
      <c r="AF61" s="134">
        <f t="shared" si="7"/>
        <v>0</v>
      </c>
      <c r="AG61" s="65"/>
      <c r="AH61" s="135">
        <f t="shared" si="18"/>
        <v>0</v>
      </c>
      <c r="AI61" s="72"/>
      <c r="AJ61" s="163">
        <f t="shared" si="8"/>
        <v>0</v>
      </c>
      <c r="AK61" s="274"/>
      <c r="AL61" s="210">
        <f t="shared" si="9"/>
        <v>0</v>
      </c>
      <c r="AM61" s="222">
        <f t="shared" si="2"/>
        <v>0</v>
      </c>
      <c r="AN61" s="215">
        <f t="shared" si="10"/>
        <v>0</v>
      </c>
      <c r="AO61" s="277"/>
      <c r="AP61" s="223">
        <f t="shared" si="11"/>
        <v>0</v>
      </c>
      <c r="AQ61" s="221">
        <f t="shared" ref="AQ61" si="22">IF(AP61&gt;$AP$11,$AP$11,AP61)/$AP$11*10</f>
        <v>0</v>
      </c>
      <c r="AR61" s="164">
        <f t="shared" si="12"/>
        <v>0</v>
      </c>
      <c r="AS61" s="157"/>
      <c r="AT61" s="157"/>
      <c r="AU61" s="157"/>
      <c r="AV61" s="157"/>
      <c r="AW61" s="157"/>
      <c r="AX61" s="157"/>
      <c r="AY61" s="49"/>
      <c r="AZ61" s="49"/>
      <c r="BA61" s="50"/>
      <c r="BB61" s="50"/>
      <c r="BC61" s="132">
        <f t="shared" si="13"/>
        <v>0</v>
      </c>
      <c r="BD61" s="202">
        <f t="shared" si="14"/>
        <v>0</v>
      </c>
      <c r="BE61" s="172">
        <f t="shared" si="15"/>
        <v>0</v>
      </c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133">
        <f>IF(SUM(BE61:BO61)&gt;$BP$11,$BP$11,SUM(BE61:BO61))</f>
        <v>0</v>
      </c>
      <c r="BQ61" s="134">
        <f t="shared" si="17"/>
        <v>0</v>
      </c>
      <c r="BR61" s="205"/>
      <c r="BS61" s="135">
        <f t="shared" si="19"/>
        <v>0</v>
      </c>
      <c r="BT61" s="72"/>
    </row>
  </sheetData>
  <sheetProtection algorithmName="SHA-512" hashValue="Po+0uOXG7BgnDGrXzgiIH8FKszHR29U+wPLOAVb1OFLpzSdhjJVMVPnkf7EnWA5f9gaKRJWzNNeueNV8linQdQ==" saltValue="xLIv7epDxLPMsaECW2XtQQ==" spinCount="100000" sheet="1"/>
  <mergeCells count="25">
    <mergeCell ref="BR9:BS9"/>
    <mergeCell ref="AJ9:AM9"/>
    <mergeCell ref="AN9:AQ9"/>
    <mergeCell ref="AR9:BD9"/>
    <mergeCell ref="BE9:BQ9"/>
    <mergeCell ref="AJ8:BS8"/>
    <mergeCell ref="M1:S1"/>
    <mergeCell ref="M2:S2"/>
    <mergeCell ref="M3:S3"/>
    <mergeCell ref="M4:S4"/>
    <mergeCell ref="A8:A11"/>
    <mergeCell ref="E8:AH8"/>
    <mergeCell ref="E9:F9"/>
    <mergeCell ref="G9:H9"/>
    <mergeCell ref="C8:C11"/>
    <mergeCell ref="B8:B11"/>
    <mergeCell ref="I9:T9"/>
    <mergeCell ref="U9:AF9"/>
    <mergeCell ref="AG9:AH9"/>
    <mergeCell ref="C6:F6"/>
    <mergeCell ref="C1:F1"/>
    <mergeCell ref="C2:F2"/>
    <mergeCell ref="C3:F3"/>
    <mergeCell ref="C4:F4"/>
    <mergeCell ref="C5:F5"/>
  </mergeCells>
  <dataValidations count="1">
    <dataValidation showInputMessage="1" showErrorMessage="1" sqref="C6:F6"/>
  </dataValidations>
  <pageMargins left="0.7" right="0.7" top="0.75" bottom="0.75" header="0.3" footer="0.3"/>
  <pageSetup paperSize="9" scale="57" fitToHeight="0" orientation="landscape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promptTitle="choose from the list">
          <x14:formula1>
            <xm:f>Sheet1!$G$1:$G$10</xm:f>
          </x14:formula1>
          <xm:sqref>C4:F4</xm:sqref>
        </x14:dataValidation>
        <x14:dataValidation type="list" showInputMessage="1" showErrorMessage="1">
          <x14:formula1>
            <xm:f>Sheet1!$C$1:$C$2</xm:f>
          </x14:formula1>
          <xm:sqref>V2:AC2 M2</xm:sqref>
        </x14:dataValidation>
        <x14:dataValidation type="list" showInputMessage="1" showErrorMessage="1">
          <x14:formula1>
            <xm:f>Sheet1!$A$1:$A$3</xm:f>
          </x14:formula1>
          <xm:sqref>V3:AC3 M3</xm:sqref>
        </x14:dataValidation>
        <x14:dataValidation type="list" showInputMessage="1" showErrorMessage="1">
          <x14:formula1>
            <xm:f>Sheet1!$E$1:$E$11</xm:f>
          </x14:formula1>
          <xm:sqref>C5:F5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79998168889431442"/>
    <pageSetUpPr fitToPage="1"/>
  </sheetPr>
  <dimension ref="A1:AZ61"/>
  <sheetViews>
    <sheetView showGridLines="0" zoomScaleNormal="100" zoomScaleSheetLayoutView="90" workbookViewId="0">
      <pane xSplit="3" ySplit="11" topLeftCell="D12" activePane="bottomRight" state="frozen"/>
      <selection pane="topRight" activeCell="D1" sqref="D1"/>
      <selection pane="bottomLeft" activeCell="A14" sqref="A14"/>
      <selection pane="bottomRight" activeCell="F11" sqref="F11"/>
    </sheetView>
  </sheetViews>
  <sheetFormatPr defaultColWidth="8.7109375" defaultRowHeight="15"/>
  <cols>
    <col min="1" max="1" width="6" style="89" customWidth="1"/>
    <col min="2" max="2" width="33.42578125" customWidth="1"/>
    <col min="3" max="3" width="18.140625" style="89" customWidth="1"/>
    <col min="4" max="4" width="3.7109375" style="90" customWidth="1"/>
    <col min="5" max="5" width="9.42578125" style="89" customWidth="1"/>
    <col min="6" max="6" width="10.5703125" style="89" customWidth="1"/>
    <col min="7" max="16" width="9.140625" style="89" customWidth="1"/>
    <col min="17" max="17" width="9" style="89" customWidth="1"/>
    <col min="18" max="18" width="11.28515625" style="89" customWidth="1"/>
    <col min="19" max="24" width="8.7109375" style="89" customWidth="1"/>
    <col min="25" max="25" width="10.85546875" style="89" customWidth="1"/>
    <col min="26" max="26" width="4.42578125" style="90" customWidth="1"/>
    <col min="27" max="28" width="11.7109375" style="89" customWidth="1"/>
    <col min="29" max="29" width="9.140625" style="89" customWidth="1"/>
    <col min="30" max="30" width="10.42578125" style="89" customWidth="1"/>
    <col min="31" max="31" width="11.85546875" style="89" customWidth="1"/>
    <col min="32" max="41" width="8" style="89" customWidth="1"/>
    <col min="42" max="42" width="9.140625" style="89" customWidth="1"/>
    <col min="43" max="43" width="10.7109375" style="89" customWidth="1"/>
    <col min="44" max="44" width="11.85546875" style="89" customWidth="1"/>
    <col min="45" max="49" width="8.5703125" style="89" customWidth="1"/>
    <col min="50" max="50" width="9.5703125" style="89" customWidth="1"/>
    <col min="51" max="51" width="10.42578125" style="89" customWidth="1"/>
    <col min="52" max="52" width="10.42578125" style="90" customWidth="1"/>
  </cols>
  <sheetData>
    <row r="1" spans="1:52">
      <c r="A1" s="88" t="str">
        <f>Lecture!A1</f>
        <v>Schedule Code</v>
      </c>
      <c r="C1" s="313">
        <f>Lecture!C1</f>
        <v>0</v>
      </c>
      <c r="D1" s="313"/>
      <c r="E1" s="313"/>
      <c r="F1" s="313"/>
      <c r="G1" s="313"/>
      <c r="H1" s="88"/>
      <c r="I1" s="88"/>
      <c r="J1" s="88" t="s">
        <v>57</v>
      </c>
      <c r="K1" s="88"/>
      <c r="L1" s="88"/>
      <c r="M1" s="310">
        <f>Lecture!M1</f>
        <v>0</v>
      </c>
      <c r="N1" s="310"/>
      <c r="O1" s="310"/>
      <c r="P1" s="310"/>
      <c r="Q1" s="310"/>
      <c r="R1" s="310"/>
    </row>
    <row r="2" spans="1:52">
      <c r="A2" s="88" t="str">
        <f>Lecture!A2</f>
        <v>Subject Code</v>
      </c>
      <c r="C2" s="314">
        <f>Lecture!C2</f>
        <v>0</v>
      </c>
      <c r="D2" s="314"/>
      <c r="E2" s="314"/>
      <c r="F2" s="314"/>
      <c r="G2" s="314"/>
      <c r="H2" s="88"/>
      <c r="I2" s="88"/>
      <c r="J2" s="88" t="s">
        <v>7</v>
      </c>
      <c r="K2" s="88"/>
      <c r="L2" s="88"/>
      <c r="M2" s="311" t="str">
        <f>Lecture!M2</f>
        <v>2nd Semester</v>
      </c>
      <c r="N2" s="311"/>
      <c r="O2" s="311"/>
      <c r="P2" s="311"/>
      <c r="Q2" s="311"/>
      <c r="R2" s="311"/>
    </row>
    <row r="3" spans="1:52">
      <c r="A3" s="88" t="str">
        <f>Lecture!A3</f>
        <v>Subject Title</v>
      </c>
      <c r="C3" s="314">
        <f>Lecture!C3</f>
        <v>0</v>
      </c>
      <c r="D3" s="314"/>
      <c r="E3" s="314"/>
      <c r="F3" s="314"/>
      <c r="G3" s="314"/>
      <c r="H3" s="88"/>
      <c r="I3" s="88"/>
      <c r="J3" s="88" t="s">
        <v>6</v>
      </c>
      <c r="K3" s="88"/>
      <c r="L3" s="88"/>
      <c r="M3" s="311" t="str">
        <f>Lecture!M3</f>
        <v>2022-2023</v>
      </c>
      <c r="N3" s="311"/>
      <c r="O3" s="311"/>
      <c r="P3" s="311"/>
      <c r="Q3" s="311"/>
      <c r="R3" s="311"/>
    </row>
    <row r="4" spans="1:52">
      <c r="A4" s="88" t="str">
        <f>Lecture!A4</f>
        <v>Units</v>
      </c>
      <c r="C4" s="314">
        <f>Lecture!C4</f>
        <v>3</v>
      </c>
      <c r="D4" s="314"/>
      <c r="E4" s="314"/>
      <c r="F4" s="314"/>
      <c r="G4" s="314"/>
      <c r="H4" s="88"/>
      <c r="I4" s="88"/>
      <c r="J4" s="88" t="s">
        <v>59</v>
      </c>
      <c r="K4" s="88"/>
      <c r="L4" s="88"/>
      <c r="M4" s="311">
        <f>Lecture!M4</f>
        <v>0</v>
      </c>
      <c r="N4" s="311"/>
      <c r="O4" s="311"/>
      <c r="P4" s="311"/>
      <c r="Q4" s="311"/>
      <c r="R4" s="311"/>
    </row>
    <row r="5" spans="1:52">
      <c r="A5" s="88" t="str">
        <f>Lecture!A5</f>
        <v>Lecture (%)</v>
      </c>
      <c r="C5" s="312">
        <f>Lecture!C5</f>
        <v>0.75</v>
      </c>
      <c r="D5" s="312"/>
      <c r="E5" s="312"/>
      <c r="F5" s="312"/>
      <c r="G5" s="312"/>
      <c r="H5" s="88"/>
      <c r="I5" s="88"/>
      <c r="J5" s="88"/>
      <c r="K5" s="88"/>
      <c r="L5" s="88"/>
    </row>
    <row r="6" spans="1:52">
      <c r="A6" s="88" t="str">
        <f>Lecture!A6</f>
        <v>Laboratory (%)</v>
      </c>
      <c r="C6" s="312">
        <f>Lecture!C6</f>
        <v>0.25</v>
      </c>
      <c r="D6" s="312"/>
      <c r="E6" s="312"/>
      <c r="F6" s="312"/>
      <c r="G6" s="312"/>
      <c r="H6" s="88"/>
      <c r="I6" s="88"/>
      <c r="J6" s="88"/>
      <c r="K6" s="88"/>
      <c r="L6" s="88"/>
    </row>
    <row r="7" spans="1:52" ht="15.75" thickBot="1">
      <c r="A7" s="88"/>
    </row>
    <row r="8" spans="1:52" ht="25.5" customHeight="1" thickBot="1">
      <c r="A8" s="283" t="s">
        <v>0</v>
      </c>
      <c r="B8" s="296" t="s">
        <v>1</v>
      </c>
      <c r="C8" s="293" t="s">
        <v>2</v>
      </c>
      <c r="D8" s="69"/>
      <c r="E8" s="286" t="s">
        <v>81</v>
      </c>
      <c r="F8" s="287"/>
      <c r="G8" s="287"/>
      <c r="H8" s="287"/>
      <c r="I8" s="287"/>
      <c r="J8" s="287"/>
      <c r="K8" s="287"/>
      <c r="L8" s="287"/>
      <c r="M8" s="287"/>
      <c r="N8" s="287"/>
      <c r="O8" s="287"/>
      <c r="P8" s="287"/>
      <c r="Q8" s="287"/>
      <c r="R8" s="287"/>
      <c r="S8" s="287"/>
      <c r="T8" s="287"/>
      <c r="U8" s="287"/>
      <c r="V8" s="287"/>
      <c r="W8" s="287"/>
      <c r="X8" s="287"/>
      <c r="Y8" s="288"/>
      <c r="Z8" s="70"/>
      <c r="AA8" s="286" t="s">
        <v>80</v>
      </c>
      <c r="AB8" s="287"/>
      <c r="AC8" s="287"/>
      <c r="AD8" s="287"/>
      <c r="AE8" s="287"/>
      <c r="AF8" s="287"/>
      <c r="AG8" s="287"/>
      <c r="AH8" s="287"/>
      <c r="AI8" s="287"/>
      <c r="AJ8" s="287"/>
      <c r="AK8" s="287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7"/>
      <c r="AW8" s="287"/>
      <c r="AX8" s="287"/>
      <c r="AY8" s="288"/>
      <c r="AZ8" s="68"/>
    </row>
    <row r="9" spans="1:52" s="92" customFormat="1" ht="25.5" customHeight="1" thickBot="1">
      <c r="A9" s="284"/>
      <c r="B9" s="297"/>
      <c r="C9" s="294"/>
      <c r="D9" s="69"/>
      <c r="E9" s="289" t="s">
        <v>87</v>
      </c>
      <c r="F9" s="290"/>
      <c r="G9" s="299" t="s">
        <v>88</v>
      </c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1"/>
      <c r="S9" s="315" t="s">
        <v>89</v>
      </c>
      <c r="T9" s="316"/>
      <c r="U9" s="316"/>
      <c r="V9" s="316"/>
      <c r="W9" s="316"/>
      <c r="X9" s="317"/>
      <c r="Y9" s="318"/>
      <c r="Z9" s="70"/>
      <c r="AA9" s="289" t="s">
        <v>62</v>
      </c>
      <c r="AB9" s="308"/>
      <c r="AC9" s="308"/>
      <c r="AD9" s="290"/>
      <c r="AE9" s="299" t="s">
        <v>60</v>
      </c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1"/>
      <c r="AR9" s="315" t="s">
        <v>61</v>
      </c>
      <c r="AS9" s="316"/>
      <c r="AT9" s="316"/>
      <c r="AU9" s="316"/>
      <c r="AV9" s="316"/>
      <c r="AW9" s="316"/>
      <c r="AX9" s="317"/>
      <c r="AY9" s="318"/>
      <c r="AZ9" s="70"/>
    </row>
    <row r="10" spans="1:52" s="92" customFormat="1" ht="60.75" thickBot="1">
      <c r="A10" s="284"/>
      <c r="B10" s="297"/>
      <c r="C10" s="294"/>
      <c r="D10" s="69"/>
      <c r="E10" s="106" t="s">
        <v>12</v>
      </c>
      <c r="F10" s="106" t="s">
        <v>15</v>
      </c>
      <c r="G10" s="57" t="s">
        <v>72</v>
      </c>
      <c r="H10" s="38" t="s">
        <v>73</v>
      </c>
      <c r="I10" s="38" t="s">
        <v>74</v>
      </c>
      <c r="J10" s="38" t="s">
        <v>75</v>
      </c>
      <c r="K10" s="38" t="s">
        <v>76</v>
      </c>
      <c r="L10" s="38" t="s">
        <v>111</v>
      </c>
      <c r="M10" s="38" t="s">
        <v>112</v>
      </c>
      <c r="N10" s="38" t="s">
        <v>113</v>
      </c>
      <c r="O10" s="38" t="s">
        <v>114</v>
      </c>
      <c r="P10" s="38" t="s">
        <v>115</v>
      </c>
      <c r="Q10" s="108" t="s">
        <v>12</v>
      </c>
      <c r="R10" s="109" t="s">
        <v>15</v>
      </c>
      <c r="S10" s="148" t="s">
        <v>77</v>
      </c>
      <c r="T10" s="148" t="s">
        <v>78</v>
      </c>
      <c r="U10" s="148" t="s">
        <v>116</v>
      </c>
      <c r="V10" s="148" t="s">
        <v>117</v>
      </c>
      <c r="W10" s="148" t="s">
        <v>118</v>
      </c>
      <c r="X10" s="112" t="s">
        <v>12</v>
      </c>
      <c r="Y10" s="112" t="s">
        <v>15</v>
      </c>
      <c r="Z10" s="70"/>
      <c r="AA10" s="106" t="s">
        <v>90</v>
      </c>
      <c r="AB10" s="106" t="s">
        <v>91</v>
      </c>
      <c r="AC10" s="106" t="s">
        <v>12</v>
      </c>
      <c r="AD10" s="106" t="s">
        <v>15</v>
      </c>
      <c r="AE10" s="108" t="s">
        <v>96</v>
      </c>
      <c r="AF10" s="57" t="s">
        <v>72</v>
      </c>
      <c r="AG10" s="38" t="s">
        <v>73</v>
      </c>
      <c r="AH10" s="38" t="s">
        <v>74</v>
      </c>
      <c r="AI10" s="38" t="s">
        <v>75</v>
      </c>
      <c r="AJ10" s="38" t="s">
        <v>76</v>
      </c>
      <c r="AK10" s="38" t="s">
        <v>111</v>
      </c>
      <c r="AL10" s="38" t="s">
        <v>112</v>
      </c>
      <c r="AM10" s="38" t="s">
        <v>113</v>
      </c>
      <c r="AN10" s="38" t="s">
        <v>114</v>
      </c>
      <c r="AO10" s="38" t="s">
        <v>115</v>
      </c>
      <c r="AP10" s="108" t="s">
        <v>12</v>
      </c>
      <c r="AQ10" s="109" t="s">
        <v>15</v>
      </c>
      <c r="AR10" s="246" t="s">
        <v>97</v>
      </c>
      <c r="AS10" s="148" t="s">
        <v>77</v>
      </c>
      <c r="AT10" s="148" t="s">
        <v>78</v>
      </c>
      <c r="AU10" s="148" t="s">
        <v>116</v>
      </c>
      <c r="AV10" s="148" t="s">
        <v>117</v>
      </c>
      <c r="AW10" s="148" t="s">
        <v>118</v>
      </c>
      <c r="AX10" s="112" t="s">
        <v>12</v>
      </c>
      <c r="AY10" s="112" t="s">
        <v>15</v>
      </c>
      <c r="AZ10" s="70"/>
    </row>
    <row r="11" spans="1:52" s="92" customFormat="1" ht="26.25" customHeight="1" thickBot="1">
      <c r="A11" s="285"/>
      <c r="B11" s="298"/>
      <c r="C11" s="295"/>
      <c r="D11" s="69"/>
      <c r="E11" s="41">
        <v>5</v>
      </c>
      <c r="F11" s="114">
        <v>0.2</v>
      </c>
      <c r="G11" s="58">
        <v>100</v>
      </c>
      <c r="H11" s="58">
        <v>100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42">
        <v>0</v>
      </c>
      <c r="O11" s="42">
        <v>0</v>
      </c>
      <c r="P11" s="42">
        <v>0</v>
      </c>
      <c r="Q11" s="115">
        <f>SUM(G11:P11)</f>
        <v>200</v>
      </c>
      <c r="R11" s="136">
        <v>0.5</v>
      </c>
      <c r="S11" s="236">
        <v>100</v>
      </c>
      <c r="T11" s="236">
        <v>100</v>
      </c>
      <c r="U11" s="236">
        <v>0</v>
      </c>
      <c r="V11" s="236">
        <v>0</v>
      </c>
      <c r="W11" s="236">
        <v>0</v>
      </c>
      <c r="X11" s="237">
        <f>SUM(S11:W11)</f>
        <v>200</v>
      </c>
      <c r="Y11" s="238">
        <v>0.3</v>
      </c>
      <c r="Z11" s="70"/>
      <c r="AA11" s="229">
        <f>E11</f>
        <v>5</v>
      </c>
      <c r="AB11" s="137">
        <v>5</v>
      </c>
      <c r="AC11" s="110">
        <f>SUM(AA11:AB11)</f>
        <v>10</v>
      </c>
      <c r="AD11" s="138">
        <v>0.2</v>
      </c>
      <c r="AE11" s="174">
        <f>Q11</f>
        <v>200</v>
      </c>
      <c r="AF11" s="58">
        <v>100</v>
      </c>
      <c r="AG11" s="58">
        <v>100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42">
        <v>0</v>
      </c>
      <c r="AN11" s="42">
        <v>0</v>
      </c>
      <c r="AO11" s="42">
        <v>0</v>
      </c>
      <c r="AP11" s="143">
        <f>SUM(AE11:AO11)</f>
        <v>400</v>
      </c>
      <c r="AQ11" s="175">
        <v>0.5</v>
      </c>
      <c r="AR11" s="247">
        <f>X11</f>
        <v>200</v>
      </c>
      <c r="AS11" s="248">
        <v>100</v>
      </c>
      <c r="AT11" s="248">
        <v>0</v>
      </c>
      <c r="AU11" s="248">
        <v>0</v>
      </c>
      <c r="AV11" s="248">
        <v>0</v>
      </c>
      <c r="AW11" s="236">
        <v>0</v>
      </c>
      <c r="AX11" s="246">
        <f>SUM(AR11:AW11)</f>
        <v>300</v>
      </c>
      <c r="AY11" s="238">
        <v>0.3</v>
      </c>
      <c r="AZ11" s="116"/>
    </row>
    <row r="12" spans="1:52">
      <c r="A12" s="93">
        <v>1</v>
      </c>
      <c r="B12" s="94" t="str">
        <f>Lecture!B12</f>
        <v>FALLER, RAYMART</v>
      </c>
      <c r="C12" s="95">
        <f>Lecture!C12</f>
        <v>201010409</v>
      </c>
      <c r="D12" s="117"/>
      <c r="E12" s="51">
        <v>5</v>
      </c>
      <c r="F12" s="118">
        <f>IF(E12&gt;$E$11,$E$11,E12)/$E$11*20</f>
        <v>20</v>
      </c>
      <c r="G12" s="59">
        <v>100</v>
      </c>
      <c r="H12" s="155">
        <v>100</v>
      </c>
      <c r="I12" s="155"/>
      <c r="J12" s="155"/>
      <c r="K12" s="155"/>
      <c r="L12" s="155"/>
      <c r="M12" s="46"/>
      <c r="N12" s="46"/>
      <c r="O12" s="47"/>
      <c r="P12" s="47"/>
      <c r="Q12" s="120">
        <f t="shared" ref="Q12:Q61" si="0">IF(SUM(G12:P12)&gt;$Q$11,$Q$11,SUM(G12:P12))</f>
        <v>200</v>
      </c>
      <c r="R12" s="71">
        <f>Q12/$Q$11*50</f>
        <v>50</v>
      </c>
      <c r="S12" s="63">
        <v>100</v>
      </c>
      <c r="T12" s="239">
        <v>95</v>
      </c>
      <c r="U12" s="239"/>
      <c r="V12" s="239"/>
      <c r="W12" s="240"/>
      <c r="X12" s="241">
        <f t="shared" ref="X12:X61" si="1">IF(SUM(S12:W12)&gt;$X$11,$X$11,SUM(S12:W12))</f>
        <v>195</v>
      </c>
      <c r="Y12" s="123">
        <f>X12/$X$11*30</f>
        <v>29.25</v>
      </c>
      <c r="Z12" s="72"/>
      <c r="AA12" s="153">
        <f>E12</f>
        <v>5</v>
      </c>
      <c r="AB12" s="227">
        <v>5</v>
      </c>
      <c r="AC12" s="227">
        <f>SUM(AA12:AB12)</f>
        <v>10</v>
      </c>
      <c r="AD12" s="118">
        <f>IF(AC12&gt;$AC$11,$AC$11,AC12)/$AC$11*20</f>
        <v>20</v>
      </c>
      <c r="AE12" s="226">
        <f>Q12</f>
        <v>200</v>
      </c>
      <c r="AF12" s="155">
        <v>100</v>
      </c>
      <c r="AG12" s="155">
        <v>100</v>
      </c>
      <c r="AH12" s="155"/>
      <c r="AI12" s="155"/>
      <c r="AJ12" s="155"/>
      <c r="AK12" s="155"/>
      <c r="AL12" s="46"/>
      <c r="AM12" s="46"/>
      <c r="AN12" s="47"/>
      <c r="AO12" s="47"/>
      <c r="AP12" s="169">
        <f>IF(SUM(AE12:AO12)&gt;$AP$11,$AP$11,SUM(AE12:AO12))</f>
        <v>400</v>
      </c>
      <c r="AQ12" s="170">
        <f>AP12/$AP$11*50</f>
        <v>50</v>
      </c>
      <c r="AR12" s="249">
        <f>X12</f>
        <v>195</v>
      </c>
      <c r="AS12" s="239">
        <v>100</v>
      </c>
      <c r="AT12" s="239"/>
      <c r="AU12" s="239"/>
      <c r="AV12" s="239"/>
      <c r="AW12" s="240"/>
      <c r="AX12" s="250">
        <f>IF(SUM(AR12:AW12)&gt;$AX$11,$AX$11,SUM(AR12:AW12))</f>
        <v>295</v>
      </c>
      <c r="AY12" s="123">
        <f>AX12/$AX$11*30</f>
        <v>29.5</v>
      </c>
      <c r="AZ12" s="72"/>
    </row>
    <row r="13" spans="1:52">
      <c r="A13" s="96">
        <v>2</v>
      </c>
      <c r="B13" s="97" t="str">
        <f>Lecture!B13</f>
        <v>SANTILLAN</v>
      </c>
      <c r="C13" s="98">
        <f>Lecture!C13</f>
        <v>202010375</v>
      </c>
      <c r="D13" s="124"/>
      <c r="E13" s="52">
        <v>4</v>
      </c>
      <c r="F13" s="125">
        <f>IF(E13&gt;$E$11,$E$11,E13)/$E$11*20</f>
        <v>16</v>
      </c>
      <c r="G13" s="60">
        <v>90</v>
      </c>
      <c r="H13" s="156">
        <v>100</v>
      </c>
      <c r="I13" s="156"/>
      <c r="J13" s="156"/>
      <c r="K13" s="156"/>
      <c r="L13" s="156"/>
      <c r="M13" s="44"/>
      <c r="N13" s="44"/>
      <c r="O13" s="45"/>
      <c r="P13" s="45"/>
      <c r="Q13" s="127">
        <f>IF(SUM(G13:P13)&gt;$Q$11,$Q$11,SUM(G13:P13))</f>
        <v>190</v>
      </c>
      <c r="R13" s="78">
        <f>Q13/$Q$11*50</f>
        <v>47.5</v>
      </c>
      <c r="S13" s="64">
        <v>100</v>
      </c>
      <c r="T13" s="204">
        <v>95</v>
      </c>
      <c r="U13" s="204"/>
      <c r="V13" s="204"/>
      <c r="W13" s="242"/>
      <c r="X13" s="243">
        <f t="shared" si="1"/>
        <v>195</v>
      </c>
      <c r="Y13" s="130">
        <f>X13/$X$11*30</f>
        <v>29.25</v>
      </c>
      <c r="Z13" s="72"/>
      <c r="AA13" s="154">
        <f>E13</f>
        <v>4</v>
      </c>
      <c r="AB13" s="225">
        <v>5</v>
      </c>
      <c r="AC13" s="225">
        <f>SUM(AA13:AB13)</f>
        <v>9</v>
      </c>
      <c r="AD13" s="125">
        <f t="shared" ref="AD13:AD61" si="2">IF(AC13&gt;$AC$11,$AC$11,AC13)/$AC$11*20</f>
        <v>18</v>
      </c>
      <c r="AE13" s="160">
        <f>Q13</f>
        <v>190</v>
      </c>
      <c r="AF13" s="156">
        <v>100</v>
      </c>
      <c r="AG13" s="156">
        <v>100</v>
      </c>
      <c r="AH13" s="156"/>
      <c r="AI13" s="156"/>
      <c r="AJ13" s="156"/>
      <c r="AK13" s="156"/>
      <c r="AL13" s="44"/>
      <c r="AM13" s="44"/>
      <c r="AN13" s="45"/>
      <c r="AO13" s="45"/>
      <c r="AP13" s="127">
        <f>IF(SUM(AE13:AO13)&gt;$AP$11,$AP$11,SUM(AE13:AO13))</f>
        <v>390</v>
      </c>
      <c r="AQ13" s="78">
        <f>AP13/$AP$11*50</f>
        <v>48.75</v>
      </c>
      <c r="AR13" s="251">
        <f>X13</f>
        <v>195</v>
      </c>
      <c r="AS13" s="204">
        <v>100</v>
      </c>
      <c r="AT13" s="204"/>
      <c r="AU13" s="204"/>
      <c r="AV13" s="204"/>
      <c r="AW13" s="242"/>
      <c r="AX13" s="243">
        <f>IF(SUM(AR13:AW13)&gt;$AX$11,$AX$11,SUM(AR13:AW13))</f>
        <v>295</v>
      </c>
      <c r="AY13" s="130">
        <f>AX13/$AX$11*30</f>
        <v>29.5</v>
      </c>
      <c r="AZ13" s="72"/>
    </row>
    <row r="14" spans="1:52">
      <c r="A14" s="99">
        <v>3</v>
      </c>
      <c r="B14" s="103" t="str">
        <f>Lecture!B14</f>
        <v>ACOSTA</v>
      </c>
      <c r="C14" s="104">
        <f>Lecture!C14</f>
        <v>202010690</v>
      </c>
      <c r="D14" s="117"/>
      <c r="E14" s="52">
        <v>4</v>
      </c>
      <c r="F14" s="125">
        <f t="shared" ref="F14:F61" si="3">IF(E14&gt;$E$11,$E$11,E14)/$E$11*20</f>
        <v>16</v>
      </c>
      <c r="G14" s="60">
        <v>100</v>
      </c>
      <c r="H14" s="156"/>
      <c r="I14" s="156"/>
      <c r="J14" s="156"/>
      <c r="K14" s="156"/>
      <c r="L14" s="156"/>
      <c r="M14" s="44"/>
      <c r="N14" s="44"/>
      <c r="O14" s="45"/>
      <c r="P14" s="45"/>
      <c r="Q14" s="127">
        <f t="shared" si="0"/>
        <v>100</v>
      </c>
      <c r="R14" s="78">
        <f t="shared" ref="R14:R61" si="4">Q14/$Q$11*50</f>
        <v>25</v>
      </c>
      <c r="S14" s="64"/>
      <c r="T14" s="204"/>
      <c r="U14" s="204"/>
      <c r="V14" s="204"/>
      <c r="W14" s="242"/>
      <c r="X14" s="243">
        <f t="shared" si="1"/>
        <v>0</v>
      </c>
      <c r="Y14" s="130">
        <f t="shared" ref="Y14:Y61" si="5">X14/$X$11*30</f>
        <v>0</v>
      </c>
      <c r="Z14" s="72"/>
      <c r="AA14" s="154">
        <f t="shared" ref="AA14:AA61" si="6">E14</f>
        <v>4</v>
      </c>
      <c r="AB14" s="225"/>
      <c r="AC14" s="225">
        <f t="shared" ref="AC14:AC61" si="7">SUM(AA14:AB14)</f>
        <v>4</v>
      </c>
      <c r="AD14" s="125">
        <f t="shared" si="2"/>
        <v>8</v>
      </c>
      <c r="AE14" s="160">
        <f t="shared" ref="AE14:AE61" si="8">Q14</f>
        <v>100</v>
      </c>
      <c r="AF14" s="156"/>
      <c r="AG14" s="156"/>
      <c r="AH14" s="156"/>
      <c r="AI14" s="156"/>
      <c r="AJ14" s="156"/>
      <c r="AK14" s="156"/>
      <c r="AL14" s="44"/>
      <c r="AM14" s="44"/>
      <c r="AN14" s="45"/>
      <c r="AO14" s="45"/>
      <c r="AP14" s="127">
        <f>IF(SUM(AE14:AO14)&gt;$AP$11,$AP$11,SUM(AE14:AO14))</f>
        <v>100</v>
      </c>
      <c r="AQ14" s="78">
        <f t="shared" ref="AQ14:AQ61" si="9">AP14/$AP$11*50</f>
        <v>12.5</v>
      </c>
      <c r="AR14" s="252">
        <f t="shared" ref="AR14:AR61" si="10">X14</f>
        <v>0</v>
      </c>
      <c r="AS14" s="204"/>
      <c r="AT14" s="204"/>
      <c r="AU14" s="204"/>
      <c r="AV14" s="204"/>
      <c r="AW14" s="242"/>
      <c r="AX14" s="243">
        <f t="shared" ref="AX14:AX61" si="11">IF(SUM(AR14:AW14)&gt;$AX$11,$AX$11,SUM(AR14:AW14))</f>
        <v>0</v>
      </c>
      <c r="AY14" s="130">
        <f t="shared" ref="AY14:AY61" si="12">AX14/$AX$11*30</f>
        <v>0</v>
      </c>
      <c r="AZ14" s="72"/>
    </row>
    <row r="15" spans="1:52">
      <c r="A15" s="99">
        <v>4</v>
      </c>
      <c r="B15" s="103" t="str">
        <f>Lecture!B15</f>
        <v>BARRENO</v>
      </c>
      <c r="C15" s="104">
        <f>Lecture!C15</f>
        <v>202010400</v>
      </c>
      <c r="D15" s="117"/>
      <c r="E15" s="52">
        <v>3</v>
      </c>
      <c r="F15" s="125">
        <f t="shared" si="3"/>
        <v>12</v>
      </c>
      <c r="G15" s="60">
        <v>90</v>
      </c>
      <c r="H15" s="156"/>
      <c r="I15" s="156"/>
      <c r="J15" s="156"/>
      <c r="K15" s="156"/>
      <c r="L15" s="156"/>
      <c r="M15" s="44"/>
      <c r="N15" s="44"/>
      <c r="O15" s="45"/>
      <c r="P15" s="45"/>
      <c r="Q15" s="127">
        <f t="shared" si="0"/>
        <v>90</v>
      </c>
      <c r="R15" s="78">
        <f t="shared" si="4"/>
        <v>22.5</v>
      </c>
      <c r="S15" s="64"/>
      <c r="T15" s="204"/>
      <c r="U15" s="204"/>
      <c r="V15" s="204"/>
      <c r="W15" s="242"/>
      <c r="X15" s="243">
        <f>IF(SUM(S15:W15)&gt;$X$11,$X$11,SUM(S15:W15))</f>
        <v>0</v>
      </c>
      <c r="Y15" s="130">
        <f t="shared" si="5"/>
        <v>0</v>
      </c>
      <c r="Z15" s="72"/>
      <c r="AA15" s="154">
        <f t="shared" si="6"/>
        <v>3</v>
      </c>
      <c r="AB15" s="225"/>
      <c r="AC15" s="225">
        <f t="shared" si="7"/>
        <v>3</v>
      </c>
      <c r="AD15" s="125">
        <f t="shared" si="2"/>
        <v>6</v>
      </c>
      <c r="AE15" s="160">
        <f t="shared" si="8"/>
        <v>90</v>
      </c>
      <c r="AF15" s="156"/>
      <c r="AG15" s="156"/>
      <c r="AH15" s="156"/>
      <c r="AI15" s="156"/>
      <c r="AJ15" s="156"/>
      <c r="AK15" s="156"/>
      <c r="AL15" s="44"/>
      <c r="AM15" s="44"/>
      <c r="AN15" s="45"/>
      <c r="AO15" s="45"/>
      <c r="AP15" s="127">
        <f t="shared" ref="AP15:AP61" si="13">IF(SUM(AE15:AO15)&gt;$AP$11,$AP$11,SUM(AE15:AO15))</f>
        <v>90</v>
      </c>
      <c r="AQ15" s="78">
        <f t="shared" si="9"/>
        <v>11.25</v>
      </c>
      <c r="AR15" s="252">
        <f t="shared" si="10"/>
        <v>0</v>
      </c>
      <c r="AS15" s="204"/>
      <c r="AT15" s="204"/>
      <c r="AU15" s="204"/>
      <c r="AV15" s="204"/>
      <c r="AW15" s="242"/>
      <c r="AX15" s="243">
        <f t="shared" si="11"/>
        <v>0</v>
      </c>
      <c r="AY15" s="130">
        <f t="shared" si="12"/>
        <v>0</v>
      </c>
      <c r="AZ15" s="72"/>
    </row>
    <row r="16" spans="1:52">
      <c r="A16" s="96">
        <v>5</v>
      </c>
      <c r="B16" s="94" t="str">
        <f>Lecture!B16</f>
        <v>BELALE</v>
      </c>
      <c r="C16" s="95">
        <f>Lecture!C16</f>
        <v>202010392</v>
      </c>
      <c r="D16" s="117"/>
      <c r="E16" s="52">
        <v>2</v>
      </c>
      <c r="F16" s="125">
        <f t="shared" si="3"/>
        <v>8</v>
      </c>
      <c r="G16" s="60">
        <v>90</v>
      </c>
      <c r="H16" s="156"/>
      <c r="I16" s="156"/>
      <c r="J16" s="156"/>
      <c r="K16" s="156"/>
      <c r="L16" s="156"/>
      <c r="M16" s="44"/>
      <c r="N16" s="44"/>
      <c r="O16" s="45"/>
      <c r="P16" s="45"/>
      <c r="Q16" s="127">
        <f t="shared" si="0"/>
        <v>90</v>
      </c>
      <c r="R16" s="78">
        <f t="shared" si="4"/>
        <v>22.5</v>
      </c>
      <c r="S16" s="64"/>
      <c r="T16" s="204"/>
      <c r="U16" s="204"/>
      <c r="V16" s="204"/>
      <c r="W16" s="242"/>
      <c r="X16" s="243">
        <f t="shared" si="1"/>
        <v>0</v>
      </c>
      <c r="Y16" s="130">
        <f t="shared" si="5"/>
        <v>0</v>
      </c>
      <c r="Z16" s="72"/>
      <c r="AA16" s="154">
        <f t="shared" si="6"/>
        <v>2</v>
      </c>
      <c r="AB16" s="225"/>
      <c r="AC16" s="225">
        <f t="shared" si="7"/>
        <v>2</v>
      </c>
      <c r="AD16" s="125">
        <f t="shared" si="2"/>
        <v>4</v>
      </c>
      <c r="AE16" s="160">
        <f t="shared" si="8"/>
        <v>90</v>
      </c>
      <c r="AF16" s="156"/>
      <c r="AG16" s="156"/>
      <c r="AH16" s="156"/>
      <c r="AI16" s="156"/>
      <c r="AJ16" s="156"/>
      <c r="AK16" s="156"/>
      <c r="AL16" s="44"/>
      <c r="AM16" s="44"/>
      <c r="AN16" s="45"/>
      <c r="AO16" s="45"/>
      <c r="AP16" s="127">
        <f t="shared" si="13"/>
        <v>90</v>
      </c>
      <c r="AQ16" s="78">
        <f t="shared" si="9"/>
        <v>11.25</v>
      </c>
      <c r="AR16" s="252">
        <f t="shared" si="10"/>
        <v>0</v>
      </c>
      <c r="AS16" s="204"/>
      <c r="AT16" s="204"/>
      <c r="AU16" s="204"/>
      <c r="AV16" s="204"/>
      <c r="AW16" s="242"/>
      <c r="AX16" s="243">
        <f t="shared" si="11"/>
        <v>0</v>
      </c>
      <c r="AY16" s="130">
        <f t="shared" si="12"/>
        <v>0</v>
      </c>
      <c r="AZ16" s="72"/>
    </row>
    <row r="17" spans="1:52">
      <c r="A17" s="99">
        <v>6</v>
      </c>
      <c r="B17" s="97" t="str">
        <f>Lecture!B17</f>
        <v>CACHAPERO</v>
      </c>
      <c r="C17" s="98">
        <f>Lecture!C17</f>
        <v>201911375</v>
      </c>
      <c r="D17" s="124"/>
      <c r="E17" s="52">
        <v>4</v>
      </c>
      <c r="F17" s="125">
        <f t="shared" si="3"/>
        <v>16</v>
      </c>
      <c r="G17" s="60">
        <v>100</v>
      </c>
      <c r="H17" s="156"/>
      <c r="I17" s="156"/>
      <c r="J17" s="156"/>
      <c r="K17" s="156"/>
      <c r="L17" s="156"/>
      <c r="M17" s="44"/>
      <c r="N17" s="44"/>
      <c r="O17" s="45"/>
      <c r="P17" s="45"/>
      <c r="Q17" s="127">
        <f t="shared" si="0"/>
        <v>100</v>
      </c>
      <c r="R17" s="78">
        <f t="shared" si="4"/>
        <v>25</v>
      </c>
      <c r="S17" s="64"/>
      <c r="T17" s="204"/>
      <c r="U17" s="204"/>
      <c r="V17" s="204"/>
      <c r="W17" s="242"/>
      <c r="X17" s="243">
        <f t="shared" si="1"/>
        <v>0</v>
      </c>
      <c r="Y17" s="130">
        <f t="shared" si="5"/>
        <v>0</v>
      </c>
      <c r="Z17" s="72"/>
      <c r="AA17" s="154">
        <f t="shared" si="6"/>
        <v>4</v>
      </c>
      <c r="AB17" s="225"/>
      <c r="AC17" s="225">
        <f t="shared" si="7"/>
        <v>4</v>
      </c>
      <c r="AD17" s="125">
        <f t="shared" si="2"/>
        <v>8</v>
      </c>
      <c r="AE17" s="160">
        <f t="shared" si="8"/>
        <v>100</v>
      </c>
      <c r="AF17" s="156"/>
      <c r="AG17" s="156"/>
      <c r="AH17" s="156"/>
      <c r="AI17" s="156"/>
      <c r="AJ17" s="156"/>
      <c r="AK17" s="156"/>
      <c r="AL17" s="44"/>
      <c r="AM17" s="44"/>
      <c r="AN17" s="45"/>
      <c r="AO17" s="45"/>
      <c r="AP17" s="127">
        <f t="shared" si="13"/>
        <v>100</v>
      </c>
      <c r="AQ17" s="78">
        <f t="shared" si="9"/>
        <v>12.5</v>
      </c>
      <c r="AR17" s="252">
        <f t="shared" si="10"/>
        <v>0</v>
      </c>
      <c r="AS17" s="204"/>
      <c r="AT17" s="204"/>
      <c r="AU17" s="204"/>
      <c r="AV17" s="204"/>
      <c r="AW17" s="242"/>
      <c r="AX17" s="243">
        <f t="shared" si="11"/>
        <v>0</v>
      </c>
      <c r="AY17" s="130">
        <f t="shared" si="12"/>
        <v>0</v>
      </c>
      <c r="AZ17" s="72"/>
    </row>
    <row r="18" spans="1:52">
      <c r="A18" s="99">
        <v>7</v>
      </c>
      <c r="B18" s="103" t="str">
        <f>Lecture!B18</f>
        <v>CAMINGAO</v>
      </c>
      <c r="C18" s="104">
        <f>Lecture!C18</f>
        <v>202010798</v>
      </c>
      <c r="D18" s="117"/>
      <c r="E18" s="52">
        <v>5</v>
      </c>
      <c r="F18" s="125">
        <f t="shared" si="3"/>
        <v>20</v>
      </c>
      <c r="G18" s="60">
        <v>100</v>
      </c>
      <c r="H18" s="156"/>
      <c r="I18" s="156"/>
      <c r="J18" s="156"/>
      <c r="K18" s="156"/>
      <c r="L18" s="156"/>
      <c r="M18" s="44"/>
      <c r="N18" s="44"/>
      <c r="O18" s="45"/>
      <c r="P18" s="45"/>
      <c r="Q18" s="127">
        <f t="shared" si="0"/>
        <v>100</v>
      </c>
      <c r="R18" s="78">
        <f t="shared" si="4"/>
        <v>25</v>
      </c>
      <c r="S18" s="64"/>
      <c r="T18" s="204"/>
      <c r="U18" s="204"/>
      <c r="V18" s="204"/>
      <c r="W18" s="242"/>
      <c r="X18" s="243">
        <f t="shared" si="1"/>
        <v>0</v>
      </c>
      <c r="Y18" s="130">
        <f t="shared" si="5"/>
        <v>0</v>
      </c>
      <c r="Z18" s="72"/>
      <c r="AA18" s="154">
        <f t="shared" si="6"/>
        <v>5</v>
      </c>
      <c r="AB18" s="225"/>
      <c r="AC18" s="225">
        <f t="shared" si="7"/>
        <v>5</v>
      </c>
      <c r="AD18" s="125">
        <f t="shared" si="2"/>
        <v>10</v>
      </c>
      <c r="AE18" s="160">
        <f t="shared" si="8"/>
        <v>100</v>
      </c>
      <c r="AF18" s="156"/>
      <c r="AG18" s="156"/>
      <c r="AH18" s="156"/>
      <c r="AI18" s="156"/>
      <c r="AJ18" s="156"/>
      <c r="AK18" s="156"/>
      <c r="AL18" s="44"/>
      <c r="AM18" s="44"/>
      <c r="AN18" s="45"/>
      <c r="AO18" s="45"/>
      <c r="AP18" s="127">
        <f t="shared" si="13"/>
        <v>100</v>
      </c>
      <c r="AQ18" s="78">
        <f t="shared" si="9"/>
        <v>12.5</v>
      </c>
      <c r="AR18" s="252">
        <f t="shared" si="10"/>
        <v>0</v>
      </c>
      <c r="AS18" s="204"/>
      <c r="AT18" s="204"/>
      <c r="AU18" s="204"/>
      <c r="AV18" s="204"/>
      <c r="AW18" s="242"/>
      <c r="AX18" s="243">
        <f t="shared" si="11"/>
        <v>0</v>
      </c>
      <c r="AY18" s="130">
        <f t="shared" si="12"/>
        <v>0</v>
      </c>
      <c r="AZ18" s="72"/>
    </row>
    <row r="19" spans="1:52">
      <c r="A19" s="96">
        <v>8</v>
      </c>
      <c r="B19" s="103" t="str">
        <f>Lecture!B19</f>
        <v>CARABBAY</v>
      </c>
      <c r="C19" s="104">
        <f>Lecture!C19</f>
        <v>201911388</v>
      </c>
      <c r="D19" s="117"/>
      <c r="E19" s="52">
        <v>5</v>
      </c>
      <c r="F19" s="125">
        <f t="shared" si="3"/>
        <v>20</v>
      </c>
      <c r="G19" s="60">
        <v>100</v>
      </c>
      <c r="H19" s="156"/>
      <c r="I19" s="156"/>
      <c r="J19" s="156"/>
      <c r="K19" s="156"/>
      <c r="L19" s="156"/>
      <c r="M19" s="44"/>
      <c r="N19" s="44"/>
      <c r="O19" s="45"/>
      <c r="P19" s="45"/>
      <c r="Q19" s="127">
        <f t="shared" si="0"/>
        <v>100</v>
      </c>
      <c r="R19" s="78">
        <f t="shared" si="4"/>
        <v>25</v>
      </c>
      <c r="S19" s="64"/>
      <c r="T19" s="204"/>
      <c r="U19" s="204"/>
      <c r="V19" s="204"/>
      <c r="W19" s="242"/>
      <c r="X19" s="243">
        <f t="shared" si="1"/>
        <v>0</v>
      </c>
      <c r="Y19" s="130">
        <f t="shared" si="5"/>
        <v>0</v>
      </c>
      <c r="Z19" s="72"/>
      <c r="AA19" s="154">
        <f t="shared" si="6"/>
        <v>5</v>
      </c>
      <c r="AB19" s="225"/>
      <c r="AC19" s="225">
        <f t="shared" si="7"/>
        <v>5</v>
      </c>
      <c r="AD19" s="125">
        <f t="shared" si="2"/>
        <v>10</v>
      </c>
      <c r="AE19" s="160">
        <f t="shared" si="8"/>
        <v>100</v>
      </c>
      <c r="AF19" s="156"/>
      <c r="AG19" s="156"/>
      <c r="AH19" s="156"/>
      <c r="AI19" s="156"/>
      <c r="AJ19" s="156"/>
      <c r="AK19" s="156"/>
      <c r="AL19" s="44"/>
      <c r="AM19" s="44"/>
      <c r="AN19" s="45"/>
      <c r="AO19" s="45"/>
      <c r="AP19" s="127">
        <f t="shared" si="13"/>
        <v>100</v>
      </c>
      <c r="AQ19" s="78">
        <f t="shared" si="9"/>
        <v>12.5</v>
      </c>
      <c r="AR19" s="252">
        <f t="shared" si="10"/>
        <v>0</v>
      </c>
      <c r="AS19" s="204"/>
      <c r="AT19" s="204"/>
      <c r="AU19" s="204"/>
      <c r="AV19" s="204"/>
      <c r="AW19" s="242"/>
      <c r="AX19" s="243">
        <f t="shared" si="11"/>
        <v>0</v>
      </c>
      <c r="AY19" s="130">
        <f t="shared" si="12"/>
        <v>0</v>
      </c>
      <c r="AZ19" s="72"/>
    </row>
    <row r="20" spans="1:52">
      <c r="A20" s="99">
        <v>9</v>
      </c>
      <c r="B20" s="94" t="str">
        <f>Lecture!B20</f>
        <v>CEA</v>
      </c>
      <c r="C20" s="95">
        <f>Lecture!C20</f>
        <v>202010382</v>
      </c>
      <c r="D20" s="117"/>
      <c r="E20" s="52">
        <v>5</v>
      </c>
      <c r="F20" s="125">
        <f t="shared" si="3"/>
        <v>20</v>
      </c>
      <c r="G20" s="60">
        <v>100</v>
      </c>
      <c r="H20" s="156"/>
      <c r="I20" s="156"/>
      <c r="J20" s="156"/>
      <c r="K20" s="156"/>
      <c r="L20" s="156"/>
      <c r="M20" s="44"/>
      <c r="N20" s="44"/>
      <c r="O20" s="45"/>
      <c r="P20" s="45"/>
      <c r="Q20" s="127">
        <f t="shared" si="0"/>
        <v>100</v>
      </c>
      <c r="R20" s="78">
        <f t="shared" si="4"/>
        <v>25</v>
      </c>
      <c r="S20" s="64"/>
      <c r="T20" s="204"/>
      <c r="U20" s="204"/>
      <c r="V20" s="204"/>
      <c r="W20" s="242"/>
      <c r="X20" s="243">
        <f t="shared" si="1"/>
        <v>0</v>
      </c>
      <c r="Y20" s="130">
        <f t="shared" si="5"/>
        <v>0</v>
      </c>
      <c r="Z20" s="72"/>
      <c r="AA20" s="154">
        <f t="shared" si="6"/>
        <v>5</v>
      </c>
      <c r="AB20" s="225"/>
      <c r="AC20" s="225">
        <f t="shared" si="7"/>
        <v>5</v>
      </c>
      <c r="AD20" s="125">
        <f t="shared" si="2"/>
        <v>10</v>
      </c>
      <c r="AE20" s="160">
        <f t="shared" si="8"/>
        <v>100</v>
      </c>
      <c r="AF20" s="156"/>
      <c r="AG20" s="156"/>
      <c r="AH20" s="156"/>
      <c r="AI20" s="156"/>
      <c r="AJ20" s="156"/>
      <c r="AK20" s="156"/>
      <c r="AL20" s="44"/>
      <c r="AM20" s="44"/>
      <c r="AN20" s="45"/>
      <c r="AO20" s="45"/>
      <c r="AP20" s="127">
        <f t="shared" si="13"/>
        <v>100</v>
      </c>
      <c r="AQ20" s="78">
        <f t="shared" si="9"/>
        <v>12.5</v>
      </c>
      <c r="AR20" s="252">
        <f t="shared" si="10"/>
        <v>0</v>
      </c>
      <c r="AS20" s="204"/>
      <c r="AT20" s="204"/>
      <c r="AU20" s="204"/>
      <c r="AV20" s="204"/>
      <c r="AW20" s="242"/>
      <c r="AX20" s="243">
        <f t="shared" si="11"/>
        <v>0</v>
      </c>
      <c r="AY20" s="130">
        <f t="shared" si="12"/>
        <v>0</v>
      </c>
      <c r="AZ20" s="72"/>
    </row>
    <row r="21" spans="1:52">
      <c r="A21" s="99">
        <v>10</v>
      </c>
      <c r="B21" s="97" t="str">
        <f>Lecture!B21</f>
        <v>CHING</v>
      </c>
      <c r="C21" s="98">
        <f>Lecture!C21</f>
        <v>202010371</v>
      </c>
      <c r="D21" s="124"/>
      <c r="E21" s="52">
        <v>6</v>
      </c>
      <c r="F21" s="125">
        <f t="shared" si="3"/>
        <v>20</v>
      </c>
      <c r="G21" s="60">
        <v>100</v>
      </c>
      <c r="H21" s="156"/>
      <c r="I21" s="156"/>
      <c r="J21" s="156"/>
      <c r="K21" s="156"/>
      <c r="L21" s="156"/>
      <c r="M21" s="44"/>
      <c r="N21" s="44"/>
      <c r="O21" s="45"/>
      <c r="P21" s="45"/>
      <c r="Q21" s="127">
        <f t="shared" si="0"/>
        <v>100</v>
      </c>
      <c r="R21" s="78">
        <f t="shared" si="4"/>
        <v>25</v>
      </c>
      <c r="S21" s="64"/>
      <c r="T21" s="204"/>
      <c r="U21" s="204"/>
      <c r="V21" s="204"/>
      <c r="W21" s="242"/>
      <c r="X21" s="243">
        <f t="shared" si="1"/>
        <v>0</v>
      </c>
      <c r="Y21" s="130">
        <f t="shared" si="5"/>
        <v>0</v>
      </c>
      <c r="Z21" s="72"/>
      <c r="AA21" s="154">
        <f t="shared" si="6"/>
        <v>6</v>
      </c>
      <c r="AB21" s="225"/>
      <c r="AC21" s="225">
        <f t="shared" si="7"/>
        <v>6</v>
      </c>
      <c r="AD21" s="125">
        <f t="shared" si="2"/>
        <v>12</v>
      </c>
      <c r="AE21" s="160">
        <f t="shared" si="8"/>
        <v>100</v>
      </c>
      <c r="AF21" s="156"/>
      <c r="AG21" s="156"/>
      <c r="AH21" s="156"/>
      <c r="AI21" s="156"/>
      <c r="AJ21" s="156"/>
      <c r="AK21" s="156"/>
      <c r="AL21" s="44"/>
      <c r="AM21" s="44"/>
      <c r="AN21" s="45"/>
      <c r="AO21" s="45"/>
      <c r="AP21" s="127">
        <f t="shared" si="13"/>
        <v>100</v>
      </c>
      <c r="AQ21" s="78">
        <f t="shared" si="9"/>
        <v>12.5</v>
      </c>
      <c r="AR21" s="252">
        <f t="shared" si="10"/>
        <v>0</v>
      </c>
      <c r="AS21" s="204"/>
      <c r="AT21" s="204"/>
      <c r="AU21" s="204"/>
      <c r="AV21" s="204"/>
      <c r="AW21" s="242"/>
      <c r="AX21" s="243">
        <f t="shared" si="11"/>
        <v>0</v>
      </c>
      <c r="AY21" s="130">
        <f t="shared" si="12"/>
        <v>0</v>
      </c>
      <c r="AZ21" s="72"/>
    </row>
    <row r="22" spans="1:52">
      <c r="A22" s="96">
        <v>11</v>
      </c>
      <c r="B22" s="103" t="str">
        <f>Lecture!B22</f>
        <v>DAYAP</v>
      </c>
      <c r="C22" s="104">
        <f>Lecture!C22</f>
        <v>202010361</v>
      </c>
      <c r="D22" s="117"/>
      <c r="E22" s="52">
        <v>7</v>
      </c>
      <c r="F22" s="125">
        <f t="shared" si="3"/>
        <v>20</v>
      </c>
      <c r="G22" s="60"/>
      <c r="H22" s="156"/>
      <c r="I22" s="156"/>
      <c r="J22" s="156"/>
      <c r="K22" s="156"/>
      <c r="L22" s="156"/>
      <c r="M22" s="44"/>
      <c r="N22" s="44"/>
      <c r="O22" s="45"/>
      <c r="P22" s="45"/>
      <c r="Q22" s="127">
        <f t="shared" si="0"/>
        <v>0</v>
      </c>
      <c r="R22" s="78">
        <f t="shared" si="4"/>
        <v>0</v>
      </c>
      <c r="S22" s="64"/>
      <c r="T22" s="204"/>
      <c r="U22" s="204"/>
      <c r="V22" s="204"/>
      <c r="W22" s="242"/>
      <c r="X22" s="243">
        <f t="shared" si="1"/>
        <v>0</v>
      </c>
      <c r="Y22" s="130">
        <f t="shared" si="5"/>
        <v>0</v>
      </c>
      <c r="Z22" s="72"/>
      <c r="AA22" s="154">
        <f t="shared" si="6"/>
        <v>7</v>
      </c>
      <c r="AB22" s="225"/>
      <c r="AC22" s="225">
        <f t="shared" si="7"/>
        <v>7</v>
      </c>
      <c r="AD22" s="125">
        <f t="shared" si="2"/>
        <v>14</v>
      </c>
      <c r="AE22" s="160">
        <f t="shared" si="8"/>
        <v>0</v>
      </c>
      <c r="AF22" s="156"/>
      <c r="AG22" s="156"/>
      <c r="AH22" s="156"/>
      <c r="AI22" s="156"/>
      <c r="AJ22" s="156"/>
      <c r="AK22" s="156"/>
      <c r="AL22" s="44"/>
      <c r="AM22" s="44"/>
      <c r="AN22" s="45"/>
      <c r="AO22" s="45"/>
      <c r="AP22" s="127">
        <f t="shared" si="13"/>
        <v>0</v>
      </c>
      <c r="AQ22" s="78">
        <f t="shared" si="9"/>
        <v>0</v>
      </c>
      <c r="AR22" s="252">
        <f t="shared" si="10"/>
        <v>0</v>
      </c>
      <c r="AS22" s="204"/>
      <c r="AT22" s="204"/>
      <c r="AU22" s="204"/>
      <c r="AV22" s="204"/>
      <c r="AW22" s="242"/>
      <c r="AX22" s="243">
        <f t="shared" si="11"/>
        <v>0</v>
      </c>
      <c r="AY22" s="130">
        <f t="shared" si="12"/>
        <v>0</v>
      </c>
      <c r="AZ22" s="72"/>
    </row>
    <row r="23" spans="1:52">
      <c r="A23" s="99">
        <v>12</v>
      </c>
      <c r="B23" s="103" t="str">
        <f>Lecture!B23</f>
        <v>DELA CRUZ</v>
      </c>
      <c r="C23" s="104">
        <f>Lecture!C23</f>
        <v>202010370</v>
      </c>
      <c r="D23" s="117"/>
      <c r="E23" s="52">
        <v>7</v>
      </c>
      <c r="F23" s="125">
        <f t="shared" si="3"/>
        <v>20</v>
      </c>
      <c r="G23" s="60"/>
      <c r="H23" s="156"/>
      <c r="I23" s="156"/>
      <c r="J23" s="156"/>
      <c r="K23" s="156"/>
      <c r="L23" s="156"/>
      <c r="M23" s="44"/>
      <c r="N23" s="44"/>
      <c r="O23" s="45"/>
      <c r="P23" s="45"/>
      <c r="Q23" s="127">
        <f t="shared" si="0"/>
        <v>0</v>
      </c>
      <c r="R23" s="78">
        <f t="shared" si="4"/>
        <v>0</v>
      </c>
      <c r="S23" s="64"/>
      <c r="T23" s="204"/>
      <c r="U23" s="204"/>
      <c r="V23" s="204"/>
      <c r="W23" s="242"/>
      <c r="X23" s="243">
        <f t="shared" si="1"/>
        <v>0</v>
      </c>
      <c r="Y23" s="130">
        <f t="shared" si="5"/>
        <v>0</v>
      </c>
      <c r="Z23" s="72"/>
      <c r="AA23" s="154">
        <f t="shared" si="6"/>
        <v>7</v>
      </c>
      <c r="AB23" s="225"/>
      <c r="AC23" s="225">
        <f t="shared" si="7"/>
        <v>7</v>
      </c>
      <c r="AD23" s="125">
        <f t="shared" si="2"/>
        <v>14</v>
      </c>
      <c r="AE23" s="160">
        <f t="shared" si="8"/>
        <v>0</v>
      </c>
      <c r="AF23" s="156"/>
      <c r="AG23" s="156"/>
      <c r="AH23" s="156"/>
      <c r="AI23" s="156"/>
      <c r="AJ23" s="156"/>
      <c r="AK23" s="156"/>
      <c r="AL23" s="44"/>
      <c r="AM23" s="44"/>
      <c r="AN23" s="45"/>
      <c r="AO23" s="45"/>
      <c r="AP23" s="127">
        <f t="shared" si="13"/>
        <v>0</v>
      </c>
      <c r="AQ23" s="78">
        <f t="shared" si="9"/>
        <v>0</v>
      </c>
      <c r="AR23" s="252">
        <f t="shared" si="10"/>
        <v>0</v>
      </c>
      <c r="AS23" s="204"/>
      <c r="AT23" s="204"/>
      <c r="AU23" s="204"/>
      <c r="AV23" s="204"/>
      <c r="AW23" s="242"/>
      <c r="AX23" s="243">
        <f t="shared" si="11"/>
        <v>0</v>
      </c>
      <c r="AY23" s="130">
        <f t="shared" si="12"/>
        <v>0</v>
      </c>
      <c r="AZ23" s="72"/>
    </row>
    <row r="24" spans="1:52">
      <c r="A24" s="99">
        <v>13</v>
      </c>
      <c r="B24" s="94" t="str">
        <f>Lecture!B24</f>
        <v>ESCORIAL</v>
      </c>
      <c r="C24" s="95">
        <f>Lecture!C24</f>
        <v>202010397</v>
      </c>
      <c r="D24" s="117"/>
      <c r="E24" s="52">
        <v>8</v>
      </c>
      <c r="F24" s="125">
        <f t="shared" si="3"/>
        <v>20</v>
      </c>
      <c r="G24" s="60"/>
      <c r="H24" s="156"/>
      <c r="I24" s="156"/>
      <c r="J24" s="156"/>
      <c r="K24" s="156"/>
      <c r="L24" s="156"/>
      <c r="M24" s="44"/>
      <c r="N24" s="44"/>
      <c r="O24" s="45"/>
      <c r="P24" s="45"/>
      <c r="Q24" s="127">
        <f t="shared" si="0"/>
        <v>0</v>
      </c>
      <c r="R24" s="78">
        <f t="shared" si="4"/>
        <v>0</v>
      </c>
      <c r="S24" s="64"/>
      <c r="T24" s="204"/>
      <c r="U24" s="204"/>
      <c r="V24" s="204"/>
      <c r="W24" s="242"/>
      <c r="X24" s="243">
        <f t="shared" si="1"/>
        <v>0</v>
      </c>
      <c r="Y24" s="130">
        <f t="shared" si="5"/>
        <v>0</v>
      </c>
      <c r="Z24" s="72"/>
      <c r="AA24" s="154">
        <f t="shared" si="6"/>
        <v>8</v>
      </c>
      <c r="AB24" s="225"/>
      <c r="AC24" s="225">
        <f t="shared" si="7"/>
        <v>8</v>
      </c>
      <c r="AD24" s="125">
        <f t="shared" si="2"/>
        <v>16</v>
      </c>
      <c r="AE24" s="160">
        <f t="shared" si="8"/>
        <v>0</v>
      </c>
      <c r="AF24" s="156"/>
      <c r="AG24" s="156"/>
      <c r="AH24" s="156"/>
      <c r="AI24" s="156"/>
      <c r="AJ24" s="156"/>
      <c r="AK24" s="156"/>
      <c r="AL24" s="44"/>
      <c r="AM24" s="44"/>
      <c r="AN24" s="45"/>
      <c r="AO24" s="45"/>
      <c r="AP24" s="127">
        <f t="shared" si="13"/>
        <v>0</v>
      </c>
      <c r="AQ24" s="78">
        <f t="shared" si="9"/>
        <v>0</v>
      </c>
      <c r="AR24" s="252">
        <f t="shared" si="10"/>
        <v>0</v>
      </c>
      <c r="AS24" s="204"/>
      <c r="AT24" s="204"/>
      <c r="AU24" s="204"/>
      <c r="AV24" s="204"/>
      <c r="AW24" s="242"/>
      <c r="AX24" s="243">
        <f t="shared" si="11"/>
        <v>0</v>
      </c>
      <c r="AY24" s="130">
        <f t="shared" si="12"/>
        <v>0</v>
      </c>
      <c r="AZ24" s="72"/>
    </row>
    <row r="25" spans="1:52">
      <c r="A25" s="96">
        <v>14</v>
      </c>
      <c r="B25" s="97" t="str">
        <f>Lecture!B25</f>
        <v>ESGUERRA</v>
      </c>
      <c r="C25" s="98">
        <f>Lecture!C25</f>
        <v>202010828</v>
      </c>
      <c r="D25" s="124"/>
      <c r="E25" s="52">
        <v>9</v>
      </c>
      <c r="F25" s="125">
        <f t="shared" si="3"/>
        <v>20</v>
      </c>
      <c r="G25" s="60"/>
      <c r="H25" s="156"/>
      <c r="I25" s="156"/>
      <c r="J25" s="156"/>
      <c r="K25" s="156"/>
      <c r="L25" s="156"/>
      <c r="M25" s="44"/>
      <c r="N25" s="44"/>
      <c r="O25" s="45"/>
      <c r="P25" s="45"/>
      <c r="Q25" s="127">
        <f t="shared" si="0"/>
        <v>0</v>
      </c>
      <c r="R25" s="78">
        <f t="shared" si="4"/>
        <v>0</v>
      </c>
      <c r="S25" s="64"/>
      <c r="T25" s="204"/>
      <c r="U25" s="204"/>
      <c r="V25" s="204"/>
      <c r="W25" s="242"/>
      <c r="X25" s="243">
        <f t="shared" si="1"/>
        <v>0</v>
      </c>
      <c r="Y25" s="130">
        <f t="shared" si="5"/>
        <v>0</v>
      </c>
      <c r="Z25" s="72"/>
      <c r="AA25" s="154">
        <f t="shared" si="6"/>
        <v>9</v>
      </c>
      <c r="AB25" s="225"/>
      <c r="AC25" s="225">
        <f t="shared" si="7"/>
        <v>9</v>
      </c>
      <c r="AD25" s="125">
        <f t="shared" si="2"/>
        <v>18</v>
      </c>
      <c r="AE25" s="160">
        <f t="shared" si="8"/>
        <v>0</v>
      </c>
      <c r="AF25" s="156"/>
      <c r="AG25" s="156"/>
      <c r="AH25" s="156"/>
      <c r="AI25" s="156"/>
      <c r="AJ25" s="156"/>
      <c r="AK25" s="156"/>
      <c r="AL25" s="44"/>
      <c r="AM25" s="44"/>
      <c r="AN25" s="45"/>
      <c r="AO25" s="45"/>
      <c r="AP25" s="127">
        <f t="shared" si="13"/>
        <v>0</v>
      </c>
      <c r="AQ25" s="78">
        <f t="shared" si="9"/>
        <v>0</v>
      </c>
      <c r="AR25" s="252">
        <f t="shared" si="10"/>
        <v>0</v>
      </c>
      <c r="AS25" s="204"/>
      <c r="AT25" s="204"/>
      <c r="AU25" s="204"/>
      <c r="AV25" s="204"/>
      <c r="AW25" s="242"/>
      <c r="AX25" s="243">
        <f t="shared" si="11"/>
        <v>0</v>
      </c>
      <c r="AY25" s="130">
        <f t="shared" si="12"/>
        <v>0</v>
      </c>
      <c r="AZ25" s="72"/>
    </row>
    <row r="26" spans="1:52">
      <c r="A26" s="99">
        <v>15</v>
      </c>
      <c r="B26" s="103" t="str">
        <f>Lecture!B26</f>
        <v>FORBES</v>
      </c>
      <c r="C26" s="104">
        <f>Lecture!C26</f>
        <v>202010696</v>
      </c>
      <c r="D26" s="117"/>
      <c r="E26" s="52">
        <v>10</v>
      </c>
      <c r="F26" s="125">
        <f t="shared" si="3"/>
        <v>20</v>
      </c>
      <c r="G26" s="60"/>
      <c r="H26" s="156"/>
      <c r="I26" s="156"/>
      <c r="J26" s="156"/>
      <c r="K26" s="156"/>
      <c r="L26" s="156"/>
      <c r="M26" s="44"/>
      <c r="N26" s="44"/>
      <c r="O26" s="45"/>
      <c r="P26" s="45"/>
      <c r="Q26" s="127">
        <f t="shared" si="0"/>
        <v>0</v>
      </c>
      <c r="R26" s="78">
        <f t="shared" si="4"/>
        <v>0</v>
      </c>
      <c r="S26" s="64"/>
      <c r="T26" s="204"/>
      <c r="U26" s="204"/>
      <c r="V26" s="204"/>
      <c r="W26" s="242"/>
      <c r="X26" s="243">
        <f t="shared" si="1"/>
        <v>0</v>
      </c>
      <c r="Y26" s="130">
        <f t="shared" si="5"/>
        <v>0</v>
      </c>
      <c r="Z26" s="72"/>
      <c r="AA26" s="154">
        <f t="shared" si="6"/>
        <v>10</v>
      </c>
      <c r="AB26" s="225"/>
      <c r="AC26" s="225">
        <f t="shared" si="7"/>
        <v>10</v>
      </c>
      <c r="AD26" s="125">
        <f t="shared" si="2"/>
        <v>20</v>
      </c>
      <c r="AE26" s="160">
        <f t="shared" si="8"/>
        <v>0</v>
      </c>
      <c r="AF26" s="156"/>
      <c r="AG26" s="156"/>
      <c r="AH26" s="156"/>
      <c r="AI26" s="156"/>
      <c r="AJ26" s="156"/>
      <c r="AK26" s="156"/>
      <c r="AL26" s="44"/>
      <c r="AM26" s="44"/>
      <c r="AN26" s="45"/>
      <c r="AO26" s="45"/>
      <c r="AP26" s="127">
        <f t="shared" si="13"/>
        <v>0</v>
      </c>
      <c r="AQ26" s="78">
        <f t="shared" si="9"/>
        <v>0</v>
      </c>
      <c r="AR26" s="252">
        <f t="shared" si="10"/>
        <v>0</v>
      </c>
      <c r="AS26" s="204"/>
      <c r="AT26" s="204"/>
      <c r="AU26" s="204"/>
      <c r="AV26" s="204"/>
      <c r="AW26" s="242"/>
      <c r="AX26" s="243">
        <f t="shared" si="11"/>
        <v>0</v>
      </c>
      <c r="AY26" s="130">
        <f t="shared" si="12"/>
        <v>0</v>
      </c>
      <c r="AZ26" s="72"/>
    </row>
    <row r="27" spans="1:52">
      <c r="A27" s="99">
        <v>16</v>
      </c>
      <c r="B27" s="103" t="str">
        <f>Lecture!B27</f>
        <v>MACALIMA</v>
      </c>
      <c r="C27" s="104">
        <f>Lecture!C27</f>
        <v>202010692</v>
      </c>
      <c r="D27" s="117"/>
      <c r="E27" s="52">
        <v>5</v>
      </c>
      <c r="F27" s="125">
        <f t="shared" si="3"/>
        <v>20</v>
      </c>
      <c r="G27" s="60"/>
      <c r="H27" s="156"/>
      <c r="I27" s="156"/>
      <c r="J27" s="156"/>
      <c r="K27" s="156"/>
      <c r="L27" s="156"/>
      <c r="M27" s="44"/>
      <c r="N27" s="44"/>
      <c r="O27" s="45"/>
      <c r="P27" s="45"/>
      <c r="Q27" s="127">
        <f t="shared" si="0"/>
        <v>0</v>
      </c>
      <c r="R27" s="78">
        <f t="shared" si="4"/>
        <v>0</v>
      </c>
      <c r="S27" s="64"/>
      <c r="T27" s="204"/>
      <c r="U27" s="204"/>
      <c r="V27" s="204"/>
      <c r="W27" s="242"/>
      <c r="X27" s="243">
        <f t="shared" si="1"/>
        <v>0</v>
      </c>
      <c r="Y27" s="130">
        <f t="shared" si="5"/>
        <v>0</v>
      </c>
      <c r="Z27" s="72"/>
      <c r="AA27" s="154">
        <f t="shared" si="6"/>
        <v>5</v>
      </c>
      <c r="AB27" s="225"/>
      <c r="AC27" s="225">
        <f t="shared" si="7"/>
        <v>5</v>
      </c>
      <c r="AD27" s="125">
        <f t="shared" si="2"/>
        <v>10</v>
      </c>
      <c r="AE27" s="160">
        <f t="shared" si="8"/>
        <v>0</v>
      </c>
      <c r="AF27" s="156"/>
      <c r="AG27" s="156"/>
      <c r="AH27" s="156"/>
      <c r="AI27" s="156"/>
      <c r="AJ27" s="156"/>
      <c r="AK27" s="156"/>
      <c r="AL27" s="44"/>
      <c r="AM27" s="44"/>
      <c r="AN27" s="45"/>
      <c r="AO27" s="45"/>
      <c r="AP27" s="127">
        <f t="shared" si="13"/>
        <v>0</v>
      </c>
      <c r="AQ27" s="78">
        <f t="shared" si="9"/>
        <v>0</v>
      </c>
      <c r="AR27" s="252">
        <f t="shared" si="10"/>
        <v>0</v>
      </c>
      <c r="AS27" s="204"/>
      <c r="AT27" s="204"/>
      <c r="AU27" s="204"/>
      <c r="AV27" s="204"/>
      <c r="AW27" s="242"/>
      <c r="AX27" s="243">
        <f t="shared" si="11"/>
        <v>0</v>
      </c>
      <c r="AY27" s="130">
        <f t="shared" si="12"/>
        <v>0</v>
      </c>
      <c r="AZ27" s="72"/>
    </row>
    <row r="28" spans="1:52">
      <c r="A28" s="96">
        <v>17</v>
      </c>
      <c r="B28" s="94" t="str">
        <f>Lecture!B28</f>
        <v>MAQUERME</v>
      </c>
      <c r="C28" s="95">
        <f>Lecture!C28</f>
        <v>202010390</v>
      </c>
      <c r="D28" s="117"/>
      <c r="E28" s="52">
        <v>4</v>
      </c>
      <c r="F28" s="125">
        <f t="shared" si="3"/>
        <v>16</v>
      </c>
      <c r="G28" s="60"/>
      <c r="H28" s="156"/>
      <c r="I28" s="156"/>
      <c r="J28" s="156"/>
      <c r="K28" s="156"/>
      <c r="L28" s="156"/>
      <c r="M28" s="44"/>
      <c r="N28" s="44"/>
      <c r="O28" s="45"/>
      <c r="P28" s="45"/>
      <c r="Q28" s="127">
        <f t="shared" si="0"/>
        <v>0</v>
      </c>
      <c r="R28" s="78">
        <f t="shared" si="4"/>
        <v>0</v>
      </c>
      <c r="S28" s="64"/>
      <c r="T28" s="204"/>
      <c r="U28" s="204"/>
      <c r="V28" s="204"/>
      <c r="W28" s="242"/>
      <c r="X28" s="243">
        <f t="shared" si="1"/>
        <v>0</v>
      </c>
      <c r="Y28" s="130">
        <f t="shared" si="5"/>
        <v>0</v>
      </c>
      <c r="Z28" s="72"/>
      <c r="AA28" s="154">
        <f t="shared" si="6"/>
        <v>4</v>
      </c>
      <c r="AB28" s="225"/>
      <c r="AC28" s="225">
        <f t="shared" si="7"/>
        <v>4</v>
      </c>
      <c r="AD28" s="125">
        <f t="shared" si="2"/>
        <v>8</v>
      </c>
      <c r="AE28" s="160">
        <f t="shared" si="8"/>
        <v>0</v>
      </c>
      <c r="AF28" s="156"/>
      <c r="AG28" s="156"/>
      <c r="AH28" s="156"/>
      <c r="AI28" s="156"/>
      <c r="AJ28" s="156"/>
      <c r="AK28" s="156"/>
      <c r="AL28" s="44"/>
      <c r="AM28" s="44"/>
      <c r="AN28" s="45"/>
      <c r="AO28" s="45"/>
      <c r="AP28" s="127">
        <f t="shared" si="13"/>
        <v>0</v>
      </c>
      <c r="AQ28" s="78">
        <f t="shared" si="9"/>
        <v>0</v>
      </c>
      <c r="AR28" s="252">
        <f t="shared" si="10"/>
        <v>0</v>
      </c>
      <c r="AS28" s="204"/>
      <c r="AT28" s="204"/>
      <c r="AU28" s="204"/>
      <c r="AV28" s="204"/>
      <c r="AW28" s="242"/>
      <c r="AX28" s="243">
        <f t="shared" si="11"/>
        <v>0</v>
      </c>
      <c r="AY28" s="130">
        <f t="shared" si="12"/>
        <v>0</v>
      </c>
      <c r="AZ28" s="72"/>
    </row>
    <row r="29" spans="1:52">
      <c r="A29" s="99">
        <v>18</v>
      </c>
      <c r="B29" s="97" t="str">
        <f>Lecture!B29</f>
        <v>MATEO</v>
      </c>
      <c r="C29" s="98">
        <f>Lecture!C29</f>
        <v>201911288</v>
      </c>
      <c r="D29" s="124"/>
      <c r="E29" s="52">
        <v>5</v>
      </c>
      <c r="F29" s="125">
        <f t="shared" si="3"/>
        <v>20</v>
      </c>
      <c r="G29" s="60"/>
      <c r="H29" s="156"/>
      <c r="I29" s="156"/>
      <c r="J29" s="156"/>
      <c r="K29" s="156"/>
      <c r="L29" s="156"/>
      <c r="M29" s="44"/>
      <c r="N29" s="44"/>
      <c r="O29" s="45"/>
      <c r="P29" s="45"/>
      <c r="Q29" s="127">
        <f t="shared" si="0"/>
        <v>0</v>
      </c>
      <c r="R29" s="78">
        <f t="shared" si="4"/>
        <v>0</v>
      </c>
      <c r="S29" s="64"/>
      <c r="T29" s="204"/>
      <c r="U29" s="204"/>
      <c r="V29" s="204"/>
      <c r="W29" s="242"/>
      <c r="X29" s="243">
        <f t="shared" si="1"/>
        <v>0</v>
      </c>
      <c r="Y29" s="130">
        <f t="shared" si="5"/>
        <v>0</v>
      </c>
      <c r="Z29" s="72"/>
      <c r="AA29" s="154">
        <f t="shared" si="6"/>
        <v>5</v>
      </c>
      <c r="AB29" s="225"/>
      <c r="AC29" s="225">
        <f t="shared" si="7"/>
        <v>5</v>
      </c>
      <c r="AD29" s="125">
        <f t="shared" si="2"/>
        <v>10</v>
      </c>
      <c r="AE29" s="160">
        <f t="shared" si="8"/>
        <v>0</v>
      </c>
      <c r="AF29" s="156"/>
      <c r="AG29" s="156"/>
      <c r="AH29" s="156"/>
      <c r="AI29" s="156"/>
      <c r="AJ29" s="156"/>
      <c r="AK29" s="156"/>
      <c r="AL29" s="44"/>
      <c r="AM29" s="44"/>
      <c r="AN29" s="45"/>
      <c r="AO29" s="45"/>
      <c r="AP29" s="127">
        <f t="shared" si="13"/>
        <v>0</v>
      </c>
      <c r="AQ29" s="78">
        <f t="shared" si="9"/>
        <v>0</v>
      </c>
      <c r="AR29" s="252">
        <f t="shared" si="10"/>
        <v>0</v>
      </c>
      <c r="AS29" s="204"/>
      <c r="AT29" s="204"/>
      <c r="AU29" s="204"/>
      <c r="AV29" s="204"/>
      <c r="AW29" s="242"/>
      <c r="AX29" s="243">
        <f t="shared" si="11"/>
        <v>0</v>
      </c>
      <c r="AY29" s="130">
        <f t="shared" si="12"/>
        <v>0</v>
      </c>
      <c r="AZ29" s="72"/>
    </row>
    <row r="30" spans="1:52">
      <c r="A30" s="99">
        <v>19</v>
      </c>
      <c r="B30" s="103" t="str">
        <f>Lecture!B30</f>
        <v>MORCOSO</v>
      </c>
      <c r="C30" s="104">
        <f>Lecture!C30</f>
        <v>202010874</v>
      </c>
      <c r="D30" s="117"/>
      <c r="E30" s="52">
        <v>4</v>
      </c>
      <c r="F30" s="125">
        <f t="shared" si="3"/>
        <v>16</v>
      </c>
      <c r="G30" s="60"/>
      <c r="H30" s="156"/>
      <c r="I30" s="156"/>
      <c r="J30" s="156"/>
      <c r="K30" s="156"/>
      <c r="L30" s="156"/>
      <c r="M30" s="44"/>
      <c r="N30" s="44"/>
      <c r="O30" s="45"/>
      <c r="P30" s="45"/>
      <c r="Q30" s="127">
        <f t="shared" si="0"/>
        <v>0</v>
      </c>
      <c r="R30" s="78">
        <f t="shared" si="4"/>
        <v>0</v>
      </c>
      <c r="S30" s="64"/>
      <c r="T30" s="204"/>
      <c r="U30" s="204"/>
      <c r="V30" s="204"/>
      <c r="W30" s="242"/>
      <c r="X30" s="243">
        <f t="shared" si="1"/>
        <v>0</v>
      </c>
      <c r="Y30" s="130">
        <f t="shared" si="5"/>
        <v>0</v>
      </c>
      <c r="Z30" s="72"/>
      <c r="AA30" s="154">
        <f t="shared" si="6"/>
        <v>4</v>
      </c>
      <c r="AB30" s="225"/>
      <c r="AC30" s="225">
        <f t="shared" si="7"/>
        <v>4</v>
      </c>
      <c r="AD30" s="125">
        <f t="shared" si="2"/>
        <v>8</v>
      </c>
      <c r="AE30" s="160">
        <f t="shared" si="8"/>
        <v>0</v>
      </c>
      <c r="AF30" s="156"/>
      <c r="AG30" s="156"/>
      <c r="AH30" s="156"/>
      <c r="AI30" s="156"/>
      <c r="AJ30" s="156"/>
      <c r="AK30" s="156"/>
      <c r="AL30" s="44"/>
      <c r="AM30" s="44"/>
      <c r="AN30" s="45"/>
      <c r="AO30" s="45"/>
      <c r="AP30" s="127">
        <f t="shared" si="13"/>
        <v>0</v>
      </c>
      <c r="AQ30" s="78">
        <f t="shared" si="9"/>
        <v>0</v>
      </c>
      <c r="AR30" s="252">
        <f t="shared" si="10"/>
        <v>0</v>
      </c>
      <c r="AS30" s="204"/>
      <c r="AT30" s="204"/>
      <c r="AU30" s="204"/>
      <c r="AV30" s="204"/>
      <c r="AW30" s="242"/>
      <c r="AX30" s="243">
        <f t="shared" si="11"/>
        <v>0</v>
      </c>
      <c r="AY30" s="130">
        <f t="shared" si="12"/>
        <v>0</v>
      </c>
      <c r="AZ30" s="72"/>
    </row>
    <row r="31" spans="1:52">
      <c r="A31" s="96">
        <v>20</v>
      </c>
      <c r="B31" s="103" t="str">
        <f>Lecture!B31</f>
        <v>PANTALEON</v>
      </c>
      <c r="C31" s="104">
        <f>Lecture!C31</f>
        <v>202010689</v>
      </c>
      <c r="D31" s="117"/>
      <c r="E31" s="52">
        <v>5</v>
      </c>
      <c r="F31" s="125">
        <f t="shared" si="3"/>
        <v>20</v>
      </c>
      <c r="G31" s="60"/>
      <c r="H31" s="156"/>
      <c r="I31" s="156"/>
      <c r="J31" s="156"/>
      <c r="K31" s="156"/>
      <c r="L31" s="156"/>
      <c r="M31" s="44"/>
      <c r="N31" s="44"/>
      <c r="O31" s="45"/>
      <c r="P31" s="45"/>
      <c r="Q31" s="127">
        <f t="shared" si="0"/>
        <v>0</v>
      </c>
      <c r="R31" s="78">
        <f t="shared" si="4"/>
        <v>0</v>
      </c>
      <c r="S31" s="64"/>
      <c r="T31" s="204"/>
      <c r="U31" s="204"/>
      <c r="V31" s="204"/>
      <c r="W31" s="242"/>
      <c r="X31" s="243">
        <f t="shared" si="1"/>
        <v>0</v>
      </c>
      <c r="Y31" s="130">
        <f t="shared" si="5"/>
        <v>0</v>
      </c>
      <c r="Z31" s="72"/>
      <c r="AA31" s="154">
        <f t="shared" si="6"/>
        <v>5</v>
      </c>
      <c r="AB31" s="225"/>
      <c r="AC31" s="225">
        <f t="shared" si="7"/>
        <v>5</v>
      </c>
      <c r="AD31" s="125">
        <f t="shared" si="2"/>
        <v>10</v>
      </c>
      <c r="AE31" s="160">
        <f t="shared" si="8"/>
        <v>0</v>
      </c>
      <c r="AF31" s="156"/>
      <c r="AG31" s="156"/>
      <c r="AH31" s="156"/>
      <c r="AI31" s="156"/>
      <c r="AJ31" s="156"/>
      <c r="AK31" s="156"/>
      <c r="AL31" s="44"/>
      <c r="AM31" s="44"/>
      <c r="AN31" s="45"/>
      <c r="AO31" s="45"/>
      <c r="AP31" s="127">
        <f t="shared" si="13"/>
        <v>0</v>
      </c>
      <c r="AQ31" s="78">
        <f t="shared" si="9"/>
        <v>0</v>
      </c>
      <c r="AR31" s="252">
        <f t="shared" si="10"/>
        <v>0</v>
      </c>
      <c r="AS31" s="204"/>
      <c r="AT31" s="204"/>
      <c r="AU31" s="204"/>
      <c r="AV31" s="204"/>
      <c r="AW31" s="242"/>
      <c r="AX31" s="243">
        <f t="shared" si="11"/>
        <v>0</v>
      </c>
      <c r="AY31" s="130">
        <f t="shared" si="12"/>
        <v>0</v>
      </c>
      <c r="AZ31" s="72"/>
    </row>
    <row r="32" spans="1:52">
      <c r="A32" s="99">
        <v>21</v>
      </c>
      <c r="B32" s="94" t="str">
        <f>Lecture!B32</f>
        <v>RIVERA</v>
      </c>
      <c r="C32" s="95">
        <f>Lecture!C32</f>
        <v>202010385</v>
      </c>
      <c r="D32" s="117"/>
      <c r="E32" s="52">
        <v>5</v>
      </c>
      <c r="F32" s="125">
        <f t="shared" si="3"/>
        <v>20</v>
      </c>
      <c r="G32" s="60"/>
      <c r="H32" s="156"/>
      <c r="I32" s="156"/>
      <c r="J32" s="156"/>
      <c r="K32" s="156"/>
      <c r="L32" s="156"/>
      <c r="M32" s="44"/>
      <c r="N32" s="44"/>
      <c r="O32" s="45"/>
      <c r="P32" s="45"/>
      <c r="Q32" s="127">
        <f t="shared" si="0"/>
        <v>0</v>
      </c>
      <c r="R32" s="78">
        <f t="shared" si="4"/>
        <v>0</v>
      </c>
      <c r="S32" s="64"/>
      <c r="T32" s="204"/>
      <c r="U32" s="204"/>
      <c r="V32" s="204"/>
      <c r="W32" s="242"/>
      <c r="X32" s="243">
        <f t="shared" si="1"/>
        <v>0</v>
      </c>
      <c r="Y32" s="130">
        <f t="shared" si="5"/>
        <v>0</v>
      </c>
      <c r="Z32" s="72"/>
      <c r="AA32" s="154">
        <f t="shared" si="6"/>
        <v>5</v>
      </c>
      <c r="AB32" s="225"/>
      <c r="AC32" s="225">
        <f t="shared" si="7"/>
        <v>5</v>
      </c>
      <c r="AD32" s="125">
        <f t="shared" si="2"/>
        <v>10</v>
      </c>
      <c r="AE32" s="160">
        <f t="shared" si="8"/>
        <v>0</v>
      </c>
      <c r="AF32" s="156"/>
      <c r="AG32" s="156"/>
      <c r="AH32" s="156"/>
      <c r="AI32" s="156"/>
      <c r="AJ32" s="156"/>
      <c r="AK32" s="156"/>
      <c r="AL32" s="44"/>
      <c r="AM32" s="44"/>
      <c r="AN32" s="45"/>
      <c r="AO32" s="45"/>
      <c r="AP32" s="127">
        <f t="shared" si="13"/>
        <v>0</v>
      </c>
      <c r="AQ32" s="78">
        <f t="shared" si="9"/>
        <v>0</v>
      </c>
      <c r="AR32" s="252">
        <f t="shared" si="10"/>
        <v>0</v>
      </c>
      <c r="AS32" s="204"/>
      <c r="AT32" s="204"/>
      <c r="AU32" s="204"/>
      <c r="AV32" s="204"/>
      <c r="AW32" s="242"/>
      <c r="AX32" s="243">
        <f t="shared" si="11"/>
        <v>0</v>
      </c>
      <c r="AY32" s="130">
        <f t="shared" si="12"/>
        <v>0</v>
      </c>
      <c r="AZ32" s="72"/>
    </row>
    <row r="33" spans="1:52">
      <c r="A33" s="99">
        <v>22</v>
      </c>
      <c r="B33" s="97" t="str">
        <f>Lecture!B33</f>
        <v>SABAS</v>
      </c>
      <c r="C33" s="98">
        <f>Lecture!C33</f>
        <v>202010378</v>
      </c>
      <c r="D33" s="124"/>
      <c r="E33" s="52">
        <v>5</v>
      </c>
      <c r="F33" s="125">
        <f t="shared" si="3"/>
        <v>20</v>
      </c>
      <c r="G33" s="60"/>
      <c r="H33" s="156"/>
      <c r="I33" s="156"/>
      <c r="J33" s="156"/>
      <c r="K33" s="156"/>
      <c r="L33" s="156"/>
      <c r="M33" s="44"/>
      <c r="N33" s="44"/>
      <c r="O33" s="45"/>
      <c r="P33" s="45"/>
      <c r="Q33" s="127">
        <f t="shared" si="0"/>
        <v>0</v>
      </c>
      <c r="R33" s="78">
        <f t="shared" si="4"/>
        <v>0</v>
      </c>
      <c r="S33" s="64"/>
      <c r="T33" s="204"/>
      <c r="U33" s="204"/>
      <c r="V33" s="204"/>
      <c r="W33" s="242"/>
      <c r="X33" s="243">
        <f t="shared" si="1"/>
        <v>0</v>
      </c>
      <c r="Y33" s="130">
        <f t="shared" si="5"/>
        <v>0</v>
      </c>
      <c r="Z33" s="72"/>
      <c r="AA33" s="154">
        <f t="shared" si="6"/>
        <v>5</v>
      </c>
      <c r="AB33" s="225"/>
      <c r="AC33" s="225">
        <f t="shared" si="7"/>
        <v>5</v>
      </c>
      <c r="AD33" s="125">
        <f t="shared" si="2"/>
        <v>10</v>
      </c>
      <c r="AE33" s="160">
        <f t="shared" si="8"/>
        <v>0</v>
      </c>
      <c r="AF33" s="156"/>
      <c r="AG33" s="156"/>
      <c r="AH33" s="156"/>
      <c r="AI33" s="156"/>
      <c r="AJ33" s="156"/>
      <c r="AK33" s="156"/>
      <c r="AL33" s="44"/>
      <c r="AM33" s="44"/>
      <c r="AN33" s="45"/>
      <c r="AO33" s="45"/>
      <c r="AP33" s="127">
        <f t="shared" si="13"/>
        <v>0</v>
      </c>
      <c r="AQ33" s="78">
        <f t="shared" si="9"/>
        <v>0</v>
      </c>
      <c r="AR33" s="252">
        <f t="shared" si="10"/>
        <v>0</v>
      </c>
      <c r="AS33" s="204"/>
      <c r="AT33" s="204"/>
      <c r="AU33" s="204"/>
      <c r="AV33" s="204"/>
      <c r="AW33" s="242"/>
      <c r="AX33" s="243">
        <f t="shared" si="11"/>
        <v>0</v>
      </c>
      <c r="AY33" s="130">
        <f t="shared" si="12"/>
        <v>0</v>
      </c>
      <c r="AZ33" s="72"/>
    </row>
    <row r="34" spans="1:52">
      <c r="A34" s="96">
        <v>23</v>
      </c>
      <c r="B34" s="103" t="str">
        <f>Lecture!B34</f>
        <v>SOLAS</v>
      </c>
      <c r="C34" s="104">
        <f>Lecture!C34</f>
        <v>202010372</v>
      </c>
      <c r="D34" s="117"/>
      <c r="E34" s="52">
        <v>5</v>
      </c>
      <c r="F34" s="125">
        <f t="shared" si="3"/>
        <v>20</v>
      </c>
      <c r="G34" s="60"/>
      <c r="H34" s="156"/>
      <c r="I34" s="156"/>
      <c r="J34" s="156"/>
      <c r="K34" s="156"/>
      <c r="L34" s="156"/>
      <c r="M34" s="44"/>
      <c r="N34" s="44"/>
      <c r="O34" s="45"/>
      <c r="P34" s="45"/>
      <c r="Q34" s="127">
        <f t="shared" si="0"/>
        <v>0</v>
      </c>
      <c r="R34" s="78">
        <f t="shared" si="4"/>
        <v>0</v>
      </c>
      <c r="S34" s="64"/>
      <c r="T34" s="204"/>
      <c r="U34" s="204"/>
      <c r="V34" s="204"/>
      <c r="W34" s="242"/>
      <c r="X34" s="243">
        <f t="shared" si="1"/>
        <v>0</v>
      </c>
      <c r="Y34" s="130">
        <f t="shared" si="5"/>
        <v>0</v>
      </c>
      <c r="Z34" s="72"/>
      <c r="AA34" s="154">
        <f t="shared" si="6"/>
        <v>5</v>
      </c>
      <c r="AB34" s="225"/>
      <c r="AC34" s="225">
        <f t="shared" si="7"/>
        <v>5</v>
      </c>
      <c r="AD34" s="125">
        <f t="shared" si="2"/>
        <v>10</v>
      </c>
      <c r="AE34" s="160">
        <f t="shared" si="8"/>
        <v>0</v>
      </c>
      <c r="AF34" s="156"/>
      <c r="AG34" s="156"/>
      <c r="AH34" s="156"/>
      <c r="AI34" s="156"/>
      <c r="AJ34" s="156"/>
      <c r="AK34" s="156"/>
      <c r="AL34" s="44"/>
      <c r="AM34" s="44"/>
      <c r="AN34" s="45"/>
      <c r="AO34" s="45"/>
      <c r="AP34" s="127">
        <f t="shared" si="13"/>
        <v>0</v>
      </c>
      <c r="AQ34" s="78">
        <f t="shared" si="9"/>
        <v>0</v>
      </c>
      <c r="AR34" s="252">
        <f t="shared" si="10"/>
        <v>0</v>
      </c>
      <c r="AS34" s="204"/>
      <c r="AT34" s="204"/>
      <c r="AU34" s="204"/>
      <c r="AV34" s="204"/>
      <c r="AW34" s="242"/>
      <c r="AX34" s="243">
        <f t="shared" si="11"/>
        <v>0</v>
      </c>
      <c r="AY34" s="130">
        <f t="shared" si="12"/>
        <v>0</v>
      </c>
      <c r="AZ34" s="72"/>
    </row>
    <row r="35" spans="1:52">
      <c r="A35" s="99">
        <v>24</v>
      </c>
      <c r="B35" s="103" t="str">
        <f>Lecture!B35</f>
        <v>SULTAN</v>
      </c>
      <c r="C35" s="104">
        <f>Lecture!C35</f>
        <v>202010827</v>
      </c>
      <c r="D35" s="117"/>
      <c r="E35" s="52">
        <v>5</v>
      </c>
      <c r="F35" s="125">
        <f t="shared" si="3"/>
        <v>20</v>
      </c>
      <c r="G35" s="60"/>
      <c r="H35" s="156"/>
      <c r="I35" s="156"/>
      <c r="J35" s="156"/>
      <c r="K35" s="156"/>
      <c r="L35" s="156"/>
      <c r="M35" s="44"/>
      <c r="N35" s="44"/>
      <c r="O35" s="45"/>
      <c r="P35" s="45"/>
      <c r="Q35" s="127">
        <f t="shared" si="0"/>
        <v>0</v>
      </c>
      <c r="R35" s="78">
        <f t="shared" si="4"/>
        <v>0</v>
      </c>
      <c r="S35" s="64"/>
      <c r="T35" s="204"/>
      <c r="U35" s="204"/>
      <c r="V35" s="204"/>
      <c r="W35" s="242"/>
      <c r="X35" s="243">
        <f t="shared" si="1"/>
        <v>0</v>
      </c>
      <c r="Y35" s="130">
        <f t="shared" si="5"/>
        <v>0</v>
      </c>
      <c r="Z35" s="72"/>
      <c r="AA35" s="154">
        <f t="shared" si="6"/>
        <v>5</v>
      </c>
      <c r="AB35" s="225"/>
      <c r="AC35" s="225">
        <f t="shared" si="7"/>
        <v>5</v>
      </c>
      <c r="AD35" s="125">
        <f t="shared" si="2"/>
        <v>10</v>
      </c>
      <c r="AE35" s="160">
        <f t="shared" si="8"/>
        <v>0</v>
      </c>
      <c r="AF35" s="156"/>
      <c r="AG35" s="156"/>
      <c r="AH35" s="156"/>
      <c r="AI35" s="156"/>
      <c r="AJ35" s="156"/>
      <c r="AK35" s="156"/>
      <c r="AL35" s="44"/>
      <c r="AM35" s="44"/>
      <c r="AN35" s="45"/>
      <c r="AO35" s="45"/>
      <c r="AP35" s="127">
        <f t="shared" si="13"/>
        <v>0</v>
      </c>
      <c r="AQ35" s="78">
        <f t="shared" si="9"/>
        <v>0</v>
      </c>
      <c r="AR35" s="252">
        <f t="shared" si="10"/>
        <v>0</v>
      </c>
      <c r="AS35" s="204"/>
      <c r="AT35" s="204"/>
      <c r="AU35" s="204"/>
      <c r="AV35" s="204"/>
      <c r="AW35" s="242"/>
      <c r="AX35" s="243">
        <f t="shared" si="11"/>
        <v>0</v>
      </c>
      <c r="AY35" s="130">
        <f t="shared" si="12"/>
        <v>0</v>
      </c>
      <c r="AZ35" s="72"/>
    </row>
    <row r="36" spans="1:52">
      <c r="A36" s="99">
        <v>25</v>
      </c>
      <c r="B36" s="94" t="str">
        <f>Lecture!B36</f>
        <v>TINDUGAN</v>
      </c>
      <c r="C36" s="95">
        <f>Lecture!C36</f>
        <v>202010799</v>
      </c>
      <c r="D36" s="117"/>
      <c r="E36" s="52">
        <v>3</v>
      </c>
      <c r="F36" s="125">
        <f t="shared" si="3"/>
        <v>12</v>
      </c>
      <c r="G36" s="60"/>
      <c r="H36" s="156"/>
      <c r="I36" s="156"/>
      <c r="J36" s="156"/>
      <c r="K36" s="156"/>
      <c r="L36" s="156"/>
      <c r="M36" s="44"/>
      <c r="N36" s="44"/>
      <c r="O36" s="45"/>
      <c r="P36" s="45"/>
      <c r="Q36" s="127">
        <f t="shared" si="0"/>
        <v>0</v>
      </c>
      <c r="R36" s="78">
        <f t="shared" si="4"/>
        <v>0</v>
      </c>
      <c r="S36" s="64"/>
      <c r="T36" s="204"/>
      <c r="U36" s="204"/>
      <c r="V36" s="204"/>
      <c r="W36" s="242"/>
      <c r="X36" s="243">
        <f t="shared" si="1"/>
        <v>0</v>
      </c>
      <c r="Y36" s="130">
        <f t="shared" si="5"/>
        <v>0</v>
      </c>
      <c r="Z36" s="72"/>
      <c r="AA36" s="154">
        <f t="shared" si="6"/>
        <v>3</v>
      </c>
      <c r="AB36" s="225"/>
      <c r="AC36" s="225">
        <f t="shared" si="7"/>
        <v>3</v>
      </c>
      <c r="AD36" s="125">
        <f t="shared" si="2"/>
        <v>6</v>
      </c>
      <c r="AE36" s="160">
        <f t="shared" si="8"/>
        <v>0</v>
      </c>
      <c r="AF36" s="156"/>
      <c r="AG36" s="156"/>
      <c r="AH36" s="156"/>
      <c r="AI36" s="156"/>
      <c r="AJ36" s="156"/>
      <c r="AK36" s="156"/>
      <c r="AL36" s="44"/>
      <c r="AM36" s="44"/>
      <c r="AN36" s="45"/>
      <c r="AO36" s="45"/>
      <c r="AP36" s="127">
        <f t="shared" si="13"/>
        <v>0</v>
      </c>
      <c r="AQ36" s="78">
        <f t="shared" si="9"/>
        <v>0</v>
      </c>
      <c r="AR36" s="252">
        <f t="shared" si="10"/>
        <v>0</v>
      </c>
      <c r="AS36" s="204"/>
      <c r="AT36" s="204"/>
      <c r="AU36" s="204"/>
      <c r="AV36" s="204"/>
      <c r="AW36" s="242"/>
      <c r="AX36" s="243">
        <f t="shared" si="11"/>
        <v>0</v>
      </c>
      <c r="AY36" s="130">
        <f t="shared" si="12"/>
        <v>0</v>
      </c>
      <c r="AZ36" s="72"/>
    </row>
    <row r="37" spans="1:52">
      <c r="A37" s="96">
        <v>26</v>
      </c>
      <c r="B37" s="97" t="str">
        <f>Lecture!B37</f>
        <v>VALDEMORO</v>
      </c>
      <c r="C37" s="98">
        <f>Lecture!C37</f>
        <v>202010873</v>
      </c>
      <c r="D37" s="124"/>
      <c r="E37" s="52">
        <v>4</v>
      </c>
      <c r="F37" s="125">
        <f t="shared" si="3"/>
        <v>16</v>
      </c>
      <c r="G37" s="60"/>
      <c r="H37" s="156"/>
      <c r="I37" s="156"/>
      <c r="J37" s="156"/>
      <c r="K37" s="156"/>
      <c r="L37" s="156"/>
      <c r="M37" s="44"/>
      <c r="N37" s="44"/>
      <c r="O37" s="45"/>
      <c r="P37" s="45"/>
      <c r="Q37" s="127">
        <f t="shared" si="0"/>
        <v>0</v>
      </c>
      <c r="R37" s="78">
        <f t="shared" si="4"/>
        <v>0</v>
      </c>
      <c r="S37" s="64"/>
      <c r="T37" s="204"/>
      <c r="U37" s="204"/>
      <c r="V37" s="204"/>
      <c r="W37" s="242"/>
      <c r="X37" s="243">
        <f t="shared" si="1"/>
        <v>0</v>
      </c>
      <c r="Y37" s="130">
        <f t="shared" si="5"/>
        <v>0</v>
      </c>
      <c r="Z37" s="72"/>
      <c r="AA37" s="154">
        <f t="shared" si="6"/>
        <v>4</v>
      </c>
      <c r="AB37" s="225"/>
      <c r="AC37" s="225">
        <f t="shared" si="7"/>
        <v>4</v>
      </c>
      <c r="AD37" s="125">
        <f t="shared" si="2"/>
        <v>8</v>
      </c>
      <c r="AE37" s="160">
        <f t="shared" si="8"/>
        <v>0</v>
      </c>
      <c r="AF37" s="156"/>
      <c r="AG37" s="156"/>
      <c r="AH37" s="156"/>
      <c r="AI37" s="156"/>
      <c r="AJ37" s="156"/>
      <c r="AK37" s="156"/>
      <c r="AL37" s="44"/>
      <c r="AM37" s="44"/>
      <c r="AN37" s="45"/>
      <c r="AO37" s="45"/>
      <c r="AP37" s="127">
        <f t="shared" si="13"/>
        <v>0</v>
      </c>
      <c r="AQ37" s="78">
        <f t="shared" si="9"/>
        <v>0</v>
      </c>
      <c r="AR37" s="252">
        <f t="shared" si="10"/>
        <v>0</v>
      </c>
      <c r="AS37" s="204"/>
      <c r="AT37" s="204"/>
      <c r="AU37" s="204"/>
      <c r="AV37" s="204"/>
      <c r="AW37" s="242"/>
      <c r="AX37" s="243">
        <f t="shared" si="11"/>
        <v>0</v>
      </c>
      <c r="AY37" s="130">
        <f t="shared" si="12"/>
        <v>0</v>
      </c>
      <c r="AZ37" s="72"/>
    </row>
    <row r="38" spans="1:52">
      <c r="A38" s="99">
        <v>27</v>
      </c>
      <c r="B38" s="103" t="str">
        <f>Lecture!B38</f>
        <v>VILLEGAS</v>
      </c>
      <c r="C38" s="104">
        <f>Lecture!C38</f>
        <v>202010758</v>
      </c>
      <c r="D38" s="117"/>
      <c r="E38" s="52">
        <v>5</v>
      </c>
      <c r="F38" s="125">
        <f t="shared" si="3"/>
        <v>20</v>
      </c>
      <c r="G38" s="60"/>
      <c r="H38" s="156"/>
      <c r="I38" s="156"/>
      <c r="J38" s="156"/>
      <c r="K38" s="156"/>
      <c r="L38" s="156"/>
      <c r="M38" s="44"/>
      <c r="N38" s="44"/>
      <c r="O38" s="45"/>
      <c r="P38" s="45"/>
      <c r="Q38" s="127">
        <f t="shared" si="0"/>
        <v>0</v>
      </c>
      <c r="R38" s="78">
        <f t="shared" si="4"/>
        <v>0</v>
      </c>
      <c r="S38" s="64"/>
      <c r="T38" s="204"/>
      <c r="U38" s="204"/>
      <c r="V38" s="204"/>
      <c r="W38" s="242"/>
      <c r="X38" s="243">
        <f t="shared" si="1"/>
        <v>0</v>
      </c>
      <c r="Y38" s="130">
        <f t="shared" si="5"/>
        <v>0</v>
      </c>
      <c r="Z38" s="72"/>
      <c r="AA38" s="154">
        <f t="shared" si="6"/>
        <v>5</v>
      </c>
      <c r="AB38" s="225"/>
      <c r="AC38" s="225">
        <f t="shared" si="7"/>
        <v>5</v>
      </c>
      <c r="AD38" s="125">
        <f t="shared" si="2"/>
        <v>10</v>
      </c>
      <c r="AE38" s="160">
        <f t="shared" si="8"/>
        <v>0</v>
      </c>
      <c r="AF38" s="156"/>
      <c r="AG38" s="156"/>
      <c r="AH38" s="156"/>
      <c r="AI38" s="156"/>
      <c r="AJ38" s="156"/>
      <c r="AK38" s="156"/>
      <c r="AL38" s="44"/>
      <c r="AM38" s="44"/>
      <c r="AN38" s="45"/>
      <c r="AO38" s="45"/>
      <c r="AP38" s="127">
        <f t="shared" si="13"/>
        <v>0</v>
      </c>
      <c r="AQ38" s="78">
        <f t="shared" si="9"/>
        <v>0</v>
      </c>
      <c r="AR38" s="252">
        <f t="shared" si="10"/>
        <v>0</v>
      </c>
      <c r="AS38" s="204"/>
      <c r="AT38" s="204"/>
      <c r="AU38" s="204"/>
      <c r="AV38" s="204"/>
      <c r="AW38" s="242"/>
      <c r="AX38" s="243">
        <f t="shared" si="11"/>
        <v>0</v>
      </c>
      <c r="AY38" s="130">
        <f t="shared" si="12"/>
        <v>0</v>
      </c>
      <c r="AZ38" s="72"/>
    </row>
    <row r="39" spans="1:52">
      <c r="A39" s="96">
        <v>28</v>
      </c>
      <c r="B39" s="103">
        <f>Lecture!B39</f>
        <v>0</v>
      </c>
      <c r="C39" s="104">
        <f>Lecture!C39</f>
        <v>0</v>
      </c>
      <c r="D39" s="117"/>
      <c r="E39" s="52"/>
      <c r="F39" s="125">
        <f t="shared" si="3"/>
        <v>0</v>
      </c>
      <c r="G39" s="60"/>
      <c r="H39" s="156"/>
      <c r="I39" s="156"/>
      <c r="J39" s="156"/>
      <c r="K39" s="156"/>
      <c r="L39" s="156"/>
      <c r="M39" s="44"/>
      <c r="N39" s="44"/>
      <c r="O39" s="45"/>
      <c r="P39" s="45"/>
      <c r="Q39" s="127">
        <f t="shared" si="0"/>
        <v>0</v>
      </c>
      <c r="R39" s="78">
        <f t="shared" si="4"/>
        <v>0</v>
      </c>
      <c r="S39" s="64"/>
      <c r="T39" s="204"/>
      <c r="U39" s="204"/>
      <c r="V39" s="204"/>
      <c r="W39" s="242"/>
      <c r="X39" s="243">
        <f t="shared" si="1"/>
        <v>0</v>
      </c>
      <c r="Y39" s="130">
        <f t="shared" si="5"/>
        <v>0</v>
      </c>
      <c r="Z39" s="72"/>
      <c r="AA39" s="154">
        <f t="shared" si="6"/>
        <v>0</v>
      </c>
      <c r="AB39" s="225"/>
      <c r="AC39" s="225">
        <f t="shared" si="7"/>
        <v>0</v>
      </c>
      <c r="AD39" s="125">
        <f t="shared" si="2"/>
        <v>0</v>
      </c>
      <c r="AE39" s="160">
        <f t="shared" si="8"/>
        <v>0</v>
      </c>
      <c r="AF39" s="156"/>
      <c r="AG39" s="156"/>
      <c r="AH39" s="156"/>
      <c r="AI39" s="156"/>
      <c r="AJ39" s="156"/>
      <c r="AK39" s="156"/>
      <c r="AL39" s="44"/>
      <c r="AM39" s="44"/>
      <c r="AN39" s="45"/>
      <c r="AO39" s="45"/>
      <c r="AP39" s="127">
        <f t="shared" si="13"/>
        <v>0</v>
      </c>
      <c r="AQ39" s="78">
        <f t="shared" si="9"/>
        <v>0</v>
      </c>
      <c r="AR39" s="252">
        <f t="shared" si="10"/>
        <v>0</v>
      </c>
      <c r="AS39" s="204"/>
      <c r="AT39" s="204"/>
      <c r="AU39" s="204"/>
      <c r="AV39" s="204"/>
      <c r="AW39" s="242"/>
      <c r="AX39" s="243">
        <f t="shared" si="11"/>
        <v>0</v>
      </c>
      <c r="AY39" s="130">
        <f t="shared" si="12"/>
        <v>0</v>
      </c>
      <c r="AZ39" s="72"/>
    </row>
    <row r="40" spans="1:52">
      <c r="A40" s="99">
        <v>29</v>
      </c>
      <c r="B40" s="94">
        <f>Lecture!B40</f>
        <v>0</v>
      </c>
      <c r="C40" s="95">
        <f>Lecture!C40</f>
        <v>0</v>
      </c>
      <c r="D40" s="117"/>
      <c r="E40" s="52"/>
      <c r="F40" s="125">
        <f t="shared" si="3"/>
        <v>0</v>
      </c>
      <c r="G40" s="60"/>
      <c r="H40" s="156"/>
      <c r="I40" s="156"/>
      <c r="J40" s="156"/>
      <c r="K40" s="156"/>
      <c r="L40" s="156"/>
      <c r="M40" s="44"/>
      <c r="N40" s="44"/>
      <c r="O40" s="45"/>
      <c r="P40" s="45"/>
      <c r="Q40" s="127">
        <f t="shared" si="0"/>
        <v>0</v>
      </c>
      <c r="R40" s="78">
        <f t="shared" si="4"/>
        <v>0</v>
      </c>
      <c r="S40" s="64"/>
      <c r="T40" s="204"/>
      <c r="U40" s="204"/>
      <c r="V40" s="204"/>
      <c r="W40" s="242"/>
      <c r="X40" s="243">
        <f t="shared" si="1"/>
        <v>0</v>
      </c>
      <c r="Y40" s="130">
        <f t="shared" si="5"/>
        <v>0</v>
      </c>
      <c r="Z40" s="72"/>
      <c r="AA40" s="154">
        <f t="shared" si="6"/>
        <v>0</v>
      </c>
      <c r="AB40" s="225"/>
      <c r="AC40" s="225">
        <f t="shared" si="7"/>
        <v>0</v>
      </c>
      <c r="AD40" s="125">
        <f t="shared" si="2"/>
        <v>0</v>
      </c>
      <c r="AE40" s="160">
        <f t="shared" si="8"/>
        <v>0</v>
      </c>
      <c r="AF40" s="156"/>
      <c r="AG40" s="156"/>
      <c r="AH40" s="156"/>
      <c r="AI40" s="156"/>
      <c r="AJ40" s="156"/>
      <c r="AK40" s="156"/>
      <c r="AL40" s="44"/>
      <c r="AM40" s="44"/>
      <c r="AN40" s="45"/>
      <c r="AO40" s="45"/>
      <c r="AP40" s="127">
        <f t="shared" si="13"/>
        <v>0</v>
      </c>
      <c r="AQ40" s="78">
        <f t="shared" si="9"/>
        <v>0</v>
      </c>
      <c r="AR40" s="252">
        <f t="shared" si="10"/>
        <v>0</v>
      </c>
      <c r="AS40" s="204"/>
      <c r="AT40" s="204"/>
      <c r="AU40" s="204"/>
      <c r="AV40" s="204"/>
      <c r="AW40" s="242"/>
      <c r="AX40" s="243">
        <f t="shared" si="11"/>
        <v>0</v>
      </c>
      <c r="AY40" s="130">
        <f t="shared" si="12"/>
        <v>0</v>
      </c>
      <c r="AZ40" s="72"/>
    </row>
    <row r="41" spans="1:52">
      <c r="A41" s="96">
        <v>30</v>
      </c>
      <c r="B41" s="97">
        <f>Lecture!B41</f>
        <v>0</v>
      </c>
      <c r="C41" s="98">
        <f>Lecture!C41</f>
        <v>0</v>
      </c>
      <c r="D41" s="124"/>
      <c r="E41" s="52"/>
      <c r="F41" s="125">
        <f t="shared" si="3"/>
        <v>0</v>
      </c>
      <c r="G41" s="60"/>
      <c r="H41" s="156"/>
      <c r="I41" s="156"/>
      <c r="J41" s="156"/>
      <c r="K41" s="156"/>
      <c r="L41" s="156"/>
      <c r="M41" s="44"/>
      <c r="N41" s="44"/>
      <c r="O41" s="45"/>
      <c r="P41" s="45"/>
      <c r="Q41" s="127">
        <f t="shared" si="0"/>
        <v>0</v>
      </c>
      <c r="R41" s="78">
        <f t="shared" si="4"/>
        <v>0</v>
      </c>
      <c r="S41" s="64"/>
      <c r="T41" s="204"/>
      <c r="U41" s="204"/>
      <c r="V41" s="204"/>
      <c r="W41" s="242"/>
      <c r="X41" s="243">
        <f t="shared" si="1"/>
        <v>0</v>
      </c>
      <c r="Y41" s="130">
        <f t="shared" si="5"/>
        <v>0</v>
      </c>
      <c r="Z41" s="72"/>
      <c r="AA41" s="154">
        <f t="shared" si="6"/>
        <v>0</v>
      </c>
      <c r="AB41" s="225"/>
      <c r="AC41" s="225">
        <f t="shared" si="7"/>
        <v>0</v>
      </c>
      <c r="AD41" s="125">
        <f t="shared" si="2"/>
        <v>0</v>
      </c>
      <c r="AE41" s="160">
        <f t="shared" si="8"/>
        <v>0</v>
      </c>
      <c r="AF41" s="156"/>
      <c r="AG41" s="156"/>
      <c r="AH41" s="156"/>
      <c r="AI41" s="156"/>
      <c r="AJ41" s="156"/>
      <c r="AK41" s="156"/>
      <c r="AL41" s="44"/>
      <c r="AM41" s="44"/>
      <c r="AN41" s="45"/>
      <c r="AO41" s="45"/>
      <c r="AP41" s="127">
        <f t="shared" si="13"/>
        <v>0</v>
      </c>
      <c r="AQ41" s="78">
        <f t="shared" si="9"/>
        <v>0</v>
      </c>
      <c r="AR41" s="252">
        <f t="shared" si="10"/>
        <v>0</v>
      </c>
      <c r="AS41" s="204"/>
      <c r="AT41" s="204"/>
      <c r="AU41" s="204"/>
      <c r="AV41" s="204"/>
      <c r="AW41" s="242"/>
      <c r="AX41" s="243">
        <f t="shared" si="11"/>
        <v>0</v>
      </c>
      <c r="AY41" s="130">
        <f t="shared" si="12"/>
        <v>0</v>
      </c>
      <c r="AZ41" s="72"/>
    </row>
    <row r="42" spans="1:52">
      <c r="A42" s="99">
        <v>31</v>
      </c>
      <c r="B42" s="103">
        <f>Lecture!B42</f>
        <v>0</v>
      </c>
      <c r="C42" s="104">
        <f>Lecture!C42</f>
        <v>0</v>
      </c>
      <c r="D42" s="117"/>
      <c r="E42" s="52"/>
      <c r="F42" s="125">
        <f t="shared" si="3"/>
        <v>0</v>
      </c>
      <c r="G42" s="60"/>
      <c r="H42" s="156"/>
      <c r="I42" s="156"/>
      <c r="J42" s="156"/>
      <c r="K42" s="156"/>
      <c r="L42" s="156"/>
      <c r="M42" s="44"/>
      <c r="N42" s="44"/>
      <c r="O42" s="45"/>
      <c r="P42" s="45"/>
      <c r="Q42" s="127">
        <f t="shared" si="0"/>
        <v>0</v>
      </c>
      <c r="R42" s="78">
        <f t="shared" si="4"/>
        <v>0</v>
      </c>
      <c r="S42" s="64"/>
      <c r="T42" s="204"/>
      <c r="U42" s="204"/>
      <c r="V42" s="204"/>
      <c r="W42" s="242"/>
      <c r="X42" s="243">
        <f t="shared" si="1"/>
        <v>0</v>
      </c>
      <c r="Y42" s="130">
        <f t="shared" si="5"/>
        <v>0</v>
      </c>
      <c r="Z42" s="72"/>
      <c r="AA42" s="154">
        <f t="shared" si="6"/>
        <v>0</v>
      </c>
      <c r="AB42" s="225"/>
      <c r="AC42" s="225">
        <f t="shared" si="7"/>
        <v>0</v>
      </c>
      <c r="AD42" s="125">
        <f t="shared" si="2"/>
        <v>0</v>
      </c>
      <c r="AE42" s="160">
        <f t="shared" si="8"/>
        <v>0</v>
      </c>
      <c r="AF42" s="156"/>
      <c r="AG42" s="156"/>
      <c r="AH42" s="156"/>
      <c r="AI42" s="156"/>
      <c r="AJ42" s="156"/>
      <c r="AK42" s="156"/>
      <c r="AL42" s="44"/>
      <c r="AM42" s="44"/>
      <c r="AN42" s="45"/>
      <c r="AO42" s="45"/>
      <c r="AP42" s="127">
        <f t="shared" si="13"/>
        <v>0</v>
      </c>
      <c r="AQ42" s="78">
        <f t="shared" si="9"/>
        <v>0</v>
      </c>
      <c r="AR42" s="252">
        <f t="shared" si="10"/>
        <v>0</v>
      </c>
      <c r="AS42" s="204"/>
      <c r="AT42" s="204"/>
      <c r="AU42" s="204"/>
      <c r="AV42" s="204"/>
      <c r="AW42" s="242"/>
      <c r="AX42" s="243">
        <f t="shared" si="11"/>
        <v>0</v>
      </c>
      <c r="AY42" s="130">
        <f t="shared" si="12"/>
        <v>0</v>
      </c>
      <c r="AZ42" s="72"/>
    </row>
    <row r="43" spans="1:52">
      <c r="A43" s="96">
        <v>32</v>
      </c>
      <c r="B43" s="103">
        <f>Lecture!B43</f>
        <v>0</v>
      </c>
      <c r="C43" s="104">
        <f>Lecture!C43</f>
        <v>0</v>
      </c>
      <c r="D43" s="117"/>
      <c r="E43" s="52"/>
      <c r="F43" s="125">
        <f t="shared" si="3"/>
        <v>0</v>
      </c>
      <c r="G43" s="60"/>
      <c r="H43" s="156"/>
      <c r="I43" s="156"/>
      <c r="J43" s="156"/>
      <c r="K43" s="156"/>
      <c r="L43" s="156"/>
      <c r="M43" s="44"/>
      <c r="N43" s="44"/>
      <c r="O43" s="45"/>
      <c r="P43" s="45"/>
      <c r="Q43" s="127">
        <f t="shared" si="0"/>
        <v>0</v>
      </c>
      <c r="R43" s="78">
        <f t="shared" si="4"/>
        <v>0</v>
      </c>
      <c r="S43" s="64"/>
      <c r="T43" s="204"/>
      <c r="U43" s="204"/>
      <c r="V43" s="204"/>
      <c r="W43" s="242"/>
      <c r="X43" s="243">
        <f t="shared" si="1"/>
        <v>0</v>
      </c>
      <c r="Y43" s="130">
        <f t="shared" si="5"/>
        <v>0</v>
      </c>
      <c r="Z43" s="72"/>
      <c r="AA43" s="154">
        <f t="shared" si="6"/>
        <v>0</v>
      </c>
      <c r="AB43" s="225"/>
      <c r="AC43" s="225">
        <f t="shared" si="7"/>
        <v>0</v>
      </c>
      <c r="AD43" s="125">
        <f t="shared" si="2"/>
        <v>0</v>
      </c>
      <c r="AE43" s="160">
        <f t="shared" si="8"/>
        <v>0</v>
      </c>
      <c r="AF43" s="156"/>
      <c r="AG43" s="156"/>
      <c r="AH43" s="156"/>
      <c r="AI43" s="156"/>
      <c r="AJ43" s="156"/>
      <c r="AK43" s="156"/>
      <c r="AL43" s="44"/>
      <c r="AM43" s="44"/>
      <c r="AN43" s="45"/>
      <c r="AO43" s="45"/>
      <c r="AP43" s="127">
        <f t="shared" si="13"/>
        <v>0</v>
      </c>
      <c r="AQ43" s="78">
        <f t="shared" si="9"/>
        <v>0</v>
      </c>
      <c r="AR43" s="252">
        <f t="shared" si="10"/>
        <v>0</v>
      </c>
      <c r="AS43" s="204"/>
      <c r="AT43" s="204"/>
      <c r="AU43" s="204"/>
      <c r="AV43" s="204"/>
      <c r="AW43" s="242"/>
      <c r="AX43" s="243">
        <f t="shared" si="11"/>
        <v>0</v>
      </c>
      <c r="AY43" s="130">
        <f t="shared" si="12"/>
        <v>0</v>
      </c>
      <c r="AZ43" s="72"/>
    </row>
    <row r="44" spans="1:52">
      <c r="A44" s="99">
        <v>33</v>
      </c>
      <c r="B44" s="94">
        <f>Lecture!B44</f>
        <v>0</v>
      </c>
      <c r="C44" s="95">
        <f>Lecture!C44</f>
        <v>0</v>
      </c>
      <c r="D44" s="117"/>
      <c r="E44" s="52"/>
      <c r="F44" s="125">
        <f t="shared" si="3"/>
        <v>0</v>
      </c>
      <c r="G44" s="60"/>
      <c r="H44" s="156"/>
      <c r="I44" s="156"/>
      <c r="J44" s="156"/>
      <c r="K44" s="156"/>
      <c r="L44" s="156"/>
      <c r="M44" s="44"/>
      <c r="N44" s="44"/>
      <c r="O44" s="45"/>
      <c r="P44" s="45"/>
      <c r="Q44" s="127">
        <f t="shared" si="0"/>
        <v>0</v>
      </c>
      <c r="R44" s="78">
        <f t="shared" si="4"/>
        <v>0</v>
      </c>
      <c r="S44" s="64"/>
      <c r="T44" s="204"/>
      <c r="U44" s="204"/>
      <c r="V44" s="204"/>
      <c r="W44" s="242"/>
      <c r="X44" s="243">
        <f t="shared" si="1"/>
        <v>0</v>
      </c>
      <c r="Y44" s="130">
        <f t="shared" si="5"/>
        <v>0</v>
      </c>
      <c r="Z44" s="72"/>
      <c r="AA44" s="154">
        <f t="shared" si="6"/>
        <v>0</v>
      </c>
      <c r="AB44" s="225"/>
      <c r="AC44" s="225">
        <f t="shared" si="7"/>
        <v>0</v>
      </c>
      <c r="AD44" s="125">
        <f t="shared" si="2"/>
        <v>0</v>
      </c>
      <c r="AE44" s="160">
        <f t="shared" si="8"/>
        <v>0</v>
      </c>
      <c r="AF44" s="156"/>
      <c r="AG44" s="156"/>
      <c r="AH44" s="156"/>
      <c r="AI44" s="156"/>
      <c r="AJ44" s="156"/>
      <c r="AK44" s="156"/>
      <c r="AL44" s="44"/>
      <c r="AM44" s="44"/>
      <c r="AN44" s="45"/>
      <c r="AO44" s="45"/>
      <c r="AP44" s="127">
        <f t="shared" si="13"/>
        <v>0</v>
      </c>
      <c r="AQ44" s="78">
        <f t="shared" si="9"/>
        <v>0</v>
      </c>
      <c r="AR44" s="252">
        <f t="shared" si="10"/>
        <v>0</v>
      </c>
      <c r="AS44" s="204"/>
      <c r="AT44" s="204"/>
      <c r="AU44" s="204"/>
      <c r="AV44" s="204"/>
      <c r="AW44" s="242"/>
      <c r="AX44" s="243">
        <f t="shared" si="11"/>
        <v>0</v>
      </c>
      <c r="AY44" s="130">
        <f t="shared" si="12"/>
        <v>0</v>
      </c>
      <c r="AZ44" s="72"/>
    </row>
    <row r="45" spans="1:52">
      <c r="A45" s="96">
        <v>34</v>
      </c>
      <c r="B45" s="97">
        <f>Lecture!B45</f>
        <v>0</v>
      </c>
      <c r="C45" s="98">
        <f>Lecture!C45</f>
        <v>0</v>
      </c>
      <c r="D45" s="124"/>
      <c r="E45" s="52"/>
      <c r="F45" s="125">
        <f t="shared" si="3"/>
        <v>0</v>
      </c>
      <c r="G45" s="60"/>
      <c r="H45" s="156"/>
      <c r="I45" s="156"/>
      <c r="J45" s="156"/>
      <c r="K45" s="156"/>
      <c r="L45" s="156"/>
      <c r="M45" s="44"/>
      <c r="N45" s="44"/>
      <c r="O45" s="45"/>
      <c r="P45" s="45"/>
      <c r="Q45" s="127">
        <f t="shared" si="0"/>
        <v>0</v>
      </c>
      <c r="R45" s="78">
        <f t="shared" si="4"/>
        <v>0</v>
      </c>
      <c r="S45" s="64"/>
      <c r="T45" s="204"/>
      <c r="U45" s="204"/>
      <c r="V45" s="204"/>
      <c r="W45" s="242"/>
      <c r="X45" s="243">
        <f t="shared" si="1"/>
        <v>0</v>
      </c>
      <c r="Y45" s="130">
        <f t="shared" si="5"/>
        <v>0</v>
      </c>
      <c r="Z45" s="72"/>
      <c r="AA45" s="154">
        <f t="shared" si="6"/>
        <v>0</v>
      </c>
      <c r="AB45" s="225"/>
      <c r="AC45" s="225">
        <f t="shared" si="7"/>
        <v>0</v>
      </c>
      <c r="AD45" s="125">
        <f t="shared" si="2"/>
        <v>0</v>
      </c>
      <c r="AE45" s="160">
        <f t="shared" si="8"/>
        <v>0</v>
      </c>
      <c r="AF45" s="156"/>
      <c r="AG45" s="156"/>
      <c r="AH45" s="156"/>
      <c r="AI45" s="156"/>
      <c r="AJ45" s="156"/>
      <c r="AK45" s="156"/>
      <c r="AL45" s="44"/>
      <c r="AM45" s="44"/>
      <c r="AN45" s="45"/>
      <c r="AO45" s="45"/>
      <c r="AP45" s="127">
        <f t="shared" si="13"/>
        <v>0</v>
      </c>
      <c r="AQ45" s="78">
        <f t="shared" si="9"/>
        <v>0</v>
      </c>
      <c r="AR45" s="252">
        <f t="shared" si="10"/>
        <v>0</v>
      </c>
      <c r="AS45" s="204"/>
      <c r="AT45" s="204"/>
      <c r="AU45" s="204"/>
      <c r="AV45" s="204"/>
      <c r="AW45" s="242"/>
      <c r="AX45" s="243">
        <f t="shared" si="11"/>
        <v>0</v>
      </c>
      <c r="AY45" s="130">
        <f t="shared" si="12"/>
        <v>0</v>
      </c>
      <c r="AZ45" s="72"/>
    </row>
    <row r="46" spans="1:52">
      <c r="A46" s="96">
        <v>35</v>
      </c>
      <c r="B46" s="103">
        <f>Lecture!B46</f>
        <v>0</v>
      </c>
      <c r="C46" s="104">
        <f>Lecture!C46</f>
        <v>0</v>
      </c>
      <c r="D46" s="117"/>
      <c r="E46" s="52"/>
      <c r="F46" s="125">
        <f t="shared" si="3"/>
        <v>0</v>
      </c>
      <c r="G46" s="60"/>
      <c r="H46" s="156"/>
      <c r="I46" s="156"/>
      <c r="J46" s="156"/>
      <c r="K46" s="156"/>
      <c r="L46" s="156"/>
      <c r="M46" s="44"/>
      <c r="N46" s="44"/>
      <c r="O46" s="45"/>
      <c r="P46" s="45"/>
      <c r="Q46" s="127">
        <f t="shared" si="0"/>
        <v>0</v>
      </c>
      <c r="R46" s="78">
        <f t="shared" si="4"/>
        <v>0</v>
      </c>
      <c r="S46" s="64"/>
      <c r="T46" s="204"/>
      <c r="U46" s="204"/>
      <c r="V46" s="204"/>
      <c r="W46" s="242"/>
      <c r="X46" s="243">
        <f t="shared" si="1"/>
        <v>0</v>
      </c>
      <c r="Y46" s="130">
        <f t="shared" si="5"/>
        <v>0</v>
      </c>
      <c r="Z46" s="72"/>
      <c r="AA46" s="154">
        <f t="shared" si="6"/>
        <v>0</v>
      </c>
      <c r="AB46" s="225"/>
      <c r="AC46" s="225">
        <f t="shared" si="7"/>
        <v>0</v>
      </c>
      <c r="AD46" s="125">
        <f t="shared" si="2"/>
        <v>0</v>
      </c>
      <c r="AE46" s="160">
        <f t="shared" si="8"/>
        <v>0</v>
      </c>
      <c r="AF46" s="156"/>
      <c r="AG46" s="156"/>
      <c r="AH46" s="156"/>
      <c r="AI46" s="156"/>
      <c r="AJ46" s="156"/>
      <c r="AK46" s="156"/>
      <c r="AL46" s="44"/>
      <c r="AM46" s="44"/>
      <c r="AN46" s="45"/>
      <c r="AO46" s="45"/>
      <c r="AP46" s="127">
        <f t="shared" si="13"/>
        <v>0</v>
      </c>
      <c r="AQ46" s="78">
        <f t="shared" si="9"/>
        <v>0</v>
      </c>
      <c r="AR46" s="252">
        <f t="shared" si="10"/>
        <v>0</v>
      </c>
      <c r="AS46" s="204"/>
      <c r="AT46" s="204"/>
      <c r="AU46" s="204"/>
      <c r="AV46" s="204"/>
      <c r="AW46" s="242"/>
      <c r="AX46" s="243">
        <f t="shared" si="11"/>
        <v>0</v>
      </c>
      <c r="AY46" s="130">
        <f t="shared" si="12"/>
        <v>0</v>
      </c>
      <c r="AZ46" s="72"/>
    </row>
    <row r="47" spans="1:52">
      <c r="A47" s="96">
        <v>36</v>
      </c>
      <c r="B47" s="103">
        <f>Lecture!B47</f>
        <v>0</v>
      </c>
      <c r="C47" s="104">
        <f>Lecture!C47</f>
        <v>0</v>
      </c>
      <c r="D47" s="117"/>
      <c r="E47" s="52"/>
      <c r="F47" s="125">
        <f t="shared" si="3"/>
        <v>0</v>
      </c>
      <c r="G47" s="60"/>
      <c r="H47" s="156"/>
      <c r="I47" s="156"/>
      <c r="J47" s="156"/>
      <c r="K47" s="156"/>
      <c r="L47" s="156"/>
      <c r="M47" s="44"/>
      <c r="N47" s="44"/>
      <c r="O47" s="45"/>
      <c r="P47" s="45"/>
      <c r="Q47" s="127">
        <f t="shared" si="0"/>
        <v>0</v>
      </c>
      <c r="R47" s="78">
        <f t="shared" si="4"/>
        <v>0</v>
      </c>
      <c r="S47" s="64"/>
      <c r="T47" s="204"/>
      <c r="U47" s="204"/>
      <c r="V47" s="204"/>
      <c r="W47" s="242"/>
      <c r="X47" s="243">
        <f t="shared" si="1"/>
        <v>0</v>
      </c>
      <c r="Y47" s="130">
        <f t="shared" si="5"/>
        <v>0</v>
      </c>
      <c r="Z47" s="72"/>
      <c r="AA47" s="154">
        <f t="shared" si="6"/>
        <v>0</v>
      </c>
      <c r="AB47" s="225"/>
      <c r="AC47" s="225">
        <f t="shared" si="7"/>
        <v>0</v>
      </c>
      <c r="AD47" s="125">
        <f t="shared" si="2"/>
        <v>0</v>
      </c>
      <c r="AE47" s="160">
        <f t="shared" si="8"/>
        <v>0</v>
      </c>
      <c r="AF47" s="156"/>
      <c r="AG47" s="156"/>
      <c r="AH47" s="156"/>
      <c r="AI47" s="156"/>
      <c r="AJ47" s="156"/>
      <c r="AK47" s="156"/>
      <c r="AL47" s="44"/>
      <c r="AM47" s="44"/>
      <c r="AN47" s="45"/>
      <c r="AO47" s="45"/>
      <c r="AP47" s="127">
        <f t="shared" si="13"/>
        <v>0</v>
      </c>
      <c r="AQ47" s="78">
        <f t="shared" si="9"/>
        <v>0</v>
      </c>
      <c r="AR47" s="252">
        <f t="shared" si="10"/>
        <v>0</v>
      </c>
      <c r="AS47" s="204"/>
      <c r="AT47" s="204"/>
      <c r="AU47" s="204"/>
      <c r="AV47" s="204"/>
      <c r="AW47" s="242"/>
      <c r="AX47" s="243">
        <f t="shared" si="11"/>
        <v>0</v>
      </c>
      <c r="AY47" s="130">
        <f t="shared" si="12"/>
        <v>0</v>
      </c>
      <c r="AZ47" s="72"/>
    </row>
    <row r="48" spans="1:52">
      <c r="A48" s="99">
        <v>37</v>
      </c>
      <c r="B48" s="94">
        <f>Lecture!B48</f>
        <v>0</v>
      </c>
      <c r="C48" s="95">
        <f>Lecture!C48</f>
        <v>0</v>
      </c>
      <c r="D48" s="117"/>
      <c r="E48" s="52"/>
      <c r="F48" s="125">
        <f t="shared" si="3"/>
        <v>0</v>
      </c>
      <c r="G48" s="60"/>
      <c r="H48" s="156"/>
      <c r="I48" s="156"/>
      <c r="J48" s="156"/>
      <c r="K48" s="156"/>
      <c r="L48" s="156"/>
      <c r="M48" s="44"/>
      <c r="N48" s="44"/>
      <c r="O48" s="45"/>
      <c r="P48" s="45"/>
      <c r="Q48" s="127">
        <f t="shared" si="0"/>
        <v>0</v>
      </c>
      <c r="R48" s="78">
        <f t="shared" si="4"/>
        <v>0</v>
      </c>
      <c r="S48" s="64"/>
      <c r="T48" s="204"/>
      <c r="U48" s="204"/>
      <c r="V48" s="204"/>
      <c r="W48" s="242"/>
      <c r="X48" s="243">
        <f t="shared" si="1"/>
        <v>0</v>
      </c>
      <c r="Y48" s="130">
        <f t="shared" si="5"/>
        <v>0</v>
      </c>
      <c r="Z48" s="72"/>
      <c r="AA48" s="154">
        <f t="shared" si="6"/>
        <v>0</v>
      </c>
      <c r="AB48" s="225"/>
      <c r="AC48" s="225">
        <f t="shared" si="7"/>
        <v>0</v>
      </c>
      <c r="AD48" s="125">
        <f t="shared" si="2"/>
        <v>0</v>
      </c>
      <c r="AE48" s="160">
        <f t="shared" si="8"/>
        <v>0</v>
      </c>
      <c r="AF48" s="156"/>
      <c r="AG48" s="156"/>
      <c r="AH48" s="156"/>
      <c r="AI48" s="156"/>
      <c r="AJ48" s="156"/>
      <c r="AK48" s="156"/>
      <c r="AL48" s="44"/>
      <c r="AM48" s="44"/>
      <c r="AN48" s="45"/>
      <c r="AO48" s="45"/>
      <c r="AP48" s="127">
        <f t="shared" si="13"/>
        <v>0</v>
      </c>
      <c r="AQ48" s="78">
        <f t="shared" si="9"/>
        <v>0</v>
      </c>
      <c r="AR48" s="252">
        <f t="shared" si="10"/>
        <v>0</v>
      </c>
      <c r="AS48" s="204"/>
      <c r="AT48" s="204"/>
      <c r="AU48" s="204"/>
      <c r="AV48" s="204"/>
      <c r="AW48" s="242"/>
      <c r="AX48" s="243">
        <f t="shared" si="11"/>
        <v>0</v>
      </c>
      <c r="AY48" s="130">
        <f t="shared" si="12"/>
        <v>0</v>
      </c>
      <c r="AZ48" s="72"/>
    </row>
    <row r="49" spans="1:52">
      <c r="A49" s="99">
        <v>38</v>
      </c>
      <c r="B49" s="97">
        <f>Lecture!B49</f>
        <v>0</v>
      </c>
      <c r="C49" s="98">
        <f>Lecture!C49</f>
        <v>0</v>
      </c>
      <c r="D49" s="124"/>
      <c r="E49" s="52"/>
      <c r="F49" s="125">
        <f t="shared" si="3"/>
        <v>0</v>
      </c>
      <c r="G49" s="60"/>
      <c r="H49" s="156"/>
      <c r="I49" s="156"/>
      <c r="J49" s="156"/>
      <c r="K49" s="156"/>
      <c r="L49" s="156"/>
      <c r="M49" s="44"/>
      <c r="N49" s="44"/>
      <c r="O49" s="45"/>
      <c r="P49" s="45"/>
      <c r="Q49" s="127">
        <f t="shared" si="0"/>
        <v>0</v>
      </c>
      <c r="R49" s="78">
        <f t="shared" si="4"/>
        <v>0</v>
      </c>
      <c r="S49" s="64"/>
      <c r="T49" s="204"/>
      <c r="U49" s="204"/>
      <c r="V49" s="204"/>
      <c r="W49" s="242"/>
      <c r="X49" s="243">
        <f t="shared" si="1"/>
        <v>0</v>
      </c>
      <c r="Y49" s="130">
        <f t="shared" si="5"/>
        <v>0</v>
      </c>
      <c r="Z49" s="72"/>
      <c r="AA49" s="154">
        <f t="shared" si="6"/>
        <v>0</v>
      </c>
      <c r="AB49" s="225"/>
      <c r="AC49" s="225">
        <f t="shared" si="7"/>
        <v>0</v>
      </c>
      <c r="AD49" s="125">
        <f t="shared" si="2"/>
        <v>0</v>
      </c>
      <c r="AE49" s="160">
        <f t="shared" si="8"/>
        <v>0</v>
      </c>
      <c r="AF49" s="156"/>
      <c r="AG49" s="156"/>
      <c r="AH49" s="156"/>
      <c r="AI49" s="156"/>
      <c r="AJ49" s="156"/>
      <c r="AK49" s="156"/>
      <c r="AL49" s="44"/>
      <c r="AM49" s="44"/>
      <c r="AN49" s="45"/>
      <c r="AO49" s="45"/>
      <c r="AP49" s="127">
        <f t="shared" si="13"/>
        <v>0</v>
      </c>
      <c r="AQ49" s="78">
        <f t="shared" si="9"/>
        <v>0</v>
      </c>
      <c r="AR49" s="252">
        <f t="shared" si="10"/>
        <v>0</v>
      </c>
      <c r="AS49" s="204"/>
      <c r="AT49" s="204"/>
      <c r="AU49" s="204"/>
      <c r="AV49" s="204"/>
      <c r="AW49" s="242"/>
      <c r="AX49" s="243">
        <f t="shared" si="11"/>
        <v>0</v>
      </c>
      <c r="AY49" s="130">
        <f t="shared" si="12"/>
        <v>0</v>
      </c>
      <c r="AZ49" s="72"/>
    </row>
    <row r="50" spans="1:52">
      <c r="A50" s="99">
        <v>39</v>
      </c>
      <c r="B50" s="103">
        <f>Lecture!B50</f>
        <v>0</v>
      </c>
      <c r="C50" s="104">
        <f>Lecture!C50</f>
        <v>0</v>
      </c>
      <c r="D50" s="117"/>
      <c r="E50" s="52"/>
      <c r="F50" s="125">
        <f t="shared" si="3"/>
        <v>0</v>
      </c>
      <c r="G50" s="60"/>
      <c r="H50" s="156"/>
      <c r="I50" s="156"/>
      <c r="J50" s="156"/>
      <c r="K50" s="156"/>
      <c r="L50" s="156"/>
      <c r="M50" s="44"/>
      <c r="N50" s="44"/>
      <c r="O50" s="45"/>
      <c r="P50" s="45"/>
      <c r="Q50" s="127">
        <f t="shared" si="0"/>
        <v>0</v>
      </c>
      <c r="R50" s="78">
        <f t="shared" si="4"/>
        <v>0</v>
      </c>
      <c r="S50" s="64"/>
      <c r="T50" s="204"/>
      <c r="U50" s="204"/>
      <c r="V50" s="204"/>
      <c r="W50" s="242"/>
      <c r="X50" s="243">
        <f t="shared" si="1"/>
        <v>0</v>
      </c>
      <c r="Y50" s="130">
        <f t="shared" si="5"/>
        <v>0</v>
      </c>
      <c r="Z50" s="72"/>
      <c r="AA50" s="154">
        <f t="shared" si="6"/>
        <v>0</v>
      </c>
      <c r="AB50" s="225"/>
      <c r="AC50" s="225">
        <f t="shared" si="7"/>
        <v>0</v>
      </c>
      <c r="AD50" s="125">
        <f t="shared" si="2"/>
        <v>0</v>
      </c>
      <c r="AE50" s="160">
        <f t="shared" si="8"/>
        <v>0</v>
      </c>
      <c r="AF50" s="156"/>
      <c r="AG50" s="156"/>
      <c r="AH50" s="156"/>
      <c r="AI50" s="156"/>
      <c r="AJ50" s="156"/>
      <c r="AK50" s="156"/>
      <c r="AL50" s="44"/>
      <c r="AM50" s="44"/>
      <c r="AN50" s="45"/>
      <c r="AO50" s="45"/>
      <c r="AP50" s="127">
        <f t="shared" si="13"/>
        <v>0</v>
      </c>
      <c r="AQ50" s="78">
        <f t="shared" si="9"/>
        <v>0</v>
      </c>
      <c r="AR50" s="252">
        <f t="shared" si="10"/>
        <v>0</v>
      </c>
      <c r="AS50" s="204"/>
      <c r="AT50" s="204"/>
      <c r="AU50" s="204"/>
      <c r="AV50" s="204"/>
      <c r="AW50" s="242"/>
      <c r="AX50" s="243">
        <f t="shared" si="11"/>
        <v>0</v>
      </c>
      <c r="AY50" s="130">
        <f t="shared" si="12"/>
        <v>0</v>
      </c>
      <c r="AZ50" s="72"/>
    </row>
    <row r="51" spans="1:52">
      <c r="A51" s="96">
        <v>40</v>
      </c>
      <c r="B51" s="103">
        <f>Lecture!B51</f>
        <v>0</v>
      </c>
      <c r="C51" s="104">
        <f>Lecture!C51</f>
        <v>0</v>
      </c>
      <c r="D51" s="117"/>
      <c r="E51" s="52"/>
      <c r="F51" s="125">
        <f t="shared" si="3"/>
        <v>0</v>
      </c>
      <c r="G51" s="60"/>
      <c r="H51" s="156"/>
      <c r="I51" s="156"/>
      <c r="J51" s="156"/>
      <c r="K51" s="156"/>
      <c r="L51" s="156"/>
      <c r="M51" s="44"/>
      <c r="N51" s="44"/>
      <c r="O51" s="45"/>
      <c r="P51" s="45"/>
      <c r="Q51" s="127">
        <f t="shared" si="0"/>
        <v>0</v>
      </c>
      <c r="R51" s="78">
        <f t="shared" si="4"/>
        <v>0</v>
      </c>
      <c r="S51" s="64"/>
      <c r="T51" s="204"/>
      <c r="U51" s="204"/>
      <c r="V51" s="204"/>
      <c r="W51" s="242"/>
      <c r="X51" s="243">
        <f t="shared" si="1"/>
        <v>0</v>
      </c>
      <c r="Y51" s="130">
        <f t="shared" si="5"/>
        <v>0</v>
      </c>
      <c r="Z51" s="72"/>
      <c r="AA51" s="154">
        <f t="shared" si="6"/>
        <v>0</v>
      </c>
      <c r="AB51" s="225"/>
      <c r="AC51" s="225">
        <f t="shared" si="7"/>
        <v>0</v>
      </c>
      <c r="AD51" s="125">
        <f t="shared" si="2"/>
        <v>0</v>
      </c>
      <c r="AE51" s="160">
        <f t="shared" si="8"/>
        <v>0</v>
      </c>
      <c r="AF51" s="156"/>
      <c r="AG51" s="156"/>
      <c r="AH51" s="156"/>
      <c r="AI51" s="156"/>
      <c r="AJ51" s="156"/>
      <c r="AK51" s="156"/>
      <c r="AL51" s="44"/>
      <c r="AM51" s="44"/>
      <c r="AN51" s="45"/>
      <c r="AO51" s="45"/>
      <c r="AP51" s="127">
        <f t="shared" si="13"/>
        <v>0</v>
      </c>
      <c r="AQ51" s="78">
        <f t="shared" si="9"/>
        <v>0</v>
      </c>
      <c r="AR51" s="252">
        <f t="shared" si="10"/>
        <v>0</v>
      </c>
      <c r="AS51" s="204"/>
      <c r="AT51" s="204"/>
      <c r="AU51" s="204"/>
      <c r="AV51" s="204"/>
      <c r="AW51" s="242"/>
      <c r="AX51" s="243">
        <f t="shared" si="11"/>
        <v>0</v>
      </c>
      <c r="AY51" s="130">
        <f t="shared" si="12"/>
        <v>0</v>
      </c>
      <c r="AZ51" s="72"/>
    </row>
    <row r="52" spans="1:52">
      <c r="A52" s="99">
        <v>41</v>
      </c>
      <c r="B52" s="94">
        <f>Lecture!B52</f>
        <v>0</v>
      </c>
      <c r="C52" s="95">
        <f>Lecture!C52</f>
        <v>0</v>
      </c>
      <c r="D52" s="117"/>
      <c r="E52" s="52"/>
      <c r="F52" s="125">
        <f t="shared" si="3"/>
        <v>0</v>
      </c>
      <c r="G52" s="60"/>
      <c r="H52" s="156"/>
      <c r="I52" s="156"/>
      <c r="J52" s="156"/>
      <c r="K52" s="156"/>
      <c r="L52" s="156"/>
      <c r="M52" s="44"/>
      <c r="N52" s="44"/>
      <c r="O52" s="45"/>
      <c r="P52" s="45"/>
      <c r="Q52" s="127">
        <f t="shared" si="0"/>
        <v>0</v>
      </c>
      <c r="R52" s="78">
        <f t="shared" si="4"/>
        <v>0</v>
      </c>
      <c r="S52" s="64"/>
      <c r="T52" s="204"/>
      <c r="U52" s="204"/>
      <c r="V52" s="204"/>
      <c r="W52" s="242"/>
      <c r="X52" s="243">
        <f t="shared" si="1"/>
        <v>0</v>
      </c>
      <c r="Y52" s="130">
        <f t="shared" si="5"/>
        <v>0</v>
      </c>
      <c r="Z52" s="72"/>
      <c r="AA52" s="154">
        <f t="shared" si="6"/>
        <v>0</v>
      </c>
      <c r="AB52" s="225"/>
      <c r="AC52" s="225">
        <f t="shared" si="7"/>
        <v>0</v>
      </c>
      <c r="AD52" s="125">
        <f t="shared" si="2"/>
        <v>0</v>
      </c>
      <c r="AE52" s="160">
        <f t="shared" si="8"/>
        <v>0</v>
      </c>
      <c r="AF52" s="156"/>
      <c r="AG52" s="156"/>
      <c r="AH52" s="156"/>
      <c r="AI52" s="156"/>
      <c r="AJ52" s="156"/>
      <c r="AK52" s="156"/>
      <c r="AL52" s="44"/>
      <c r="AM52" s="44"/>
      <c r="AN52" s="45"/>
      <c r="AO52" s="45"/>
      <c r="AP52" s="127">
        <f t="shared" si="13"/>
        <v>0</v>
      </c>
      <c r="AQ52" s="78">
        <f t="shared" si="9"/>
        <v>0</v>
      </c>
      <c r="AR52" s="252">
        <f t="shared" si="10"/>
        <v>0</v>
      </c>
      <c r="AS52" s="204"/>
      <c r="AT52" s="204"/>
      <c r="AU52" s="204"/>
      <c r="AV52" s="204"/>
      <c r="AW52" s="242"/>
      <c r="AX52" s="243">
        <f t="shared" si="11"/>
        <v>0</v>
      </c>
      <c r="AY52" s="130">
        <f t="shared" si="12"/>
        <v>0</v>
      </c>
      <c r="AZ52" s="72"/>
    </row>
    <row r="53" spans="1:52">
      <c r="A53" s="96">
        <v>42</v>
      </c>
      <c r="B53" s="97">
        <f>Lecture!B53</f>
        <v>0</v>
      </c>
      <c r="C53" s="98">
        <f>Lecture!C53</f>
        <v>0</v>
      </c>
      <c r="D53" s="124"/>
      <c r="E53" s="52"/>
      <c r="F53" s="125">
        <f t="shared" si="3"/>
        <v>0</v>
      </c>
      <c r="G53" s="60"/>
      <c r="H53" s="156"/>
      <c r="I53" s="156"/>
      <c r="J53" s="156"/>
      <c r="K53" s="156"/>
      <c r="L53" s="156"/>
      <c r="M53" s="44"/>
      <c r="N53" s="44"/>
      <c r="O53" s="45"/>
      <c r="P53" s="45"/>
      <c r="Q53" s="127">
        <f t="shared" si="0"/>
        <v>0</v>
      </c>
      <c r="R53" s="78">
        <f t="shared" si="4"/>
        <v>0</v>
      </c>
      <c r="S53" s="64"/>
      <c r="T53" s="204"/>
      <c r="U53" s="204"/>
      <c r="V53" s="204"/>
      <c r="W53" s="242"/>
      <c r="X53" s="243">
        <f t="shared" si="1"/>
        <v>0</v>
      </c>
      <c r="Y53" s="130">
        <f t="shared" si="5"/>
        <v>0</v>
      </c>
      <c r="Z53" s="72"/>
      <c r="AA53" s="154">
        <f t="shared" si="6"/>
        <v>0</v>
      </c>
      <c r="AB53" s="225"/>
      <c r="AC53" s="225">
        <f t="shared" si="7"/>
        <v>0</v>
      </c>
      <c r="AD53" s="125">
        <f t="shared" si="2"/>
        <v>0</v>
      </c>
      <c r="AE53" s="160">
        <f t="shared" si="8"/>
        <v>0</v>
      </c>
      <c r="AF53" s="156"/>
      <c r="AG53" s="156"/>
      <c r="AH53" s="156"/>
      <c r="AI53" s="156"/>
      <c r="AJ53" s="156"/>
      <c r="AK53" s="156"/>
      <c r="AL53" s="44"/>
      <c r="AM53" s="44"/>
      <c r="AN53" s="45"/>
      <c r="AO53" s="45"/>
      <c r="AP53" s="127">
        <f t="shared" si="13"/>
        <v>0</v>
      </c>
      <c r="AQ53" s="78">
        <f t="shared" si="9"/>
        <v>0</v>
      </c>
      <c r="AR53" s="252">
        <f t="shared" si="10"/>
        <v>0</v>
      </c>
      <c r="AS53" s="204"/>
      <c r="AT53" s="204"/>
      <c r="AU53" s="204"/>
      <c r="AV53" s="204"/>
      <c r="AW53" s="242"/>
      <c r="AX53" s="243">
        <f t="shared" si="11"/>
        <v>0</v>
      </c>
      <c r="AY53" s="130">
        <f t="shared" si="12"/>
        <v>0</v>
      </c>
      <c r="AZ53" s="72"/>
    </row>
    <row r="54" spans="1:52">
      <c r="A54" s="99">
        <v>43</v>
      </c>
      <c r="B54" s="103">
        <f>Lecture!B54</f>
        <v>0</v>
      </c>
      <c r="C54" s="104">
        <f>Lecture!C54</f>
        <v>0</v>
      </c>
      <c r="D54" s="117"/>
      <c r="E54" s="52"/>
      <c r="F54" s="125">
        <f t="shared" si="3"/>
        <v>0</v>
      </c>
      <c r="G54" s="60"/>
      <c r="H54" s="156"/>
      <c r="I54" s="156"/>
      <c r="J54" s="156"/>
      <c r="K54" s="156"/>
      <c r="L54" s="156"/>
      <c r="M54" s="44"/>
      <c r="N54" s="44"/>
      <c r="O54" s="45"/>
      <c r="P54" s="45"/>
      <c r="Q54" s="127">
        <f t="shared" si="0"/>
        <v>0</v>
      </c>
      <c r="R54" s="78">
        <f t="shared" si="4"/>
        <v>0</v>
      </c>
      <c r="S54" s="64"/>
      <c r="T54" s="204"/>
      <c r="U54" s="204"/>
      <c r="V54" s="204"/>
      <c r="W54" s="242"/>
      <c r="X54" s="243">
        <f t="shared" si="1"/>
        <v>0</v>
      </c>
      <c r="Y54" s="130">
        <f t="shared" si="5"/>
        <v>0</v>
      </c>
      <c r="Z54" s="72"/>
      <c r="AA54" s="154">
        <f t="shared" si="6"/>
        <v>0</v>
      </c>
      <c r="AB54" s="225"/>
      <c r="AC54" s="225">
        <f t="shared" si="7"/>
        <v>0</v>
      </c>
      <c r="AD54" s="125">
        <f t="shared" si="2"/>
        <v>0</v>
      </c>
      <c r="AE54" s="160">
        <f t="shared" si="8"/>
        <v>0</v>
      </c>
      <c r="AF54" s="156"/>
      <c r="AG54" s="156"/>
      <c r="AH54" s="156"/>
      <c r="AI54" s="156"/>
      <c r="AJ54" s="156"/>
      <c r="AK54" s="156"/>
      <c r="AL54" s="44"/>
      <c r="AM54" s="44"/>
      <c r="AN54" s="45"/>
      <c r="AO54" s="45"/>
      <c r="AP54" s="127">
        <f t="shared" si="13"/>
        <v>0</v>
      </c>
      <c r="AQ54" s="78">
        <f t="shared" si="9"/>
        <v>0</v>
      </c>
      <c r="AR54" s="252">
        <f t="shared" si="10"/>
        <v>0</v>
      </c>
      <c r="AS54" s="204"/>
      <c r="AT54" s="204"/>
      <c r="AU54" s="204"/>
      <c r="AV54" s="204"/>
      <c r="AW54" s="242"/>
      <c r="AX54" s="243">
        <f t="shared" si="11"/>
        <v>0</v>
      </c>
      <c r="AY54" s="130">
        <f t="shared" si="12"/>
        <v>0</v>
      </c>
      <c r="AZ54" s="72"/>
    </row>
    <row r="55" spans="1:52">
      <c r="A55" s="96">
        <v>44</v>
      </c>
      <c r="B55" s="103">
        <f>Lecture!B55</f>
        <v>0</v>
      </c>
      <c r="C55" s="104">
        <f>Lecture!C55</f>
        <v>0</v>
      </c>
      <c r="D55" s="117"/>
      <c r="E55" s="52"/>
      <c r="F55" s="125">
        <f t="shared" si="3"/>
        <v>0</v>
      </c>
      <c r="G55" s="60"/>
      <c r="H55" s="156"/>
      <c r="I55" s="156"/>
      <c r="J55" s="156"/>
      <c r="K55" s="156"/>
      <c r="L55" s="156"/>
      <c r="M55" s="44"/>
      <c r="N55" s="44"/>
      <c r="O55" s="45"/>
      <c r="P55" s="45"/>
      <c r="Q55" s="127">
        <f t="shared" si="0"/>
        <v>0</v>
      </c>
      <c r="R55" s="78">
        <f t="shared" si="4"/>
        <v>0</v>
      </c>
      <c r="S55" s="64"/>
      <c r="T55" s="204"/>
      <c r="U55" s="204"/>
      <c r="V55" s="204"/>
      <c r="W55" s="242"/>
      <c r="X55" s="243">
        <f t="shared" si="1"/>
        <v>0</v>
      </c>
      <c r="Y55" s="130">
        <f t="shared" si="5"/>
        <v>0</v>
      </c>
      <c r="Z55" s="72"/>
      <c r="AA55" s="154">
        <f t="shared" si="6"/>
        <v>0</v>
      </c>
      <c r="AB55" s="225"/>
      <c r="AC55" s="225">
        <f t="shared" si="7"/>
        <v>0</v>
      </c>
      <c r="AD55" s="125">
        <f t="shared" si="2"/>
        <v>0</v>
      </c>
      <c r="AE55" s="160">
        <f t="shared" si="8"/>
        <v>0</v>
      </c>
      <c r="AF55" s="156"/>
      <c r="AG55" s="156"/>
      <c r="AH55" s="156"/>
      <c r="AI55" s="156"/>
      <c r="AJ55" s="156"/>
      <c r="AK55" s="156"/>
      <c r="AL55" s="44"/>
      <c r="AM55" s="44"/>
      <c r="AN55" s="45"/>
      <c r="AO55" s="45"/>
      <c r="AP55" s="127">
        <f t="shared" si="13"/>
        <v>0</v>
      </c>
      <c r="AQ55" s="78">
        <f t="shared" si="9"/>
        <v>0</v>
      </c>
      <c r="AR55" s="252">
        <f t="shared" si="10"/>
        <v>0</v>
      </c>
      <c r="AS55" s="204"/>
      <c r="AT55" s="204"/>
      <c r="AU55" s="204"/>
      <c r="AV55" s="204"/>
      <c r="AW55" s="242"/>
      <c r="AX55" s="243">
        <f t="shared" si="11"/>
        <v>0</v>
      </c>
      <c r="AY55" s="130">
        <f t="shared" si="12"/>
        <v>0</v>
      </c>
      <c r="AZ55" s="72"/>
    </row>
    <row r="56" spans="1:52">
      <c r="A56" s="96">
        <v>45</v>
      </c>
      <c r="B56" s="94">
        <f>Lecture!B56</f>
        <v>0</v>
      </c>
      <c r="C56" s="95">
        <f>Lecture!C56</f>
        <v>0</v>
      </c>
      <c r="D56" s="117"/>
      <c r="E56" s="52"/>
      <c r="F56" s="125">
        <f t="shared" si="3"/>
        <v>0</v>
      </c>
      <c r="G56" s="60"/>
      <c r="H56" s="156"/>
      <c r="I56" s="156"/>
      <c r="J56" s="156"/>
      <c r="K56" s="156"/>
      <c r="L56" s="156"/>
      <c r="M56" s="44"/>
      <c r="N56" s="44"/>
      <c r="O56" s="45"/>
      <c r="P56" s="45"/>
      <c r="Q56" s="127">
        <f t="shared" si="0"/>
        <v>0</v>
      </c>
      <c r="R56" s="78">
        <f t="shared" si="4"/>
        <v>0</v>
      </c>
      <c r="S56" s="64"/>
      <c r="T56" s="204"/>
      <c r="U56" s="204"/>
      <c r="V56" s="204"/>
      <c r="W56" s="242"/>
      <c r="X56" s="243">
        <f t="shared" si="1"/>
        <v>0</v>
      </c>
      <c r="Y56" s="130">
        <f t="shared" si="5"/>
        <v>0</v>
      </c>
      <c r="Z56" s="72"/>
      <c r="AA56" s="154">
        <f t="shared" si="6"/>
        <v>0</v>
      </c>
      <c r="AB56" s="225"/>
      <c r="AC56" s="225">
        <f t="shared" si="7"/>
        <v>0</v>
      </c>
      <c r="AD56" s="125">
        <f t="shared" si="2"/>
        <v>0</v>
      </c>
      <c r="AE56" s="160">
        <f t="shared" si="8"/>
        <v>0</v>
      </c>
      <c r="AF56" s="156"/>
      <c r="AG56" s="156"/>
      <c r="AH56" s="156"/>
      <c r="AI56" s="156"/>
      <c r="AJ56" s="156"/>
      <c r="AK56" s="156"/>
      <c r="AL56" s="44"/>
      <c r="AM56" s="44"/>
      <c r="AN56" s="45"/>
      <c r="AO56" s="45"/>
      <c r="AP56" s="127">
        <f t="shared" si="13"/>
        <v>0</v>
      </c>
      <c r="AQ56" s="78">
        <f t="shared" si="9"/>
        <v>0</v>
      </c>
      <c r="AR56" s="252">
        <f t="shared" si="10"/>
        <v>0</v>
      </c>
      <c r="AS56" s="204"/>
      <c r="AT56" s="204"/>
      <c r="AU56" s="204"/>
      <c r="AV56" s="204"/>
      <c r="AW56" s="242"/>
      <c r="AX56" s="243">
        <f t="shared" si="11"/>
        <v>0</v>
      </c>
      <c r="AY56" s="130">
        <f t="shared" si="12"/>
        <v>0</v>
      </c>
      <c r="AZ56" s="72"/>
    </row>
    <row r="57" spans="1:52">
      <c r="A57" s="96">
        <v>46</v>
      </c>
      <c r="B57" s="97">
        <f>Lecture!B57</f>
        <v>0</v>
      </c>
      <c r="C57" s="98">
        <f>Lecture!C57</f>
        <v>0</v>
      </c>
      <c r="D57" s="124"/>
      <c r="E57" s="52"/>
      <c r="F57" s="125">
        <f t="shared" si="3"/>
        <v>0</v>
      </c>
      <c r="G57" s="60"/>
      <c r="H57" s="156"/>
      <c r="I57" s="156"/>
      <c r="J57" s="156"/>
      <c r="K57" s="156"/>
      <c r="L57" s="156"/>
      <c r="M57" s="44"/>
      <c r="N57" s="44"/>
      <c r="O57" s="45"/>
      <c r="P57" s="45"/>
      <c r="Q57" s="127">
        <f t="shared" si="0"/>
        <v>0</v>
      </c>
      <c r="R57" s="78">
        <f t="shared" si="4"/>
        <v>0</v>
      </c>
      <c r="S57" s="64"/>
      <c r="T57" s="204"/>
      <c r="U57" s="204"/>
      <c r="V57" s="204"/>
      <c r="W57" s="242"/>
      <c r="X57" s="243">
        <f t="shared" si="1"/>
        <v>0</v>
      </c>
      <c r="Y57" s="130">
        <f t="shared" si="5"/>
        <v>0</v>
      </c>
      <c r="Z57" s="72"/>
      <c r="AA57" s="154">
        <f t="shared" si="6"/>
        <v>0</v>
      </c>
      <c r="AB57" s="225"/>
      <c r="AC57" s="225">
        <f t="shared" si="7"/>
        <v>0</v>
      </c>
      <c r="AD57" s="125">
        <f t="shared" si="2"/>
        <v>0</v>
      </c>
      <c r="AE57" s="160">
        <f t="shared" si="8"/>
        <v>0</v>
      </c>
      <c r="AF57" s="156"/>
      <c r="AG57" s="156"/>
      <c r="AH57" s="156"/>
      <c r="AI57" s="156"/>
      <c r="AJ57" s="156"/>
      <c r="AK57" s="156"/>
      <c r="AL57" s="44"/>
      <c r="AM57" s="44"/>
      <c r="AN57" s="45"/>
      <c r="AO57" s="45"/>
      <c r="AP57" s="127">
        <f t="shared" si="13"/>
        <v>0</v>
      </c>
      <c r="AQ57" s="78">
        <f t="shared" si="9"/>
        <v>0</v>
      </c>
      <c r="AR57" s="252">
        <f t="shared" si="10"/>
        <v>0</v>
      </c>
      <c r="AS57" s="204"/>
      <c r="AT57" s="204"/>
      <c r="AU57" s="204"/>
      <c r="AV57" s="204"/>
      <c r="AW57" s="242"/>
      <c r="AX57" s="243">
        <f t="shared" si="11"/>
        <v>0</v>
      </c>
      <c r="AY57" s="130">
        <f t="shared" si="12"/>
        <v>0</v>
      </c>
      <c r="AZ57" s="72"/>
    </row>
    <row r="58" spans="1:52">
      <c r="A58" s="99">
        <v>47</v>
      </c>
      <c r="B58" s="103">
        <f>Lecture!B58</f>
        <v>0</v>
      </c>
      <c r="C58" s="104">
        <f>Lecture!C58</f>
        <v>0</v>
      </c>
      <c r="D58" s="117"/>
      <c r="E58" s="52"/>
      <c r="F58" s="125">
        <f t="shared" si="3"/>
        <v>0</v>
      </c>
      <c r="G58" s="60"/>
      <c r="H58" s="156"/>
      <c r="I58" s="156"/>
      <c r="J58" s="156"/>
      <c r="K58" s="156"/>
      <c r="L58" s="156"/>
      <c r="M58" s="44"/>
      <c r="N58" s="44"/>
      <c r="O58" s="45"/>
      <c r="P58" s="45"/>
      <c r="Q58" s="127">
        <f t="shared" si="0"/>
        <v>0</v>
      </c>
      <c r="R58" s="78">
        <f t="shared" si="4"/>
        <v>0</v>
      </c>
      <c r="S58" s="64"/>
      <c r="T58" s="204"/>
      <c r="U58" s="204"/>
      <c r="V58" s="204"/>
      <c r="W58" s="242"/>
      <c r="X58" s="243">
        <f t="shared" si="1"/>
        <v>0</v>
      </c>
      <c r="Y58" s="130">
        <f t="shared" si="5"/>
        <v>0</v>
      </c>
      <c r="Z58" s="72"/>
      <c r="AA58" s="154">
        <f t="shared" si="6"/>
        <v>0</v>
      </c>
      <c r="AB58" s="225"/>
      <c r="AC58" s="225">
        <f t="shared" si="7"/>
        <v>0</v>
      </c>
      <c r="AD58" s="125">
        <f t="shared" si="2"/>
        <v>0</v>
      </c>
      <c r="AE58" s="160">
        <f t="shared" si="8"/>
        <v>0</v>
      </c>
      <c r="AF58" s="156"/>
      <c r="AG58" s="156"/>
      <c r="AH58" s="156"/>
      <c r="AI58" s="156"/>
      <c r="AJ58" s="156"/>
      <c r="AK58" s="156"/>
      <c r="AL58" s="44"/>
      <c r="AM58" s="44"/>
      <c r="AN58" s="45"/>
      <c r="AO58" s="45"/>
      <c r="AP58" s="127">
        <f t="shared" si="13"/>
        <v>0</v>
      </c>
      <c r="AQ58" s="78">
        <f t="shared" si="9"/>
        <v>0</v>
      </c>
      <c r="AR58" s="252">
        <f t="shared" si="10"/>
        <v>0</v>
      </c>
      <c r="AS58" s="204"/>
      <c r="AT58" s="204"/>
      <c r="AU58" s="204"/>
      <c r="AV58" s="204"/>
      <c r="AW58" s="242"/>
      <c r="AX58" s="243">
        <f t="shared" si="11"/>
        <v>0</v>
      </c>
      <c r="AY58" s="130">
        <f t="shared" si="12"/>
        <v>0</v>
      </c>
      <c r="AZ58" s="72"/>
    </row>
    <row r="59" spans="1:52">
      <c r="A59" s="99">
        <v>48</v>
      </c>
      <c r="B59" s="103">
        <f>Lecture!B59</f>
        <v>0</v>
      </c>
      <c r="C59" s="104">
        <f>Lecture!C59</f>
        <v>0</v>
      </c>
      <c r="D59" s="117"/>
      <c r="E59" s="52"/>
      <c r="F59" s="125">
        <f t="shared" si="3"/>
        <v>0</v>
      </c>
      <c r="G59" s="60"/>
      <c r="H59" s="156"/>
      <c r="I59" s="156"/>
      <c r="J59" s="156"/>
      <c r="K59" s="156"/>
      <c r="L59" s="156"/>
      <c r="M59" s="44"/>
      <c r="N59" s="44"/>
      <c r="O59" s="45"/>
      <c r="P59" s="45"/>
      <c r="Q59" s="127">
        <f t="shared" si="0"/>
        <v>0</v>
      </c>
      <c r="R59" s="78">
        <f t="shared" si="4"/>
        <v>0</v>
      </c>
      <c r="S59" s="64"/>
      <c r="T59" s="204"/>
      <c r="U59" s="204"/>
      <c r="V59" s="204"/>
      <c r="W59" s="242"/>
      <c r="X59" s="243">
        <f t="shared" si="1"/>
        <v>0</v>
      </c>
      <c r="Y59" s="130">
        <f t="shared" si="5"/>
        <v>0</v>
      </c>
      <c r="Z59" s="72"/>
      <c r="AA59" s="154">
        <f t="shared" si="6"/>
        <v>0</v>
      </c>
      <c r="AB59" s="225"/>
      <c r="AC59" s="225">
        <f t="shared" si="7"/>
        <v>0</v>
      </c>
      <c r="AD59" s="125">
        <f t="shared" si="2"/>
        <v>0</v>
      </c>
      <c r="AE59" s="160">
        <f t="shared" si="8"/>
        <v>0</v>
      </c>
      <c r="AF59" s="156"/>
      <c r="AG59" s="156"/>
      <c r="AH59" s="156"/>
      <c r="AI59" s="156"/>
      <c r="AJ59" s="156"/>
      <c r="AK59" s="156"/>
      <c r="AL59" s="44"/>
      <c r="AM59" s="44"/>
      <c r="AN59" s="45"/>
      <c r="AO59" s="45"/>
      <c r="AP59" s="127">
        <f t="shared" si="13"/>
        <v>0</v>
      </c>
      <c r="AQ59" s="78">
        <f t="shared" si="9"/>
        <v>0</v>
      </c>
      <c r="AR59" s="252">
        <f t="shared" si="10"/>
        <v>0</v>
      </c>
      <c r="AS59" s="204"/>
      <c r="AT59" s="204"/>
      <c r="AU59" s="204"/>
      <c r="AV59" s="204"/>
      <c r="AW59" s="242"/>
      <c r="AX59" s="243">
        <f t="shared" si="11"/>
        <v>0</v>
      </c>
      <c r="AY59" s="130">
        <f t="shared" si="12"/>
        <v>0</v>
      </c>
      <c r="AZ59" s="72"/>
    </row>
    <row r="60" spans="1:52">
      <c r="A60" s="99">
        <v>49</v>
      </c>
      <c r="B60" s="94">
        <f>Lecture!B60</f>
        <v>0</v>
      </c>
      <c r="C60" s="95">
        <f>Lecture!C60</f>
        <v>0</v>
      </c>
      <c r="D60" s="117"/>
      <c r="E60" s="52"/>
      <c r="F60" s="125">
        <f t="shared" si="3"/>
        <v>0</v>
      </c>
      <c r="G60" s="60"/>
      <c r="H60" s="156"/>
      <c r="I60" s="156"/>
      <c r="J60" s="156"/>
      <c r="K60" s="156"/>
      <c r="L60" s="156"/>
      <c r="M60" s="44"/>
      <c r="N60" s="44"/>
      <c r="O60" s="45"/>
      <c r="P60" s="45"/>
      <c r="Q60" s="127">
        <f t="shared" si="0"/>
        <v>0</v>
      </c>
      <c r="R60" s="78">
        <f t="shared" si="4"/>
        <v>0</v>
      </c>
      <c r="S60" s="64"/>
      <c r="T60" s="204"/>
      <c r="U60" s="204"/>
      <c r="V60" s="204"/>
      <c r="W60" s="242"/>
      <c r="X60" s="243">
        <f t="shared" si="1"/>
        <v>0</v>
      </c>
      <c r="Y60" s="130">
        <f t="shared" si="5"/>
        <v>0</v>
      </c>
      <c r="Z60" s="72"/>
      <c r="AA60" s="154">
        <f t="shared" si="6"/>
        <v>0</v>
      </c>
      <c r="AB60" s="225"/>
      <c r="AC60" s="225">
        <f t="shared" si="7"/>
        <v>0</v>
      </c>
      <c r="AD60" s="125">
        <f t="shared" si="2"/>
        <v>0</v>
      </c>
      <c r="AE60" s="160">
        <f t="shared" si="8"/>
        <v>0</v>
      </c>
      <c r="AF60" s="156"/>
      <c r="AG60" s="156"/>
      <c r="AH60" s="156"/>
      <c r="AI60" s="156"/>
      <c r="AJ60" s="156"/>
      <c r="AK60" s="156"/>
      <c r="AL60" s="44"/>
      <c r="AM60" s="44"/>
      <c r="AN60" s="45"/>
      <c r="AO60" s="45"/>
      <c r="AP60" s="127">
        <f t="shared" si="13"/>
        <v>0</v>
      </c>
      <c r="AQ60" s="78">
        <f t="shared" si="9"/>
        <v>0</v>
      </c>
      <c r="AR60" s="252">
        <f t="shared" si="10"/>
        <v>0</v>
      </c>
      <c r="AS60" s="204"/>
      <c r="AT60" s="204"/>
      <c r="AU60" s="204"/>
      <c r="AV60" s="204"/>
      <c r="AW60" s="242"/>
      <c r="AX60" s="243">
        <f t="shared" si="11"/>
        <v>0</v>
      </c>
      <c r="AY60" s="130">
        <f t="shared" si="12"/>
        <v>0</v>
      </c>
      <c r="AZ60" s="72"/>
    </row>
    <row r="61" spans="1:52" ht="15.75" thickBot="1">
      <c r="A61" s="100">
        <v>50</v>
      </c>
      <c r="B61" s="101">
        <f>Lecture!B61</f>
        <v>0</v>
      </c>
      <c r="C61" s="102">
        <f>Lecture!C61</f>
        <v>0</v>
      </c>
      <c r="D61" s="124"/>
      <c r="E61" s="53"/>
      <c r="F61" s="131">
        <f t="shared" si="3"/>
        <v>0</v>
      </c>
      <c r="G61" s="61"/>
      <c r="H61" s="157"/>
      <c r="I61" s="157"/>
      <c r="J61" s="157"/>
      <c r="K61" s="157"/>
      <c r="L61" s="157"/>
      <c r="M61" s="49"/>
      <c r="N61" s="49"/>
      <c r="O61" s="50"/>
      <c r="P61" s="50"/>
      <c r="Q61" s="132">
        <f t="shared" si="0"/>
        <v>0</v>
      </c>
      <c r="R61" s="85">
        <f t="shared" si="4"/>
        <v>0</v>
      </c>
      <c r="S61" s="65"/>
      <c r="T61" s="205"/>
      <c r="U61" s="205"/>
      <c r="V61" s="205"/>
      <c r="W61" s="244"/>
      <c r="X61" s="245">
        <f t="shared" si="1"/>
        <v>0</v>
      </c>
      <c r="Y61" s="135">
        <f t="shared" si="5"/>
        <v>0</v>
      </c>
      <c r="Z61" s="72"/>
      <c r="AA61" s="163">
        <f t="shared" si="6"/>
        <v>0</v>
      </c>
      <c r="AB61" s="228"/>
      <c r="AC61" s="228">
        <f t="shared" si="7"/>
        <v>0</v>
      </c>
      <c r="AD61" s="131">
        <f t="shared" si="2"/>
        <v>0</v>
      </c>
      <c r="AE61" s="164">
        <f t="shared" si="8"/>
        <v>0</v>
      </c>
      <c r="AF61" s="157"/>
      <c r="AG61" s="157"/>
      <c r="AH61" s="157"/>
      <c r="AI61" s="157"/>
      <c r="AJ61" s="157"/>
      <c r="AK61" s="157"/>
      <c r="AL61" s="49"/>
      <c r="AM61" s="49"/>
      <c r="AN61" s="50"/>
      <c r="AO61" s="50"/>
      <c r="AP61" s="132">
        <f t="shared" si="13"/>
        <v>0</v>
      </c>
      <c r="AQ61" s="85">
        <f t="shared" si="9"/>
        <v>0</v>
      </c>
      <c r="AR61" s="253">
        <f t="shared" si="10"/>
        <v>0</v>
      </c>
      <c r="AS61" s="205"/>
      <c r="AT61" s="205"/>
      <c r="AU61" s="205"/>
      <c r="AV61" s="205"/>
      <c r="AW61" s="244"/>
      <c r="AX61" s="245">
        <f t="shared" si="11"/>
        <v>0</v>
      </c>
      <c r="AY61" s="135">
        <f t="shared" si="12"/>
        <v>0</v>
      </c>
      <c r="AZ61" s="72"/>
    </row>
  </sheetData>
  <sheetProtection algorithmName="SHA-512" hashValue="DD2aG+tAPmYHP+m1M9c82Py3uyUGrBeiU7S7VadXnPeCDL2MqSvFK8TyvuaiNO6A5NF2tjM0ta1QGfOosoK25w==" saltValue="xP1ajqCH379t2JjL9JevrQ==" spinCount="100000" sheet="1"/>
  <mergeCells count="21">
    <mergeCell ref="AR9:AY9"/>
    <mergeCell ref="AA8:AY8"/>
    <mergeCell ref="E9:F9"/>
    <mergeCell ref="G9:R9"/>
    <mergeCell ref="S9:Y9"/>
    <mergeCell ref="AA9:AD9"/>
    <mergeCell ref="A8:A11"/>
    <mergeCell ref="B8:B11"/>
    <mergeCell ref="C8:C11"/>
    <mergeCell ref="E8:Y8"/>
    <mergeCell ref="AE9:AQ9"/>
    <mergeCell ref="M1:R1"/>
    <mergeCell ref="M2:R2"/>
    <mergeCell ref="M3:R3"/>
    <mergeCell ref="M4:R4"/>
    <mergeCell ref="C6:G6"/>
    <mergeCell ref="C1:G1"/>
    <mergeCell ref="C2:G2"/>
    <mergeCell ref="C3:G3"/>
    <mergeCell ref="C4:G4"/>
    <mergeCell ref="C5:G5"/>
  </mergeCells>
  <pageMargins left="0.7" right="0.7" top="0.75" bottom="0.75" header="0.3" footer="0.3"/>
  <pageSetup paperSize="9" scale="57" fitToHeight="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V60"/>
  <sheetViews>
    <sheetView showGridLines="0" zoomScaleNormal="100" zoomScaleSheetLayoutView="90" workbookViewId="0">
      <pane xSplit="3" ySplit="9" topLeftCell="D10" activePane="bottomRight" state="frozen"/>
      <selection pane="topRight" activeCell="D1" sqref="D1"/>
      <selection pane="bottomLeft" activeCell="A14" sqref="A14"/>
      <selection pane="bottomRight" activeCell="V10" sqref="V10"/>
    </sheetView>
  </sheetViews>
  <sheetFormatPr defaultColWidth="8.7109375" defaultRowHeight="15"/>
  <cols>
    <col min="1" max="1" width="6" style="89" customWidth="1"/>
    <col min="2" max="2" width="33.42578125" customWidth="1"/>
    <col min="3" max="3" width="18.140625" style="89" customWidth="1"/>
    <col min="4" max="11" width="12.28515625" style="89" customWidth="1"/>
    <col min="12" max="12" width="12.85546875" style="89" customWidth="1"/>
    <col min="13" max="14" width="11.7109375" style="89" customWidth="1"/>
    <col min="15" max="16" width="12" style="89" customWidth="1"/>
    <col min="17" max="17" width="5.28515625" style="90" customWidth="1"/>
    <col min="18" max="18" width="11" style="90" customWidth="1"/>
    <col min="19" max="19" width="10.85546875" style="90" customWidth="1"/>
    <col min="20" max="20" width="5.140625" style="90" customWidth="1"/>
    <col min="21" max="21" width="13.42578125" style="89" customWidth="1"/>
    <col min="22" max="22" width="14.140625" style="91" customWidth="1"/>
  </cols>
  <sheetData>
    <row r="1" spans="1:22">
      <c r="A1" s="88" t="str">
        <f>Lecture!A1</f>
        <v>Schedule Code</v>
      </c>
      <c r="C1" s="313">
        <f>Lecture!C1</f>
        <v>0</v>
      </c>
      <c r="D1" s="313"/>
      <c r="E1" s="313"/>
      <c r="F1" s="313"/>
      <c r="I1" s="88" t="s">
        <v>57</v>
      </c>
      <c r="L1" s="310">
        <f>Lecture!M1</f>
        <v>0</v>
      </c>
      <c r="M1" s="310"/>
      <c r="N1" s="310"/>
      <c r="O1" s="310"/>
      <c r="P1" s="310"/>
    </row>
    <row r="2" spans="1:22">
      <c r="A2" s="88" t="str">
        <f>Lecture!A2</f>
        <v>Subject Code</v>
      </c>
      <c r="C2" s="314">
        <f>Lecture!C2</f>
        <v>0</v>
      </c>
      <c r="D2" s="314"/>
      <c r="E2" s="314"/>
      <c r="F2" s="314"/>
      <c r="I2" s="88" t="s">
        <v>7</v>
      </c>
      <c r="L2" s="311" t="str">
        <f>Lecture!M2</f>
        <v>2nd Semester</v>
      </c>
      <c r="M2" s="311"/>
      <c r="N2" s="311"/>
      <c r="O2" s="311"/>
      <c r="P2" s="311"/>
    </row>
    <row r="3" spans="1:22">
      <c r="A3" s="88" t="str">
        <f>Lecture!A3</f>
        <v>Subject Title</v>
      </c>
      <c r="C3" s="314">
        <f>Lecture!C3</f>
        <v>0</v>
      </c>
      <c r="D3" s="314"/>
      <c r="E3" s="314"/>
      <c r="F3" s="314"/>
      <c r="I3" s="88" t="s">
        <v>6</v>
      </c>
      <c r="L3" s="311" t="str">
        <f>Lecture!M3</f>
        <v>2022-2023</v>
      </c>
      <c r="M3" s="311"/>
      <c r="N3" s="311"/>
      <c r="O3" s="311"/>
      <c r="P3" s="311"/>
    </row>
    <row r="4" spans="1:22">
      <c r="A4" s="88" t="str">
        <f>Lecture!A4</f>
        <v>Units</v>
      </c>
      <c r="C4" s="314">
        <f>Lecture!C4</f>
        <v>3</v>
      </c>
      <c r="D4" s="314"/>
      <c r="E4" s="314"/>
      <c r="F4" s="314"/>
      <c r="I4" s="88" t="s">
        <v>59</v>
      </c>
      <c r="L4" s="311">
        <f>Lecture!M4</f>
        <v>0</v>
      </c>
      <c r="M4" s="311"/>
      <c r="N4" s="311"/>
      <c r="O4" s="311"/>
      <c r="P4" s="311"/>
    </row>
    <row r="5" spans="1:22">
      <c r="A5" s="88" t="str">
        <f>Lecture!A5</f>
        <v>Lecture (%)</v>
      </c>
      <c r="C5" s="312">
        <f>Lecture!C5</f>
        <v>0.75</v>
      </c>
      <c r="D5" s="312"/>
      <c r="E5" s="312"/>
      <c r="F5" s="312"/>
    </row>
    <row r="6" spans="1:22">
      <c r="A6" s="88" t="str">
        <f>Lecture!A6</f>
        <v>Laboratory (%)</v>
      </c>
      <c r="C6" s="312">
        <f>Lecture!C6</f>
        <v>0.25</v>
      </c>
      <c r="D6" s="312"/>
      <c r="E6" s="312"/>
      <c r="F6" s="312"/>
    </row>
    <row r="7" spans="1:22" ht="15.75" thickBot="1">
      <c r="A7" s="88"/>
    </row>
    <row r="8" spans="1:22" ht="60.75" customHeight="1" thickBot="1">
      <c r="A8" s="283" t="s">
        <v>0</v>
      </c>
      <c r="B8" s="296" t="s">
        <v>1</v>
      </c>
      <c r="C8" s="293" t="s">
        <v>2</v>
      </c>
      <c r="D8" s="319" t="s">
        <v>119</v>
      </c>
      <c r="E8" s="320"/>
      <c r="F8" s="320"/>
      <c r="G8" s="320"/>
      <c r="H8" s="321">
        <f>Lecture!C5</f>
        <v>0.75</v>
      </c>
      <c r="I8" s="321"/>
      <c r="J8" s="321"/>
      <c r="K8" s="322"/>
      <c r="L8" s="327" t="s">
        <v>120</v>
      </c>
      <c r="M8" s="328"/>
      <c r="N8" s="328"/>
      <c r="O8" s="329">
        <f>Lecture!C6</f>
        <v>0.25</v>
      </c>
      <c r="P8" s="330"/>
      <c r="Q8" s="68"/>
      <c r="R8" s="331" t="s">
        <v>121</v>
      </c>
      <c r="S8" s="332"/>
      <c r="T8" s="69"/>
      <c r="U8" s="323" t="s">
        <v>79</v>
      </c>
      <c r="V8" s="325" t="s">
        <v>56</v>
      </c>
    </row>
    <row r="9" spans="1:22" s="92" customFormat="1" ht="45.75" thickBot="1">
      <c r="A9" s="284"/>
      <c r="B9" s="297"/>
      <c r="C9" s="294"/>
      <c r="D9" s="255" t="s">
        <v>63</v>
      </c>
      <c r="E9" s="255" t="s">
        <v>64</v>
      </c>
      <c r="F9" s="254" t="s">
        <v>65</v>
      </c>
      <c r="G9" s="256" t="s">
        <v>66</v>
      </c>
      <c r="H9" s="254" t="s">
        <v>67</v>
      </c>
      <c r="I9" s="254" t="s">
        <v>68</v>
      </c>
      <c r="J9" s="254" t="s">
        <v>12</v>
      </c>
      <c r="K9" s="260" t="s">
        <v>15</v>
      </c>
      <c r="L9" s="195" t="s">
        <v>70</v>
      </c>
      <c r="M9" s="195" t="s">
        <v>69</v>
      </c>
      <c r="N9" s="105" t="s">
        <v>71</v>
      </c>
      <c r="O9" s="105" t="s">
        <v>12</v>
      </c>
      <c r="P9" s="196" t="s">
        <v>15</v>
      </c>
      <c r="Q9" s="70"/>
      <c r="R9" s="270">
        <f>(Lecture!F11+Lecture!H11+Lecture!T11+Lecture!AF11+Lecture!AH11+Laboratory!F11+Laboratory!R11+Laboratory!Y11)*100</f>
        <v>180</v>
      </c>
      <c r="S9" s="271" t="s">
        <v>37</v>
      </c>
      <c r="T9" s="69"/>
      <c r="U9" s="324"/>
      <c r="V9" s="326"/>
    </row>
    <row r="10" spans="1:22">
      <c r="A10" s="93">
        <v>1</v>
      </c>
      <c r="B10" s="94" t="str">
        <f>Lecture!B12</f>
        <v>FALLER, RAYMART</v>
      </c>
      <c r="C10" s="177">
        <f>Lecture!C12</f>
        <v>201010409</v>
      </c>
      <c r="D10" s="180">
        <f>Lecture!AM12</f>
        <v>10</v>
      </c>
      <c r="E10" s="181">
        <f>Lecture!AQ12</f>
        <v>10</v>
      </c>
      <c r="F10" s="182">
        <f>Lecture!BD12</f>
        <v>10</v>
      </c>
      <c r="G10" s="183">
        <f>Lecture!BQ12</f>
        <v>23.375</v>
      </c>
      <c r="H10" s="183">
        <f>Lecture!AH12</f>
        <v>18.333333333333332</v>
      </c>
      <c r="I10" s="183">
        <f>Lecture!BS12</f>
        <v>15</v>
      </c>
      <c r="J10" s="184">
        <f>SUM(D10:I10)</f>
        <v>86.708333333333329</v>
      </c>
      <c r="K10" s="257">
        <f>J10*Lecture!$C$5</f>
        <v>65.03125</v>
      </c>
      <c r="L10" s="261">
        <f>Laboratory!AD12</f>
        <v>20</v>
      </c>
      <c r="M10" s="262">
        <f>Laboratory!AQ12</f>
        <v>50</v>
      </c>
      <c r="N10" s="263">
        <f>Laboratory!AY12</f>
        <v>29.5</v>
      </c>
      <c r="O10" s="264">
        <f>SUM(L10:N10)</f>
        <v>99.5</v>
      </c>
      <c r="P10" s="71">
        <f>O10*Lecture!$C$6</f>
        <v>24.875</v>
      </c>
      <c r="Q10" s="72"/>
      <c r="R10" s="266">
        <f>Lecture!F12+Lecture!H12+Lecture!T12+Lecture!AF12+Lecture!AH12+Laboratory!F12+Laboratory!R12+Laboratory!Y12</f>
        <v>170.58333333333331</v>
      </c>
      <c r="S10" s="267" t="str">
        <f>IF(R10&gt;=($R$9*70%),"Passing","Failing")</f>
        <v>Passing</v>
      </c>
      <c r="T10" s="68"/>
      <c r="U10" s="197">
        <f>K10+P10</f>
        <v>89.90625</v>
      </c>
      <c r="V10" s="73">
        <f>IF(U10&lt;&gt;"",VLOOKUP(U10,'Transmutation Table'!A3:C13,3),"")</f>
        <v>1.75</v>
      </c>
    </row>
    <row r="11" spans="1:22">
      <c r="A11" s="96">
        <v>2</v>
      </c>
      <c r="B11" s="97" t="str">
        <f>Lecture!B13</f>
        <v>SANTILLAN</v>
      </c>
      <c r="C11" s="178">
        <f>Lecture!C13</f>
        <v>202010375</v>
      </c>
      <c r="D11" s="185">
        <f>Lecture!AM13</f>
        <v>10</v>
      </c>
      <c r="E11" s="186">
        <f>Lecture!AQ13</f>
        <v>10</v>
      </c>
      <c r="F11" s="187">
        <f>Lecture!BD13</f>
        <v>12</v>
      </c>
      <c r="G11" s="188">
        <f>Lecture!BQ13</f>
        <v>24.0625</v>
      </c>
      <c r="H11" s="188">
        <f>Lecture!AH13</f>
        <v>19.666666666666664</v>
      </c>
      <c r="I11" s="188">
        <f>Lecture!BS13</f>
        <v>18.333333333333332</v>
      </c>
      <c r="J11" s="189">
        <f t="shared" ref="J11:J59" si="0">SUM(D11:I11)</f>
        <v>94.062499999999986</v>
      </c>
      <c r="K11" s="258">
        <f>J11*Lecture!$C$5</f>
        <v>70.546874999999986</v>
      </c>
      <c r="L11" s="74">
        <f>Laboratory!AD13</f>
        <v>18</v>
      </c>
      <c r="M11" s="75">
        <f>Laboratory!AQ13</f>
        <v>48.75</v>
      </c>
      <c r="N11" s="76">
        <f>Laboratory!AY13</f>
        <v>29.5</v>
      </c>
      <c r="O11" s="77">
        <f t="shared" ref="O11:O59" si="1">SUM(L11:N11)</f>
        <v>96.25</v>
      </c>
      <c r="P11" s="170">
        <f>O11*Lecture!$C$6</f>
        <v>24.0625</v>
      </c>
      <c r="Q11" s="72"/>
      <c r="R11" s="268">
        <f>Lecture!F13+Lecture!H13+Lecture!T13+Lecture!AF13+Lecture!AH13+Laboratory!F13+Laboratory!R13+Laboratory!Y13</f>
        <v>168.29166666666666</v>
      </c>
      <c r="S11" s="79" t="str">
        <f t="shared" ref="S11:S59" si="2">IF(R11&gt;=($R$9*70%),"Passing","Failing")</f>
        <v>Passing</v>
      </c>
      <c r="T11" s="68"/>
      <c r="U11" s="198">
        <f t="shared" ref="U11:U41" si="3">K11+P11</f>
        <v>94.609374999999986</v>
      </c>
      <c r="V11" s="80">
        <f>IF(U11&lt;&gt;"",VLOOKUP(U11,'Transmutation Table'!A3:C13,3),"")</f>
        <v>1.25</v>
      </c>
    </row>
    <row r="12" spans="1:22">
      <c r="A12" s="99">
        <v>3</v>
      </c>
      <c r="B12" s="97" t="str">
        <f>Lecture!B14</f>
        <v>ACOSTA</v>
      </c>
      <c r="C12" s="178">
        <f>Lecture!C14</f>
        <v>202010690</v>
      </c>
      <c r="D12" s="185">
        <f>Lecture!AM14</f>
        <v>0</v>
      </c>
      <c r="E12" s="186">
        <f>Lecture!AQ14</f>
        <v>0</v>
      </c>
      <c r="F12" s="187">
        <f>Lecture!BD14</f>
        <v>0</v>
      </c>
      <c r="G12" s="188">
        <f>Lecture!BQ14</f>
        <v>0</v>
      </c>
      <c r="H12" s="188">
        <f>Lecture!AH14</f>
        <v>0</v>
      </c>
      <c r="I12" s="188">
        <f>Lecture!BS14</f>
        <v>0</v>
      </c>
      <c r="J12" s="189">
        <f t="shared" si="0"/>
        <v>0</v>
      </c>
      <c r="K12" s="258">
        <f>J12*Lecture!$C$5</f>
        <v>0</v>
      </c>
      <c r="L12" s="74">
        <f>Laboratory!AD14</f>
        <v>8</v>
      </c>
      <c r="M12" s="75">
        <f>Laboratory!AQ14</f>
        <v>12.5</v>
      </c>
      <c r="N12" s="76">
        <f>Laboratory!AY14</f>
        <v>0</v>
      </c>
      <c r="O12" s="77">
        <f t="shared" si="1"/>
        <v>20.5</v>
      </c>
      <c r="P12" s="170">
        <f>O12*Lecture!$C$6</f>
        <v>5.125</v>
      </c>
      <c r="Q12" s="72"/>
      <c r="R12" s="268">
        <f>Lecture!F14+Lecture!H14+Lecture!T14+Lecture!AF14+Lecture!AH14+Laboratory!F14+Laboratory!R14+Laboratory!Y14</f>
        <v>41</v>
      </c>
      <c r="S12" s="79" t="str">
        <f t="shared" si="2"/>
        <v>Failing</v>
      </c>
      <c r="T12" s="68"/>
      <c r="U12" s="198">
        <f t="shared" si="3"/>
        <v>5.125</v>
      </c>
      <c r="V12" s="80">
        <f>IF(U12&lt;&gt;"",VLOOKUP(U12,'Transmutation Table'!A3:C13,3),"")</f>
        <v>5</v>
      </c>
    </row>
    <row r="13" spans="1:22">
      <c r="A13" s="99">
        <v>4</v>
      </c>
      <c r="B13" s="97" t="str">
        <f>Lecture!B15</f>
        <v>BARRENO</v>
      </c>
      <c r="C13" s="178">
        <f>Lecture!C15</f>
        <v>202010400</v>
      </c>
      <c r="D13" s="185">
        <f>Lecture!AM15</f>
        <v>0</v>
      </c>
      <c r="E13" s="186">
        <f>Lecture!AQ15</f>
        <v>0</v>
      </c>
      <c r="F13" s="187">
        <f>Lecture!BD15</f>
        <v>0</v>
      </c>
      <c r="G13" s="188">
        <f>Lecture!BQ15</f>
        <v>0</v>
      </c>
      <c r="H13" s="188">
        <f>Lecture!AH15</f>
        <v>0</v>
      </c>
      <c r="I13" s="188">
        <f>Lecture!BS15</f>
        <v>0</v>
      </c>
      <c r="J13" s="189">
        <f t="shared" si="0"/>
        <v>0</v>
      </c>
      <c r="K13" s="258">
        <f>J13*Lecture!$C$5</f>
        <v>0</v>
      </c>
      <c r="L13" s="74">
        <f>Laboratory!AD15</f>
        <v>6</v>
      </c>
      <c r="M13" s="75">
        <f>Laboratory!AQ15</f>
        <v>11.25</v>
      </c>
      <c r="N13" s="76">
        <f>Laboratory!AY15</f>
        <v>0</v>
      </c>
      <c r="O13" s="77">
        <f t="shared" si="1"/>
        <v>17.25</v>
      </c>
      <c r="P13" s="170">
        <f>O13*Lecture!$C$6</f>
        <v>4.3125</v>
      </c>
      <c r="Q13" s="72"/>
      <c r="R13" s="268">
        <f>Lecture!F15+Lecture!H15+Lecture!T15+Lecture!AF15+Lecture!AH15+Laboratory!F15+Laboratory!R15+Laboratory!Y15</f>
        <v>34.5</v>
      </c>
      <c r="S13" s="79" t="str">
        <f t="shared" si="2"/>
        <v>Failing</v>
      </c>
      <c r="T13" s="68"/>
      <c r="U13" s="198">
        <f t="shared" si="3"/>
        <v>4.3125</v>
      </c>
      <c r="V13" s="80">
        <f>IF(U13&lt;&gt;"",VLOOKUP(U13,'Transmutation Table'!A3:C13,3),"")</f>
        <v>5</v>
      </c>
    </row>
    <row r="14" spans="1:22">
      <c r="A14" s="96">
        <v>5</v>
      </c>
      <c r="B14" s="97" t="str">
        <f>Lecture!B16</f>
        <v>BELALE</v>
      </c>
      <c r="C14" s="178">
        <f>Lecture!C16</f>
        <v>202010392</v>
      </c>
      <c r="D14" s="185">
        <f>Lecture!AM16</f>
        <v>0</v>
      </c>
      <c r="E14" s="186">
        <f>Lecture!AQ16</f>
        <v>0</v>
      </c>
      <c r="F14" s="187">
        <f>Lecture!BD16</f>
        <v>0</v>
      </c>
      <c r="G14" s="188">
        <f>Lecture!BQ16</f>
        <v>0</v>
      </c>
      <c r="H14" s="188">
        <f>Lecture!AH16</f>
        <v>0</v>
      </c>
      <c r="I14" s="188">
        <f>Lecture!BS16</f>
        <v>0</v>
      </c>
      <c r="J14" s="189">
        <f t="shared" si="0"/>
        <v>0</v>
      </c>
      <c r="K14" s="258">
        <f>J14*Lecture!$C$5</f>
        <v>0</v>
      </c>
      <c r="L14" s="74">
        <f>Laboratory!AD16</f>
        <v>4</v>
      </c>
      <c r="M14" s="75">
        <f>Laboratory!AQ16</f>
        <v>11.25</v>
      </c>
      <c r="N14" s="76">
        <f>Laboratory!AY16</f>
        <v>0</v>
      </c>
      <c r="O14" s="77">
        <f t="shared" si="1"/>
        <v>15.25</v>
      </c>
      <c r="P14" s="170">
        <f>O14*Lecture!$C$6</f>
        <v>3.8125</v>
      </c>
      <c r="Q14" s="72"/>
      <c r="R14" s="268">
        <f>Lecture!F16+Lecture!H16+Lecture!T16+Lecture!AF16+Lecture!AH16+Laboratory!F16+Laboratory!R16+Laboratory!Y16</f>
        <v>30.5</v>
      </c>
      <c r="S14" s="79" t="str">
        <f t="shared" si="2"/>
        <v>Failing</v>
      </c>
      <c r="T14" s="68"/>
      <c r="U14" s="198">
        <f t="shared" si="3"/>
        <v>3.8125</v>
      </c>
      <c r="V14" s="80">
        <f>IF(U14&lt;&gt;"",VLOOKUP(U14,'Transmutation Table'!A3:C13,3),"")</f>
        <v>5</v>
      </c>
    </row>
    <row r="15" spans="1:22">
      <c r="A15" s="99">
        <v>6</v>
      </c>
      <c r="B15" s="97" t="str">
        <f>Lecture!B17</f>
        <v>CACHAPERO</v>
      </c>
      <c r="C15" s="178">
        <f>Lecture!C17</f>
        <v>201911375</v>
      </c>
      <c r="D15" s="185">
        <f>Lecture!AM17</f>
        <v>0</v>
      </c>
      <c r="E15" s="186">
        <f>Lecture!AQ17</f>
        <v>0</v>
      </c>
      <c r="F15" s="187">
        <f>Lecture!BD17</f>
        <v>0</v>
      </c>
      <c r="G15" s="188">
        <f>Lecture!BQ17</f>
        <v>0</v>
      </c>
      <c r="H15" s="188">
        <f>Lecture!AH17</f>
        <v>0</v>
      </c>
      <c r="I15" s="188">
        <f>Lecture!BS17</f>
        <v>0</v>
      </c>
      <c r="J15" s="189">
        <f t="shared" si="0"/>
        <v>0</v>
      </c>
      <c r="K15" s="258">
        <f>J15*Lecture!$C$5</f>
        <v>0</v>
      </c>
      <c r="L15" s="74">
        <f>Laboratory!AD17</f>
        <v>8</v>
      </c>
      <c r="M15" s="75">
        <f>Laboratory!AQ17</f>
        <v>12.5</v>
      </c>
      <c r="N15" s="76">
        <f>Laboratory!AY17</f>
        <v>0</v>
      </c>
      <c r="O15" s="77">
        <f t="shared" si="1"/>
        <v>20.5</v>
      </c>
      <c r="P15" s="170">
        <f>O15*Lecture!$C$6</f>
        <v>5.125</v>
      </c>
      <c r="Q15" s="72"/>
      <c r="R15" s="268">
        <f>Lecture!F17+Lecture!H17+Lecture!T17+Lecture!AF17+Lecture!AH17+Laboratory!F17+Laboratory!R17+Laboratory!Y17</f>
        <v>41</v>
      </c>
      <c r="S15" s="79" t="str">
        <f t="shared" si="2"/>
        <v>Failing</v>
      </c>
      <c r="T15" s="68"/>
      <c r="U15" s="198">
        <f t="shared" si="3"/>
        <v>5.125</v>
      </c>
      <c r="V15" s="80">
        <f>IF(U15&lt;&gt;"",VLOOKUP(U15,'Transmutation Table'!A3:C13,3),"")</f>
        <v>5</v>
      </c>
    </row>
    <row r="16" spans="1:22">
      <c r="A16" s="99">
        <v>7</v>
      </c>
      <c r="B16" s="97" t="str">
        <f>Lecture!B18</f>
        <v>CAMINGAO</v>
      </c>
      <c r="C16" s="178">
        <f>Lecture!C18</f>
        <v>202010798</v>
      </c>
      <c r="D16" s="185">
        <f>Lecture!AM18</f>
        <v>0</v>
      </c>
      <c r="E16" s="186">
        <f>Lecture!AQ18</f>
        <v>0</v>
      </c>
      <c r="F16" s="187">
        <f>Lecture!BD18</f>
        <v>0</v>
      </c>
      <c r="G16" s="188">
        <f>Lecture!BQ18</f>
        <v>0</v>
      </c>
      <c r="H16" s="188">
        <f>Lecture!AH18</f>
        <v>0</v>
      </c>
      <c r="I16" s="188">
        <f>Lecture!BS18</f>
        <v>0</v>
      </c>
      <c r="J16" s="189">
        <f t="shared" si="0"/>
        <v>0</v>
      </c>
      <c r="K16" s="258">
        <f>J16*Lecture!$C$5</f>
        <v>0</v>
      </c>
      <c r="L16" s="74">
        <f>Laboratory!AD18</f>
        <v>10</v>
      </c>
      <c r="M16" s="75">
        <f>Laboratory!AQ18</f>
        <v>12.5</v>
      </c>
      <c r="N16" s="76">
        <f>Laboratory!AY18</f>
        <v>0</v>
      </c>
      <c r="O16" s="77">
        <f t="shared" si="1"/>
        <v>22.5</v>
      </c>
      <c r="P16" s="170">
        <f>O16*Lecture!$C$6</f>
        <v>5.625</v>
      </c>
      <c r="Q16" s="72"/>
      <c r="R16" s="268">
        <f>Lecture!F18+Lecture!H18+Lecture!T18+Lecture!AF18+Lecture!AH18+Laboratory!F18+Laboratory!R18+Laboratory!Y18</f>
        <v>45</v>
      </c>
      <c r="S16" s="79" t="str">
        <f t="shared" si="2"/>
        <v>Failing</v>
      </c>
      <c r="T16" s="68"/>
      <c r="U16" s="198">
        <f t="shared" si="3"/>
        <v>5.625</v>
      </c>
      <c r="V16" s="80">
        <f>IF(U16&lt;&gt;"",VLOOKUP(U16,'Transmutation Table'!A3:C13,3),"")</f>
        <v>5</v>
      </c>
    </row>
    <row r="17" spans="1:22">
      <c r="A17" s="96">
        <v>8</v>
      </c>
      <c r="B17" s="97" t="str">
        <f>Lecture!B19</f>
        <v>CARABBAY</v>
      </c>
      <c r="C17" s="178">
        <f>Lecture!C19</f>
        <v>201911388</v>
      </c>
      <c r="D17" s="185">
        <f>Lecture!AM19</f>
        <v>0</v>
      </c>
      <c r="E17" s="186">
        <f>Lecture!AQ19</f>
        <v>0</v>
      </c>
      <c r="F17" s="187">
        <f>Lecture!BD19</f>
        <v>0</v>
      </c>
      <c r="G17" s="188">
        <f>Lecture!BQ19</f>
        <v>0</v>
      </c>
      <c r="H17" s="188">
        <f>Lecture!AH19</f>
        <v>0</v>
      </c>
      <c r="I17" s="188">
        <f>Lecture!BS19</f>
        <v>0</v>
      </c>
      <c r="J17" s="189">
        <f t="shared" si="0"/>
        <v>0</v>
      </c>
      <c r="K17" s="258">
        <f>J17*Lecture!$C$5</f>
        <v>0</v>
      </c>
      <c r="L17" s="74">
        <f>Laboratory!AD19</f>
        <v>10</v>
      </c>
      <c r="M17" s="75">
        <f>Laboratory!AQ19</f>
        <v>12.5</v>
      </c>
      <c r="N17" s="76">
        <f>Laboratory!AY19</f>
        <v>0</v>
      </c>
      <c r="O17" s="77">
        <f t="shared" si="1"/>
        <v>22.5</v>
      </c>
      <c r="P17" s="170">
        <f>O17*Lecture!$C$6</f>
        <v>5.625</v>
      </c>
      <c r="Q17" s="72"/>
      <c r="R17" s="268">
        <f>Lecture!F19+Lecture!H19+Lecture!T19+Lecture!AF19+Lecture!AH19+Laboratory!F19+Laboratory!R19+Laboratory!Y19</f>
        <v>45</v>
      </c>
      <c r="S17" s="79" t="str">
        <f t="shared" si="2"/>
        <v>Failing</v>
      </c>
      <c r="T17" s="68"/>
      <c r="U17" s="198">
        <f t="shared" si="3"/>
        <v>5.625</v>
      </c>
      <c r="V17" s="80">
        <f>IF(U17&lt;&gt;"",VLOOKUP(U17,'Transmutation Table'!A3:C13,3),"")</f>
        <v>5</v>
      </c>
    </row>
    <row r="18" spans="1:22">
      <c r="A18" s="99">
        <v>9</v>
      </c>
      <c r="B18" s="97" t="str">
        <f>Lecture!B20</f>
        <v>CEA</v>
      </c>
      <c r="C18" s="178">
        <f>Lecture!C20</f>
        <v>202010382</v>
      </c>
      <c r="D18" s="185">
        <f>Lecture!AM20</f>
        <v>0</v>
      </c>
      <c r="E18" s="186">
        <f>Lecture!AQ20</f>
        <v>0</v>
      </c>
      <c r="F18" s="187">
        <f>Lecture!BD20</f>
        <v>0</v>
      </c>
      <c r="G18" s="188">
        <f>Lecture!BQ20</f>
        <v>0</v>
      </c>
      <c r="H18" s="188">
        <f>Lecture!AH20</f>
        <v>0</v>
      </c>
      <c r="I18" s="188">
        <f>Lecture!BS20</f>
        <v>0</v>
      </c>
      <c r="J18" s="189">
        <f t="shared" si="0"/>
        <v>0</v>
      </c>
      <c r="K18" s="258">
        <f>J18*Lecture!$C$5</f>
        <v>0</v>
      </c>
      <c r="L18" s="74">
        <f>Laboratory!AD20</f>
        <v>10</v>
      </c>
      <c r="M18" s="75">
        <f>Laboratory!AQ20</f>
        <v>12.5</v>
      </c>
      <c r="N18" s="76">
        <f>Laboratory!AY20</f>
        <v>0</v>
      </c>
      <c r="O18" s="77">
        <f t="shared" si="1"/>
        <v>22.5</v>
      </c>
      <c r="P18" s="170">
        <f>O18*Lecture!$C$6</f>
        <v>5.625</v>
      </c>
      <c r="Q18" s="72"/>
      <c r="R18" s="268">
        <f>Lecture!F20+Lecture!H20+Lecture!T20+Lecture!AF20+Lecture!AH20+Laboratory!F20+Laboratory!R20+Laboratory!Y20</f>
        <v>45</v>
      </c>
      <c r="S18" s="79" t="str">
        <f t="shared" si="2"/>
        <v>Failing</v>
      </c>
      <c r="T18" s="68"/>
      <c r="U18" s="198">
        <f t="shared" si="3"/>
        <v>5.625</v>
      </c>
      <c r="V18" s="80">
        <f>IF(U18&lt;&gt;"",VLOOKUP(U18,'Transmutation Table'!A3:C13,3),"")</f>
        <v>5</v>
      </c>
    </row>
    <row r="19" spans="1:22">
      <c r="A19" s="99">
        <v>10</v>
      </c>
      <c r="B19" s="97" t="str">
        <f>Lecture!B21</f>
        <v>CHING</v>
      </c>
      <c r="C19" s="178">
        <f>Lecture!C21</f>
        <v>202010371</v>
      </c>
      <c r="D19" s="185">
        <f>Lecture!AM21</f>
        <v>0</v>
      </c>
      <c r="E19" s="186">
        <f>Lecture!AQ21</f>
        <v>0</v>
      </c>
      <c r="F19" s="187">
        <f>Lecture!BD21</f>
        <v>0</v>
      </c>
      <c r="G19" s="188">
        <f>Lecture!BQ21</f>
        <v>0</v>
      </c>
      <c r="H19" s="188">
        <f>Lecture!AH21</f>
        <v>0</v>
      </c>
      <c r="I19" s="188">
        <f>Lecture!BS21</f>
        <v>0</v>
      </c>
      <c r="J19" s="189">
        <f t="shared" si="0"/>
        <v>0</v>
      </c>
      <c r="K19" s="258">
        <f>J19*Lecture!$C$5</f>
        <v>0</v>
      </c>
      <c r="L19" s="74">
        <f>Laboratory!AD21</f>
        <v>12</v>
      </c>
      <c r="M19" s="75">
        <f>Laboratory!AQ21</f>
        <v>12.5</v>
      </c>
      <c r="N19" s="76">
        <f>Laboratory!AY21</f>
        <v>0</v>
      </c>
      <c r="O19" s="77">
        <f t="shared" si="1"/>
        <v>24.5</v>
      </c>
      <c r="P19" s="170">
        <f>O19*Lecture!$C$6</f>
        <v>6.125</v>
      </c>
      <c r="Q19" s="72"/>
      <c r="R19" s="268">
        <f>Lecture!F21+Lecture!H21+Lecture!T21+Lecture!AF21+Lecture!AH21+Laboratory!F21+Laboratory!R21+Laboratory!Y21</f>
        <v>45</v>
      </c>
      <c r="S19" s="79" t="str">
        <f t="shared" si="2"/>
        <v>Failing</v>
      </c>
      <c r="T19" s="68"/>
      <c r="U19" s="198">
        <f t="shared" si="3"/>
        <v>6.125</v>
      </c>
      <c r="V19" s="80">
        <f>IF(U19&lt;&gt;"",VLOOKUP(U19,'Transmutation Table'!A3:C13,3),"")</f>
        <v>5</v>
      </c>
    </row>
    <row r="20" spans="1:22">
      <c r="A20" s="96">
        <v>11</v>
      </c>
      <c r="B20" s="97" t="str">
        <f>Lecture!B22</f>
        <v>DAYAP</v>
      </c>
      <c r="C20" s="178">
        <f>Lecture!C22</f>
        <v>202010361</v>
      </c>
      <c r="D20" s="185">
        <f>Lecture!AM22</f>
        <v>0</v>
      </c>
      <c r="E20" s="186">
        <f>Lecture!AQ22</f>
        <v>0</v>
      </c>
      <c r="F20" s="187">
        <f>Lecture!BD22</f>
        <v>0</v>
      </c>
      <c r="G20" s="188">
        <f>Lecture!BQ22</f>
        <v>0</v>
      </c>
      <c r="H20" s="188">
        <f>Lecture!AH22</f>
        <v>0</v>
      </c>
      <c r="I20" s="188">
        <f>Lecture!BS22</f>
        <v>0</v>
      </c>
      <c r="J20" s="189">
        <f t="shared" si="0"/>
        <v>0</v>
      </c>
      <c r="K20" s="258">
        <f>J20*Lecture!$C$5</f>
        <v>0</v>
      </c>
      <c r="L20" s="74">
        <f>Laboratory!AD22</f>
        <v>14</v>
      </c>
      <c r="M20" s="75">
        <f>Laboratory!AQ22</f>
        <v>0</v>
      </c>
      <c r="N20" s="76">
        <f>Laboratory!AY22</f>
        <v>0</v>
      </c>
      <c r="O20" s="77">
        <f t="shared" si="1"/>
        <v>14</v>
      </c>
      <c r="P20" s="170">
        <f>O20*Lecture!$C$6</f>
        <v>3.5</v>
      </c>
      <c r="Q20" s="72"/>
      <c r="R20" s="268">
        <f>Lecture!F22+Lecture!H22+Lecture!T22+Lecture!AF22+Lecture!AH22+Laboratory!F22+Laboratory!R22+Laboratory!Y22</f>
        <v>20</v>
      </c>
      <c r="S20" s="79" t="str">
        <f t="shared" si="2"/>
        <v>Failing</v>
      </c>
      <c r="T20" s="68"/>
      <c r="U20" s="198">
        <f t="shared" si="3"/>
        <v>3.5</v>
      </c>
      <c r="V20" s="80">
        <f>IF(U20&lt;&gt;"",VLOOKUP(U20,'Transmutation Table'!A3:C13,3),"")</f>
        <v>5</v>
      </c>
    </row>
    <row r="21" spans="1:22">
      <c r="A21" s="99">
        <v>12</v>
      </c>
      <c r="B21" s="97" t="str">
        <f>Lecture!B23</f>
        <v>DELA CRUZ</v>
      </c>
      <c r="C21" s="178">
        <f>Lecture!C23</f>
        <v>202010370</v>
      </c>
      <c r="D21" s="185">
        <f>Lecture!AM23</f>
        <v>0</v>
      </c>
      <c r="E21" s="186">
        <f>Lecture!AQ23</f>
        <v>0</v>
      </c>
      <c r="F21" s="187">
        <f>Lecture!BD23</f>
        <v>0</v>
      </c>
      <c r="G21" s="188">
        <f>Lecture!BQ23</f>
        <v>0</v>
      </c>
      <c r="H21" s="188">
        <f>Lecture!AH23</f>
        <v>0</v>
      </c>
      <c r="I21" s="188">
        <f>Lecture!BS23</f>
        <v>0</v>
      </c>
      <c r="J21" s="189">
        <f t="shared" si="0"/>
        <v>0</v>
      </c>
      <c r="K21" s="258">
        <f>J21*Lecture!$C$5</f>
        <v>0</v>
      </c>
      <c r="L21" s="74">
        <f>Laboratory!AD23</f>
        <v>14</v>
      </c>
      <c r="M21" s="75">
        <f>Laboratory!AQ23</f>
        <v>0</v>
      </c>
      <c r="N21" s="76">
        <f>Laboratory!AY23</f>
        <v>0</v>
      </c>
      <c r="O21" s="77">
        <f t="shared" si="1"/>
        <v>14</v>
      </c>
      <c r="P21" s="170">
        <f>O21*Lecture!$C$6</f>
        <v>3.5</v>
      </c>
      <c r="Q21" s="72"/>
      <c r="R21" s="268">
        <f>Lecture!F23+Lecture!H23+Lecture!T23+Lecture!AF23+Lecture!AH23+Laboratory!F23+Laboratory!R23+Laboratory!Y23</f>
        <v>20</v>
      </c>
      <c r="S21" s="79" t="str">
        <f t="shared" si="2"/>
        <v>Failing</v>
      </c>
      <c r="T21" s="68"/>
      <c r="U21" s="198">
        <f t="shared" si="3"/>
        <v>3.5</v>
      </c>
      <c r="V21" s="80">
        <f>IF(U21&lt;&gt;"",VLOOKUP(U21,'Transmutation Table'!A3:C13,3),"")</f>
        <v>5</v>
      </c>
    </row>
    <row r="22" spans="1:22">
      <c r="A22" s="99">
        <v>13</v>
      </c>
      <c r="B22" s="97" t="str">
        <f>Lecture!B24</f>
        <v>ESCORIAL</v>
      </c>
      <c r="C22" s="178">
        <f>Lecture!C24</f>
        <v>202010397</v>
      </c>
      <c r="D22" s="185">
        <f>Lecture!AM24</f>
        <v>0</v>
      </c>
      <c r="E22" s="186">
        <f>Lecture!AQ24</f>
        <v>0</v>
      </c>
      <c r="F22" s="187">
        <f>Lecture!BD24</f>
        <v>0</v>
      </c>
      <c r="G22" s="188">
        <f>Lecture!BQ24</f>
        <v>0</v>
      </c>
      <c r="H22" s="188">
        <f>Lecture!AH24</f>
        <v>0</v>
      </c>
      <c r="I22" s="188">
        <f>Lecture!BS24</f>
        <v>0</v>
      </c>
      <c r="J22" s="189">
        <f t="shared" si="0"/>
        <v>0</v>
      </c>
      <c r="K22" s="258">
        <f>J22*Lecture!$C$5</f>
        <v>0</v>
      </c>
      <c r="L22" s="74">
        <f>Laboratory!AD24</f>
        <v>16</v>
      </c>
      <c r="M22" s="75">
        <f>Laboratory!AQ24</f>
        <v>0</v>
      </c>
      <c r="N22" s="76">
        <f>Laboratory!AY24</f>
        <v>0</v>
      </c>
      <c r="O22" s="77">
        <f t="shared" si="1"/>
        <v>16</v>
      </c>
      <c r="P22" s="170">
        <f>O22*Lecture!$C$6</f>
        <v>4</v>
      </c>
      <c r="Q22" s="72"/>
      <c r="R22" s="268">
        <f>Lecture!F24+Lecture!H24+Lecture!T24+Lecture!AF24+Lecture!AH24+Laboratory!F24+Laboratory!R24+Laboratory!Y24</f>
        <v>20</v>
      </c>
      <c r="S22" s="79" t="str">
        <f t="shared" si="2"/>
        <v>Failing</v>
      </c>
      <c r="T22" s="68"/>
      <c r="U22" s="198">
        <f t="shared" si="3"/>
        <v>4</v>
      </c>
      <c r="V22" s="80">
        <f>IF(U22&lt;&gt;"",VLOOKUP(U22,'Transmutation Table'!A3:C13,3),"")</f>
        <v>5</v>
      </c>
    </row>
    <row r="23" spans="1:22">
      <c r="A23" s="96">
        <v>14</v>
      </c>
      <c r="B23" s="97" t="str">
        <f>Lecture!B25</f>
        <v>ESGUERRA</v>
      </c>
      <c r="C23" s="178">
        <f>Lecture!C25</f>
        <v>202010828</v>
      </c>
      <c r="D23" s="185">
        <f>Lecture!AM25</f>
        <v>0</v>
      </c>
      <c r="E23" s="186">
        <f>Lecture!AQ25</f>
        <v>0</v>
      </c>
      <c r="F23" s="187">
        <f>Lecture!BD25</f>
        <v>0</v>
      </c>
      <c r="G23" s="188">
        <f>Lecture!BQ25</f>
        <v>0</v>
      </c>
      <c r="H23" s="188">
        <f>Lecture!AH25</f>
        <v>0</v>
      </c>
      <c r="I23" s="188">
        <f>Lecture!BS25</f>
        <v>0</v>
      </c>
      <c r="J23" s="189">
        <f t="shared" si="0"/>
        <v>0</v>
      </c>
      <c r="K23" s="258">
        <f>J23*Lecture!$C$5</f>
        <v>0</v>
      </c>
      <c r="L23" s="74">
        <f>Laboratory!AD25</f>
        <v>18</v>
      </c>
      <c r="M23" s="75">
        <f>Laboratory!AQ25</f>
        <v>0</v>
      </c>
      <c r="N23" s="76">
        <f>Laboratory!AY25</f>
        <v>0</v>
      </c>
      <c r="O23" s="77">
        <f t="shared" si="1"/>
        <v>18</v>
      </c>
      <c r="P23" s="170">
        <f>O23*Lecture!$C$6</f>
        <v>4.5</v>
      </c>
      <c r="Q23" s="72"/>
      <c r="R23" s="268">
        <f>Lecture!F25+Lecture!H25+Lecture!T25+Lecture!AF25+Lecture!AH25+Laboratory!F25+Laboratory!R25+Laboratory!Y25</f>
        <v>20</v>
      </c>
      <c r="S23" s="79" t="str">
        <f t="shared" si="2"/>
        <v>Failing</v>
      </c>
      <c r="T23" s="68"/>
      <c r="U23" s="198">
        <f t="shared" si="3"/>
        <v>4.5</v>
      </c>
      <c r="V23" s="80">
        <f>IF(U23&lt;&gt;"",VLOOKUP(U23,'Transmutation Table'!A3:C13,3),"")</f>
        <v>5</v>
      </c>
    </row>
    <row r="24" spans="1:22">
      <c r="A24" s="99">
        <v>15</v>
      </c>
      <c r="B24" s="97" t="str">
        <f>Lecture!B26</f>
        <v>FORBES</v>
      </c>
      <c r="C24" s="178">
        <f>Lecture!C26</f>
        <v>202010696</v>
      </c>
      <c r="D24" s="185">
        <f>Lecture!AM26</f>
        <v>0</v>
      </c>
      <c r="E24" s="186">
        <f>Lecture!AQ26</f>
        <v>0</v>
      </c>
      <c r="F24" s="187">
        <f>Lecture!BD26</f>
        <v>0</v>
      </c>
      <c r="G24" s="188">
        <f>Lecture!BQ26</f>
        <v>0</v>
      </c>
      <c r="H24" s="188">
        <f>Lecture!AH26</f>
        <v>0</v>
      </c>
      <c r="I24" s="188">
        <f>Lecture!BS26</f>
        <v>0</v>
      </c>
      <c r="J24" s="189">
        <f t="shared" si="0"/>
        <v>0</v>
      </c>
      <c r="K24" s="258">
        <f>J24*Lecture!$C$5</f>
        <v>0</v>
      </c>
      <c r="L24" s="74">
        <f>Laboratory!AD26</f>
        <v>20</v>
      </c>
      <c r="M24" s="75">
        <f>Laboratory!AQ26</f>
        <v>0</v>
      </c>
      <c r="N24" s="76">
        <f>Laboratory!AY26</f>
        <v>0</v>
      </c>
      <c r="O24" s="77">
        <f t="shared" si="1"/>
        <v>20</v>
      </c>
      <c r="P24" s="170">
        <f>O24*Lecture!$C$6</f>
        <v>5</v>
      </c>
      <c r="Q24" s="72"/>
      <c r="R24" s="268">
        <f>Lecture!F26+Lecture!H26+Lecture!T26+Lecture!AF26+Lecture!AH26+Laboratory!F26+Laboratory!R26+Laboratory!Y26</f>
        <v>20</v>
      </c>
      <c r="S24" s="79" t="str">
        <f t="shared" si="2"/>
        <v>Failing</v>
      </c>
      <c r="T24" s="68"/>
      <c r="U24" s="198">
        <f t="shared" si="3"/>
        <v>5</v>
      </c>
      <c r="V24" s="80">
        <f>IF(U24&lt;&gt;"",VLOOKUP(U24,'Transmutation Table'!A3:C13,3),"")</f>
        <v>5</v>
      </c>
    </row>
    <row r="25" spans="1:22">
      <c r="A25" s="99">
        <v>16</v>
      </c>
      <c r="B25" s="97" t="str">
        <f>Lecture!B27</f>
        <v>MACALIMA</v>
      </c>
      <c r="C25" s="178">
        <f>Lecture!C27</f>
        <v>202010692</v>
      </c>
      <c r="D25" s="185">
        <f>Lecture!AM27</f>
        <v>0</v>
      </c>
      <c r="E25" s="186">
        <f>Lecture!AQ27</f>
        <v>0</v>
      </c>
      <c r="F25" s="187">
        <f>Lecture!BD27</f>
        <v>0</v>
      </c>
      <c r="G25" s="188">
        <f>Lecture!BQ27</f>
        <v>0</v>
      </c>
      <c r="H25" s="188">
        <f>Lecture!AH27</f>
        <v>0</v>
      </c>
      <c r="I25" s="188">
        <f>Lecture!BS27</f>
        <v>0</v>
      </c>
      <c r="J25" s="189">
        <f t="shared" si="0"/>
        <v>0</v>
      </c>
      <c r="K25" s="258">
        <f>J25*Lecture!$C$5</f>
        <v>0</v>
      </c>
      <c r="L25" s="74">
        <f>Laboratory!AD27</f>
        <v>10</v>
      </c>
      <c r="M25" s="75">
        <f>Laboratory!AQ27</f>
        <v>0</v>
      </c>
      <c r="N25" s="76">
        <f>Laboratory!AY27</f>
        <v>0</v>
      </c>
      <c r="O25" s="77">
        <f t="shared" si="1"/>
        <v>10</v>
      </c>
      <c r="P25" s="170">
        <f>O25*Lecture!$C$6</f>
        <v>2.5</v>
      </c>
      <c r="Q25" s="72"/>
      <c r="R25" s="268">
        <f>Lecture!F27+Lecture!H27+Lecture!T27+Lecture!AF27+Lecture!AH27+Laboratory!F27+Laboratory!R27+Laboratory!Y27</f>
        <v>20</v>
      </c>
      <c r="S25" s="79" t="str">
        <f t="shared" si="2"/>
        <v>Failing</v>
      </c>
      <c r="T25" s="68"/>
      <c r="U25" s="198">
        <f t="shared" si="3"/>
        <v>2.5</v>
      </c>
      <c r="V25" s="80">
        <f>IF(U25&lt;&gt;"",VLOOKUP(U25,'Transmutation Table'!A3:C13,3),"")</f>
        <v>5</v>
      </c>
    </row>
    <row r="26" spans="1:22">
      <c r="A26" s="96">
        <v>17</v>
      </c>
      <c r="B26" s="97" t="str">
        <f>Lecture!B28</f>
        <v>MAQUERME</v>
      </c>
      <c r="C26" s="178">
        <f>Lecture!C28</f>
        <v>202010390</v>
      </c>
      <c r="D26" s="185">
        <f>Lecture!AM28</f>
        <v>0</v>
      </c>
      <c r="E26" s="186">
        <f>Lecture!AQ28</f>
        <v>0</v>
      </c>
      <c r="F26" s="187">
        <f>Lecture!BD28</f>
        <v>0</v>
      </c>
      <c r="G26" s="188">
        <f>Lecture!BQ28</f>
        <v>0</v>
      </c>
      <c r="H26" s="188">
        <f>Lecture!AH28</f>
        <v>0</v>
      </c>
      <c r="I26" s="188">
        <f>Lecture!BS28</f>
        <v>0</v>
      </c>
      <c r="J26" s="189">
        <f t="shared" si="0"/>
        <v>0</v>
      </c>
      <c r="K26" s="258">
        <f>J26*Lecture!$C$5</f>
        <v>0</v>
      </c>
      <c r="L26" s="74">
        <f>Laboratory!AD28</f>
        <v>8</v>
      </c>
      <c r="M26" s="75">
        <f>Laboratory!AQ28</f>
        <v>0</v>
      </c>
      <c r="N26" s="76">
        <f>Laboratory!AY28</f>
        <v>0</v>
      </c>
      <c r="O26" s="77">
        <f t="shared" si="1"/>
        <v>8</v>
      </c>
      <c r="P26" s="170">
        <f>O26*Lecture!$C$6</f>
        <v>2</v>
      </c>
      <c r="Q26" s="72"/>
      <c r="R26" s="268">
        <f>Lecture!F28+Lecture!H28+Lecture!T28+Lecture!AF28+Lecture!AH28+Laboratory!F28+Laboratory!R28+Laboratory!Y28</f>
        <v>16</v>
      </c>
      <c r="S26" s="79" t="str">
        <f t="shared" si="2"/>
        <v>Failing</v>
      </c>
      <c r="T26" s="68"/>
      <c r="U26" s="198">
        <f t="shared" si="3"/>
        <v>2</v>
      </c>
      <c r="V26" s="80">
        <f>IF(U26&lt;&gt;"",VLOOKUP(U26,'Transmutation Table'!A3:C13,3),"")</f>
        <v>5</v>
      </c>
    </row>
    <row r="27" spans="1:22">
      <c r="A27" s="99">
        <v>18</v>
      </c>
      <c r="B27" s="97" t="str">
        <f>Lecture!B29</f>
        <v>MATEO</v>
      </c>
      <c r="C27" s="178">
        <f>Lecture!C29</f>
        <v>201911288</v>
      </c>
      <c r="D27" s="185">
        <f>Lecture!AM29</f>
        <v>0</v>
      </c>
      <c r="E27" s="186">
        <f>Lecture!AQ29</f>
        <v>0</v>
      </c>
      <c r="F27" s="187">
        <f>Lecture!BD29</f>
        <v>0</v>
      </c>
      <c r="G27" s="188">
        <f>Lecture!BQ29</f>
        <v>0</v>
      </c>
      <c r="H27" s="188">
        <f>Lecture!AH29</f>
        <v>0</v>
      </c>
      <c r="I27" s="188">
        <f>Lecture!BS29</f>
        <v>0</v>
      </c>
      <c r="J27" s="189">
        <f t="shared" si="0"/>
        <v>0</v>
      </c>
      <c r="K27" s="258">
        <f>J27*Lecture!$C$5</f>
        <v>0</v>
      </c>
      <c r="L27" s="74">
        <f>Laboratory!AD29</f>
        <v>10</v>
      </c>
      <c r="M27" s="75">
        <f>Laboratory!AQ29</f>
        <v>0</v>
      </c>
      <c r="N27" s="76">
        <f>Laboratory!AY29</f>
        <v>0</v>
      </c>
      <c r="O27" s="77">
        <f t="shared" si="1"/>
        <v>10</v>
      </c>
      <c r="P27" s="170">
        <f>O27*Lecture!$C$6</f>
        <v>2.5</v>
      </c>
      <c r="Q27" s="72"/>
      <c r="R27" s="268">
        <f>Lecture!F29+Lecture!H29+Lecture!T29+Lecture!AF29+Lecture!AH29+Laboratory!F29+Laboratory!R29+Laboratory!Y29</f>
        <v>20</v>
      </c>
      <c r="S27" s="79" t="str">
        <f t="shared" si="2"/>
        <v>Failing</v>
      </c>
      <c r="T27" s="68"/>
      <c r="U27" s="198">
        <f t="shared" si="3"/>
        <v>2.5</v>
      </c>
      <c r="V27" s="80">
        <f>IF(U27&lt;&gt;"",VLOOKUP(U27,'Transmutation Table'!A3:C13,3),"")</f>
        <v>5</v>
      </c>
    </row>
    <row r="28" spans="1:22">
      <c r="A28" s="99">
        <v>19</v>
      </c>
      <c r="B28" s="97" t="str">
        <f>Lecture!B30</f>
        <v>MORCOSO</v>
      </c>
      <c r="C28" s="178">
        <f>Lecture!C30</f>
        <v>202010874</v>
      </c>
      <c r="D28" s="185">
        <f>Lecture!AM30</f>
        <v>0</v>
      </c>
      <c r="E28" s="186">
        <f>Lecture!AQ30</f>
        <v>0</v>
      </c>
      <c r="F28" s="187">
        <f>Lecture!BD30</f>
        <v>0</v>
      </c>
      <c r="G28" s="188">
        <f>Lecture!BQ30</f>
        <v>0</v>
      </c>
      <c r="H28" s="188">
        <f>Lecture!AH30</f>
        <v>0</v>
      </c>
      <c r="I28" s="188">
        <f>Lecture!BS30</f>
        <v>0</v>
      </c>
      <c r="J28" s="189">
        <f t="shared" si="0"/>
        <v>0</v>
      </c>
      <c r="K28" s="258">
        <f>J28*Lecture!$C$5</f>
        <v>0</v>
      </c>
      <c r="L28" s="74">
        <f>Laboratory!AD30</f>
        <v>8</v>
      </c>
      <c r="M28" s="75">
        <f>Laboratory!AQ30</f>
        <v>0</v>
      </c>
      <c r="N28" s="76">
        <f>Laboratory!AY30</f>
        <v>0</v>
      </c>
      <c r="O28" s="77">
        <f t="shared" si="1"/>
        <v>8</v>
      </c>
      <c r="P28" s="170">
        <f>O28*Lecture!$C$6</f>
        <v>2</v>
      </c>
      <c r="Q28" s="72"/>
      <c r="R28" s="268">
        <f>Lecture!F30+Lecture!H30+Lecture!T30+Lecture!AF30+Lecture!AH30+Laboratory!F30+Laboratory!R30+Laboratory!Y30</f>
        <v>16</v>
      </c>
      <c r="S28" s="79" t="str">
        <f t="shared" si="2"/>
        <v>Failing</v>
      </c>
      <c r="T28" s="68"/>
      <c r="U28" s="198">
        <f t="shared" si="3"/>
        <v>2</v>
      </c>
      <c r="V28" s="80">
        <f>IF(U28&lt;&gt;"",VLOOKUP(U28,'Transmutation Table'!A3:C13,3),"")</f>
        <v>5</v>
      </c>
    </row>
    <row r="29" spans="1:22">
      <c r="A29" s="96">
        <v>20</v>
      </c>
      <c r="B29" s="97" t="str">
        <f>Lecture!B31</f>
        <v>PANTALEON</v>
      </c>
      <c r="C29" s="178">
        <f>Lecture!C31</f>
        <v>202010689</v>
      </c>
      <c r="D29" s="185">
        <f>Lecture!AM31</f>
        <v>0</v>
      </c>
      <c r="E29" s="186">
        <f>Lecture!AQ31</f>
        <v>0</v>
      </c>
      <c r="F29" s="187">
        <f>Lecture!BD31</f>
        <v>0</v>
      </c>
      <c r="G29" s="188">
        <f>Lecture!BQ31</f>
        <v>0</v>
      </c>
      <c r="H29" s="188">
        <f>Lecture!AH31</f>
        <v>0</v>
      </c>
      <c r="I29" s="188">
        <f>Lecture!BS31</f>
        <v>0</v>
      </c>
      <c r="J29" s="189">
        <f t="shared" si="0"/>
        <v>0</v>
      </c>
      <c r="K29" s="258">
        <f>J29*Lecture!$C$5</f>
        <v>0</v>
      </c>
      <c r="L29" s="74">
        <f>Laboratory!AD31</f>
        <v>10</v>
      </c>
      <c r="M29" s="75">
        <f>Laboratory!AQ31</f>
        <v>0</v>
      </c>
      <c r="N29" s="76">
        <f>Laboratory!AY31</f>
        <v>0</v>
      </c>
      <c r="O29" s="77">
        <f t="shared" si="1"/>
        <v>10</v>
      </c>
      <c r="P29" s="170">
        <f>O29*Lecture!$C$6</f>
        <v>2.5</v>
      </c>
      <c r="Q29" s="72"/>
      <c r="R29" s="268">
        <f>Lecture!F31+Lecture!H31+Lecture!T31+Lecture!AF31+Lecture!AH31+Laboratory!F31+Laboratory!R31+Laboratory!Y31</f>
        <v>20</v>
      </c>
      <c r="S29" s="79" t="str">
        <f t="shared" si="2"/>
        <v>Failing</v>
      </c>
      <c r="T29" s="68"/>
      <c r="U29" s="198">
        <f t="shared" si="3"/>
        <v>2.5</v>
      </c>
      <c r="V29" s="80">
        <f>IF(U29&lt;&gt;"",VLOOKUP(U29,'Transmutation Table'!A3:C13,3),"")</f>
        <v>5</v>
      </c>
    </row>
    <row r="30" spans="1:22">
      <c r="A30" s="99">
        <v>21</v>
      </c>
      <c r="B30" s="97" t="str">
        <f>Lecture!B32</f>
        <v>RIVERA</v>
      </c>
      <c r="C30" s="178">
        <f>Lecture!C32</f>
        <v>202010385</v>
      </c>
      <c r="D30" s="185">
        <f>Lecture!AM32</f>
        <v>0</v>
      </c>
      <c r="E30" s="186">
        <f>Lecture!AQ32</f>
        <v>0</v>
      </c>
      <c r="F30" s="187">
        <f>Lecture!BD32</f>
        <v>0</v>
      </c>
      <c r="G30" s="188">
        <f>Lecture!BQ32</f>
        <v>0</v>
      </c>
      <c r="H30" s="188">
        <f>Lecture!AH32</f>
        <v>0</v>
      </c>
      <c r="I30" s="188">
        <f>Lecture!BS32</f>
        <v>0</v>
      </c>
      <c r="J30" s="189">
        <f t="shared" si="0"/>
        <v>0</v>
      </c>
      <c r="K30" s="258">
        <f>J30*Lecture!$C$5</f>
        <v>0</v>
      </c>
      <c r="L30" s="74">
        <f>Laboratory!AD32</f>
        <v>10</v>
      </c>
      <c r="M30" s="75">
        <f>Laboratory!AQ32</f>
        <v>0</v>
      </c>
      <c r="N30" s="76">
        <f>Laboratory!AY32</f>
        <v>0</v>
      </c>
      <c r="O30" s="77">
        <f t="shared" si="1"/>
        <v>10</v>
      </c>
      <c r="P30" s="170">
        <f>O30*Lecture!$C$6</f>
        <v>2.5</v>
      </c>
      <c r="Q30" s="72"/>
      <c r="R30" s="268">
        <f>Lecture!F32+Lecture!H32+Lecture!T32+Lecture!AF32+Lecture!AH32+Laboratory!F32+Laboratory!R32+Laboratory!Y32</f>
        <v>20</v>
      </c>
      <c r="S30" s="79" t="str">
        <f t="shared" si="2"/>
        <v>Failing</v>
      </c>
      <c r="T30" s="68"/>
      <c r="U30" s="198">
        <f t="shared" si="3"/>
        <v>2.5</v>
      </c>
      <c r="V30" s="80">
        <f>IF(U30&lt;&gt;"",VLOOKUP(U30,'Transmutation Table'!A3:C13,3),"")</f>
        <v>5</v>
      </c>
    </row>
    <row r="31" spans="1:22">
      <c r="A31" s="99">
        <v>22</v>
      </c>
      <c r="B31" s="97" t="str">
        <f>Lecture!B33</f>
        <v>SABAS</v>
      </c>
      <c r="C31" s="178">
        <f>Lecture!C33</f>
        <v>202010378</v>
      </c>
      <c r="D31" s="185">
        <f>Lecture!AM33</f>
        <v>0</v>
      </c>
      <c r="E31" s="186">
        <f>Lecture!AQ33</f>
        <v>0</v>
      </c>
      <c r="F31" s="187">
        <f>Lecture!BD33</f>
        <v>0</v>
      </c>
      <c r="G31" s="188">
        <f>Lecture!BQ33</f>
        <v>0</v>
      </c>
      <c r="H31" s="188">
        <f>Lecture!AH33</f>
        <v>0</v>
      </c>
      <c r="I31" s="188">
        <f>Lecture!BS33</f>
        <v>0</v>
      </c>
      <c r="J31" s="189">
        <f t="shared" si="0"/>
        <v>0</v>
      </c>
      <c r="K31" s="258">
        <f>J31*Lecture!$C$5</f>
        <v>0</v>
      </c>
      <c r="L31" s="74">
        <f>Laboratory!AD33</f>
        <v>10</v>
      </c>
      <c r="M31" s="75">
        <f>Laboratory!AQ33</f>
        <v>0</v>
      </c>
      <c r="N31" s="76">
        <f>Laboratory!AY33</f>
        <v>0</v>
      </c>
      <c r="O31" s="77">
        <f t="shared" si="1"/>
        <v>10</v>
      </c>
      <c r="P31" s="170">
        <f>O31*Lecture!$C$6</f>
        <v>2.5</v>
      </c>
      <c r="Q31" s="72"/>
      <c r="R31" s="268">
        <f>Lecture!F33+Lecture!H33+Lecture!T33+Lecture!AF33+Lecture!AH33+Laboratory!F33+Laboratory!R33+Laboratory!Y33</f>
        <v>20</v>
      </c>
      <c r="S31" s="79" t="str">
        <f t="shared" si="2"/>
        <v>Failing</v>
      </c>
      <c r="T31" s="68"/>
      <c r="U31" s="198">
        <f t="shared" si="3"/>
        <v>2.5</v>
      </c>
      <c r="V31" s="80">
        <f>IF(U31&lt;&gt;"",VLOOKUP(U31,'Transmutation Table'!A3:C13,3),"")</f>
        <v>5</v>
      </c>
    </row>
    <row r="32" spans="1:22">
      <c r="A32" s="96">
        <v>23</v>
      </c>
      <c r="B32" s="97" t="str">
        <f>Lecture!B34</f>
        <v>SOLAS</v>
      </c>
      <c r="C32" s="178">
        <f>Lecture!C34</f>
        <v>202010372</v>
      </c>
      <c r="D32" s="185">
        <f>Lecture!AM34</f>
        <v>0</v>
      </c>
      <c r="E32" s="186">
        <f>Lecture!AQ34</f>
        <v>0</v>
      </c>
      <c r="F32" s="187">
        <f>Lecture!BD34</f>
        <v>0</v>
      </c>
      <c r="G32" s="188">
        <f>Lecture!BQ34</f>
        <v>0</v>
      </c>
      <c r="H32" s="188">
        <f>Lecture!AH34</f>
        <v>0</v>
      </c>
      <c r="I32" s="188">
        <f>Lecture!BS34</f>
        <v>0</v>
      </c>
      <c r="J32" s="189">
        <f t="shared" si="0"/>
        <v>0</v>
      </c>
      <c r="K32" s="258">
        <f>J32*Lecture!$C$5</f>
        <v>0</v>
      </c>
      <c r="L32" s="74">
        <f>Laboratory!AD34</f>
        <v>10</v>
      </c>
      <c r="M32" s="75">
        <f>Laboratory!AQ34</f>
        <v>0</v>
      </c>
      <c r="N32" s="76">
        <f>Laboratory!AY34</f>
        <v>0</v>
      </c>
      <c r="O32" s="77">
        <f t="shared" si="1"/>
        <v>10</v>
      </c>
      <c r="P32" s="170">
        <f>O32*Lecture!$C$6</f>
        <v>2.5</v>
      </c>
      <c r="Q32" s="72"/>
      <c r="R32" s="268">
        <f>Lecture!F34+Lecture!H34+Lecture!T34+Lecture!AF34+Lecture!AH34+Laboratory!F34+Laboratory!R34+Laboratory!Y34</f>
        <v>20</v>
      </c>
      <c r="S32" s="79" t="str">
        <f t="shared" si="2"/>
        <v>Failing</v>
      </c>
      <c r="T32" s="68"/>
      <c r="U32" s="198">
        <f t="shared" si="3"/>
        <v>2.5</v>
      </c>
      <c r="V32" s="80">
        <f>IF(U32&lt;&gt;"",VLOOKUP(U32,'Transmutation Table'!A3:C13,3),"")</f>
        <v>5</v>
      </c>
    </row>
    <row r="33" spans="1:22">
      <c r="A33" s="99">
        <v>24</v>
      </c>
      <c r="B33" s="97" t="str">
        <f>Lecture!B35</f>
        <v>SULTAN</v>
      </c>
      <c r="C33" s="178">
        <f>Lecture!C35</f>
        <v>202010827</v>
      </c>
      <c r="D33" s="185">
        <f>Lecture!AM35</f>
        <v>0</v>
      </c>
      <c r="E33" s="186">
        <f>Lecture!AQ35</f>
        <v>0</v>
      </c>
      <c r="F33" s="187">
        <f>Lecture!BD35</f>
        <v>0</v>
      </c>
      <c r="G33" s="188">
        <f>Lecture!BQ35</f>
        <v>0</v>
      </c>
      <c r="H33" s="188">
        <f>Lecture!AH35</f>
        <v>0</v>
      </c>
      <c r="I33" s="188">
        <f>Lecture!BS35</f>
        <v>0</v>
      </c>
      <c r="J33" s="189">
        <f t="shared" si="0"/>
        <v>0</v>
      </c>
      <c r="K33" s="258">
        <f>J33*Lecture!$C$5</f>
        <v>0</v>
      </c>
      <c r="L33" s="74">
        <f>Laboratory!AD35</f>
        <v>10</v>
      </c>
      <c r="M33" s="75">
        <f>Laboratory!AQ35</f>
        <v>0</v>
      </c>
      <c r="N33" s="76">
        <f>Laboratory!AY35</f>
        <v>0</v>
      </c>
      <c r="O33" s="77">
        <f t="shared" si="1"/>
        <v>10</v>
      </c>
      <c r="P33" s="170">
        <f>O33*Lecture!$C$6</f>
        <v>2.5</v>
      </c>
      <c r="Q33" s="72"/>
      <c r="R33" s="268">
        <f>Lecture!F35+Lecture!H35+Lecture!T35+Lecture!AF35+Lecture!AH35+Laboratory!F35+Laboratory!R35+Laboratory!Y35</f>
        <v>20</v>
      </c>
      <c r="S33" s="79" t="str">
        <f t="shared" si="2"/>
        <v>Failing</v>
      </c>
      <c r="T33" s="68"/>
      <c r="U33" s="198">
        <f t="shared" si="3"/>
        <v>2.5</v>
      </c>
      <c r="V33" s="80">
        <f>IF(U33&lt;&gt;"",VLOOKUP(U33,'Transmutation Table'!A3:C13,3),"")</f>
        <v>5</v>
      </c>
    </row>
    <row r="34" spans="1:22">
      <c r="A34" s="99">
        <v>25</v>
      </c>
      <c r="B34" s="97" t="str">
        <f>Lecture!B36</f>
        <v>TINDUGAN</v>
      </c>
      <c r="C34" s="178">
        <f>Lecture!C36</f>
        <v>202010799</v>
      </c>
      <c r="D34" s="185">
        <f>Lecture!AM36</f>
        <v>0</v>
      </c>
      <c r="E34" s="186">
        <f>Lecture!AQ36</f>
        <v>0</v>
      </c>
      <c r="F34" s="187">
        <f>Lecture!BD36</f>
        <v>0</v>
      </c>
      <c r="G34" s="188">
        <f>Lecture!BQ36</f>
        <v>0</v>
      </c>
      <c r="H34" s="188">
        <f>Lecture!AH36</f>
        <v>0</v>
      </c>
      <c r="I34" s="188">
        <f>Lecture!BS36</f>
        <v>0</v>
      </c>
      <c r="J34" s="189">
        <f t="shared" si="0"/>
        <v>0</v>
      </c>
      <c r="K34" s="258">
        <f>J34*Lecture!$C$5</f>
        <v>0</v>
      </c>
      <c r="L34" s="74">
        <f>Laboratory!AD36</f>
        <v>6</v>
      </c>
      <c r="M34" s="75">
        <f>Laboratory!AQ36</f>
        <v>0</v>
      </c>
      <c r="N34" s="76">
        <f>Laboratory!AY36</f>
        <v>0</v>
      </c>
      <c r="O34" s="77">
        <f t="shared" si="1"/>
        <v>6</v>
      </c>
      <c r="P34" s="170">
        <f>O34*Lecture!$C$6</f>
        <v>1.5</v>
      </c>
      <c r="Q34" s="72"/>
      <c r="R34" s="268">
        <f>Lecture!F36+Lecture!H36+Lecture!T36+Lecture!AF36+Lecture!AH36+Laboratory!F36+Laboratory!R36+Laboratory!Y36</f>
        <v>12</v>
      </c>
      <c r="S34" s="79" t="str">
        <f t="shared" si="2"/>
        <v>Failing</v>
      </c>
      <c r="T34" s="68"/>
      <c r="U34" s="198">
        <f t="shared" si="3"/>
        <v>1.5</v>
      </c>
      <c r="V34" s="80">
        <f>IF(U34&lt;&gt;"",VLOOKUP(U34,'Transmutation Table'!A3:C13,3),"")</f>
        <v>5</v>
      </c>
    </row>
    <row r="35" spans="1:22">
      <c r="A35" s="96">
        <v>26</v>
      </c>
      <c r="B35" s="97" t="str">
        <f>Lecture!B37</f>
        <v>VALDEMORO</v>
      </c>
      <c r="C35" s="178">
        <f>Lecture!C37</f>
        <v>202010873</v>
      </c>
      <c r="D35" s="185">
        <f>Lecture!AM37</f>
        <v>0</v>
      </c>
      <c r="E35" s="186">
        <f>Lecture!AQ37</f>
        <v>0</v>
      </c>
      <c r="F35" s="187">
        <f>Lecture!BD37</f>
        <v>0</v>
      </c>
      <c r="G35" s="188">
        <f>Lecture!BQ37</f>
        <v>0</v>
      </c>
      <c r="H35" s="188">
        <f>Lecture!AH37</f>
        <v>0</v>
      </c>
      <c r="I35" s="188">
        <f>Lecture!BS37</f>
        <v>0</v>
      </c>
      <c r="J35" s="189">
        <f t="shared" si="0"/>
        <v>0</v>
      </c>
      <c r="K35" s="258">
        <f>J35*Lecture!$C$5</f>
        <v>0</v>
      </c>
      <c r="L35" s="74">
        <f>Laboratory!AD37</f>
        <v>8</v>
      </c>
      <c r="M35" s="75">
        <f>Laboratory!AQ37</f>
        <v>0</v>
      </c>
      <c r="N35" s="76">
        <f>Laboratory!AY37</f>
        <v>0</v>
      </c>
      <c r="O35" s="77">
        <f t="shared" si="1"/>
        <v>8</v>
      </c>
      <c r="P35" s="170">
        <f>O35*Lecture!$C$6</f>
        <v>2</v>
      </c>
      <c r="Q35" s="72"/>
      <c r="R35" s="268">
        <f>Lecture!F37+Lecture!H37+Lecture!T37+Lecture!AF37+Lecture!AH37+Laboratory!F37+Laboratory!R37+Laboratory!Y37</f>
        <v>16</v>
      </c>
      <c r="S35" s="79" t="str">
        <f t="shared" si="2"/>
        <v>Failing</v>
      </c>
      <c r="T35" s="68"/>
      <c r="U35" s="198">
        <f t="shared" si="3"/>
        <v>2</v>
      </c>
      <c r="V35" s="80">
        <f>IF(U35&lt;&gt;"",VLOOKUP(U35,'Transmutation Table'!A3:C13,3),"")</f>
        <v>5</v>
      </c>
    </row>
    <row r="36" spans="1:22">
      <c r="A36" s="99">
        <v>27</v>
      </c>
      <c r="B36" s="97" t="str">
        <f>Lecture!B38</f>
        <v>VILLEGAS</v>
      </c>
      <c r="C36" s="178">
        <f>Lecture!C38</f>
        <v>202010758</v>
      </c>
      <c r="D36" s="185">
        <f>Lecture!AM38</f>
        <v>0</v>
      </c>
      <c r="E36" s="186">
        <f>Lecture!AQ38</f>
        <v>0</v>
      </c>
      <c r="F36" s="187">
        <f>Lecture!BD38</f>
        <v>0</v>
      </c>
      <c r="G36" s="188">
        <f>Lecture!BQ38</f>
        <v>0</v>
      </c>
      <c r="H36" s="188">
        <f>Lecture!AH38</f>
        <v>0</v>
      </c>
      <c r="I36" s="188">
        <f>Lecture!BS38</f>
        <v>0</v>
      </c>
      <c r="J36" s="189">
        <f t="shared" si="0"/>
        <v>0</v>
      </c>
      <c r="K36" s="258">
        <f>J36*Lecture!$C$5</f>
        <v>0</v>
      </c>
      <c r="L36" s="74">
        <f>Laboratory!AD38</f>
        <v>10</v>
      </c>
      <c r="M36" s="75">
        <f>Laboratory!AQ38</f>
        <v>0</v>
      </c>
      <c r="N36" s="76">
        <f>Laboratory!AY38</f>
        <v>0</v>
      </c>
      <c r="O36" s="77">
        <f t="shared" si="1"/>
        <v>10</v>
      </c>
      <c r="P36" s="170">
        <f>O36*Lecture!$C$6</f>
        <v>2.5</v>
      </c>
      <c r="Q36" s="72"/>
      <c r="R36" s="268">
        <f>Lecture!F38+Lecture!H38+Lecture!T38+Lecture!AF38+Lecture!AH38+Laboratory!F38+Laboratory!R38+Laboratory!Y38</f>
        <v>20</v>
      </c>
      <c r="S36" s="79" t="str">
        <f t="shared" si="2"/>
        <v>Failing</v>
      </c>
      <c r="T36" s="68"/>
      <c r="U36" s="198">
        <f t="shared" si="3"/>
        <v>2.5</v>
      </c>
      <c r="V36" s="80">
        <f>IF(U36&lt;&gt;"",VLOOKUP(U36,'Transmutation Table'!A3:C13,3),"")</f>
        <v>5</v>
      </c>
    </row>
    <row r="37" spans="1:22">
      <c r="A37" s="96">
        <v>28</v>
      </c>
      <c r="B37" s="97">
        <f>Lecture!B39</f>
        <v>0</v>
      </c>
      <c r="C37" s="178">
        <f>Lecture!C39</f>
        <v>0</v>
      </c>
      <c r="D37" s="185">
        <f>Lecture!AM39</f>
        <v>0</v>
      </c>
      <c r="E37" s="186">
        <f>Lecture!AQ39</f>
        <v>0</v>
      </c>
      <c r="F37" s="187">
        <f>Lecture!BD39</f>
        <v>0</v>
      </c>
      <c r="G37" s="188">
        <f>Lecture!BQ39</f>
        <v>0</v>
      </c>
      <c r="H37" s="188">
        <f>Lecture!AH39</f>
        <v>0</v>
      </c>
      <c r="I37" s="188">
        <f>Lecture!BS39</f>
        <v>0</v>
      </c>
      <c r="J37" s="189">
        <f t="shared" si="0"/>
        <v>0</v>
      </c>
      <c r="K37" s="258">
        <f>J37*Lecture!$C$5</f>
        <v>0</v>
      </c>
      <c r="L37" s="74">
        <f>Laboratory!AD39</f>
        <v>0</v>
      </c>
      <c r="M37" s="75">
        <f>Laboratory!AQ39</f>
        <v>0</v>
      </c>
      <c r="N37" s="76">
        <f>Laboratory!AY39</f>
        <v>0</v>
      </c>
      <c r="O37" s="77">
        <f t="shared" si="1"/>
        <v>0</v>
      </c>
      <c r="P37" s="170">
        <f>O37*Lecture!$C$6</f>
        <v>0</v>
      </c>
      <c r="Q37" s="72"/>
      <c r="R37" s="268">
        <f>Lecture!F39+Lecture!H39+Lecture!T39+Lecture!AF39+Lecture!AH39+Laboratory!F39+Laboratory!R39+Laboratory!Y39</f>
        <v>0</v>
      </c>
      <c r="S37" s="79" t="str">
        <f t="shared" si="2"/>
        <v>Failing</v>
      </c>
      <c r="T37" s="68"/>
      <c r="U37" s="198">
        <f t="shared" si="3"/>
        <v>0</v>
      </c>
      <c r="V37" s="80">
        <f>IF(U37&lt;&gt;"",VLOOKUP(U37,'Transmutation Table'!A3:C13,3),"")</f>
        <v>5</v>
      </c>
    </row>
    <row r="38" spans="1:22">
      <c r="A38" s="99">
        <v>29</v>
      </c>
      <c r="B38" s="97">
        <f>Lecture!B40</f>
        <v>0</v>
      </c>
      <c r="C38" s="178">
        <f>Lecture!C40</f>
        <v>0</v>
      </c>
      <c r="D38" s="185">
        <f>Lecture!AM40</f>
        <v>0</v>
      </c>
      <c r="E38" s="186">
        <f>Lecture!AQ40</f>
        <v>0</v>
      </c>
      <c r="F38" s="187">
        <f>Lecture!BD40</f>
        <v>0</v>
      </c>
      <c r="G38" s="188">
        <f>Lecture!BQ40</f>
        <v>0</v>
      </c>
      <c r="H38" s="188">
        <f>Lecture!AH40</f>
        <v>0</v>
      </c>
      <c r="I38" s="188">
        <f>Lecture!BS40</f>
        <v>0</v>
      </c>
      <c r="J38" s="189">
        <f t="shared" si="0"/>
        <v>0</v>
      </c>
      <c r="K38" s="258">
        <f>J38*Lecture!$C$5</f>
        <v>0</v>
      </c>
      <c r="L38" s="74">
        <f>Laboratory!AD40</f>
        <v>0</v>
      </c>
      <c r="M38" s="75">
        <f>Laboratory!AQ40</f>
        <v>0</v>
      </c>
      <c r="N38" s="76">
        <f>Laboratory!AY40</f>
        <v>0</v>
      </c>
      <c r="O38" s="77">
        <f t="shared" si="1"/>
        <v>0</v>
      </c>
      <c r="P38" s="170">
        <f>O38*Lecture!$C$6</f>
        <v>0</v>
      </c>
      <c r="Q38" s="72"/>
      <c r="R38" s="268">
        <f>Lecture!F40+Lecture!H40+Lecture!T40+Lecture!AF40+Lecture!AH40+Laboratory!F40+Laboratory!R40+Laboratory!Y40</f>
        <v>0</v>
      </c>
      <c r="S38" s="79" t="str">
        <f t="shared" si="2"/>
        <v>Failing</v>
      </c>
      <c r="T38" s="68"/>
      <c r="U38" s="198">
        <f t="shared" si="3"/>
        <v>0</v>
      </c>
      <c r="V38" s="80">
        <f>IF(U38&lt;&gt;"",VLOOKUP(U38,'Transmutation Table'!A3:C13,3),"")</f>
        <v>5</v>
      </c>
    </row>
    <row r="39" spans="1:22">
      <c r="A39" s="96">
        <v>30</v>
      </c>
      <c r="B39" s="97">
        <f>Lecture!B41</f>
        <v>0</v>
      </c>
      <c r="C39" s="178">
        <f>Lecture!C41</f>
        <v>0</v>
      </c>
      <c r="D39" s="185">
        <f>Lecture!AM41</f>
        <v>0</v>
      </c>
      <c r="E39" s="186">
        <f>Lecture!AQ41</f>
        <v>0</v>
      </c>
      <c r="F39" s="187">
        <f>Lecture!BD41</f>
        <v>0</v>
      </c>
      <c r="G39" s="188">
        <f>Lecture!BQ41</f>
        <v>0</v>
      </c>
      <c r="H39" s="188">
        <f>Lecture!AH41</f>
        <v>0</v>
      </c>
      <c r="I39" s="188">
        <f>Lecture!BS41</f>
        <v>0</v>
      </c>
      <c r="J39" s="189">
        <f t="shared" si="0"/>
        <v>0</v>
      </c>
      <c r="K39" s="258">
        <f>J39*Lecture!$C$5</f>
        <v>0</v>
      </c>
      <c r="L39" s="74">
        <f>Laboratory!AD41</f>
        <v>0</v>
      </c>
      <c r="M39" s="75">
        <f>Laboratory!AQ41</f>
        <v>0</v>
      </c>
      <c r="N39" s="76">
        <f>Laboratory!AY41</f>
        <v>0</v>
      </c>
      <c r="O39" s="77">
        <f t="shared" si="1"/>
        <v>0</v>
      </c>
      <c r="P39" s="170">
        <f>O39*Lecture!$C$6</f>
        <v>0</v>
      </c>
      <c r="Q39" s="72"/>
      <c r="R39" s="268">
        <f>Lecture!F41+Lecture!H41+Lecture!T41+Lecture!AF41+Lecture!AH41+Laboratory!F41+Laboratory!R41+Laboratory!Y41</f>
        <v>0</v>
      </c>
      <c r="S39" s="79" t="str">
        <f t="shared" si="2"/>
        <v>Failing</v>
      </c>
      <c r="T39" s="68"/>
      <c r="U39" s="198">
        <f t="shared" si="3"/>
        <v>0</v>
      </c>
      <c r="V39" s="80">
        <f>IF(U39&lt;&gt;"",VLOOKUP(U39,'Transmutation Table'!A3:C13,3),"")</f>
        <v>5</v>
      </c>
    </row>
    <row r="40" spans="1:22">
      <c r="A40" s="99">
        <v>31</v>
      </c>
      <c r="B40" s="97">
        <f>Lecture!B42</f>
        <v>0</v>
      </c>
      <c r="C40" s="178">
        <f>Lecture!C42</f>
        <v>0</v>
      </c>
      <c r="D40" s="185">
        <f>Lecture!AM42</f>
        <v>0</v>
      </c>
      <c r="E40" s="186">
        <f>Lecture!AQ42</f>
        <v>0</v>
      </c>
      <c r="F40" s="187">
        <f>Lecture!BD42</f>
        <v>0</v>
      </c>
      <c r="G40" s="188">
        <f>Lecture!BQ42</f>
        <v>0</v>
      </c>
      <c r="H40" s="188">
        <f>Lecture!AH42</f>
        <v>0</v>
      </c>
      <c r="I40" s="188">
        <f>Lecture!BS42</f>
        <v>0</v>
      </c>
      <c r="J40" s="189">
        <f t="shared" si="0"/>
        <v>0</v>
      </c>
      <c r="K40" s="258">
        <f>J40*Lecture!$C$5</f>
        <v>0</v>
      </c>
      <c r="L40" s="74">
        <f>Laboratory!AD42</f>
        <v>0</v>
      </c>
      <c r="M40" s="75">
        <f>Laboratory!AQ42</f>
        <v>0</v>
      </c>
      <c r="N40" s="76">
        <f>Laboratory!AY42</f>
        <v>0</v>
      </c>
      <c r="O40" s="77">
        <f t="shared" si="1"/>
        <v>0</v>
      </c>
      <c r="P40" s="170">
        <f>O40*Lecture!$C$6</f>
        <v>0</v>
      </c>
      <c r="Q40" s="72"/>
      <c r="R40" s="268">
        <f>Lecture!F42+Lecture!H42+Lecture!T42+Lecture!AF42+Lecture!AH42+Laboratory!F42+Laboratory!R42+Laboratory!Y42</f>
        <v>0</v>
      </c>
      <c r="S40" s="79" t="str">
        <f t="shared" si="2"/>
        <v>Failing</v>
      </c>
      <c r="T40" s="68"/>
      <c r="U40" s="198">
        <f t="shared" si="3"/>
        <v>0</v>
      </c>
      <c r="V40" s="80">
        <f>IF(U40&lt;&gt;"",VLOOKUP(U40,'Transmutation Table'!A3:C13,3),"")</f>
        <v>5</v>
      </c>
    </row>
    <row r="41" spans="1:22">
      <c r="A41" s="96">
        <v>32</v>
      </c>
      <c r="B41" s="97">
        <f>Lecture!B43</f>
        <v>0</v>
      </c>
      <c r="C41" s="178">
        <f>Lecture!C43</f>
        <v>0</v>
      </c>
      <c r="D41" s="185">
        <f>Lecture!AM43</f>
        <v>0</v>
      </c>
      <c r="E41" s="186">
        <f>Lecture!AQ43</f>
        <v>0</v>
      </c>
      <c r="F41" s="187">
        <f>Lecture!BD43</f>
        <v>0</v>
      </c>
      <c r="G41" s="188">
        <f>Lecture!BQ43</f>
        <v>0</v>
      </c>
      <c r="H41" s="188">
        <f>Lecture!AH43</f>
        <v>0</v>
      </c>
      <c r="I41" s="188">
        <f>Lecture!BS43</f>
        <v>0</v>
      </c>
      <c r="J41" s="189">
        <f t="shared" si="0"/>
        <v>0</v>
      </c>
      <c r="K41" s="258">
        <f>J41*Lecture!$C$5</f>
        <v>0</v>
      </c>
      <c r="L41" s="74">
        <f>Laboratory!AD43</f>
        <v>0</v>
      </c>
      <c r="M41" s="75">
        <f>Laboratory!AQ43</f>
        <v>0</v>
      </c>
      <c r="N41" s="76">
        <f>Laboratory!AY43</f>
        <v>0</v>
      </c>
      <c r="O41" s="77">
        <f t="shared" si="1"/>
        <v>0</v>
      </c>
      <c r="P41" s="170">
        <f>O41*Lecture!$C$6</f>
        <v>0</v>
      </c>
      <c r="Q41" s="72"/>
      <c r="R41" s="268">
        <f>Lecture!F43+Lecture!H43+Lecture!T43+Lecture!AF43+Lecture!AH43+Laboratory!F43+Laboratory!R43+Laboratory!Y43</f>
        <v>0</v>
      </c>
      <c r="S41" s="79" t="str">
        <f t="shared" si="2"/>
        <v>Failing</v>
      </c>
      <c r="T41" s="68"/>
      <c r="U41" s="198">
        <f t="shared" si="3"/>
        <v>0</v>
      </c>
      <c r="V41" s="80">
        <f>IF(U41&lt;&gt;"",VLOOKUP(U41,'Transmutation Table'!A3:C13,3),"")</f>
        <v>5</v>
      </c>
    </row>
    <row r="42" spans="1:22">
      <c r="A42" s="99">
        <v>33</v>
      </c>
      <c r="B42" s="97">
        <f>Lecture!B44</f>
        <v>0</v>
      </c>
      <c r="C42" s="178">
        <f>Lecture!C44</f>
        <v>0</v>
      </c>
      <c r="D42" s="185">
        <f>Lecture!AM44</f>
        <v>0</v>
      </c>
      <c r="E42" s="186">
        <f>Lecture!AQ44</f>
        <v>0</v>
      </c>
      <c r="F42" s="187">
        <f>Lecture!BD44</f>
        <v>0</v>
      </c>
      <c r="G42" s="188">
        <f>Lecture!BQ44</f>
        <v>0</v>
      </c>
      <c r="H42" s="188">
        <f>Lecture!AH44</f>
        <v>0</v>
      </c>
      <c r="I42" s="188">
        <f>Lecture!BS44</f>
        <v>0</v>
      </c>
      <c r="J42" s="189">
        <f t="shared" si="0"/>
        <v>0</v>
      </c>
      <c r="K42" s="258">
        <f>J42*Lecture!$C$5</f>
        <v>0</v>
      </c>
      <c r="L42" s="74">
        <f>Laboratory!AD44</f>
        <v>0</v>
      </c>
      <c r="M42" s="75">
        <f>Laboratory!AQ44</f>
        <v>0</v>
      </c>
      <c r="N42" s="76">
        <f>Laboratory!AY44</f>
        <v>0</v>
      </c>
      <c r="O42" s="77">
        <f t="shared" si="1"/>
        <v>0</v>
      </c>
      <c r="P42" s="170">
        <f>O42*Lecture!$C$6</f>
        <v>0</v>
      </c>
      <c r="Q42" s="72"/>
      <c r="R42" s="268">
        <f>Lecture!F44+Lecture!H44+Lecture!T44+Lecture!AF44+Lecture!AH44+Laboratory!F44+Laboratory!R44+Laboratory!Y44</f>
        <v>0</v>
      </c>
      <c r="S42" s="79" t="str">
        <f t="shared" si="2"/>
        <v>Failing</v>
      </c>
      <c r="T42" s="68"/>
      <c r="U42" s="198">
        <f t="shared" ref="U42:U59" si="4">K42+P42</f>
        <v>0</v>
      </c>
      <c r="V42" s="80">
        <f>IF(U42&lt;&gt;"",VLOOKUP(U42,'Transmutation Table'!A3:C13,3),"")</f>
        <v>5</v>
      </c>
    </row>
    <row r="43" spans="1:22">
      <c r="A43" s="96">
        <v>34</v>
      </c>
      <c r="B43" s="97">
        <f>Lecture!B45</f>
        <v>0</v>
      </c>
      <c r="C43" s="178">
        <f>Lecture!C45</f>
        <v>0</v>
      </c>
      <c r="D43" s="185">
        <f>Lecture!AM45</f>
        <v>0</v>
      </c>
      <c r="E43" s="186">
        <f>Lecture!AQ45</f>
        <v>0</v>
      </c>
      <c r="F43" s="187">
        <f>Lecture!BD45</f>
        <v>0</v>
      </c>
      <c r="G43" s="188">
        <f>Lecture!BQ45</f>
        <v>0</v>
      </c>
      <c r="H43" s="188">
        <f>Lecture!AH45</f>
        <v>0</v>
      </c>
      <c r="I43" s="188">
        <f>Lecture!BS45</f>
        <v>0</v>
      </c>
      <c r="J43" s="189">
        <f t="shared" si="0"/>
        <v>0</v>
      </c>
      <c r="K43" s="258">
        <f>J43*Lecture!$C$5</f>
        <v>0</v>
      </c>
      <c r="L43" s="74">
        <f>Laboratory!AD45</f>
        <v>0</v>
      </c>
      <c r="M43" s="75">
        <f>Laboratory!AQ45</f>
        <v>0</v>
      </c>
      <c r="N43" s="76">
        <f>Laboratory!AY45</f>
        <v>0</v>
      </c>
      <c r="O43" s="77">
        <f t="shared" si="1"/>
        <v>0</v>
      </c>
      <c r="P43" s="170">
        <f>O43*Lecture!$C$6</f>
        <v>0</v>
      </c>
      <c r="Q43" s="72"/>
      <c r="R43" s="268">
        <f>Lecture!F45+Lecture!H45+Lecture!T45+Lecture!AF45+Lecture!AH45+Laboratory!F45+Laboratory!R45+Laboratory!Y45</f>
        <v>0</v>
      </c>
      <c r="S43" s="79" t="str">
        <f t="shared" si="2"/>
        <v>Failing</v>
      </c>
      <c r="T43" s="68"/>
      <c r="U43" s="198">
        <f t="shared" si="4"/>
        <v>0</v>
      </c>
      <c r="V43" s="80">
        <f>IF(U43&lt;&gt;"",VLOOKUP(U43,'Transmutation Table'!A3:C13,3),"")</f>
        <v>5</v>
      </c>
    </row>
    <row r="44" spans="1:22">
      <c r="A44" s="96">
        <v>35</v>
      </c>
      <c r="B44" s="97">
        <f>Lecture!B46</f>
        <v>0</v>
      </c>
      <c r="C44" s="178">
        <f>Lecture!C46</f>
        <v>0</v>
      </c>
      <c r="D44" s="185">
        <f>Lecture!AM46</f>
        <v>0</v>
      </c>
      <c r="E44" s="186">
        <f>Lecture!AQ46</f>
        <v>0</v>
      </c>
      <c r="F44" s="187">
        <f>Lecture!BD46</f>
        <v>0</v>
      </c>
      <c r="G44" s="188">
        <f>Lecture!BQ46</f>
        <v>0</v>
      </c>
      <c r="H44" s="188">
        <f>Lecture!AH46</f>
        <v>0</v>
      </c>
      <c r="I44" s="188">
        <f>Lecture!BS46</f>
        <v>0</v>
      </c>
      <c r="J44" s="189">
        <f t="shared" si="0"/>
        <v>0</v>
      </c>
      <c r="K44" s="258">
        <f>J44*Lecture!$C$5</f>
        <v>0</v>
      </c>
      <c r="L44" s="74">
        <f>Laboratory!AD46</f>
        <v>0</v>
      </c>
      <c r="M44" s="75">
        <f>Laboratory!AQ46</f>
        <v>0</v>
      </c>
      <c r="N44" s="76">
        <f>Laboratory!AY46</f>
        <v>0</v>
      </c>
      <c r="O44" s="77">
        <f t="shared" si="1"/>
        <v>0</v>
      </c>
      <c r="P44" s="170">
        <f>O44*Lecture!$C$6</f>
        <v>0</v>
      </c>
      <c r="Q44" s="72"/>
      <c r="R44" s="268">
        <f>Lecture!F46+Lecture!H46+Lecture!T46+Lecture!AF46+Lecture!AH46+Laboratory!F46+Laboratory!R46+Laboratory!Y46</f>
        <v>0</v>
      </c>
      <c r="S44" s="79" t="str">
        <f t="shared" si="2"/>
        <v>Failing</v>
      </c>
      <c r="T44" s="68"/>
      <c r="U44" s="198">
        <f t="shared" si="4"/>
        <v>0</v>
      </c>
      <c r="V44" s="80">
        <f>IF(U44&lt;&gt;"",VLOOKUP(U44,'Transmutation Table'!A3:C13,3),"")</f>
        <v>5</v>
      </c>
    </row>
    <row r="45" spans="1:22">
      <c r="A45" s="96">
        <v>36</v>
      </c>
      <c r="B45" s="97">
        <f>Lecture!B47</f>
        <v>0</v>
      </c>
      <c r="C45" s="178">
        <f>Lecture!C47</f>
        <v>0</v>
      </c>
      <c r="D45" s="185">
        <f>Lecture!AM47</f>
        <v>0</v>
      </c>
      <c r="E45" s="186">
        <f>Lecture!AQ47</f>
        <v>0</v>
      </c>
      <c r="F45" s="187">
        <f>Lecture!BD47</f>
        <v>0</v>
      </c>
      <c r="G45" s="188">
        <f>Lecture!BQ47</f>
        <v>0</v>
      </c>
      <c r="H45" s="188">
        <f>Lecture!AH47</f>
        <v>0</v>
      </c>
      <c r="I45" s="188">
        <f>Lecture!BS47</f>
        <v>0</v>
      </c>
      <c r="J45" s="189">
        <f t="shared" si="0"/>
        <v>0</v>
      </c>
      <c r="K45" s="258">
        <f>J45*Lecture!$C$5</f>
        <v>0</v>
      </c>
      <c r="L45" s="74">
        <f>Laboratory!AD47</f>
        <v>0</v>
      </c>
      <c r="M45" s="75">
        <f>Laboratory!AQ47</f>
        <v>0</v>
      </c>
      <c r="N45" s="76">
        <f>Laboratory!AY47</f>
        <v>0</v>
      </c>
      <c r="O45" s="77">
        <f t="shared" si="1"/>
        <v>0</v>
      </c>
      <c r="P45" s="170">
        <f>O45*Lecture!$C$6</f>
        <v>0</v>
      </c>
      <c r="Q45" s="72"/>
      <c r="R45" s="268">
        <f>Lecture!F47+Lecture!H47+Lecture!T47+Lecture!AF47+Lecture!AH47+Laboratory!F47+Laboratory!R47+Laboratory!Y47</f>
        <v>0</v>
      </c>
      <c r="S45" s="79" t="str">
        <f t="shared" si="2"/>
        <v>Failing</v>
      </c>
      <c r="T45" s="68"/>
      <c r="U45" s="198">
        <f t="shared" si="4"/>
        <v>0</v>
      </c>
      <c r="V45" s="80">
        <f>IF(U45&lt;&gt;"",VLOOKUP(U45,'Transmutation Table'!A3:C13,3),"")</f>
        <v>5</v>
      </c>
    </row>
    <row r="46" spans="1:22">
      <c r="A46" s="99">
        <v>37</v>
      </c>
      <c r="B46" s="97">
        <f>Lecture!B48</f>
        <v>0</v>
      </c>
      <c r="C46" s="178">
        <f>Lecture!C48</f>
        <v>0</v>
      </c>
      <c r="D46" s="185">
        <f>Lecture!AM48</f>
        <v>0</v>
      </c>
      <c r="E46" s="186">
        <f>Lecture!AQ48</f>
        <v>0</v>
      </c>
      <c r="F46" s="187">
        <f>Lecture!BD48</f>
        <v>0</v>
      </c>
      <c r="G46" s="188">
        <f>Lecture!BQ48</f>
        <v>0</v>
      </c>
      <c r="H46" s="188">
        <f>Lecture!AH48</f>
        <v>0</v>
      </c>
      <c r="I46" s="188">
        <f>Lecture!BS48</f>
        <v>0</v>
      </c>
      <c r="J46" s="189">
        <f t="shared" si="0"/>
        <v>0</v>
      </c>
      <c r="K46" s="258">
        <f>J46*Lecture!$C$5</f>
        <v>0</v>
      </c>
      <c r="L46" s="74">
        <f>Laboratory!AD48</f>
        <v>0</v>
      </c>
      <c r="M46" s="75">
        <f>Laboratory!AQ48</f>
        <v>0</v>
      </c>
      <c r="N46" s="76">
        <f>Laboratory!AY48</f>
        <v>0</v>
      </c>
      <c r="O46" s="77">
        <f t="shared" si="1"/>
        <v>0</v>
      </c>
      <c r="P46" s="170">
        <f>O46*Lecture!$C$6</f>
        <v>0</v>
      </c>
      <c r="Q46" s="72"/>
      <c r="R46" s="268">
        <f>Lecture!F48+Lecture!H48+Lecture!T48+Lecture!AF48+Lecture!AH48+Laboratory!F48+Laboratory!R48+Laboratory!Y48</f>
        <v>0</v>
      </c>
      <c r="S46" s="79" t="str">
        <f t="shared" si="2"/>
        <v>Failing</v>
      </c>
      <c r="T46" s="68"/>
      <c r="U46" s="198">
        <f t="shared" si="4"/>
        <v>0</v>
      </c>
      <c r="V46" s="80">
        <f>IF(U46&lt;&gt;"",VLOOKUP(U46,'Transmutation Table'!A3:C13,3),"")</f>
        <v>5</v>
      </c>
    </row>
    <row r="47" spans="1:22">
      <c r="A47" s="99">
        <v>38</v>
      </c>
      <c r="B47" s="97">
        <f>Lecture!B49</f>
        <v>0</v>
      </c>
      <c r="C47" s="178">
        <f>Lecture!C49</f>
        <v>0</v>
      </c>
      <c r="D47" s="185">
        <f>Lecture!AM49</f>
        <v>0</v>
      </c>
      <c r="E47" s="186">
        <f>Lecture!AQ49</f>
        <v>0</v>
      </c>
      <c r="F47" s="187">
        <f>Lecture!BD49</f>
        <v>0</v>
      </c>
      <c r="G47" s="188">
        <f>Lecture!BQ49</f>
        <v>0</v>
      </c>
      <c r="H47" s="188">
        <f>Lecture!AH49</f>
        <v>0</v>
      </c>
      <c r="I47" s="188">
        <f>Lecture!BS49</f>
        <v>0</v>
      </c>
      <c r="J47" s="189">
        <f t="shared" si="0"/>
        <v>0</v>
      </c>
      <c r="K47" s="258">
        <f>J47*Lecture!$C$5</f>
        <v>0</v>
      </c>
      <c r="L47" s="74">
        <f>Laboratory!AD49</f>
        <v>0</v>
      </c>
      <c r="M47" s="75">
        <f>Laboratory!AQ49</f>
        <v>0</v>
      </c>
      <c r="N47" s="76">
        <f>Laboratory!AY49</f>
        <v>0</v>
      </c>
      <c r="O47" s="77">
        <f t="shared" si="1"/>
        <v>0</v>
      </c>
      <c r="P47" s="170">
        <f>O47*Lecture!$C$6</f>
        <v>0</v>
      </c>
      <c r="Q47" s="72"/>
      <c r="R47" s="268">
        <f>Lecture!F49+Lecture!H49+Lecture!T49+Lecture!AF49+Lecture!AH49+Laboratory!F49+Laboratory!R49+Laboratory!Y49</f>
        <v>0</v>
      </c>
      <c r="S47" s="79" t="str">
        <f t="shared" si="2"/>
        <v>Failing</v>
      </c>
      <c r="T47" s="68"/>
      <c r="U47" s="198">
        <f t="shared" si="4"/>
        <v>0</v>
      </c>
      <c r="V47" s="80">
        <f>IF(U47&lt;&gt;"",VLOOKUP(U47,'Transmutation Table'!A3:C13,3),"")</f>
        <v>5</v>
      </c>
    </row>
    <row r="48" spans="1:22">
      <c r="A48" s="99">
        <v>39</v>
      </c>
      <c r="B48" s="97">
        <f>Lecture!B50</f>
        <v>0</v>
      </c>
      <c r="C48" s="178">
        <f>Lecture!C50</f>
        <v>0</v>
      </c>
      <c r="D48" s="185">
        <f>Lecture!AM50</f>
        <v>0</v>
      </c>
      <c r="E48" s="186">
        <f>Lecture!AQ50</f>
        <v>0</v>
      </c>
      <c r="F48" s="187">
        <f>Lecture!BD50</f>
        <v>0</v>
      </c>
      <c r="G48" s="188">
        <f>Lecture!BQ50</f>
        <v>0</v>
      </c>
      <c r="H48" s="188">
        <f>Lecture!AH50</f>
        <v>0</v>
      </c>
      <c r="I48" s="188">
        <f>Lecture!BS50</f>
        <v>0</v>
      </c>
      <c r="J48" s="189">
        <f t="shared" si="0"/>
        <v>0</v>
      </c>
      <c r="K48" s="258">
        <f>J48*Lecture!$C$5</f>
        <v>0</v>
      </c>
      <c r="L48" s="74">
        <f>Laboratory!AD50</f>
        <v>0</v>
      </c>
      <c r="M48" s="75">
        <f>Laboratory!AQ50</f>
        <v>0</v>
      </c>
      <c r="N48" s="76">
        <f>Laboratory!AY50</f>
        <v>0</v>
      </c>
      <c r="O48" s="77">
        <f t="shared" si="1"/>
        <v>0</v>
      </c>
      <c r="P48" s="170">
        <f>O48*Lecture!$C$6</f>
        <v>0</v>
      </c>
      <c r="Q48" s="72"/>
      <c r="R48" s="268">
        <f>Lecture!F50+Lecture!H50+Lecture!T50+Lecture!AF50+Lecture!AH50+Laboratory!F50+Laboratory!R50+Laboratory!Y50</f>
        <v>0</v>
      </c>
      <c r="S48" s="79" t="str">
        <f t="shared" si="2"/>
        <v>Failing</v>
      </c>
      <c r="T48" s="68"/>
      <c r="U48" s="198">
        <f t="shared" si="4"/>
        <v>0</v>
      </c>
      <c r="V48" s="80">
        <f>IF(U48&lt;&gt;"",VLOOKUP(U48,'Transmutation Table'!A3:C13,3),"")</f>
        <v>5</v>
      </c>
    </row>
    <row r="49" spans="1:22">
      <c r="A49" s="96">
        <v>40</v>
      </c>
      <c r="B49" s="97">
        <f>Lecture!B51</f>
        <v>0</v>
      </c>
      <c r="C49" s="178">
        <f>Lecture!C51</f>
        <v>0</v>
      </c>
      <c r="D49" s="185">
        <f>Lecture!AM51</f>
        <v>0</v>
      </c>
      <c r="E49" s="186">
        <f>Lecture!AQ51</f>
        <v>0</v>
      </c>
      <c r="F49" s="187">
        <f>Lecture!BD51</f>
        <v>0</v>
      </c>
      <c r="G49" s="188">
        <f>Lecture!BQ51</f>
        <v>0</v>
      </c>
      <c r="H49" s="188">
        <f>Lecture!AH51</f>
        <v>0</v>
      </c>
      <c r="I49" s="188">
        <f>Lecture!BS51</f>
        <v>0</v>
      </c>
      <c r="J49" s="189">
        <f t="shared" si="0"/>
        <v>0</v>
      </c>
      <c r="K49" s="258">
        <f>J49*Lecture!$C$5</f>
        <v>0</v>
      </c>
      <c r="L49" s="74">
        <f>Laboratory!AD51</f>
        <v>0</v>
      </c>
      <c r="M49" s="75">
        <f>Laboratory!AQ51</f>
        <v>0</v>
      </c>
      <c r="N49" s="76">
        <f>Laboratory!AY51</f>
        <v>0</v>
      </c>
      <c r="O49" s="77">
        <f t="shared" si="1"/>
        <v>0</v>
      </c>
      <c r="P49" s="170">
        <f>O49*Lecture!$C$6</f>
        <v>0</v>
      </c>
      <c r="Q49" s="72"/>
      <c r="R49" s="268">
        <f>Lecture!F51+Lecture!H51+Lecture!T51+Lecture!AF51+Lecture!AH51+Laboratory!F51+Laboratory!R51+Laboratory!Y51</f>
        <v>0</v>
      </c>
      <c r="S49" s="79" t="str">
        <f t="shared" si="2"/>
        <v>Failing</v>
      </c>
      <c r="T49" s="68"/>
      <c r="U49" s="198">
        <f t="shared" si="4"/>
        <v>0</v>
      </c>
      <c r="V49" s="80">
        <f>IF(U49&lt;&gt;"",VLOOKUP(U49,'Transmutation Table'!A3:C13,3),"")</f>
        <v>5</v>
      </c>
    </row>
    <row r="50" spans="1:22">
      <c r="A50" s="99">
        <v>41</v>
      </c>
      <c r="B50" s="97">
        <f>Lecture!B52</f>
        <v>0</v>
      </c>
      <c r="C50" s="178">
        <f>Lecture!C52</f>
        <v>0</v>
      </c>
      <c r="D50" s="185">
        <f>Lecture!AM52</f>
        <v>0</v>
      </c>
      <c r="E50" s="186">
        <f>Lecture!AQ52</f>
        <v>0</v>
      </c>
      <c r="F50" s="187">
        <f>Lecture!BD52</f>
        <v>0</v>
      </c>
      <c r="G50" s="188">
        <f>Lecture!BQ52</f>
        <v>0</v>
      </c>
      <c r="H50" s="188">
        <f>Lecture!AH52</f>
        <v>0</v>
      </c>
      <c r="I50" s="188">
        <f>Lecture!BS52</f>
        <v>0</v>
      </c>
      <c r="J50" s="189">
        <f t="shared" si="0"/>
        <v>0</v>
      </c>
      <c r="K50" s="258">
        <f>J50*Lecture!$C$5</f>
        <v>0</v>
      </c>
      <c r="L50" s="74">
        <f>Laboratory!AD52</f>
        <v>0</v>
      </c>
      <c r="M50" s="75">
        <f>Laboratory!AQ52</f>
        <v>0</v>
      </c>
      <c r="N50" s="76">
        <f>Laboratory!AY52</f>
        <v>0</v>
      </c>
      <c r="O50" s="77">
        <f t="shared" si="1"/>
        <v>0</v>
      </c>
      <c r="P50" s="170">
        <f>O50*Lecture!$C$6</f>
        <v>0</v>
      </c>
      <c r="Q50" s="72"/>
      <c r="R50" s="268">
        <f>Lecture!F52+Lecture!H52+Lecture!T52+Lecture!AF52+Lecture!AH52+Laboratory!F52+Laboratory!R52+Laboratory!Y52</f>
        <v>0</v>
      </c>
      <c r="S50" s="79" t="str">
        <f t="shared" si="2"/>
        <v>Failing</v>
      </c>
      <c r="T50" s="68"/>
      <c r="U50" s="198">
        <f t="shared" si="4"/>
        <v>0</v>
      </c>
      <c r="V50" s="80">
        <f>IF(U50&lt;&gt;"",VLOOKUP(U50,'Transmutation Table'!A3:C13,3),"")</f>
        <v>5</v>
      </c>
    </row>
    <row r="51" spans="1:22">
      <c r="A51" s="96">
        <v>42</v>
      </c>
      <c r="B51" s="97">
        <f>Lecture!B53</f>
        <v>0</v>
      </c>
      <c r="C51" s="178">
        <f>Lecture!C53</f>
        <v>0</v>
      </c>
      <c r="D51" s="185">
        <f>Lecture!AM53</f>
        <v>0</v>
      </c>
      <c r="E51" s="186">
        <f>Lecture!AQ53</f>
        <v>0</v>
      </c>
      <c r="F51" s="187">
        <f>Lecture!BD53</f>
        <v>0</v>
      </c>
      <c r="G51" s="188">
        <f>Lecture!BQ53</f>
        <v>0</v>
      </c>
      <c r="H51" s="188">
        <f>Lecture!AH53</f>
        <v>0</v>
      </c>
      <c r="I51" s="188">
        <f>Lecture!BS53</f>
        <v>0</v>
      </c>
      <c r="J51" s="189">
        <f t="shared" si="0"/>
        <v>0</v>
      </c>
      <c r="K51" s="258">
        <f>J51*Lecture!$C$5</f>
        <v>0</v>
      </c>
      <c r="L51" s="74">
        <f>Laboratory!AD53</f>
        <v>0</v>
      </c>
      <c r="M51" s="75">
        <f>Laboratory!AQ53</f>
        <v>0</v>
      </c>
      <c r="N51" s="76">
        <f>Laboratory!AY53</f>
        <v>0</v>
      </c>
      <c r="O51" s="77">
        <f t="shared" si="1"/>
        <v>0</v>
      </c>
      <c r="P51" s="170">
        <f>O51*Lecture!$C$6</f>
        <v>0</v>
      </c>
      <c r="Q51" s="72"/>
      <c r="R51" s="268">
        <f>Lecture!F53+Lecture!H53+Lecture!T53+Lecture!AF53+Lecture!AH53+Laboratory!F53+Laboratory!R53+Laboratory!Y53</f>
        <v>0</v>
      </c>
      <c r="S51" s="79" t="str">
        <f t="shared" si="2"/>
        <v>Failing</v>
      </c>
      <c r="T51" s="68"/>
      <c r="U51" s="198">
        <f t="shared" si="4"/>
        <v>0</v>
      </c>
      <c r="V51" s="80">
        <f>IF(U51&lt;&gt;"",VLOOKUP(U51,'Transmutation Table'!A3:C13,3),"")</f>
        <v>5</v>
      </c>
    </row>
    <row r="52" spans="1:22">
      <c r="A52" s="99">
        <v>43</v>
      </c>
      <c r="B52" s="97">
        <f>Lecture!B54</f>
        <v>0</v>
      </c>
      <c r="C52" s="178">
        <f>Lecture!C54</f>
        <v>0</v>
      </c>
      <c r="D52" s="185">
        <f>Lecture!AM54</f>
        <v>0</v>
      </c>
      <c r="E52" s="186">
        <f>Lecture!AQ54</f>
        <v>0</v>
      </c>
      <c r="F52" s="187">
        <f>Lecture!BD54</f>
        <v>0</v>
      </c>
      <c r="G52" s="188">
        <f>Lecture!BQ54</f>
        <v>0</v>
      </c>
      <c r="H52" s="188">
        <f>Lecture!AH54</f>
        <v>0</v>
      </c>
      <c r="I52" s="188">
        <f>Lecture!BS54</f>
        <v>0</v>
      </c>
      <c r="J52" s="189">
        <f t="shared" si="0"/>
        <v>0</v>
      </c>
      <c r="K52" s="258">
        <f>J52*Lecture!$C$5</f>
        <v>0</v>
      </c>
      <c r="L52" s="74">
        <f>Laboratory!AD54</f>
        <v>0</v>
      </c>
      <c r="M52" s="75">
        <f>Laboratory!AQ54</f>
        <v>0</v>
      </c>
      <c r="N52" s="76">
        <f>Laboratory!AY54</f>
        <v>0</v>
      </c>
      <c r="O52" s="77">
        <f t="shared" si="1"/>
        <v>0</v>
      </c>
      <c r="P52" s="170">
        <f>O52*Lecture!$C$6</f>
        <v>0</v>
      </c>
      <c r="Q52" s="72"/>
      <c r="R52" s="268">
        <f>Lecture!F54+Lecture!H54+Lecture!T54+Lecture!AF54+Lecture!AH54+Laboratory!F54+Laboratory!R54+Laboratory!Y54</f>
        <v>0</v>
      </c>
      <c r="S52" s="79" t="str">
        <f t="shared" si="2"/>
        <v>Failing</v>
      </c>
      <c r="T52" s="68"/>
      <c r="U52" s="198">
        <f t="shared" si="4"/>
        <v>0</v>
      </c>
      <c r="V52" s="80">
        <f>IF(U52&lt;&gt;"",VLOOKUP(U52,'Transmutation Table'!A3:C13,3),"")</f>
        <v>5</v>
      </c>
    </row>
    <row r="53" spans="1:22">
      <c r="A53" s="96">
        <v>44</v>
      </c>
      <c r="B53" s="97">
        <f>Lecture!B55</f>
        <v>0</v>
      </c>
      <c r="C53" s="178">
        <f>Lecture!C55</f>
        <v>0</v>
      </c>
      <c r="D53" s="185">
        <f>Lecture!AM55</f>
        <v>0</v>
      </c>
      <c r="E53" s="186">
        <f>Lecture!AQ55</f>
        <v>0</v>
      </c>
      <c r="F53" s="187">
        <f>Lecture!BD55</f>
        <v>0</v>
      </c>
      <c r="G53" s="188">
        <f>Lecture!BQ55</f>
        <v>0</v>
      </c>
      <c r="H53" s="188">
        <f>Lecture!AH55</f>
        <v>0</v>
      </c>
      <c r="I53" s="188">
        <f>Lecture!BS55</f>
        <v>0</v>
      </c>
      <c r="J53" s="189">
        <f t="shared" si="0"/>
        <v>0</v>
      </c>
      <c r="K53" s="258">
        <f>J53*Lecture!$C$5</f>
        <v>0</v>
      </c>
      <c r="L53" s="74">
        <f>Laboratory!AD55</f>
        <v>0</v>
      </c>
      <c r="M53" s="75">
        <f>Laboratory!AQ55</f>
        <v>0</v>
      </c>
      <c r="N53" s="76">
        <f>Laboratory!AY55</f>
        <v>0</v>
      </c>
      <c r="O53" s="77">
        <f t="shared" si="1"/>
        <v>0</v>
      </c>
      <c r="P53" s="170">
        <f>O53*Lecture!$C$6</f>
        <v>0</v>
      </c>
      <c r="Q53" s="72"/>
      <c r="R53" s="268">
        <f>Lecture!F55+Lecture!H55+Lecture!T55+Lecture!AF55+Lecture!AH55+Laboratory!F55+Laboratory!R55+Laboratory!Y55</f>
        <v>0</v>
      </c>
      <c r="S53" s="79" t="str">
        <f t="shared" si="2"/>
        <v>Failing</v>
      </c>
      <c r="T53" s="68"/>
      <c r="U53" s="198">
        <f t="shared" si="4"/>
        <v>0</v>
      </c>
      <c r="V53" s="80">
        <f>IF(U53&lt;&gt;"",VLOOKUP(U53,'Transmutation Table'!A3:C13,3),"")</f>
        <v>5</v>
      </c>
    </row>
    <row r="54" spans="1:22">
      <c r="A54" s="96">
        <v>45</v>
      </c>
      <c r="B54" s="97">
        <f>Lecture!B56</f>
        <v>0</v>
      </c>
      <c r="C54" s="178">
        <f>Lecture!C56</f>
        <v>0</v>
      </c>
      <c r="D54" s="185">
        <f>Lecture!AM56</f>
        <v>0</v>
      </c>
      <c r="E54" s="186">
        <f>Lecture!AQ56</f>
        <v>0</v>
      </c>
      <c r="F54" s="187">
        <f>Lecture!BD56</f>
        <v>0</v>
      </c>
      <c r="G54" s="188">
        <f>Lecture!BQ56</f>
        <v>0</v>
      </c>
      <c r="H54" s="188">
        <f>Lecture!AH56</f>
        <v>0</v>
      </c>
      <c r="I54" s="188">
        <f>Lecture!BS56</f>
        <v>0</v>
      </c>
      <c r="J54" s="189">
        <f t="shared" si="0"/>
        <v>0</v>
      </c>
      <c r="K54" s="258">
        <f>J54*Lecture!$C$5</f>
        <v>0</v>
      </c>
      <c r="L54" s="74">
        <f>Laboratory!AD56</f>
        <v>0</v>
      </c>
      <c r="M54" s="75">
        <f>Laboratory!AQ56</f>
        <v>0</v>
      </c>
      <c r="N54" s="76">
        <f>Laboratory!AY56</f>
        <v>0</v>
      </c>
      <c r="O54" s="77">
        <f t="shared" si="1"/>
        <v>0</v>
      </c>
      <c r="P54" s="170">
        <f>O54*Lecture!$C$6</f>
        <v>0</v>
      </c>
      <c r="Q54" s="72"/>
      <c r="R54" s="268">
        <f>Lecture!F56+Lecture!H56+Lecture!T56+Lecture!AF56+Lecture!AH56+Laboratory!F56+Laboratory!R56+Laboratory!Y56</f>
        <v>0</v>
      </c>
      <c r="S54" s="79" t="str">
        <f t="shared" si="2"/>
        <v>Failing</v>
      </c>
      <c r="T54" s="68"/>
      <c r="U54" s="198">
        <f t="shared" si="4"/>
        <v>0</v>
      </c>
      <c r="V54" s="80">
        <f>IF(U54&lt;&gt;"",VLOOKUP(U54,'Transmutation Table'!A3:C13,3),"")</f>
        <v>5</v>
      </c>
    </row>
    <row r="55" spans="1:22">
      <c r="A55" s="96">
        <v>46</v>
      </c>
      <c r="B55" s="97">
        <f>Lecture!B57</f>
        <v>0</v>
      </c>
      <c r="C55" s="178">
        <f>Lecture!C57</f>
        <v>0</v>
      </c>
      <c r="D55" s="185">
        <f>Lecture!AM57</f>
        <v>0</v>
      </c>
      <c r="E55" s="186">
        <f>Lecture!AQ57</f>
        <v>0</v>
      </c>
      <c r="F55" s="187">
        <f>Lecture!BD57</f>
        <v>0</v>
      </c>
      <c r="G55" s="188">
        <f>Lecture!BQ57</f>
        <v>0</v>
      </c>
      <c r="H55" s="188">
        <f>Lecture!AH57</f>
        <v>0</v>
      </c>
      <c r="I55" s="188">
        <f>Lecture!BS57</f>
        <v>0</v>
      </c>
      <c r="J55" s="189">
        <f t="shared" si="0"/>
        <v>0</v>
      </c>
      <c r="K55" s="258">
        <f>J55*Lecture!$C$5</f>
        <v>0</v>
      </c>
      <c r="L55" s="74">
        <f>Laboratory!AD57</f>
        <v>0</v>
      </c>
      <c r="M55" s="75">
        <f>Laboratory!AQ57</f>
        <v>0</v>
      </c>
      <c r="N55" s="76">
        <f>Laboratory!AY57</f>
        <v>0</v>
      </c>
      <c r="O55" s="77">
        <f t="shared" si="1"/>
        <v>0</v>
      </c>
      <c r="P55" s="170">
        <f>O55*Lecture!$C$6</f>
        <v>0</v>
      </c>
      <c r="Q55" s="72"/>
      <c r="R55" s="268">
        <f>Lecture!F57+Lecture!H57+Lecture!T57+Lecture!AF57+Lecture!AH57+Laboratory!F57+Laboratory!R57+Laboratory!Y57</f>
        <v>0</v>
      </c>
      <c r="S55" s="79" t="str">
        <f t="shared" si="2"/>
        <v>Failing</v>
      </c>
      <c r="T55" s="68"/>
      <c r="U55" s="198">
        <f t="shared" si="4"/>
        <v>0</v>
      </c>
      <c r="V55" s="80">
        <f>IF(U55&lt;&gt;"",VLOOKUP(U55,'Transmutation Table'!A3:C13,3),"")</f>
        <v>5</v>
      </c>
    </row>
    <row r="56" spans="1:22">
      <c r="A56" s="99">
        <v>47</v>
      </c>
      <c r="B56" s="97">
        <f>Lecture!B58</f>
        <v>0</v>
      </c>
      <c r="C56" s="178">
        <f>Lecture!C58</f>
        <v>0</v>
      </c>
      <c r="D56" s="185">
        <f>Lecture!AM58</f>
        <v>0</v>
      </c>
      <c r="E56" s="186">
        <f>Lecture!AQ58</f>
        <v>0</v>
      </c>
      <c r="F56" s="187">
        <f>Lecture!BD58</f>
        <v>0</v>
      </c>
      <c r="G56" s="188">
        <f>Lecture!BQ58</f>
        <v>0</v>
      </c>
      <c r="H56" s="188">
        <f>Lecture!AH58</f>
        <v>0</v>
      </c>
      <c r="I56" s="188">
        <f>Lecture!BS58</f>
        <v>0</v>
      </c>
      <c r="J56" s="189">
        <f t="shared" si="0"/>
        <v>0</v>
      </c>
      <c r="K56" s="258">
        <f>J56*Lecture!$C$5</f>
        <v>0</v>
      </c>
      <c r="L56" s="74">
        <f>Laboratory!AD58</f>
        <v>0</v>
      </c>
      <c r="M56" s="75">
        <f>Laboratory!AQ58</f>
        <v>0</v>
      </c>
      <c r="N56" s="76">
        <f>Laboratory!AY58</f>
        <v>0</v>
      </c>
      <c r="O56" s="77">
        <f t="shared" si="1"/>
        <v>0</v>
      </c>
      <c r="P56" s="170">
        <f>O56*Lecture!$C$6</f>
        <v>0</v>
      </c>
      <c r="Q56" s="72"/>
      <c r="R56" s="268">
        <f>Lecture!F58+Lecture!H58+Lecture!T58+Lecture!AF58+Lecture!AH58+Laboratory!F58+Laboratory!R58+Laboratory!Y58</f>
        <v>0</v>
      </c>
      <c r="S56" s="79" t="str">
        <f t="shared" si="2"/>
        <v>Failing</v>
      </c>
      <c r="T56" s="68"/>
      <c r="U56" s="198">
        <f t="shared" si="4"/>
        <v>0</v>
      </c>
      <c r="V56" s="80">
        <f>IF(U56&lt;&gt;"",VLOOKUP(U56,'Transmutation Table'!A3:C13,3),"")</f>
        <v>5</v>
      </c>
    </row>
    <row r="57" spans="1:22">
      <c r="A57" s="99">
        <v>48</v>
      </c>
      <c r="B57" s="97">
        <f>Lecture!B59</f>
        <v>0</v>
      </c>
      <c r="C57" s="178">
        <f>Lecture!C59</f>
        <v>0</v>
      </c>
      <c r="D57" s="185">
        <f>Lecture!AM59</f>
        <v>0</v>
      </c>
      <c r="E57" s="186">
        <f>Lecture!AQ59</f>
        <v>0</v>
      </c>
      <c r="F57" s="187">
        <f>Lecture!BD59</f>
        <v>0</v>
      </c>
      <c r="G57" s="188">
        <f>Lecture!BQ59</f>
        <v>0</v>
      </c>
      <c r="H57" s="188">
        <f>Lecture!AH59</f>
        <v>0</v>
      </c>
      <c r="I57" s="188">
        <f>Lecture!BS59</f>
        <v>0</v>
      </c>
      <c r="J57" s="189">
        <f t="shared" si="0"/>
        <v>0</v>
      </c>
      <c r="K57" s="258">
        <f>J57*Lecture!$C$5</f>
        <v>0</v>
      </c>
      <c r="L57" s="74">
        <f>Laboratory!AD59</f>
        <v>0</v>
      </c>
      <c r="M57" s="75">
        <f>Laboratory!AQ59</f>
        <v>0</v>
      </c>
      <c r="N57" s="76">
        <f>Laboratory!AY59</f>
        <v>0</v>
      </c>
      <c r="O57" s="77">
        <f t="shared" si="1"/>
        <v>0</v>
      </c>
      <c r="P57" s="170">
        <f>O57*Lecture!$C$6</f>
        <v>0</v>
      </c>
      <c r="Q57" s="72"/>
      <c r="R57" s="268">
        <f>Lecture!F59+Lecture!H59+Lecture!T59+Lecture!AF59+Lecture!AH59+Laboratory!F59+Laboratory!R59+Laboratory!Y59</f>
        <v>0</v>
      </c>
      <c r="S57" s="79" t="str">
        <f t="shared" si="2"/>
        <v>Failing</v>
      </c>
      <c r="T57" s="68"/>
      <c r="U57" s="198">
        <f t="shared" si="4"/>
        <v>0</v>
      </c>
      <c r="V57" s="80">
        <f>IF(U57&lt;&gt;"",VLOOKUP(U57,'Transmutation Table'!A3:C13,3),"")</f>
        <v>5</v>
      </c>
    </row>
    <row r="58" spans="1:22">
      <c r="A58" s="99">
        <v>49</v>
      </c>
      <c r="B58" s="97">
        <f>Lecture!B60</f>
        <v>0</v>
      </c>
      <c r="C58" s="178">
        <f>Lecture!C60</f>
        <v>0</v>
      </c>
      <c r="D58" s="185">
        <f>Lecture!AM60</f>
        <v>0</v>
      </c>
      <c r="E58" s="186">
        <f>Lecture!AQ60</f>
        <v>0</v>
      </c>
      <c r="F58" s="187">
        <f>Lecture!BD60</f>
        <v>0</v>
      </c>
      <c r="G58" s="188">
        <f>Lecture!BQ60</f>
        <v>0</v>
      </c>
      <c r="H58" s="188">
        <f>Lecture!AH60</f>
        <v>0</v>
      </c>
      <c r="I58" s="188">
        <f>Lecture!BS60</f>
        <v>0</v>
      </c>
      <c r="J58" s="189">
        <f t="shared" si="0"/>
        <v>0</v>
      </c>
      <c r="K58" s="258">
        <f>J58*Lecture!$C$5</f>
        <v>0</v>
      </c>
      <c r="L58" s="74">
        <f>Laboratory!AD60</f>
        <v>0</v>
      </c>
      <c r="M58" s="75">
        <f>Laboratory!AQ60</f>
        <v>0</v>
      </c>
      <c r="N58" s="76">
        <f>Laboratory!AY60</f>
        <v>0</v>
      </c>
      <c r="O58" s="77">
        <f t="shared" si="1"/>
        <v>0</v>
      </c>
      <c r="P58" s="170">
        <f>O58*Lecture!$C$6</f>
        <v>0</v>
      </c>
      <c r="Q58" s="72"/>
      <c r="R58" s="268">
        <f>Lecture!F60+Lecture!H60+Lecture!T60+Lecture!AF60+Lecture!AH60+Laboratory!F60+Laboratory!R60+Laboratory!Y60</f>
        <v>0</v>
      </c>
      <c r="S58" s="79" t="str">
        <f t="shared" si="2"/>
        <v>Failing</v>
      </c>
      <c r="T58" s="68"/>
      <c r="U58" s="198">
        <f t="shared" si="4"/>
        <v>0</v>
      </c>
      <c r="V58" s="80">
        <f>IF(U58&lt;&gt;"",VLOOKUP(U58,'Transmutation Table'!A3:C13,3),"")</f>
        <v>5</v>
      </c>
    </row>
    <row r="59" spans="1:22" ht="15.75" thickBot="1">
      <c r="A59" s="100">
        <v>50</v>
      </c>
      <c r="B59" s="101">
        <f>Lecture!B61</f>
        <v>0</v>
      </c>
      <c r="C59" s="179">
        <f>Lecture!C61</f>
        <v>0</v>
      </c>
      <c r="D59" s="190">
        <f>Lecture!AM61</f>
        <v>0</v>
      </c>
      <c r="E59" s="191">
        <f>Lecture!AQ61</f>
        <v>0</v>
      </c>
      <c r="F59" s="192">
        <f>Lecture!BD61</f>
        <v>0</v>
      </c>
      <c r="G59" s="193">
        <f>Lecture!BQ61</f>
        <v>0</v>
      </c>
      <c r="H59" s="193">
        <f>Lecture!AH61</f>
        <v>0</v>
      </c>
      <c r="I59" s="193">
        <f>Lecture!BS61</f>
        <v>0</v>
      </c>
      <c r="J59" s="194">
        <f t="shared" si="0"/>
        <v>0</v>
      </c>
      <c r="K59" s="259">
        <f>J59*Lecture!$C$5</f>
        <v>0</v>
      </c>
      <c r="L59" s="81">
        <f>Laboratory!AD61</f>
        <v>0</v>
      </c>
      <c r="M59" s="82">
        <f>Laboratory!AQ61</f>
        <v>0</v>
      </c>
      <c r="N59" s="83">
        <f>Laboratory!AY61</f>
        <v>0</v>
      </c>
      <c r="O59" s="84">
        <f t="shared" si="1"/>
        <v>0</v>
      </c>
      <c r="P59" s="265">
        <f>O59*Lecture!$C$6</f>
        <v>0</v>
      </c>
      <c r="Q59" s="72"/>
      <c r="R59" s="269">
        <f>Lecture!F61+Lecture!H61+Lecture!T61+Lecture!AF61+Lecture!AH61+Laboratory!F61+Laboratory!R61+Laboratory!Y61</f>
        <v>0</v>
      </c>
      <c r="S59" s="86" t="str">
        <f t="shared" si="2"/>
        <v>Failing</v>
      </c>
      <c r="T59" s="68"/>
      <c r="U59" s="199">
        <f t="shared" si="4"/>
        <v>0</v>
      </c>
      <c r="V59" s="87">
        <f>IF(U59&lt;&gt;"",VLOOKUP(U59,'Transmutation Table'!A3:C13,3),"")</f>
        <v>5</v>
      </c>
    </row>
    <row r="60" spans="1:22">
      <c r="U60" s="90"/>
      <c r="V60" s="68"/>
    </row>
  </sheetData>
  <mergeCells count="20">
    <mergeCell ref="U8:U9"/>
    <mergeCell ref="V8:V9"/>
    <mergeCell ref="L8:N8"/>
    <mergeCell ref="O8:P8"/>
    <mergeCell ref="R8:S8"/>
    <mergeCell ref="L1:P1"/>
    <mergeCell ref="L2:P2"/>
    <mergeCell ref="L3:P3"/>
    <mergeCell ref="L4:P4"/>
    <mergeCell ref="A8:A9"/>
    <mergeCell ref="B8:B9"/>
    <mergeCell ref="C8:C9"/>
    <mergeCell ref="C1:F1"/>
    <mergeCell ref="C2:F2"/>
    <mergeCell ref="C3:F3"/>
    <mergeCell ref="C4:F4"/>
    <mergeCell ref="C5:F5"/>
    <mergeCell ref="C6:F6"/>
    <mergeCell ref="D8:G8"/>
    <mergeCell ref="H8:K8"/>
  </mergeCells>
  <pageMargins left="0.7" right="0.7" top="0.75" bottom="0.75" header="0.3" footer="0.3"/>
  <pageSetup paperSize="9" scale="5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E99"/>
  <sheetViews>
    <sheetView showGridLines="0" zoomScale="90" zoomScaleNormal="90" workbookViewId="0">
      <selection activeCell="C18" sqref="C18"/>
    </sheetView>
  </sheetViews>
  <sheetFormatPr defaultRowHeight="15"/>
  <cols>
    <col min="1" max="1" width="34.7109375" customWidth="1"/>
    <col min="2" max="2" width="22.7109375" customWidth="1"/>
    <col min="3" max="3" width="17" customWidth="1"/>
    <col min="4" max="4" width="16.7109375" customWidth="1"/>
    <col min="5" max="5" width="20" customWidth="1"/>
  </cols>
  <sheetData>
    <row r="1" spans="1:5">
      <c r="A1" s="337" t="s">
        <v>22</v>
      </c>
      <c r="B1" s="337"/>
      <c r="C1" s="337"/>
      <c r="D1" s="337"/>
      <c r="E1" s="337"/>
    </row>
    <row r="2" spans="1:5" ht="16.5">
      <c r="A2" s="338" t="s">
        <v>23</v>
      </c>
      <c r="B2" s="338"/>
      <c r="C2" s="338"/>
      <c r="D2" s="338"/>
      <c r="E2" s="338"/>
    </row>
    <row r="3" spans="1:5" ht="18">
      <c r="A3" s="339" t="s">
        <v>24</v>
      </c>
      <c r="B3" s="339"/>
      <c r="C3" s="339"/>
      <c r="D3" s="339"/>
      <c r="E3" s="339"/>
    </row>
    <row r="4" spans="1:5">
      <c r="A4" s="340" t="s">
        <v>25</v>
      </c>
      <c r="B4" s="340"/>
      <c r="C4" s="340"/>
      <c r="D4" s="340"/>
      <c r="E4" s="340"/>
    </row>
    <row r="5" spans="1:5">
      <c r="A5" s="341" t="s">
        <v>26</v>
      </c>
      <c r="B5" s="341"/>
      <c r="C5" s="341"/>
      <c r="D5" s="341"/>
      <c r="E5" s="341"/>
    </row>
    <row r="6" spans="1:5">
      <c r="A6" s="17" t="s">
        <v>27</v>
      </c>
    </row>
    <row r="7" spans="1:5" ht="15.75">
      <c r="A7" s="334" t="s">
        <v>28</v>
      </c>
      <c r="B7" s="334"/>
      <c r="C7" s="334"/>
      <c r="D7" s="334"/>
      <c r="E7" s="334"/>
    </row>
    <row r="8" spans="1:5">
      <c r="A8" s="18"/>
    </row>
    <row r="9" spans="1:5">
      <c r="A9" s="335" t="s">
        <v>58</v>
      </c>
      <c r="B9" s="335"/>
      <c r="C9" s="335"/>
      <c r="D9" s="335"/>
      <c r="E9" s="335"/>
    </row>
    <row r="10" spans="1:5">
      <c r="A10" s="20"/>
    </row>
    <row r="11" spans="1:5">
      <c r="A11" s="21" t="s">
        <v>29</v>
      </c>
      <c r="B11" s="336" t="str">
        <f>UPPER(Lecture!C2)</f>
        <v/>
      </c>
      <c r="C11" s="336"/>
      <c r="D11" s="336"/>
    </row>
    <row r="12" spans="1:5">
      <c r="A12" s="21" t="s">
        <v>30</v>
      </c>
      <c r="B12" s="350" t="str">
        <f>UPPER(Lecture!C3)</f>
        <v/>
      </c>
      <c r="C12" s="350"/>
      <c r="D12" s="350"/>
    </row>
    <row r="13" spans="1:5">
      <c r="A13" s="21" t="s">
        <v>31</v>
      </c>
      <c r="B13" s="350" t="str">
        <f>Lecture!M3</f>
        <v>2022-2023</v>
      </c>
      <c r="C13" s="350"/>
      <c r="D13" s="350"/>
    </row>
    <row r="14" spans="1:5">
      <c r="A14" s="21" t="s">
        <v>32</v>
      </c>
      <c r="B14" s="350">
        <f>Lecture!M1</f>
        <v>0</v>
      </c>
      <c r="C14" s="350"/>
      <c r="D14" s="350"/>
    </row>
    <row r="15" spans="1:5">
      <c r="A15" s="21" t="s">
        <v>33</v>
      </c>
      <c r="B15" s="350" t="str">
        <f>Lecture!M2</f>
        <v>2nd Semester</v>
      </c>
      <c r="C15" s="350"/>
      <c r="D15" s="350"/>
    </row>
    <row r="16" spans="1:5">
      <c r="A16" s="21"/>
      <c r="B16" s="24"/>
      <c r="C16" s="24"/>
      <c r="D16" s="24"/>
    </row>
    <row r="17" spans="1:5">
      <c r="A17" s="25" t="s">
        <v>34</v>
      </c>
      <c r="B17" s="25" t="s">
        <v>2</v>
      </c>
      <c r="C17" s="25" t="s">
        <v>35</v>
      </c>
      <c r="D17" s="25" t="s">
        <v>36</v>
      </c>
      <c r="E17" s="25" t="s">
        <v>37</v>
      </c>
    </row>
    <row r="18" spans="1:5" s="39" customFormat="1">
      <c r="A18" s="36" t="str">
        <f>Lecture!B12</f>
        <v>FALLER, RAYMART</v>
      </c>
      <c r="B18" s="37">
        <f>Lecture!C12</f>
        <v>201010409</v>
      </c>
      <c r="C18" s="27">
        <f>Consolidated!V10</f>
        <v>1.75</v>
      </c>
      <c r="D18" s="28">
        <f>IF(C18&lt;=3,3,0)</f>
        <v>3</v>
      </c>
      <c r="E18" s="28" t="str">
        <f>IF(C18&lt;=3,"Passed",IF(C18&lt;=4,"Conditional",IF(C18="inc","Incomplete",IF(C18="drp","Dropped","Failed"))))</f>
        <v>Passed</v>
      </c>
    </row>
    <row r="19" spans="1:5" s="39" customFormat="1">
      <c r="A19" s="36" t="str">
        <f>Lecture!B13</f>
        <v>SANTILLAN</v>
      </c>
      <c r="B19" s="37">
        <f>Lecture!C13</f>
        <v>202010375</v>
      </c>
      <c r="C19" s="27">
        <f>Consolidated!V11</f>
        <v>1.25</v>
      </c>
      <c r="D19" s="28">
        <f t="shared" ref="D19:D67" si="0">IF(C19&lt;=3,3,0)</f>
        <v>3</v>
      </c>
      <c r="E19" s="28" t="str">
        <f>IF(C19&lt;=3,"Passed",IF(C19&lt;=4,"Conditional",IF(C19="inc","Incomplete",IF(C19="drp","Dropped","Failed"))))</f>
        <v>Passed</v>
      </c>
    </row>
    <row r="20" spans="1:5" s="39" customFormat="1">
      <c r="A20" s="36" t="str">
        <f>Lecture!B14</f>
        <v>ACOSTA</v>
      </c>
      <c r="B20" s="37">
        <f>Lecture!C14</f>
        <v>202010690</v>
      </c>
      <c r="C20" s="27">
        <f>Consolidated!V12</f>
        <v>5</v>
      </c>
      <c r="D20" s="28">
        <f t="shared" si="0"/>
        <v>0</v>
      </c>
      <c r="E20" s="28" t="str">
        <f t="shared" ref="E20:E67" si="1">IF(C20&lt;=3,"Passed",IF(C20&lt;=4,"Conditional",IF(C20="inc","Incomplete",IF(C20="drp","Dropped","Failed"))))</f>
        <v>Failed</v>
      </c>
    </row>
    <row r="21" spans="1:5" s="39" customFormat="1">
      <c r="A21" s="36" t="str">
        <f>Lecture!B15</f>
        <v>BARRENO</v>
      </c>
      <c r="B21" s="37">
        <f>Lecture!C15</f>
        <v>202010400</v>
      </c>
      <c r="C21" s="27">
        <f>Consolidated!V13</f>
        <v>5</v>
      </c>
      <c r="D21" s="28">
        <f t="shared" si="0"/>
        <v>0</v>
      </c>
      <c r="E21" s="28" t="str">
        <f t="shared" si="1"/>
        <v>Failed</v>
      </c>
    </row>
    <row r="22" spans="1:5" s="39" customFormat="1">
      <c r="A22" s="36" t="str">
        <f>Lecture!B16</f>
        <v>BELALE</v>
      </c>
      <c r="B22" s="37">
        <f>Lecture!C16</f>
        <v>202010392</v>
      </c>
      <c r="C22" s="27">
        <f>Consolidated!V14</f>
        <v>5</v>
      </c>
      <c r="D22" s="28">
        <f t="shared" si="0"/>
        <v>0</v>
      </c>
      <c r="E22" s="28" t="str">
        <f t="shared" si="1"/>
        <v>Failed</v>
      </c>
    </row>
    <row r="23" spans="1:5" s="39" customFormat="1">
      <c r="A23" s="36" t="str">
        <f>Lecture!B17</f>
        <v>CACHAPERO</v>
      </c>
      <c r="B23" s="37">
        <f>Lecture!C17</f>
        <v>201911375</v>
      </c>
      <c r="C23" s="27">
        <f>Consolidated!V15</f>
        <v>5</v>
      </c>
      <c r="D23" s="28">
        <f t="shared" si="0"/>
        <v>0</v>
      </c>
      <c r="E23" s="28" t="str">
        <f t="shared" si="1"/>
        <v>Failed</v>
      </c>
    </row>
    <row r="24" spans="1:5" s="39" customFormat="1">
      <c r="A24" s="36" t="str">
        <f>Lecture!B18</f>
        <v>CAMINGAO</v>
      </c>
      <c r="B24" s="37">
        <f>Lecture!C18</f>
        <v>202010798</v>
      </c>
      <c r="C24" s="27">
        <f>Consolidated!V16</f>
        <v>5</v>
      </c>
      <c r="D24" s="28">
        <f t="shared" si="0"/>
        <v>0</v>
      </c>
      <c r="E24" s="28" t="str">
        <f t="shared" si="1"/>
        <v>Failed</v>
      </c>
    </row>
    <row r="25" spans="1:5" s="39" customFormat="1">
      <c r="A25" s="36" t="str">
        <f>Lecture!B19</f>
        <v>CARABBAY</v>
      </c>
      <c r="B25" s="37">
        <f>Lecture!C19</f>
        <v>201911388</v>
      </c>
      <c r="C25" s="27">
        <f>Consolidated!V17</f>
        <v>5</v>
      </c>
      <c r="D25" s="28">
        <f t="shared" si="0"/>
        <v>0</v>
      </c>
      <c r="E25" s="28" t="str">
        <f t="shared" si="1"/>
        <v>Failed</v>
      </c>
    </row>
    <row r="26" spans="1:5" s="39" customFormat="1">
      <c r="A26" s="36" t="str">
        <f>Lecture!B20</f>
        <v>CEA</v>
      </c>
      <c r="B26" s="37">
        <f>Lecture!C20</f>
        <v>202010382</v>
      </c>
      <c r="C26" s="27">
        <f>Consolidated!V18</f>
        <v>5</v>
      </c>
      <c r="D26" s="28">
        <f t="shared" si="0"/>
        <v>0</v>
      </c>
      <c r="E26" s="28" t="str">
        <f t="shared" si="1"/>
        <v>Failed</v>
      </c>
    </row>
    <row r="27" spans="1:5" s="39" customFormat="1">
      <c r="A27" s="36" t="str">
        <f>Lecture!B21</f>
        <v>CHING</v>
      </c>
      <c r="B27" s="37">
        <f>Lecture!C21</f>
        <v>202010371</v>
      </c>
      <c r="C27" s="27">
        <f>Consolidated!V19</f>
        <v>5</v>
      </c>
      <c r="D27" s="28">
        <f t="shared" si="0"/>
        <v>0</v>
      </c>
      <c r="E27" s="28" t="str">
        <f t="shared" si="1"/>
        <v>Failed</v>
      </c>
    </row>
    <row r="28" spans="1:5" s="39" customFormat="1">
      <c r="A28" s="36" t="str">
        <f>Lecture!B22</f>
        <v>DAYAP</v>
      </c>
      <c r="B28" s="37">
        <f>Lecture!C22</f>
        <v>202010361</v>
      </c>
      <c r="C28" s="27">
        <f>Consolidated!V20</f>
        <v>5</v>
      </c>
      <c r="D28" s="28">
        <f t="shared" si="0"/>
        <v>0</v>
      </c>
      <c r="E28" s="28" t="str">
        <f t="shared" si="1"/>
        <v>Failed</v>
      </c>
    </row>
    <row r="29" spans="1:5" s="39" customFormat="1">
      <c r="A29" s="36" t="str">
        <f>Lecture!B23</f>
        <v>DELA CRUZ</v>
      </c>
      <c r="B29" s="37">
        <f>Lecture!C23</f>
        <v>202010370</v>
      </c>
      <c r="C29" s="27">
        <f>Consolidated!V21</f>
        <v>5</v>
      </c>
      <c r="D29" s="28">
        <f t="shared" si="0"/>
        <v>0</v>
      </c>
      <c r="E29" s="28" t="str">
        <f t="shared" si="1"/>
        <v>Failed</v>
      </c>
    </row>
    <row r="30" spans="1:5" s="39" customFormat="1">
      <c r="A30" s="36" t="str">
        <f>Lecture!B24</f>
        <v>ESCORIAL</v>
      </c>
      <c r="B30" s="37">
        <f>Lecture!C24</f>
        <v>202010397</v>
      </c>
      <c r="C30" s="27">
        <f>Consolidated!V22</f>
        <v>5</v>
      </c>
      <c r="D30" s="28">
        <f t="shared" si="0"/>
        <v>0</v>
      </c>
      <c r="E30" s="28" t="str">
        <f t="shared" si="1"/>
        <v>Failed</v>
      </c>
    </row>
    <row r="31" spans="1:5" s="39" customFormat="1">
      <c r="A31" s="36" t="str">
        <f>Lecture!B25</f>
        <v>ESGUERRA</v>
      </c>
      <c r="B31" s="37">
        <f>Lecture!C25</f>
        <v>202010828</v>
      </c>
      <c r="C31" s="27">
        <f>Consolidated!V23</f>
        <v>5</v>
      </c>
      <c r="D31" s="28">
        <f t="shared" si="0"/>
        <v>0</v>
      </c>
      <c r="E31" s="28" t="str">
        <f t="shared" si="1"/>
        <v>Failed</v>
      </c>
    </row>
    <row r="32" spans="1:5" s="39" customFormat="1">
      <c r="A32" s="36" t="str">
        <f>Lecture!B26</f>
        <v>FORBES</v>
      </c>
      <c r="B32" s="37">
        <f>Lecture!C26</f>
        <v>202010696</v>
      </c>
      <c r="C32" s="27">
        <f>Consolidated!V24</f>
        <v>5</v>
      </c>
      <c r="D32" s="28">
        <f t="shared" si="0"/>
        <v>0</v>
      </c>
      <c r="E32" s="28" t="str">
        <f t="shared" si="1"/>
        <v>Failed</v>
      </c>
    </row>
    <row r="33" spans="1:5" s="39" customFormat="1">
      <c r="A33" s="36" t="str">
        <f>Lecture!B27</f>
        <v>MACALIMA</v>
      </c>
      <c r="B33" s="37">
        <f>Lecture!C27</f>
        <v>202010692</v>
      </c>
      <c r="C33" s="27">
        <f>Consolidated!V25</f>
        <v>5</v>
      </c>
      <c r="D33" s="28">
        <f t="shared" si="0"/>
        <v>0</v>
      </c>
      <c r="E33" s="28" t="str">
        <f t="shared" si="1"/>
        <v>Failed</v>
      </c>
    </row>
    <row r="34" spans="1:5" s="39" customFormat="1">
      <c r="A34" s="36" t="str">
        <f>Lecture!B28</f>
        <v>MAQUERME</v>
      </c>
      <c r="B34" s="37">
        <f>Lecture!C28</f>
        <v>202010390</v>
      </c>
      <c r="C34" s="27">
        <f>Consolidated!V26</f>
        <v>5</v>
      </c>
      <c r="D34" s="28">
        <f t="shared" si="0"/>
        <v>0</v>
      </c>
      <c r="E34" s="28" t="str">
        <f t="shared" si="1"/>
        <v>Failed</v>
      </c>
    </row>
    <row r="35" spans="1:5" s="39" customFormat="1">
      <c r="A35" s="36" t="str">
        <f>Lecture!B29</f>
        <v>MATEO</v>
      </c>
      <c r="B35" s="37">
        <f>Lecture!C29</f>
        <v>201911288</v>
      </c>
      <c r="C35" s="27">
        <f>Consolidated!V27</f>
        <v>5</v>
      </c>
      <c r="D35" s="28">
        <f t="shared" si="0"/>
        <v>0</v>
      </c>
      <c r="E35" s="28" t="str">
        <f t="shared" si="1"/>
        <v>Failed</v>
      </c>
    </row>
    <row r="36" spans="1:5" s="39" customFormat="1">
      <c r="A36" s="36" t="str">
        <f>Lecture!B30</f>
        <v>MORCOSO</v>
      </c>
      <c r="B36" s="37">
        <f>Lecture!C30</f>
        <v>202010874</v>
      </c>
      <c r="C36" s="27">
        <f>Consolidated!V28</f>
        <v>5</v>
      </c>
      <c r="D36" s="28">
        <f t="shared" si="0"/>
        <v>0</v>
      </c>
      <c r="E36" s="28" t="str">
        <f t="shared" si="1"/>
        <v>Failed</v>
      </c>
    </row>
    <row r="37" spans="1:5" s="39" customFormat="1">
      <c r="A37" s="36" t="str">
        <f>Lecture!B31</f>
        <v>PANTALEON</v>
      </c>
      <c r="B37" s="37">
        <f>Lecture!C31</f>
        <v>202010689</v>
      </c>
      <c r="C37" s="27">
        <f>Consolidated!V29</f>
        <v>5</v>
      </c>
      <c r="D37" s="28">
        <f t="shared" si="0"/>
        <v>0</v>
      </c>
      <c r="E37" s="28" t="str">
        <f t="shared" si="1"/>
        <v>Failed</v>
      </c>
    </row>
    <row r="38" spans="1:5" s="39" customFormat="1">
      <c r="A38" s="36" t="str">
        <f>Lecture!B32</f>
        <v>RIVERA</v>
      </c>
      <c r="B38" s="37">
        <f>Lecture!C32</f>
        <v>202010385</v>
      </c>
      <c r="C38" s="27">
        <f>Consolidated!V30</f>
        <v>5</v>
      </c>
      <c r="D38" s="28">
        <f t="shared" si="0"/>
        <v>0</v>
      </c>
      <c r="E38" s="28" t="str">
        <f t="shared" si="1"/>
        <v>Failed</v>
      </c>
    </row>
    <row r="39" spans="1:5" s="39" customFormat="1">
      <c r="A39" s="36" t="str">
        <f>Lecture!B33</f>
        <v>SABAS</v>
      </c>
      <c r="B39" s="37">
        <f>Lecture!C33</f>
        <v>202010378</v>
      </c>
      <c r="C39" s="27">
        <f>Consolidated!V31</f>
        <v>5</v>
      </c>
      <c r="D39" s="28">
        <f t="shared" si="0"/>
        <v>0</v>
      </c>
      <c r="E39" s="28" t="str">
        <f t="shared" si="1"/>
        <v>Failed</v>
      </c>
    </row>
    <row r="40" spans="1:5" s="39" customFormat="1">
      <c r="A40" s="36" t="str">
        <f>Lecture!B34</f>
        <v>SOLAS</v>
      </c>
      <c r="B40" s="37">
        <f>Lecture!C34</f>
        <v>202010372</v>
      </c>
      <c r="C40" s="27">
        <f>Consolidated!V32</f>
        <v>5</v>
      </c>
      <c r="D40" s="28">
        <f t="shared" si="0"/>
        <v>0</v>
      </c>
      <c r="E40" s="28" t="str">
        <f t="shared" si="1"/>
        <v>Failed</v>
      </c>
    </row>
    <row r="41" spans="1:5" s="39" customFormat="1">
      <c r="A41" s="36" t="str">
        <f>Lecture!B35</f>
        <v>SULTAN</v>
      </c>
      <c r="B41" s="37">
        <f>Lecture!C35</f>
        <v>202010827</v>
      </c>
      <c r="C41" s="27">
        <f>Consolidated!V33</f>
        <v>5</v>
      </c>
      <c r="D41" s="28">
        <f t="shared" si="0"/>
        <v>0</v>
      </c>
      <c r="E41" s="28" t="str">
        <f t="shared" si="1"/>
        <v>Failed</v>
      </c>
    </row>
    <row r="42" spans="1:5" s="39" customFormat="1">
      <c r="A42" s="36" t="str">
        <f>Lecture!B36</f>
        <v>TINDUGAN</v>
      </c>
      <c r="B42" s="37">
        <f>Lecture!C36</f>
        <v>202010799</v>
      </c>
      <c r="C42" s="27">
        <f>Consolidated!V34</f>
        <v>5</v>
      </c>
      <c r="D42" s="28">
        <f t="shared" si="0"/>
        <v>0</v>
      </c>
      <c r="E42" s="28" t="str">
        <f t="shared" si="1"/>
        <v>Failed</v>
      </c>
    </row>
    <row r="43" spans="1:5" s="39" customFormat="1">
      <c r="A43" s="36" t="str">
        <f>Lecture!B37</f>
        <v>VALDEMORO</v>
      </c>
      <c r="B43" s="37">
        <f>Lecture!C37</f>
        <v>202010873</v>
      </c>
      <c r="C43" s="27">
        <f>Consolidated!V35</f>
        <v>5</v>
      </c>
      <c r="D43" s="28">
        <f t="shared" si="0"/>
        <v>0</v>
      </c>
      <c r="E43" s="28" t="str">
        <f t="shared" si="1"/>
        <v>Failed</v>
      </c>
    </row>
    <row r="44" spans="1:5" s="39" customFormat="1">
      <c r="A44" s="36" t="str">
        <f>Lecture!B38</f>
        <v>VILLEGAS</v>
      </c>
      <c r="B44" s="37">
        <f>Lecture!C38</f>
        <v>202010758</v>
      </c>
      <c r="C44" s="27">
        <f>Consolidated!V36</f>
        <v>5</v>
      </c>
      <c r="D44" s="28">
        <f t="shared" si="0"/>
        <v>0</v>
      </c>
      <c r="E44" s="28" t="str">
        <f t="shared" si="1"/>
        <v>Failed</v>
      </c>
    </row>
    <row r="45" spans="1:5" s="39" customFormat="1">
      <c r="A45" s="36">
        <f>Lecture!B39</f>
        <v>0</v>
      </c>
      <c r="B45" s="37">
        <f>Lecture!C39</f>
        <v>0</v>
      </c>
      <c r="C45" s="27">
        <f>Consolidated!V37</f>
        <v>5</v>
      </c>
      <c r="D45" s="28">
        <f t="shared" si="0"/>
        <v>0</v>
      </c>
      <c r="E45" s="28" t="str">
        <f t="shared" si="1"/>
        <v>Failed</v>
      </c>
    </row>
    <row r="46" spans="1:5" s="39" customFormat="1">
      <c r="A46" s="36">
        <f>Lecture!B40</f>
        <v>0</v>
      </c>
      <c r="B46" s="37">
        <f>Lecture!C40</f>
        <v>0</v>
      </c>
      <c r="C46" s="27">
        <f>Consolidated!V38</f>
        <v>5</v>
      </c>
      <c r="D46" s="28">
        <f t="shared" si="0"/>
        <v>0</v>
      </c>
      <c r="E46" s="28" t="str">
        <f t="shared" si="1"/>
        <v>Failed</v>
      </c>
    </row>
    <row r="47" spans="1:5" s="39" customFormat="1">
      <c r="A47" s="36">
        <f>Lecture!B41</f>
        <v>0</v>
      </c>
      <c r="B47" s="37">
        <f>Lecture!C41</f>
        <v>0</v>
      </c>
      <c r="C47" s="27">
        <f>Consolidated!V39</f>
        <v>5</v>
      </c>
      <c r="D47" s="28">
        <f t="shared" si="0"/>
        <v>0</v>
      </c>
      <c r="E47" s="28" t="str">
        <f t="shared" si="1"/>
        <v>Failed</v>
      </c>
    </row>
    <row r="48" spans="1:5" s="39" customFormat="1">
      <c r="A48" s="36">
        <f>Lecture!B42</f>
        <v>0</v>
      </c>
      <c r="B48" s="37">
        <f>Lecture!C42</f>
        <v>0</v>
      </c>
      <c r="C48" s="27">
        <f>Consolidated!V40</f>
        <v>5</v>
      </c>
      <c r="D48" s="28">
        <f t="shared" si="0"/>
        <v>0</v>
      </c>
      <c r="E48" s="28" t="str">
        <f t="shared" si="1"/>
        <v>Failed</v>
      </c>
    </row>
    <row r="49" spans="1:5" s="39" customFormat="1">
      <c r="A49" s="36">
        <f>Lecture!B43</f>
        <v>0</v>
      </c>
      <c r="B49" s="37">
        <f>Lecture!C43</f>
        <v>0</v>
      </c>
      <c r="C49" s="27">
        <f>Consolidated!V41</f>
        <v>5</v>
      </c>
      <c r="D49" s="28">
        <f t="shared" si="0"/>
        <v>0</v>
      </c>
      <c r="E49" s="28" t="str">
        <f t="shared" si="1"/>
        <v>Failed</v>
      </c>
    </row>
    <row r="50" spans="1:5" s="39" customFormat="1">
      <c r="A50" s="36">
        <f>Lecture!B44</f>
        <v>0</v>
      </c>
      <c r="B50" s="37">
        <f>Lecture!C44</f>
        <v>0</v>
      </c>
      <c r="C50" s="27">
        <f>Consolidated!V42</f>
        <v>5</v>
      </c>
      <c r="D50" s="28">
        <f t="shared" si="0"/>
        <v>0</v>
      </c>
      <c r="E50" s="28" t="str">
        <f t="shared" si="1"/>
        <v>Failed</v>
      </c>
    </row>
    <row r="51" spans="1:5" s="39" customFormat="1">
      <c r="A51" s="36">
        <f>Lecture!B45</f>
        <v>0</v>
      </c>
      <c r="B51" s="37">
        <f>Lecture!C45</f>
        <v>0</v>
      </c>
      <c r="C51" s="27">
        <f>Consolidated!V43</f>
        <v>5</v>
      </c>
      <c r="D51" s="28">
        <f t="shared" si="0"/>
        <v>0</v>
      </c>
      <c r="E51" s="28" t="str">
        <f t="shared" si="1"/>
        <v>Failed</v>
      </c>
    </row>
    <row r="52" spans="1:5" s="39" customFormat="1">
      <c r="A52" s="36">
        <f>Lecture!B46</f>
        <v>0</v>
      </c>
      <c r="B52" s="37">
        <f>Lecture!C46</f>
        <v>0</v>
      </c>
      <c r="C52" s="27">
        <f>Consolidated!V44</f>
        <v>5</v>
      </c>
      <c r="D52" s="28">
        <f t="shared" si="0"/>
        <v>0</v>
      </c>
      <c r="E52" s="28" t="str">
        <f t="shared" si="1"/>
        <v>Failed</v>
      </c>
    </row>
    <row r="53" spans="1:5" s="39" customFormat="1">
      <c r="A53" s="36">
        <f>Lecture!B47</f>
        <v>0</v>
      </c>
      <c r="B53" s="37">
        <f>Lecture!C47</f>
        <v>0</v>
      </c>
      <c r="C53" s="27">
        <f>Consolidated!V45</f>
        <v>5</v>
      </c>
      <c r="D53" s="28">
        <f t="shared" si="0"/>
        <v>0</v>
      </c>
      <c r="E53" s="28" t="str">
        <f t="shared" si="1"/>
        <v>Failed</v>
      </c>
    </row>
    <row r="54" spans="1:5" s="39" customFormat="1">
      <c r="A54" s="36">
        <f>Lecture!B48</f>
        <v>0</v>
      </c>
      <c r="B54" s="37">
        <f>Lecture!C48</f>
        <v>0</v>
      </c>
      <c r="C54" s="27">
        <f>Consolidated!V46</f>
        <v>5</v>
      </c>
      <c r="D54" s="28">
        <f t="shared" si="0"/>
        <v>0</v>
      </c>
      <c r="E54" s="28" t="str">
        <f t="shared" si="1"/>
        <v>Failed</v>
      </c>
    </row>
    <row r="55" spans="1:5" s="39" customFormat="1">
      <c r="A55" s="36">
        <f>Lecture!B49</f>
        <v>0</v>
      </c>
      <c r="B55" s="37">
        <f>Lecture!C49</f>
        <v>0</v>
      </c>
      <c r="C55" s="27">
        <f>Consolidated!V47</f>
        <v>5</v>
      </c>
      <c r="D55" s="28">
        <f t="shared" si="0"/>
        <v>0</v>
      </c>
      <c r="E55" s="28" t="str">
        <f t="shared" si="1"/>
        <v>Failed</v>
      </c>
    </row>
    <row r="56" spans="1:5" s="39" customFormat="1">
      <c r="A56" s="36">
        <f>Lecture!B50</f>
        <v>0</v>
      </c>
      <c r="B56" s="37">
        <f>Lecture!C50</f>
        <v>0</v>
      </c>
      <c r="C56" s="27">
        <f>Consolidated!V48</f>
        <v>5</v>
      </c>
      <c r="D56" s="28">
        <f t="shared" si="0"/>
        <v>0</v>
      </c>
      <c r="E56" s="28" t="str">
        <f t="shared" si="1"/>
        <v>Failed</v>
      </c>
    </row>
    <row r="57" spans="1:5" s="39" customFormat="1">
      <c r="A57" s="36">
        <f>Lecture!B51</f>
        <v>0</v>
      </c>
      <c r="B57" s="37">
        <f>Lecture!C51</f>
        <v>0</v>
      </c>
      <c r="C57" s="27">
        <f>Consolidated!V49</f>
        <v>5</v>
      </c>
      <c r="D57" s="28">
        <f t="shared" si="0"/>
        <v>0</v>
      </c>
      <c r="E57" s="28" t="str">
        <f t="shared" si="1"/>
        <v>Failed</v>
      </c>
    </row>
    <row r="58" spans="1:5" s="39" customFormat="1">
      <c r="A58" s="36">
        <f>Lecture!B52</f>
        <v>0</v>
      </c>
      <c r="B58" s="37">
        <f>Lecture!C52</f>
        <v>0</v>
      </c>
      <c r="C58" s="27">
        <f>Consolidated!V50</f>
        <v>5</v>
      </c>
      <c r="D58" s="28">
        <f t="shared" si="0"/>
        <v>0</v>
      </c>
      <c r="E58" s="28" t="str">
        <f t="shared" si="1"/>
        <v>Failed</v>
      </c>
    </row>
    <row r="59" spans="1:5" s="39" customFormat="1">
      <c r="A59" s="36">
        <f>Lecture!B53</f>
        <v>0</v>
      </c>
      <c r="B59" s="37">
        <f>Lecture!C53</f>
        <v>0</v>
      </c>
      <c r="C59" s="27">
        <f>Consolidated!V51</f>
        <v>5</v>
      </c>
      <c r="D59" s="28">
        <f t="shared" si="0"/>
        <v>0</v>
      </c>
      <c r="E59" s="28" t="str">
        <f t="shared" si="1"/>
        <v>Failed</v>
      </c>
    </row>
    <row r="60" spans="1:5" s="39" customFormat="1">
      <c r="A60" s="36">
        <f>Lecture!B54</f>
        <v>0</v>
      </c>
      <c r="B60" s="37">
        <f>Lecture!C54</f>
        <v>0</v>
      </c>
      <c r="C60" s="27">
        <f>Consolidated!V52</f>
        <v>5</v>
      </c>
      <c r="D60" s="28">
        <f t="shared" si="0"/>
        <v>0</v>
      </c>
      <c r="E60" s="28" t="str">
        <f t="shared" si="1"/>
        <v>Failed</v>
      </c>
    </row>
    <row r="61" spans="1:5" s="39" customFormat="1">
      <c r="A61" s="36">
        <f>Lecture!B55</f>
        <v>0</v>
      </c>
      <c r="B61" s="37">
        <f>Lecture!C55</f>
        <v>0</v>
      </c>
      <c r="C61" s="27">
        <f>Consolidated!V53</f>
        <v>5</v>
      </c>
      <c r="D61" s="28">
        <f t="shared" si="0"/>
        <v>0</v>
      </c>
      <c r="E61" s="28" t="str">
        <f t="shared" si="1"/>
        <v>Failed</v>
      </c>
    </row>
    <row r="62" spans="1:5" s="39" customFormat="1">
      <c r="A62" s="36">
        <f>Lecture!B56</f>
        <v>0</v>
      </c>
      <c r="B62" s="37">
        <f>Lecture!C56</f>
        <v>0</v>
      </c>
      <c r="C62" s="27">
        <f>Consolidated!V54</f>
        <v>5</v>
      </c>
      <c r="D62" s="28">
        <f t="shared" si="0"/>
        <v>0</v>
      </c>
      <c r="E62" s="28" t="str">
        <f t="shared" si="1"/>
        <v>Failed</v>
      </c>
    </row>
    <row r="63" spans="1:5" s="39" customFormat="1">
      <c r="A63" s="36">
        <f>Lecture!B57</f>
        <v>0</v>
      </c>
      <c r="B63" s="37">
        <f>Lecture!C57</f>
        <v>0</v>
      </c>
      <c r="C63" s="27">
        <f>Consolidated!V55</f>
        <v>5</v>
      </c>
      <c r="D63" s="28">
        <f t="shared" si="0"/>
        <v>0</v>
      </c>
      <c r="E63" s="28" t="str">
        <f t="shared" si="1"/>
        <v>Failed</v>
      </c>
    </row>
    <row r="64" spans="1:5" s="39" customFormat="1">
      <c r="A64" s="36">
        <f>Lecture!B58</f>
        <v>0</v>
      </c>
      <c r="B64" s="37">
        <f>Lecture!C58</f>
        <v>0</v>
      </c>
      <c r="C64" s="27">
        <f>Consolidated!V56</f>
        <v>5</v>
      </c>
      <c r="D64" s="28">
        <f t="shared" si="0"/>
        <v>0</v>
      </c>
      <c r="E64" s="28" t="str">
        <f t="shared" si="1"/>
        <v>Failed</v>
      </c>
    </row>
    <row r="65" spans="1:5" s="39" customFormat="1">
      <c r="A65" s="36">
        <f>Lecture!B59</f>
        <v>0</v>
      </c>
      <c r="B65" s="37">
        <f>Lecture!C59</f>
        <v>0</v>
      </c>
      <c r="C65" s="27">
        <f>Consolidated!V57</f>
        <v>5</v>
      </c>
      <c r="D65" s="28">
        <f t="shared" si="0"/>
        <v>0</v>
      </c>
      <c r="E65" s="28" t="str">
        <f t="shared" si="1"/>
        <v>Failed</v>
      </c>
    </row>
    <row r="66" spans="1:5" s="39" customFormat="1">
      <c r="A66" s="36">
        <f>Lecture!B60</f>
        <v>0</v>
      </c>
      <c r="B66" s="37">
        <f>Lecture!C60</f>
        <v>0</v>
      </c>
      <c r="C66" s="27">
        <f>Consolidated!V58</f>
        <v>5</v>
      </c>
      <c r="D66" s="28">
        <f t="shared" si="0"/>
        <v>0</v>
      </c>
      <c r="E66" s="28" t="str">
        <f t="shared" si="1"/>
        <v>Failed</v>
      </c>
    </row>
    <row r="67" spans="1:5" s="39" customFormat="1">
      <c r="A67" s="36">
        <f>Lecture!B61</f>
        <v>0</v>
      </c>
      <c r="B67" s="37">
        <f>Lecture!C61</f>
        <v>0</v>
      </c>
      <c r="C67" s="27">
        <f>Consolidated!V59</f>
        <v>5</v>
      </c>
      <c r="D67" s="28">
        <f t="shared" si="0"/>
        <v>0</v>
      </c>
      <c r="E67" s="28" t="str">
        <f t="shared" si="1"/>
        <v>Failed</v>
      </c>
    </row>
    <row r="68" spans="1:5">
      <c r="A68" s="351" t="s">
        <v>38</v>
      </c>
      <c r="B68" s="351"/>
      <c r="C68" s="351"/>
      <c r="D68" s="351"/>
      <c r="E68" s="351"/>
    </row>
    <row r="69" spans="1:5">
      <c r="A69" s="21"/>
    </row>
    <row r="70" spans="1:5">
      <c r="A70" s="234"/>
      <c r="D70" s="349" t="str">
        <f>UPPER(Lecture!M4)</f>
        <v/>
      </c>
      <c r="E70" s="349"/>
    </row>
    <row r="71" spans="1:5">
      <c r="A71" s="19" t="s">
        <v>50</v>
      </c>
      <c r="D71" s="21" t="s">
        <v>39</v>
      </c>
    </row>
    <row r="72" spans="1:5">
      <c r="A72" s="21"/>
    </row>
    <row r="73" spans="1:5">
      <c r="A73" s="342" t="s">
        <v>40</v>
      </c>
      <c r="B73" s="342"/>
      <c r="C73" s="342"/>
      <c r="D73" s="342"/>
      <c r="E73" s="342"/>
    </row>
    <row r="74" spans="1:5">
      <c r="A74" s="22"/>
    </row>
    <row r="75" spans="1:5">
      <c r="A75" s="25" t="s">
        <v>41</v>
      </c>
      <c r="B75" s="343" t="s">
        <v>42</v>
      </c>
      <c r="C75" s="343"/>
      <c r="D75" s="343" t="s">
        <v>43</v>
      </c>
      <c r="E75" s="343"/>
    </row>
    <row r="76" spans="1:5">
      <c r="A76" s="23" t="s">
        <v>44</v>
      </c>
      <c r="B76" s="345">
        <f>COUNTIF(C18:C67,"&lt;1.76")</f>
        <v>2</v>
      </c>
      <c r="C76" s="345"/>
      <c r="D76" s="344">
        <f>B76/B83*100%</f>
        <v>0.04</v>
      </c>
      <c r="E76" s="344"/>
    </row>
    <row r="77" spans="1:5">
      <c r="A77" s="23" t="s">
        <v>45</v>
      </c>
      <c r="B77" s="345">
        <f>COUNTIFS(C18:C67,"&gt;=2.00",C18:C67,"&lt;=2.75")</f>
        <v>0</v>
      </c>
      <c r="C77" s="345"/>
      <c r="D77" s="344">
        <f>B77/B83*100%</f>
        <v>0</v>
      </c>
      <c r="E77" s="344"/>
    </row>
    <row r="78" spans="1:5">
      <c r="A78" s="23">
        <v>3</v>
      </c>
      <c r="B78" s="345">
        <f>COUNTIFS(C18:C67,"&gt;=3.0",C18:C67,"&lt;3.99")</f>
        <v>0</v>
      </c>
      <c r="C78" s="345"/>
      <c r="D78" s="344">
        <f>B78/B83*100%</f>
        <v>0</v>
      </c>
      <c r="E78" s="344"/>
    </row>
    <row r="79" spans="1:5">
      <c r="A79" s="23">
        <v>4</v>
      </c>
      <c r="B79" s="345">
        <f>COUNTIFS(C18:C67,"&gt;=4.0",C18:C67,"&lt;4.99")</f>
        <v>0</v>
      </c>
      <c r="C79" s="345"/>
      <c r="D79" s="344">
        <f>B79/B83*100%</f>
        <v>0</v>
      </c>
      <c r="E79" s="344"/>
    </row>
    <row r="80" spans="1:5">
      <c r="A80" s="23">
        <v>5</v>
      </c>
      <c r="B80" s="345">
        <f>COUNTIF(C18:C67,"&gt;=5.0")</f>
        <v>48</v>
      </c>
      <c r="C80" s="345"/>
      <c r="D80" s="344">
        <f>B80/B83*100%</f>
        <v>0.96</v>
      </c>
      <c r="E80" s="344"/>
    </row>
    <row r="81" spans="1:5">
      <c r="A81" s="23" t="s">
        <v>46</v>
      </c>
      <c r="B81" s="345">
        <f>COUNTIF(C18:C67,"INC")</f>
        <v>0</v>
      </c>
      <c r="C81" s="345"/>
      <c r="D81" s="344">
        <f>B81/B83*100%</f>
        <v>0</v>
      </c>
      <c r="E81" s="344"/>
    </row>
    <row r="82" spans="1:5">
      <c r="A82" s="23" t="s">
        <v>47</v>
      </c>
      <c r="B82" s="345">
        <f>COUNTIF(C18:C67,"DRP")</f>
        <v>0</v>
      </c>
      <c r="C82" s="345"/>
      <c r="D82" s="344">
        <f>B82/B83*100%</f>
        <v>0</v>
      </c>
      <c r="E82" s="344"/>
    </row>
    <row r="83" spans="1:5">
      <c r="A83" s="25" t="s">
        <v>12</v>
      </c>
      <c r="B83" s="348">
        <f>SUM(B76:C82)</f>
        <v>50</v>
      </c>
      <c r="C83" s="348"/>
      <c r="D83" s="347">
        <f>SUM(D75:E82)</f>
        <v>1</v>
      </c>
      <c r="E83" s="347"/>
    </row>
    <row r="84" spans="1:5">
      <c r="A84" s="21"/>
    </row>
    <row r="85" spans="1:5">
      <c r="A85" s="21" t="s">
        <v>48</v>
      </c>
      <c r="D85" s="21" t="s">
        <v>49</v>
      </c>
    </row>
    <row r="86" spans="1:5">
      <c r="A86" s="21"/>
    </row>
    <row r="87" spans="1:5">
      <c r="A87" s="31"/>
      <c r="D87" s="349"/>
      <c r="E87" s="349"/>
    </row>
    <row r="88" spans="1:5">
      <c r="A88" s="40" t="s">
        <v>52</v>
      </c>
      <c r="D88" s="346" t="s">
        <v>54</v>
      </c>
      <c r="E88" s="346"/>
    </row>
    <row r="89" spans="1:5">
      <c r="A89" s="21"/>
    </row>
    <row r="90" spans="1:5">
      <c r="A90" s="234"/>
      <c r="D90" s="352"/>
      <c r="E90" s="352"/>
    </row>
    <row r="91" spans="1:5">
      <c r="A91" s="19" t="s">
        <v>50</v>
      </c>
      <c r="D91" s="353" t="s">
        <v>50</v>
      </c>
      <c r="E91" s="353"/>
    </row>
    <row r="92" spans="1:5">
      <c r="A92" s="21"/>
    </row>
    <row r="94" spans="1:5">
      <c r="A94" s="21"/>
      <c r="D94" s="21" t="s">
        <v>51</v>
      </c>
    </row>
    <row r="95" spans="1:5">
      <c r="D95" s="349"/>
      <c r="E95" s="349"/>
    </row>
    <row r="96" spans="1:5">
      <c r="A96" s="21"/>
      <c r="D96" s="346" t="s">
        <v>53</v>
      </c>
      <c r="E96" s="346"/>
    </row>
    <row r="98" spans="4:5">
      <c r="D98" s="354"/>
      <c r="E98" s="354"/>
    </row>
    <row r="99" spans="4:5">
      <c r="D99" s="333" t="s">
        <v>50</v>
      </c>
      <c r="E99" s="333"/>
    </row>
  </sheetData>
  <sheetProtection algorithmName="SHA-512" hashValue="57Je0DiM+BJKaYjpHLfaTZ/RIC5glGA8X2z0hVXvXI2zehXOXWKt4dyL4oK6RuNcTrz7WSrLsC7sRd76vSLi3w==" saltValue="cDX45Q1+eRpSDA869wYtaw==" spinCount="100000" sheet="1" objects="1" scenarios="1" deleteRows="0"/>
  <mergeCells count="41">
    <mergeCell ref="D90:E90"/>
    <mergeCell ref="D91:E91"/>
    <mergeCell ref="D95:E95"/>
    <mergeCell ref="D96:E96"/>
    <mergeCell ref="D98:E98"/>
    <mergeCell ref="B12:D12"/>
    <mergeCell ref="B13:D13"/>
    <mergeCell ref="B14:D14"/>
    <mergeCell ref="B15:D15"/>
    <mergeCell ref="D70:E70"/>
    <mergeCell ref="A68:E68"/>
    <mergeCell ref="B77:C77"/>
    <mergeCell ref="B78:C78"/>
    <mergeCell ref="B79:C79"/>
    <mergeCell ref="D88:E88"/>
    <mergeCell ref="D79:E79"/>
    <mergeCell ref="D80:E80"/>
    <mergeCell ref="D81:E81"/>
    <mergeCell ref="D82:E82"/>
    <mergeCell ref="D83:E83"/>
    <mergeCell ref="B80:C80"/>
    <mergeCell ref="B81:C81"/>
    <mergeCell ref="B82:C82"/>
    <mergeCell ref="B83:C83"/>
    <mergeCell ref="D87:E87"/>
    <mergeCell ref="D99:E99"/>
    <mergeCell ref="A7:E7"/>
    <mergeCell ref="A9:E9"/>
    <mergeCell ref="B11:D11"/>
    <mergeCell ref="A1:E1"/>
    <mergeCell ref="A2:E2"/>
    <mergeCell ref="A3:E3"/>
    <mergeCell ref="A4:E4"/>
    <mergeCell ref="A5:E5"/>
    <mergeCell ref="A73:E73"/>
    <mergeCell ref="D75:E75"/>
    <mergeCell ref="D76:E76"/>
    <mergeCell ref="D77:E77"/>
    <mergeCell ref="D78:E78"/>
    <mergeCell ref="B75:C75"/>
    <mergeCell ref="B76:C76"/>
  </mergeCells>
  <pageMargins left="0.7" right="0.7" top="0.75" bottom="0.75" header="0.3" footer="0.3"/>
  <pageSetup paperSize="9" scale="78" fitToHeight="0" orientation="portrait" r:id="rId1"/>
  <headerFooter>
    <oddFooter>&amp;L(To be prepared in triplicate. Copy 1- University Registrar; Copy 2- College Registrar; Copy 3- Instructor)
&amp;C
&amp;RV01-2018-06-05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H20" sqref="H20"/>
    </sheetView>
  </sheetViews>
  <sheetFormatPr defaultRowHeight="15"/>
  <cols>
    <col min="1" max="2" width="13" customWidth="1"/>
    <col min="3" max="3" width="14.7109375" customWidth="1"/>
    <col min="4" max="4" width="20.140625" customWidth="1"/>
  </cols>
  <sheetData>
    <row r="1" spans="1:4">
      <c r="A1" s="1" t="s">
        <v>13</v>
      </c>
      <c r="B1" s="1"/>
    </row>
    <row r="2" spans="1:4" ht="15.75" thickBot="1"/>
    <row r="3" spans="1:4">
      <c r="A3" s="13">
        <v>0</v>
      </c>
      <c r="B3" s="14">
        <v>49.9</v>
      </c>
      <c r="C3" s="2">
        <v>5</v>
      </c>
      <c r="D3" s="26"/>
    </row>
    <row r="4" spans="1:4">
      <c r="A4" s="15">
        <v>50</v>
      </c>
      <c r="B4" s="16">
        <v>69.900000000000006</v>
      </c>
      <c r="C4" s="12">
        <v>4</v>
      </c>
      <c r="D4" s="26"/>
    </row>
    <row r="5" spans="1:4">
      <c r="A5" s="8">
        <v>70</v>
      </c>
      <c r="B5" s="9">
        <v>73.3</v>
      </c>
      <c r="C5" s="3">
        <v>3</v>
      </c>
      <c r="D5" s="26"/>
    </row>
    <row r="6" spans="1:4">
      <c r="A6" s="8">
        <v>73.400000000000006</v>
      </c>
      <c r="B6" s="9">
        <v>76.599999999999994</v>
      </c>
      <c r="C6" s="3">
        <v>2.75</v>
      </c>
      <c r="D6" s="26"/>
    </row>
    <row r="7" spans="1:4">
      <c r="A7" s="8">
        <v>76.7</v>
      </c>
      <c r="B7" s="9">
        <v>80.010000000000005</v>
      </c>
      <c r="C7" s="3">
        <v>2.5</v>
      </c>
      <c r="D7" s="26"/>
    </row>
    <row r="8" spans="1:4">
      <c r="A8" s="8">
        <v>80.099999999999994</v>
      </c>
      <c r="B8" s="9">
        <v>83.3</v>
      </c>
      <c r="C8" s="3">
        <v>2.25</v>
      </c>
      <c r="D8" s="26"/>
    </row>
    <row r="9" spans="1:4">
      <c r="A9" s="8">
        <v>83.36</v>
      </c>
      <c r="B9" s="9">
        <v>86.6</v>
      </c>
      <c r="C9" s="3">
        <v>2</v>
      </c>
      <c r="D9" s="26"/>
    </row>
    <row r="10" spans="1:4">
      <c r="A10" s="8">
        <v>86.7</v>
      </c>
      <c r="B10" s="9">
        <v>90.03</v>
      </c>
      <c r="C10" s="3">
        <v>1.75</v>
      </c>
      <c r="D10" s="26"/>
    </row>
    <row r="11" spans="1:4">
      <c r="A11" s="8">
        <v>90.1</v>
      </c>
      <c r="B11" s="9">
        <v>93.3</v>
      </c>
      <c r="C11" s="3">
        <v>1.5</v>
      </c>
      <c r="D11" s="26"/>
    </row>
    <row r="12" spans="1:4">
      <c r="A12" s="8">
        <v>93.38</v>
      </c>
      <c r="B12" s="9">
        <v>96.6</v>
      </c>
      <c r="C12" s="3">
        <v>1.25</v>
      </c>
      <c r="D12" s="26"/>
    </row>
    <row r="13" spans="1:4" ht="15.75" thickBot="1">
      <c r="A13" s="10">
        <v>96.7</v>
      </c>
      <c r="B13" s="11">
        <v>100</v>
      </c>
      <c r="C13" s="4">
        <v>1</v>
      </c>
      <c r="D13" s="26"/>
    </row>
  </sheetData>
  <sheetProtection algorithmName="SHA-512" hashValue="fqQn9FdSpIgEqPNhZtkoQ2mitwRZMzrFndcNBqhBN8NfsNs71hlonnKoP9SD0g5SnM0PPzvY3KdZx4DSHv6lmw==" saltValue="T/Rr6clx2z/iv9+wg0Hif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4" sqref="E14"/>
    </sheetView>
  </sheetViews>
  <sheetFormatPr defaultRowHeight="15"/>
  <sheetData>
    <row r="1" spans="1:7">
      <c r="A1" s="232" t="s">
        <v>101</v>
      </c>
      <c r="C1" s="232" t="s">
        <v>104</v>
      </c>
      <c r="E1" s="233">
        <v>0.1</v>
      </c>
      <c r="G1">
        <v>1</v>
      </c>
    </row>
    <row r="2" spans="1:7">
      <c r="A2" s="232" t="s">
        <v>102</v>
      </c>
      <c r="C2" s="232" t="s">
        <v>105</v>
      </c>
      <c r="E2" s="233">
        <v>0.2</v>
      </c>
      <c r="G2">
        <v>2</v>
      </c>
    </row>
    <row r="3" spans="1:7">
      <c r="A3" s="232" t="s">
        <v>103</v>
      </c>
      <c r="E3" s="233">
        <v>0.25</v>
      </c>
      <c r="G3">
        <v>3</v>
      </c>
    </row>
    <row r="4" spans="1:7">
      <c r="E4" s="233">
        <v>0.3</v>
      </c>
      <c r="G4">
        <v>4</v>
      </c>
    </row>
    <row r="5" spans="1:7">
      <c r="E5" s="233">
        <v>0.4</v>
      </c>
      <c r="G5">
        <v>5</v>
      </c>
    </row>
    <row r="6" spans="1:7">
      <c r="E6" s="233">
        <v>0.5</v>
      </c>
      <c r="G6">
        <v>6</v>
      </c>
    </row>
    <row r="7" spans="1:7">
      <c r="E7" s="233">
        <v>0.6</v>
      </c>
      <c r="G7">
        <v>7</v>
      </c>
    </row>
    <row r="8" spans="1:7">
      <c r="E8" s="233">
        <v>0.7</v>
      </c>
      <c r="G8">
        <v>8</v>
      </c>
    </row>
    <row r="9" spans="1:7">
      <c r="E9" s="233">
        <v>0.75</v>
      </c>
      <c r="G9">
        <v>9</v>
      </c>
    </row>
    <row r="10" spans="1:7">
      <c r="E10" s="233">
        <v>0.8</v>
      </c>
      <c r="G10">
        <v>10</v>
      </c>
    </row>
    <row r="11" spans="1:7">
      <c r="E11" s="233">
        <v>0.9</v>
      </c>
    </row>
  </sheetData>
  <sheetProtection algorithmName="SHA-512" hashValue="/6BGtY4s3V+9pztH8nqQwJeEB8B17NSIlBi49MqMvAC0Q8FMwUJ4T6+7MkPUdfGEQbp/VhY9AN66OS08VXWUfA==" saltValue="LxuWDwkT43NQAe9fNBsmm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Lecture</vt:lpstr>
      <vt:lpstr>Laboratory</vt:lpstr>
      <vt:lpstr>Consolidated</vt:lpstr>
      <vt:lpstr>Grading Sheet</vt:lpstr>
      <vt:lpstr>Transmutation Table</vt:lpstr>
      <vt:lpstr>Sheet1</vt:lpstr>
      <vt:lpstr>'Grading Sheet'!OLE_LINK1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Patrick</cp:lastModifiedBy>
  <cp:lastPrinted>2023-04-11T06:10:36Z</cp:lastPrinted>
  <dcterms:created xsi:type="dcterms:W3CDTF">2022-03-17T07:23:27Z</dcterms:created>
  <dcterms:modified xsi:type="dcterms:W3CDTF">2023-11-30T01:15:59Z</dcterms:modified>
</cp:coreProperties>
</file>