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re\Dropbox\Actuariat automne 2016\Modèle\Dépannage\"/>
    </mc:Choice>
  </mc:AlternateContent>
  <bookViews>
    <workbookView xWindow="0" yWindow="0" windowWidth="9525" windowHeight="87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 l="1"/>
  <c r="O5" i="1"/>
  <c r="H12" i="1"/>
  <c r="N5" i="1"/>
  <c r="H13" i="1"/>
  <c r="O16" i="1"/>
  <c r="O6" i="1"/>
  <c r="O7" i="1"/>
  <c r="O8" i="1"/>
  <c r="O9" i="1"/>
  <c r="O10" i="1"/>
  <c r="O11" i="1"/>
  <c r="O12" i="1"/>
  <c r="O13" i="1"/>
  <c r="O14" i="1"/>
  <c r="O15" i="1"/>
  <c r="K12" i="1" l="1"/>
  <c r="J8" i="1"/>
  <c r="J6" i="1"/>
  <c r="J5" i="1"/>
  <c r="H8" i="1" s="1"/>
  <c r="H7" i="1"/>
  <c r="H6" i="1"/>
  <c r="K6" i="1"/>
  <c r="K7" i="1"/>
  <c r="K8" i="1"/>
  <c r="K9" i="1"/>
  <c r="K10" i="1"/>
  <c r="K11" i="1"/>
  <c r="K13" i="1"/>
  <c r="K14" i="1"/>
  <c r="K15" i="1"/>
  <c r="K16" i="1"/>
  <c r="K5" i="1"/>
  <c r="H9" i="1" s="1"/>
  <c r="J7" i="1"/>
  <c r="J9" i="1"/>
  <c r="J10" i="1"/>
  <c r="J11" i="1"/>
  <c r="J12" i="1"/>
  <c r="J13" i="1"/>
  <c r="J14" i="1"/>
  <c r="J15" i="1"/>
  <c r="J16" i="1"/>
  <c r="H11" i="1" l="1"/>
  <c r="H10" i="1"/>
  <c r="M16" i="1" l="1"/>
  <c r="N16" i="1" s="1"/>
  <c r="M9" i="1"/>
  <c r="N9" i="1" s="1"/>
  <c r="M13" i="1"/>
  <c r="N13" i="1" s="1"/>
  <c r="M6" i="1"/>
  <c r="N6" i="1" s="1"/>
  <c r="M10" i="1"/>
  <c r="N10" i="1" s="1"/>
  <c r="M14" i="1"/>
  <c r="N14" i="1" s="1"/>
  <c r="M7" i="1"/>
  <c r="N7" i="1" s="1"/>
  <c r="M11" i="1"/>
  <c r="N11" i="1" s="1"/>
  <c r="M15" i="1"/>
  <c r="N15" i="1" s="1"/>
  <c r="M8" i="1"/>
  <c r="N8" i="1" s="1"/>
  <c r="M12" i="1"/>
  <c r="N12" i="1" s="1"/>
  <c r="M5" i="1"/>
</calcChain>
</file>

<file path=xl/sharedStrings.xml><?xml version="1.0" encoding="utf-8"?>
<sst xmlns="http://schemas.openxmlformats.org/spreadsheetml/2006/main" count="19" uniqueCount="19">
  <si>
    <t>Dépannage #1</t>
  </si>
  <si>
    <t>Taille xi</t>
  </si>
  <si>
    <t>performance yi</t>
  </si>
  <si>
    <t xml:space="preserve">Observation </t>
  </si>
  <si>
    <t>n</t>
  </si>
  <si>
    <t>x barre</t>
  </si>
  <si>
    <t>y barre</t>
  </si>
  <si>
    <t>sommex^2</t>
  </si>
  <si>
    <t>x^2</t>
  </si>
  <si>
    <t>x*Y</t>
  </si>
  <si>
    <t>b0</t>
  </si>
  <si>
    <t>b1</t>
  </si>
  <si>
    <t>somme xy</t>
  </si>
  <si>
    <t>y^</t>
  </si>
  <si>
    <t>sum résidus</t>
  </si>
  <si>
    <t>e^2</t>
  </si>
  <si>
    <t>ssr</t>
  </si>
  <si>
    <t>sum rrs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</si>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</sst>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A"/>
              <a:t>Modèle linéaire simple 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006590003587678E-2"/>
          <c:y val="0.1415384802770277"/>
          <c:w val="0.90402953610538195"/>
          <c:h val="0.797265151077856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06611438403773E-4"/>
                  <c:y val="0.360155608312313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bg1"/>
                        </a:solidFill>
                      </a:rPr>
                      <a:t>y = 0,3679x + 1,6759</a:t>
                    </a:r>
                    <a:endParaRPr lang="en-US" sz="16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63735846333246E-2"/>
                  <c:y val="0.4571121270582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Feuil1!$D$5:$D$16</c:f>
              <c:numCache>
                <c:formatCode>General</c:formatCode>
                <c:ptCount val="12"/>
                <c:pt idx="0">
                  <c:v>1.73</c:v>
                </c:pt>
                <c:pt idx="1">
                  <c:v>1.73</c:v>
                </c:pt>
                <c:pt idx="2">
                  <c:v>1.84</c:v>
                </c:pt>
                <c:pt idx="3">
                  <c:v>1.78</c:v>
                </c:pt>
                <c:pt idx="4">
                  <c:v>1.85</c:v>
                </c:pt>
                <c:pt idx="5">
                  <c:v>2.0099999999999998</c:v>
                </c:pt>
                <c:pt idx="6">
                  <c:v>2</c:v>
                </c:pt>
                <c:pt idx="7">
                  <c:v>1.96</c:v>
                </c:pt>
                <c:pt idx="8">
                  <c:v>1.85</c:v>
                </c:pt>
                <c:pt idx="9">
                  <c:v>1.86</c:v>
                </c:pt>
                <c:pt idx="10">
                  <c:v>1.94</c:v>
                </c:pt>
                <c:pt idx="11">
                  <c:v>1.87</c:v>
                </c:pt>
              </c:numCache>
            </c:numRef>
          </c:xVal>
          <c:yVal>
            <c:numRef>
              <c:f>Feuil1!$E$5:$E$16</c:f>
              <c:numCache>
                <c:formatCode>General</c:formatCode>
                <c:ptCount val="12"/>
                <c:pt idx="0">
                  <c:v>2.3199999999999998</c:v>
                </c:pt>
                <c:pt idx="1">
                  <c:v>2.31</c:v>
                </c:pt>
                <c:pt idx="2">
                  <c:v>2.4</c:v>
                </c:pt>
                <c:pt idx="3">
                  <c:v>2.33</c:v>
                </c:pt>
                <c:pt idx="4">
                  <c:v>2.37</c:v>
                </c:pt>
                <c:pt idx="5">
                  <c:v>2.4</c:v>
                </c:pt>
                <c:pt idx="6">
                  <c:v>2.42</c:v>
                </c:pt>
                <c:pt idx="7">
                  <c:v>2.4500000000000002</c:v>
                </c:pt>
                <c:pt idx="8">
                  <c:v>2.2799999999999998</c:v>
                </c:pt>
                <c:pt idx="9">
                  <c:v>2.37</c:v>
                </c:pt>
                <c:pt idx="10">
                  <c:v>2.35</c:v>
                </c:pt>
                <c:pt idx="11">
                  <c:v>2.36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F-48FD-8116-D624A144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44328"/>
        <c:axId val="329846288"/>
      </c:scatterChart>
      <c:valAx>
        <c:axId val="3298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846288"/>
        <c:crosses val="autoZero"/>
        <c:crossBetween val="midCat"/>
      </c:valAx>
      <c:valAx>
        <c:axId val="329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8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18</xdr:row>
      <xdr:rowOff>19050</xdr:rowOff>
    </xdr:from>
    <xdr:to>
      <xdr:col>14</xdr:col>
      <xdr:colOff>9524</xdr:colOff>
      <xdr:row>37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tabSelected="1" workbookViewId="0">
      <selection activeCell="H16" sqref="H16"/>
    </sheetView>
  </sheetViews>
  <sheetFormatPr defaultColWidth="11.375" defaultRowHeight="15" x14ac:dyDescent="0.25"/>
  <cols>
    <col min="8" max="8" width="12.75" bestFit="1" customWidth="1"/>
    <col min="14" max="15" width="12" bestFit="1" customWidth="1"/>
  </cols>
  <sheetData>
    <row r="2" spans="1:15" x14ac:dyDescent="0.25">
      <c r="A2" s="6" t="s">
        <v>0</v>
      </c>
      <c r="B2" s="7"/>
      <c r="C2" s="7"/>
      <c r="D2" s="7"/>
    </row>
    <row r="4" spans="1:15" ht="15.75" thickBot="1" x14ac:dyDescent="0.3">
      <c r="C4" t="s">
        <v>3</v>
      </c>
      <c r="D4" t="s">
        <v>1</v>
      </c>
      <c r="E4" t="s">
        <v>2</v>
      </c>
      <c r="J4" t="s">
        <v>8</v>
      </c>
      <c r="K4" t="s">
        <v>9</v>
      </c>
      <c r="M4" t="s">
        <v>13</v>
      </c>
      <c r="N4" t="s">
        <v>15</v>
      </c>
      <c r="O4" t="s">
        <v>16</v>
      </c>
    </row>
    <row r="5" spans="1:15" ht="15.75" thickBot="1" x14ac:dyDescent="0.3">
      <c r="C5" s="1">
        <v>1</v>
      </c>
      <c r="D5" s="2">
        <v>1.73</v>
      </c>
      <c r="E5" s="2">
        <v>2.3199999999999998</v>
      </c>
      <c r="G5" s="5" t="s">
        <v>4</v>
      </c>
      <c r="H5">
        <v>12</v>
      </c>
      <c r="J5">
        <f>D5^2</f>
        <v>2.9929000000000001</v>
      </c>
      <c r="K5">
        <f>D5*E5</f>
        <v>4.0135999999999994</v>
      </c>
      <c r="M5">
        <f>$H$10+$H$11*D5</f>
        <v>2.3124349002367506</v>
      </c>
      <c r="N5">
        <f>(E5-M5)^2</f>
        <v>5.7230734427914025E-5</v>
      </c>
      <c r="O5">
        <f>(M5-$H$7)^2</f>
        <v>2.5906504916873509E-3</v>
      </c>
    </row>
    <row r="6" spans="1:15" ht="15.75" thickBot="1" x14ac:dyDescent="0.3">
      <c r="C6" s="3">
        <v>2</v>
      </c>
      <c r="D6" s="4">
        <v>1.73</v>
      </c>
      <c r="E6" s="4">
        <v>2.31</v>
      </c>
      <c r="G6" s="5" t="s">
        <v>5</v>
      </c>
      <c r="H6">
        <f>AVERAGE(D5:D16)</f>
        <v>1.8683333333333334</v>
      </c>
      <c r="J6">
        <f>D6^2</f>
        <v>2.9929000000000001</v>
      </c>
      <c r="K6">
        <f>D6*E6</f>
        <v>3.9963000000000002</v>
      </c>
      <c r="M6">
        <f t="shared" ref="M6:M15" si="0">$H$10+$H$11*D6</f>
        <v>2.3124349002367506</v>
      </c>
      <c r="N6">
        <f>(E6-M6)^2</f>
        <v>5.9287391629277663E-6</v>
      </c>
      <c r="O6">
        <f t="shared" ref="O6:O15" si="1">(M6-$H$7)^2</f>
        <v>2.5906504916873509E-3</v>
      </c>
    </row>
    <row r="7" spans="1:15" ht="15.75" thickBot="1" x14ac:dyDescent="0.3">
      <c r="C7" s="3">
        <v>3</v>
      </c>
      <c r="D7" s="4">
        <v>1.84</v>
      </c>
      <c r="E7" s="4">
        <v>2.4</v>
      </c>
      <c r="G7" s="5" t="s">
        <v>6</v>
      </c>
      <c r="H7">
        <f>AVERAGE(E5:E16)</f>
        <v>2.3633333333333337</v>
      </c>
      <c r="J7">
        <f t="shared" ref="J7:J16" si="2">D7^2</f>
        <v>3.3856000000000002</v>
      </c>
      <c r="K7">
        <f t="shared" ref="K7:K16" si="3">D7*E7</f>
        <v>4.4160000000000004</v>
      </c>
      <c r="M7">
        <f t="shared" si="0"/>
        <v>2.3529083530605397</v>
      </c>
      <c r="N7">
        <f t="shared" ref="N7:N16" si="4">(E7-M7)^2</f>
        <v>2.2176232114707729E-3</v>
      </c>
      <c r="O7">
        <f t="shared" si="1"/>
        <v>1.0868021368814485E-4</v>
      </c>
    </row>
    <row r="8" spans="1:15" ht="15.75" thickBot="1" x14ac:dyDescent="0.3">
      <c r="C8" s="3">
        <v>4</v>
      </c>
      <c r="D8" s="4">
        <v>1.78</v>
      </c>
      <c r="E8" s="4">
        <v>2.33</v>
      </c>
      <c r="G8" s="5" t="s">
        <v>7</v>
      </c>
      <c r="H8">
        <f>SUM(J5:J16)</f>
        <v>41.986600000000003</v>
      </c>
      <c r="J8">
        <f>D8^2</f>
        <v>3.1684000000000001</v>
      </c>
      <c r="K8">
        <f t="shared" si="3"/>
        <v>4.1474000000000002</v>
      </c>
      <c r="M8">
        <f t="shared" si="0"/>
        <v>2.3308319242475637</v>
      </c>
      <c r="N8">
        <f t="shared" si="4"/>
        <v>6.9209795368429557E-7</v>
      </c>
      <c r="O8">
        <f t="shared" si="1"/>
        <v>1.0563415925605752E-3</v>
      </c>
    </row>
    <row r="9" spans="1:15" ht="15.75" thickBot="1" x14ac:dyDescent="0.3">
      <c r="C9" s="3">
        <v>5</v>
      </c>
      <c r="D9" s="4">
        <v>1.85</v>
      </c>
      <c r="E9" s="4">
        <v>2.37</v>
      </c>
      <c r="G9" s="5" t="s">
        <v>12</v>
      </c>
      <c r="H9">
        <f>SUM(K5:K16)</f>
        <v>53.022199999999998</v>
      </c>
      <c r="J9">
        <f t="shared" si="2"/>
        <v>3.4225000000000003</v>
      </c>
      <c r="K9">
        <f t="shared" si="3"/>
        <v>4.3845000000000001</v>
      </c>
      <c r="M9">
        <f t="shared" si="0"/>
        <v>2.3565877578627021</v>
      </c>
      <c r="N9">
        <f t="shared" si="4"/>
        <v>1.7988823914951121E-4</v>
      </c>
      <c r="O9">
        <f t="shared" si="1"/>
        <v>4.5502788429986634E-5</v>
      </c>
    </row>
    <row r="10" spans="1:15" ht="15.75" thickBot="1" x14ac:dyDescent="0.3">
      <c r="C10" s="3">
        <v>6</v>
      </c>
      <c r="D10" s="4">
        <v>2.0099999999999998</v>
      </c>
      <c r="E10" s="4">
        <v>2.4</v>
      </c>
      <c r="G10" s="5" t="s">
        <v>10</v>
      </c>
      <c r="H10">
        <f>H7-H11*H6</f>
        <v>1.6758978694626137</v>
      </c>
      <c r="J10">
        <f t="shared" si="2"/>
        <v>4.0400999999999989</v>
      </c>
      <c r="K10">
        <f t="shared" si="3"/>
        <v>4.823999999999999</v>
      </c>
      <c r="M10">
        <f t="shared" si="0"/>
        <v>2.4154582346973044</v>
      </c>
      <c r="N10">
        <f t="shared" si="4"/>
        <v>2.3895701995694724E-4</v>
      </c>
      <c r="O10">
        <f t="shared" si="1"/>
        <v>2.7170053422036675E-3</v>
      </c>
    </row>
    <row r="11" spans="1:15" ht="15.75" thickBot="1" x14ac:dyDescent="0.3">
      <c r="C11" s="3">
        <v>7</v>
      </c>
      <c r="D11" s="4">
        <v>2</v>
      </c>
      <c r="E11" s="4">
        <v>2.42</v>
      </c>
      <c r="G11" s="5" t="s">
        <v>11</v>
      </c>
      <c r="H11">
        <f>(H9-H5*H6*H7)/(H8-H5*H6^2)</f>
        <v>0.36794048021626408</v>
      </c>
      <c r="J11">
        <f t="shared" si="2"/>
        <v>4</v>
      </c>
      <c r="K11">
        <f t="shared" si="3"/>
        <v>4.84</v>
      </c>
      <c r="M11">
        <f t="shared" si="0"/>
        <v>2.4117788298951419</v>
      </c>
      <c r="N11">
        <f t="shared" si="4"/>
        <v>6.7587637893011079E-5</v>
      </c>
      <c r="O11">
        <f t="shared" si="1"/>
        <v>2.3469661371201688E-3</v>
      </c>
    </row>
    <row r="12" spans="1:15" ht="15.75" thickBot="1" x14ac:dyDescent="0.3">
      <c r="C12" s="3">
        <v>8</v>
      </c>
      <c r="D12" s="4">
        <v>1.96</v>
      </c>
      <c r="E12" s="4">
        <v>2.4500000000000002</v>
      </c>
      <c r="G12" s="5" t="s">
        <v>14</v>
      </c>
      <c r="H12">
        <f>SUM(N5:N16)</f>
        <v>1.312269191748394E-2</v>
      </c>
      <c r="J12">
        <f t="shared" si="2"/>
        <v>3.8415999999999997</v>
      </c>
      <c r="K12">
        <f>D12*E12</f>
        <v>4.8020000000000005</v>
      </c>
      <c r="M12">
        <f t="shared" si="0"/>
        <v>2.3970612106864913</v>
      </c>
      <c r="N12">
        <f t="shared" si="4"/>
        <v>2.802515413980087E-3</v>
      </c>
      <c r="O12">
        <f t="shared" si="1"/>
        <v>1.137569710749636E-3</v>
      </c>
    </row>
    <row r="13" spans="1:15" ht="15.75" thickBot="1" x14ac:dyDescent="0.3">
      <c r="C13" s="3">
        <v>9</v>
      </c>
      <c r="D13" s="4">
        <v>1.85</v>
      </c>
      <c r="E13" s="4">
        <v>2.2799999999999998</v>
      </c>
      <c r="G13" s="5" t="s">
        <v>17</v>
      </c>
      <c r="H13">
        <f>SUM(O5:O16)</f>
        <v>1.3343974749170272E-2</v>
      </c>
      <c r="J13">
        <f t="shared" si="2"/>
        <v>3.4225000000000003</v>
      </c>
      <c r="K13">
        <f t="shared" si="3"/>
        <v>4.218</v>
      </c>
      <c r="M13">
        <f t="shared" si="0"/>
        <v>2.3565877578627021</v>
      </c>
      <c r="N13">
        <f t="shared" si="4"/>
        <v>5.8656846544359233E-3</v>
      </c>
      <c r="O13">
        <f t="shared" si="1"/>
        <v>4.5502788429986634E-5</v>
      </c>
    </row>
    <row r="14" spans="1:15" ht="15.75" thickBot="1" x14ac:dyDescent="0.3">
      <c r="C14" s="3">
        <v>10</v>
      </c>
      <c r="D14" s="4">
        <v>1.86</v>
      </c>
      <c r="E14" s="4">
        <v>2.37</v>
      </c>
      <c r="G14" s="5" t="s">
        <v>18</v>
      </c>
      <c r="H14">
        <f>1-(H12/(H12+H13))</f>
        <v>0.50418040614017201</v>
      </c>
      <c r="J14">
        <f t="shared" si="2"/>
        <v>3.4596000000000005</v>
      </c>
      <c r="K14">
        <f t="shared" si="3"/>
        <v>4.4082000000000008</v>
      </c>
      <c r="M14">
        <f t="shared" si="0"/>
        <v>2.360267162664865</v>
      </c>
      <c r="N14">
        <f t="shared" si="4"/>
        <v>9.4728122592199337E-5</v>
      </c>
      <c r="O14">
        <f t="shared" si="1"/>
        <v>9.4014025681778188E-6</v>
      </c>
    </row>
    <row r="15" spans="1:15" ht="15.75" thickBot="1" x14ac:dyDescent="0.3">
      <c r="C15" s="3">
        <v>11</v>
      </c>
      <c r="D15" s="4">
        <v>1.94</v>
      </c>
      <c r="E15" s="4">
        <v>2.35</v>
      </c>
      <c r="H15">
        <f>SQRT(H14)</f>
        <v>0.71005662178460949</v>
      </c>
      <c r="J15">
        <f t="shared" si="2"/>
        <v>3.7635999999999998</v>
      </c>
      <c r="K15">
        <f t="shared" si="3"/>
        <v>4.5590000000000002</v>
      </c>
      <c r="M15">
        <f t="shared" si="0"/>
        <v>2.3897024010821659</v>
      </c>
      <c r="N15">
        <f t="shared" si="4"/>
        <v>1.5762806516891623E-3</v>
      </c>
      <c r="O15">
        <f t="shared" si="1"/>
        <v>6.9532773394250175E-4</v>
      </c>
    </row>
    <row r="16" spans="1:15" ht="15.75" thickBot="1" x14ac:dyDescent="0.3">
      <c r="C16" s="3">
        <v>12</v>
      </c>
      <c r="D16" s="4">
        <v>1.87</v>
      </c>
      <c r="E16" s="4">
        <v>2.36</v>
      </c>
      <c r="J16">
        <f t="shared" si="2"/>
        <v>3.4969000000000006</v>
      </c>
      <c r="K16">
        <f t="shared" si="3"/>
        <v>4.4131999999999998</v>
      </c>
      <c r="M16">
        <f>$H$10+$H$11*D16</f>
        <v>2.3639465674670275</v>
      </c>
      <c r="N16">
        <f t="shared" si="4"/>
        <v>1.5575394771800609E-5</v>
      </c>
      <c r="O16">
        <f>(M16-$H$7)^2</f>
        <v>3.7605610272711276E-7</v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David Beauchemin</cp:lastModifiedBy>
  <dcterms:created xsi:type="dcterms:W3CDTF">2016-09-19T14:51:16Z</dcterms:created>
  <dcterms:modified xsi:type="dcterms:W3CDTF">2016-09-29T20:30:43Z</dcterms:modified>
</cp:coreProperties>
</file>